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<sst xmlns="http://schemas.openxmlformats.org/spreadsheetml/2006/main" count="6036" uniqueCount="1474">
  <si>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</si>
  <si>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</si>
  <si>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</si>
  <si>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</si>
  <si>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</si>
  <si>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</si>
  <si>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</si>
  <si>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</si>
  <si>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</si>
  <si>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</si>
  <si>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</si>
  <si>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</si>
  <si>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</si>
  <si>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</si>
  <si>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</si>
  <si>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</si>
  <si>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</si>
  <si>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</si>
  <si>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</si>
  <si>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</si>
  <si>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</si>
  <si>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</si>
  <si>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</si>
  <si>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</si>
  <si>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</si>
  <si>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</si>
  <si>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</si>
  <si>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</si>
  <si>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</si>
  <si>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</si>
  <si>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</si>
  <si>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</si>
  <si>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</si>
  <si>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</si>
  <si>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</si>
  <si>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</si>
  <si>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</si>
  <si>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</si>
  <si>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</si>
  <si>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</si>
  <si>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</si>
  <si>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</si>
  <si>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</si>
  <si>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</si>
  <si>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</si>
  <si>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</si>
  <si>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</si>
  <si>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</si>
  <si>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</si>
  <si>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</si>
  <si>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</si>
  <si>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</si>
  <si>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</si>
  <si>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</si>
  <si>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</si>
  <si>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</si>
  <si>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</si>
  <si>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</si>
  <si>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</si>
  <si>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</si>
  <si>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</si>
  <si>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</si>
  <si>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</si>
  <si>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</si>
  <si>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</si>
  <si>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</si>
  <si>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</si>
  <si>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</si>
  <si>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</si>
  <si>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</si>
  <si>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</si>
  <si>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</si>
  <si>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</si>
  <si>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</si>
  <si>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</si>
  <si>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</si>
  <si>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</si>
  <si>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</si>
  <si>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</si>
  <si>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</si>
  <si>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</si>
  <si>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</si>
  <si>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</si>
  <si>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</si>
  <si>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</si>
  <si>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</si>
  <si>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</si>
  <si>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</si>
  <si>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</si>
  <si>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</si>
  <si>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</si>
  <si>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</si>
  <si>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</si>
  <si>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</si>
  <si>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</si>
  <si>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</si>
  <si>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</si>
  <si>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</si>
  <si>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</si>
  <si>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</si>
  <si>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</si>
  <si>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</si>
  <si>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</si>
  <si>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</si>
  <si>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</si>
  <si>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</si>
  <si>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</si>
  <si>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</si>
  <si>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</si>
  <si>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</si>
  <si>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</si>
  <si>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</si>
  <si>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</si>
  <si>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</si>
  <si>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</si>
  <si>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</si>
  <si>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</si>
  <si>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</si>
  <si>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</si>
  <si>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</si>
  <si>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</si>
  <si>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</si>
  <si>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</si>
  <si>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</si>
  <si>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</si>
  <si>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</si>
  <si>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</si>
  <si>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</si>
  <si>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</si>
  <si>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</si>
  <si>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</si>
  <si>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</si>
  <si>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</si>
  <si>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</si>
  <si>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</si>
  <si>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</si>
  <si>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</si>
  <si>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</si>
  <si>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</si>
  <si>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</si>
  <si>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</si>
  <si>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</si>
  <si>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</si>
  <si>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</si>
  <si>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</si>
  <si>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</si>
  <si>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</si>
  <si>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</si>
  <si>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</si>
  <si>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</si>
  <si>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</si>
  <si>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</si>
  <si>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</si>
  <si>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</si>
  <si>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</si>
  <si>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</si>
  <si>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</si>
  <si>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</si>
  <si>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</si>
  <si>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</si>
  <si>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</si>
  <si>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</si>
  <si>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</si>
  <si>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</si>
  <si>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</si>
  <si>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</si>
  <si>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</si>
  <si>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</si>
  <si>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</si>
  <si>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</si>
  <si>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</si>
  <si>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</si>
  <si>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</si>
  <si>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</si>
  <si>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</si>
  <si>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</si>
  <si>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</si>
  <si>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</si>
  <si>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</si>
  <si>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</si>
  <si>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</si>
  <si>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</si>
  <si>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</si>
  <si>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</si>
  <si>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</si>
  <si>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</si>
  <si>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</si>
  <si>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</si>
  <si>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</si>
  <si>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</si>
  <si>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</si>
  <si>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</si>
  <si>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</si>
  <si>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</si>
  <si>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</si>
  <si>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</si>
  <si>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</si>
  <si>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</si>
  <si>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</si>
  <si>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</si>
  <si>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</si>
  <si>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</si>
  <si>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</si>
  <si>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</si>
  <si>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</si>
  <si>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</si>
  <si>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</si>
  <si>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</si>
  <si>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</si>
  <si>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</si>
  <si>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</si>
  <si>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</si>
  <si>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sunspecalliance</t>
  </si>
  <si>
    <t>identity3co</t>
  </si>
  <si>
    <t>christinarolsen</t>
  </si>
  <si>
    <t>burkese</t>
  </si>
  <si>
    <t>johnny12976</t>
  </si>
  <si>
    <t>missionclarity</t>
  </si>
  <si>
    <t>therealestokes</t>
  </si>
  <si>
    <t>hydrogen2energy</t>
  </si>
  <si>
    <t>whc_joe</t>
  </si>
  <si>
    <t>caenergyallianc</t>
  </si>
  <si>
    <t>nuvvecorp</t>
  </si>
  <si>
    <t>airresources</t>
  </si>
  <si>
    <t>shashinetwork</t>
  </si>
  <si>
    <t>sce_tammyt</t>
  </si>
  <si>
    <t>ken_koldan</t>
  </si>
  <si>
    <t>lehrerdesign</t>
  </si>
  <si>
    <t>smzgallagher</t>
  </si>
  <si>
    <t>oceanmotiontech</t>
  </si>
  <si>
    <t>markduvall</t>
  </si>
  <si>
    <t>skottikins</t>
  </si>
  <si>
    <t>byjpan</t>
  </si>
  <si>
    <t>revclown</t>
  </si>
  <si>
    <t>doctorkflem</t>
  </si>
  <si>
    <t>btvcluster</t>
  </si>
  <si>
    <t>10ly</t>
  </si>
  <si>
    <t>nscrisostomo</t>
  </si>
  <si>
    <t>t_h_beek</t>
  </si>
  <si>
    <t>aiacalif</t>
  </si>
  <si>
    <t>balanceofpower</t>
  </si>
  <si>
    <t>timmlatimer</t>
  </si>
  <si>
    <t>calenergy</t>
  </si>
  <si>
    <t>jim_hawley</t>
  </si>
  <si>
    <t>errigalinc</t>
  </si>
  <si>
    <t>henrysternca</t>
  </si>
  <si>
    <t>gna_consulting</t>
  </si>
  <si>
    <t>arpae</t>
  </si>
  <si>
    <t>jeffmacon</t>
  </si>
  <si>
    <t>energy</t>
  </si>
  <si>
    <t>daughtersorosie</t>
  </si>
  <si>
    <t>cal_seed</t>
  </si>
  <si>
    <t>btenergy</t>
  </si>
  <si>
    <t>eco_rex</t>
  </si>
  <si>
    <t>cyclotronroad</t>
  </si>
  <si>
    <t>dapplestone</t>
  </si>
  <si>
    <t>berkeleylab</t>
  </si>
  <si>
    <t>janea_scott</t>
  </si>
  <si>
    <t>buildingdecarb</t>
  </si>
  <si>
    <t>panamaredhat</t>
  </si>
  <si>
    <t>Mentions</t>
  </si>
  <si>
    <t>Replies to</t>
  </si>
  <si>
    <t>RT @CalEnergy: Join #CalEnergy's fifth annual Electric Program Investment Charge (EPIC) Symposium on Feb. 19 in Sacramento, featuring panel…</t>
  </si>
  <si>
    <t>RT @CalEnergy: #CalEnergy's EPIC Symposium offers range of #CleanEnergy research panels. See the list of panel sessions &amp;amp; register today fo…</t>
  </si>
  <si>
    <t>The full program for the  #caEPIC19 Symposium is now available online
at https://t.co/qfWIxuY1tU https://t.co/tu9bOP4fTP</t>
  </si>
  <si>
    <t>RT @CalEnergy: The panel sessions for #CalEnergy's Feb. 19 EPIC Symposium have been announced! See the list &amp;amp; register for this free #Clean…</t>
  </si>
  <si>
    <t>RT @CalEnergy: Register today for #CalEnergy's fifth annual Electric Program Investment Charge (EPIC) Symposium (Feb. 19) in Sacramento, fe…</t>
  </si>
  <si>
    <t>#Govt #Pentagon's alluring AI pitch to #SiliconValley
#DOD paper promises to deploy AI "rapidly" and "iteratively," and to enable "decentralized development and experimentation #AI Strategy report 
#caEPIC19
https://t.co/beysVru69c https://t.co/sTU377CsR5 https://t.co/nYzb0QfuCl</t>
  </si>
  <si>
    <t>RT @CalEnergy: Today is the Electric Program Investment Charge (EPIC) Symposium!
Be part of the conversation by using the hashtag #caEPIC19…</t>
  </si>
  <si>
    <t>#caEPIC19 great to be a part of the event @errigalinc</t>
  </si>
  <si>
    <t>#caEPIC19 @errigalinc happy to hear a keynote from Senator Henry Stern https://t.co/RPvfJ771MV</t>
  </si>
  <si>
    <t>RT @SMZGallagher: At the #caepic19 event, ⁦@HenrySternCA⁩ reflecting on the massive challenge of transforming a global energy economy with…</t>
  </si>
  <si>
    <t>Our team just arrived in Sacramento for #caEPIC19 and we’re ready to learn! #cleantech ⁦@CalEnergy⁩ ⁦@GNA_Consulting⁩ https://t.co/s0PvxCOXZn</t>
  </si>
  <si>
    <t>RT @CalEnergy: “We have the ability to build a #CleanEnergy future.” - Commissioner Hochschild &amp;amp; next #CalEnergy Chair at  #caEPIC19 _xD83C__xDF99_⚡️ ht…</t>
  </si>
  <si>
    <t>RT @CalEnergy: “When it comes to R&amp;amp;D it’s my goal to encourage you to take chances and do big things.” - Senator @HenrySternCA on stage now…</t>
  </si>
  <si>
    <t>In 2018, @CalEnergy funded 304 EPIC projects at $651 million. More than 30% were in disadvantaged communities. #ClimateAction #Leadership #caEPIC19</t>
  </si>
  <si>
    <t>At the #caepic19 event, ⁦@HenrySternCA⁩ reflecting on the massive challenge of transforming a global energy economy with a trillion dollar incumbent #climateaction #californialeader #cleantech #innovation https://t.co/2dTFaj4Hyf</t>
  </si>
  <si>
    <t>Love @HenrySternCA and his millennial view on the critical need for #ClimateAction and #cleantech investment - It’s nice to have an elected official that represents my generation that is so motivated to face challenges head on and push the limits of what’s “possible.” #caepic19</t>
  </si>
  <si>
    <t>RT @SMZGallagher: In 2018, @CalEnergy funded 304 EPIC projects at $651 million. More than 30% were in disadvantaged communities. #ClimateAc…</t>
  </si>
  <si>
    <t>@HenrySternCA discusses the need for clean energy equity at @CalEnergy’s 2019 EPIC Symposium. #caEPIC19 #cleanenergy https://t.co/coaQ7N2ueX</t>
  </si>
  <si>
    <t>Fireside chat participants at #caEpic19 underscoring the indispensable role of government &amp;amp; public funding for transforming the energy system.</t>
  </si>
  <si>
    <t>James Zahler of @ARPAE "energy is the bedrock of our economy, and huge opportunities lie in innovating new technology in clean energy" #caEPIC19</t>
  </si>
  <si>
    <t>The BlueTechValley Innovation Cluster is at the 5th Annual EPIC Symposium, #HappeningNow!  See if you can spot @JeffMacon or Helle Petersen! 
#BTVIC #caEPIC19 https://t.co/lV1SyFM89J</t>
  </si>
  <si>
    <t>RT @CalEnergy: “We plant seeds. We are pressure testing these ideas for real-world needs.” - Dr. James Zahler of @ARPAE . #caEPIC19 _xD83C__xDF99_⚡️ htt…</t>
  </si>
  <si>
    <t>Having supported R&amp;amp;D programs @Energy for a decade, I’m happy to hear encouragement for breakthrough technologies from @HenrySternCA at #caEPIC19. Supporting both R&amp;amp;D and early stage #entrepreneurs is critical to transition to a #CleanEnergy economy! https://t.co/oKmTeOSZlF</t>
  </si>
  <si>
    <t>Terrific @CalEnergy #caEPIC19 thought leaders panel moderated by Danielle Applestone @DaughtersORosie featuring David Danielson @btenergy + James Zahler @ARPAE! https://t.co/1SZjagkNkc</t>
  </si>
  <si>
    <t>Standing room only at the #caEPIC19 fireside chat about how @ARPAE and @CalEnergy team up to create innovative #CleanEnergy technologies and then deploy them into the market. _xD83D__xDD25__xD83D__xDCC8_ https://t.co/ZLOZR9ByMZ</t>
  </si>
  <si>
    <t>RT @nscrisostomo: Standing room only at the #caEPIC19 fireside chat about how @ARPAE and @CalEnergy team up to create innovative #CleanEner…</t>
  </si>
  <si>
    <t>Honored that @CalEnergy Chairman Weissenmiller used @Cal_SEED as an example of how to accelerate #CleanEnergy innovation during his #caEPIC19 remarks this morning! We think so too!</t>
  </si>
  <si>
    <t>Enjoying the remarks of @HenrySternCA, talking about the urgency of transitioning to a #CleanEnergy economy to address #ClimateChange. #caEPIC19 We need committed  #leaders to make public policy that supports programs like @Cal_SEED and other #EPIC funded efforts.</t>
  </si>
  <si>
    <t>So pleased to hear David Danielson @btenergy mention the value and criticality of the @Cal_SEED program. We are going to be adding to our group of 46 #entrepreneurs with our next solicitation! #caEPIC19</t>
  </si>
  <si>
    <t>This resonates for me + my colleagues managing @Cal_SEED! #caEPIC19 https://t.co/y9RJcrR5kB</t>
  </si>
  <si>
    <t>Looking forward to attending #caEPIC19 Symposium! https://t.co/YIYjav3L4T</t>
  </si>
  <si>
    <t>RT @CalEnergy: If you’re unable register &amp;amp; attend in person today, you can register &amp;amp; participate online: https://t.co/7inRt1M4J8
#caEPIC19…</t>
  </si>
  <si>
    <t>RT @CalEnergy: Portions of today’s EPIC Symposium are available to watch live via the #CalEnergy YouTube channel: https://t.co/P5RgDJvDMf #…</t>
  </si>
  <si>
    <t>Inspiring remarks from  @CalEnergy Commissioner Hochschild about how we can make the #CleanEnergy economy work! #caEPIC19 https://t.co/8Ou2MDolsK</t>
  </si>
  <si>
    <t>Really loving @HenrySternCA’s focus on positive externalities of the #CleanEnergy economy and how it can serve to act as a lever for empowerment and poverty reduction! #caEPIC19 https://t.co/FzHsKtxVAa</t>
  </si>
  <si>
    <t>RT @CalEnergy: Climate change is the challenge we must address now. #CalEnergy Chair Weisenmiller opens #caEPIC19 _xD83C__xDF99_⚡️ https://t.co/jHtFxFPP…</t>
  </si>
  <si>
    <t>RT @CalEnergy: “The more we decarbonize our economy, we reduce greenhouse gas emissions &amp;amp; reduce our impact on climate change.” - #CalEnerg…</t>
  </si>
  <si>
    <t>Recognizing the #CleanEnergy transition is an #economic opportunity, as well as an opportunity to bolster our #nationalsecurity and empower frontline communities is critical and urgent. @CalEnergy  #caEPIC19 https://t.co/cD41KExSOB</t>
  </si>
  <si>
    <t>Interesting analysis via James Zahler, Tech-to-Markets for @ARPAE: look for companies and ideas capable of leveraging technology cost declines to drive growth (ex: declines in batt $ drives growth), or those able to scale in a modular fashion. (ex: #geothermal) #caEPIC19</t>
  </si>
  <si>
    <t>AIACA at the #caEPIC19 Symposium with 300 energy and environment friends. #aiacalif #aiaca https://t.co/NZsrAIhFh4</t>
  </si>
  <si>
    <t>Looking forward to the dialogue today on clean energy innovation with @CalEnergy #caEPIC19 https://t.co/cKRJRPvd8l</t>
  </si>
  <si>
    <t>“Being the Millennial in the Senate, I have to be here for another 60 years and live with this.” Sen. Stern on why it’s so important to focus on clean energy innovation now. #caEPIC19 https://t.co/WMRWqIhXHz</t>
  </si>
  <si>
    <t>RT @CalEnergy: Thought Leaders Fireside Chat: how targeted, strategic investments can be transformative in achieving California &amp;amp; global en…</t>
  </si>
  <si>
    <t>RT @TimMLatimer: “Being the Millennial in the Senate, I have to be here for another 60 years and live with this.” Sen. Stern on why it’s so…</t>
  </si>
  <si>
    <t>“When it comes to R&amp;amp;D it’s my goal to encourage you to take chances and do big things.” - Senator @HenrySternCA on stage now, giving this morning’s keynote address. #caEPIC19 _xD83C__xDF99_⚡️ https://t.co/voqxamrqiZ</t>
  </si>
  <si>
    <t>@eco_rex @HenrySternCA #caEPIC19 ⚡️</t>
  </si>
  <si>
    <t>Thought Leaders Fireside Chat: how targeted, strategic investments can be transformative in achieving California &amp;amp; global energy climate goals. Moderated by @dapplestone (@cyclotronroad) with panelists Dr. David Danielson (@btenergy) &amp;amp; Dr. James Zahler (@ARPAE). #caEPIC19 ⚡️ https://t.co/nhWZ22CoeQ</t>
  </si>
  <si>
    <t>@Jim_Hawley @BerkeleyLab #caEPIC19 ⚡️</t>
  </si>
  <si>
    <t>“We plant seeds. We are pressure testing these ideas for real-world needs.” - Dr. James Zahler of @ARPAE . #caEPIC19 _xD83C__xDF99_⚡️ https://t.co/StFDNASMBn</t>
  </si>
  <si>
    <t>.@Janea_Scott is moderating the panel session on electrified transportation, “On the road to vehicle-to-building (V2B) &amp;amp; vehicle-to-grid (V2G).” #caEPIC19 _xD83D__xDD0C__xD83D__xDE99_⚡️ https://t.co/FYnKcsSfOq</t>
  </si>
  <si>
    <t>Electrifying buildings: discussing current research to increase market traction of electric technologies in buildings. Moderated by @panamaredhat of @buildingdecarb with presenters Theresa Pistochini, Paul Raftery, Bryan Dove, Cathy Higgins &amp;amp; Ryohei Hinokuma. #caEPIC19 _xD83C__xDF99_⚡️ https://t.co/f6FxWm9ibR</t>
  </si>
  <si>
    <t>Join #CalEnergy's fifth annual Electric Program Investment Charge (EPIC) Symposium on Feb. 19 in Sacramento, featuring panel discussions from members of investor-owned utilities, environmental organizations, academia &amp;amp; more. Register today: https://t.co/uqTiKsFDma _xD83D__xDCC6__xD83C__xDF99_⚡️#caEPIC19 https://t.co/Iu63UbCpkN</t>
  </si>
  <si>
    <t>Join #CalEnergy's fifth annual Electric Program Investment Charge (EPIC) Symposium on Feb. 19 in Sacramento, featuring panel discussions from members of investor-owned utilities, environmental organizations, academia &amp;amp; more. Register today: https://t.co/uqTiKsFDma _xD83D__xDCC6__xD83C__xDF99_⚡️#caEPIC19 https://t.co/6wB0hBJMSz</t>
  </si>
  <si>
    <t>The panel sessions for #CalEnergy's Feb. 19 EPIC Symposium have been announced! See the list &amp;amp; register for this free #CleanEnergy symposium: https://t.co/rBeip0NbAg _xD83D__xDCC6__xD83C__xDF99__xD83D__xDCCD_⚡️ #caEPIC19</t>
  </si>
  <si>
    <t>Join #CalEnergy's fifth annual Electric Program Investment Charge (EPIC) Symposium on Feb. 19 in Sacramento, featuring panel discussions from members of investor-owned utilities, environmental organizations, academia &amp;amp; more. Register today: https://t.co/uqTiKsFDma _xD83D__xDCC6__xD83C__xDF99_⚡️#caEPIC19 https://t.co/JFiifR4PZ5</t>
  </si>
  <si>
    <t>#CalEnergy's EPIC Symposium offers range of #CleanEnergy research panels. See the list of panel sessions &amp;amp; register today for the free Feb. 19 symposium, happening in Sacramento: https://t.co/rBeip0NbAg _xD83D__xDCC6__xD83C__xDF99__xD83D__xDCCD_⚡️ #caEPIC19</t>
  </si>
  <si>
    <t>Register today for #CalEnergy's fifth annual Electric Program Investment Charge (EPIC) Symposium (Feb. 19) in Sacramento, featuring panel discussions from members of investor-owned utilities, environmental organizations, academia &amp;amp; more: https://t.co/uqTiKsFDma _xD83D__xDCC6__xD83C__xDF99_⚡️ #caEPIC19 https://t.co/NkUD2JFLiM</t>
  </si>
  <si>
    <t>#caEPIC19 is today: https://t.co/C4Pq3dnA15 ⚡️ https://t.co/zVPR91PE6E</t>
  </si>
  <si>
    <t>Today is the Electric Program Investment Charge (EPIC) Symposium!
Be part of the conversation by using the hashtag #caEPIC19 
_xD83D__xDD2C__xD83C__xDF99_⚡️
Participate online: https://t.co/7inRt1M4J8
Program: https://t.co/1qMFOPILvD
Agenda: https://t.co/bCPNLHBqc5 https://t.co/ZACMmZIPqS</t>
  </si>
  <si>
    <t>If you’re unable register &amp;amp; attend in person today, you can register &amp;amp; participate online: https://t.co/7inRt1M4J8
#caEPIC19 ⚡️ https://t.co/X2RUy825VI</t>
  </si>
  <si>
    <t>Portions of today’s EPIC Symposium are available to watch live via the #CalEnergy YouTube channel: https://t.co/P5RgDJvDMf #caEPIC19 ⚡️</t>
  </si>
  <si>
    <t>Climate change is the challenge we must address now. #CalEnergy Chair Weisenmiller opens #caEPIC19 _xD83C__xDF99_⚡️ https://t.co/jHtFxFPPKN</t>
  </si>
  <si>
    <t>“The more we decarbonize our economy, we reduce greenhouse gas emissions &amp;amp; reduce our impact on climate change.” - #CalEnergy Chair Weisenmiller #caEPIC19 _xD83C__xDF99_⚡️</t>
  </si>
  <si>
    <t>“We have the ability to build a #CleanEnergy future.” - Commissioner Hochschild &amp;amp; next #CalEnergy Chair at  #caEPIC19 _xD83C__xDF99_⚡️ https://t.co/vnBwkzxh87</t>
  </si>
  <si>
    <t>#caEPIC19 ⚡️ https://t.co/auolWZxCQg</t>
  </si>
  <si>
    <t>#caEPIC19 ⚡️ https://t.co/UnZgxzsiyo</t>
  </si>
  <si>
    <t>#caEPIC19 ⚡️ https://t.co/p3FpeAS9ZR</t>
  </si>
  <si>
    <t>https://www.energy.ca.gov/research/epic/documents/2019-02-19_EPIC_Program.pdf https://lnkd.in/gbpe9rG</t>
  </si>
  <si>
    <t>https://media.defense.gov/2019/Feb/12/2002088963/-1/-1/1/SUMMARY-OF-DOD-AI-STRATEGY.PDF https://www.axios.com/artificial-intelligence-ai-pentagon-china-3476809c-7cf4-40fd-b587-23cf4934ada9.html</t>
  </si>
  <si>
    <t>https://twitter.com/CalEnergy/status/1097894855110320133</t>
  </si>
  <si>
    <t>https://twitter.com/calenergy/status/1097913708758462469</t>
  </si>
  <si>
    <t>https://twitter.com/calenergy/status/1097921714787299328</t>
  </si>
  <si>
    <t>https://lnkd.in/eRkcaht</t>
  </si>
  <si>
    <t>https://www.eventbee.com/v/2019epicsymposium#/tickets?platform=hootsuite</t>
  </si>
  <si>
    <t>https://www.youtube.com/watch?v=fDHEHJVbM-s&amp;feature=youtu.be</t>
  </si>
  <si>
    <t>https://twitter.com/calenergy/status/1097912468385361920</t>
  </si>
  <si>
    <t>https://calenergycommission.blogspot.com/2019/01/planning-underway-for-2019-epic.html</t>
  </si>
  <si>
    <t>https://calenergycommission.blogspot.com/2019/02/energy-commissions-epic-symposium.html</t>
  </si>
  <si>
    <t>https://www.eventbee.com/v/2019epicsymposium#/tickets https://twitter.com/SunSpecAlliance/status/1097518781566455808</t>
  </si>
  <si>
    <t>https://www.eventbee.com/v/2019epicsymposium#/tickets?platform=hootsuite https://www.energy.ca.gov/research/epic/documents/2019-02-19_EPIC_Program.pdf?platform=hootsuite https://www.energy.ca.gov/research/epic/documents/2019-02-19_EPIC_Agenda.pdf?platform=hootsuite</t>
  </si>
  <si>
    <t>https://twitter.com/jim_hawley/status/1097911779701620736</t>
  </si>
  <si>
    <t>https://twitter.com/eco_rex/status/1097911969581953024</t>
  </si>
  <si>
    <t>https://twitter.com/jim_hawley/status/1097934264828538881</t>
  </si>
  <si>
    <t>ca.gov lnkd.in</t>
  </si>
  <si>
    <t>defense.gov axios.com</t>
  </si>
  <si>
    <t>twitter.com</t>
  </si>
  <si>
    <t>lnkd.in</t>
  </si>
  <si>
    <t>eventbee.com</t>
  </si>
  <si>
    <t>youtube.com</t>
  </si>
  <si>
    <t>blogspot.com</t>
  </si>
  <si>
    <t>eventbee.com twitter.com</t>
  </si>
  <si>
    <t>eventbee.com ca.gov ca.gov</t>
  </si>
  <si>
    <t>calenergy cleanenergy</t>
  </si>
  <si>
    <t>caepic19</t>
  </si>
  <si>
    <t>govt pentagon siliconvalley dod ai caepic19</t>
  </si>
  <si>
    <t>caepic19 cleantech</t>
  </si>
  <si>
    <t>cleanenergy calenergy caepic19</t>
  </si>
  <si>
    <t>climateaction leadership caepic19</t>
  </si>
  <si>
    <t>caepic19 climateaction californialeader cleantech innovation</t>
  </si>
  <si>
    <t>climateaction cleantech caepic19</t>
  </si>
  <si>
    <t>caepic19 cleanenergy</t>
  </si>
  <si>
    <t>happeningnow btvic caepic19</t>
  </si>
  <si>
    <t>caepic19 entrepreneurs cleanenergy</t>
  </si>
  <si>
    <t>cleanenergy caepic19</t>
  </si>
  <si>
    <t>cleanenergy climatechange caepic19 leaders epic</t>
  </si>
  <si>
    <t>entrepreneurs caepic19</t>
  </si>
  <si>
    <t>calenergy caepic19</t>
  </si>
  <si>
    <t>cleanenergy economic nationalsecurity caepic19</t>
  </si>
  <si>
    <t>geothermal caepic19</t>
  </si>
  <si>
    <t>caepic19 aiacalif aiaca</t>
  </si>
  <si>
    <t>calenergy cleanenergy caepic19</t>
  </si>
  <si>
    <t>https://pbs.twimg.com/media/DzxxqBuV4AAQrBP.jpg</t>
  </si>
  <si>
    <t>https://pbs.twimg.com/media/DzyQ0xhUcAAU6QK.jpg</t>
  </si>
  <si>
    <t>https://pbs.twimg.com/media/DzyDOf2U8AE3i-b.jpg</t>
  </si>
  <si>
    <t>https://pbs.twimg.com/media/DzyRyrrU0AArOR6.jpg</t>
  </si>
  <si>
    <t>https://pbs.twimg.com/ext_tw_video_thumb/1097915126370299906/pu/img/80muz78xtW8qHbGy.jpg</t>
  </si>
  <si>
    <t>https://pbs.twimg.com/media/DzyYcXwUYAAip26.jpg</t>
  </si>
  <si>
    <t>https://pbs.twimg.com/media/Dzya3mBVAAEYpEL.jpg</t>
  </si>
  <si>
    <t>https://pbs.twimg.com/media/DzyUVADUYAAjnSf.jpg</t>
  </si>
  <si>
    <t>https://pbs.twimg.com/media/Dzyf10GVsAUvtSk.jpg</t>
  </si>
  <si>
    <t>https://pbs.twimg.com/media/Dzyf0uxUUAEqiN8.jpg</t>
  </si>
  <si>
    <t>https://pbs.twimg.com/media/DzyMQtgVAAE5KR9.jpg</t>
  </si>
  <si>
    <t>https://pbs.twimg.com/media/DzyS5ITVYAAF3i2.jpg</t>
  </si>
  <si>
    <t>https://pbs.twimg.com/media/DzySsqHU8AEGF2M.jpg</t>
  </si>
  <si>
    <t>https://pbs.twimg.com/ext_tw_video_thumb/1097920400565035009/pu/img/E09dW9ihTnTZBwoR.jpg</t>
  </si>
  <si>
    <t>https://pbs.twimg.com/media/DzyZ-l-UYAABGBX.jpg</t>
  </si>
  <si>
    <t>https://pbs.twimg.com/ext_tw_video_thumb/1097930393695662080/pu/img/tVaJ7LxMszlaHux0.jpg</t>
  </si>
  <si>
    <t>https://pbs.twimg.com/media/Dzyls4HUcAAxxuN.jpg</t>
  </si>
  <si>
    <t>https://pbs.twimg.com/ext_tw_video_thumb/1094046754629083137/pu/img/w8G_K0PswA8r0Za3.jpg</t>
  </si>
  <si>
    <t>https://pbs.twimg.com/media/DzJfYk4VAAEXv4I.jpg</t>
  </si>
  <si>
    <t>https://pbs.twimg.com/media/DzO1g8vUcAAWLUo.jpg</t>
  </si>
  <si>
    <t>https://pbs.twimg.com/ext_tw_video_thumb/1096207176413065217/pu/img/IvbjT830EwclOI_j.jpg</t>
  </si>
  <si>
    <t>https://pbs.twimg.com/media/DzyBfHKVsAANHba.jpg</t>
  </si>
  <si>
    <t>https://pbs.twimg.com/media/DzyJataV4AE_-23.jpg</t>
  </si>
  <si>
    <t>https://pbs.twimg.com/media/DzyOtWXVYAAmS-4.jpg</t>
  </si>
  <si>
    <t>https://pbs.twimg.com/media/DzyRkbvUcAA9632.jpg</t>
  </si>
  <si>
    <t>http://pbs.twimg.com/profile_images/840348192075993088/95wJexH5_normal.jpg</t>
  </si>
  <si>
    <t>http://pbs.twimg.com/profile_images/3110236185/9e1be353cf357d755657bb966f95a11a_normal.jpeg</t>
  </si>
  <si>
    <t>http://pbs.twimg.com/profile_images/3465327014/e527850d872c16152bd7358c624d6e55_normal.jpeg</t>
  </si>
  <si>
    <t>http://pbs.twimg.com/profile_images/461476288914407424/10BSwo-L_normal.jpeg</t>
  </si>
  <si>
    <t>http://pbs.twimg.com/profile_images/991190565214601216/MCOKabSH_normal.jpg</t>
  </si>
  <si>
    <t>http://pbs.twimg.com/profile_images/1760781761/Tuff-Punk_008_normal.JPG</t>
  </si>
  <si>
    <t>http://pbs.twimg.com/profile_images/1096444690969186305/0QUWIFCp_normal.jpg</t>
  </si>
  <si>
    <t>http://pbs.twimg.com/profile_images/1040062078814441472/M8Gz3U9W_normal.jpg</t>
  </si>
  <si>
    <t>http://abs.twimg.com/sticky/default_profile_images/default_profile_normal.png</t>
  </si>
  <si>
    <t>http://pbs.twimg.com/profile_images/959520077572841472/nLNPHZkN_normal.jpg</t>
  </si>
  <si>
    <t>http://pbs.twimg.com/profile_images/1019340730223886336/QgBHJkzU_normal.jpg</t>
  </si>
  <si>
    <t>http://pbs.twimg.com/profile_images/903002860333367296/p8Pn5Tsv_normal.jpg</t>
  </si>
  <si>
    <t>http://pbs.twimg.com/profile_images/639134799504896000/C4Ps57mu_normal.jpg</t>
  </si>
  <si>
    <t>http://pbs.twimg.com/profile_images/184593873/Koldan_twitter_normal.jpg</t>
  </si>
  <si>
    <t>http://pbs.twimg.com/profile_images/932837133001166849/_5ZgZaZS_normal.jpg</t>
  </si>
  <si>
    <t>http://pbs.twimg.com/profile_images/1029513145952350208/4T2-A3Zs_normal.jpg</t>
  </si>
  <si>
    <t>http://pbs.twimg.com/profile_images/857795620932796417/-CxjvFb9_normal.jpg</t>
  </si>
  <si>
    <t>http://pbs.twimg.com/profile_images/1033938951885602817/LyMD1tfO_normal.jpg</t>
  </si>
  <si>
    <t>http://pbs.twimg.com/profile_images/788419022576558084/bWdB0SQl_normal.jpg</t>
  </si>
  <si>
    <t>http://pbs.twimg.com/profile_images/892497202471239680/Ubl4V3VS_normal.jpg</t>
  </si>
  <si>
    <t>http://pbs.twimg.com/profile_images/792042893242359809/cfrLH1c7_normal.jpg</t>
  </si>
  <si>
    <t>http://pbs.twimg.com/profile_images/3507348900/dfb36fd4bc7659680104490c1a91ee02_normal.jpeg</t>
  </si>
  <si>
    <t>http://pbs.twimg.com/profile_images/749362097855664128/aJ53eIn3_normal.jpg</t>
  </si>
  <si>
    <t>http://pbs.twimg.com/profile_images/659814215734190081/2lF-Mdja_normal.jpg</t>
  </si>
  <si>
    <t>http://pbs.twimg.com/profile_images/1442987664/adam_headshot_CROPPED_normal.jpg</t>
  </si>
  <si>
    <t>http://pbs.twimg.com/profile_images/969650284199727104/QiJcA_se_normal.jpg</t>
  </si>
  <si>
    <t>http://pbs.twimg.com/profile_images/555422464298070016/9qesAKdK_normal.jpeg</t>
  </si>
  <si>
    <t>http://pbs.twimg.com/profile_images/837400610282463232/MWrtSBvB_normal.jpg</t>
  </si>
  <si>
    <t>https://twitter.com/#!/sunspecalliance/status/1094298475888500736</t>
  </si>
  <si>
    <t>https://twitter.com/#!/identity3co/status/1094298748342149126</t>
  </si>
  <si>
    <t>https://twitter.com/#!/christinarolsen/status/1095192606483439616</t>
  </si>
  <si>
    <t>https://twitter.com/#!/burkese/status/1095891510107795456</t>
  </si>
  <si>
    <t>https://twitter.com/#!/johnny12976/status/1095894847813079040</t>
  </si>
  <si>
    <t>https://twitter.com/#!/missionclarity/status/1096064911275225090</t>
  </si>
  <si>
    <t>https://twitter.com/#!/therealestokes/status/1096110426457165825</t>
  </si>
  <si>
    <t>https://twitter.com/#!/hydrogen2energy/status/1096221081457840128</t>
  </si>
  <si>
    <t>https://twitter.com/#!/whc_joe/status/1096259258373435392</t>
  </si>
  <si>
    <t>https://twitter.com/#!/caenergyallianc/status/1096472241464795136</t>
  </si>
  <si>
    <t>https://twitter.com/#!/nuvvecorp/status/1096539207768584193</t>
  </si>
  <si>
    <t>https://twitter.com/#!/airresources/status/1096560116034228225</t>
  </si>
  <si>
    <t>https://twitter.com/#!/shashinetwork/status/1097877445691076610</t>
  </si>
  <si>
    <t>https://twitter.com/#!/sce_tammyt/status/1097908669230903296</t>
  </si>
  <si>
    <t>https://twitter.com/#!/ken_koldan/status/1097899449043476480</t>
  </si>
  <si>
    <t>https://twitter.com/#!/ken_koldan/status/1097911650978394113</t>
  </si>
  <si>
    <t>https://twitter.com/#!/lehrerdesign/status/1097912850155069440</t>
  </si>
  <si>
    <t>https://twitter.com/#!/smzgallagher/status/1097896700440502272</t>
  </si>
  <si>
    <t>https://twitter.com/#!/oceanmotiontech/status/1097913178741125120</t>
  </si>
  <si>
    <t>https://twitter.com/#!/oceanmotiontech/status/1097914565747077120</t>
  </si>
  <si>
    <t>https://twitter.com/#!/smzgallagher/status/1097908768442970112</t>
  </si>
  <si>
    <t>https://twitter.com/#!/smzgallagher/status/1097912714481922048</t>
  </si>
  <si>
    <t>https://twitter.com/#!/smzgallagher/status/1097914271915114496</t>
  </si>
  <si>
    <t>https://twitter.com/#!/markduvall/status/1097915013946269697</t>
  </si>
  <si>
    <t>https://twitter.com/#!/markduvall/status/1096238800827793408</t>
  </si>
  <si>
    <t>https://twitter.com/#!/skottikins/status/1097915722078969857</t>
  </si>
  <si>
    <t>https://twitter.com/#!/byjpan/status/1097916088254291968</t>
  </si>
  <si>
    <t>https://twitter.com/#!/byjpan/status/1097916118973333504</t>
  </si>
  <si>
    <t>https://twitter.com/#!/revclown/status/1097920737451466752</t>
  </si>
  <si>
    <t>https://twitter.com/#!/doctorkflem/status/1097927579133128704</t>
  </si>
  <si>
    <t>https://twitter.com/#!/btvcluster/status/1097902903619010560</t>
  </si>
  <si>
    <t>https://twitter.com/#!/btvcluster/status/1097927998131429376</t>
  </si>
  <si>
    <t>https://twitter.com/#!/10ly/status/1097917845722157063</t>
  </si>
  <si>
    <t>https://twitter.com/#!/10ly/status/1097920028077215744</t>
  </si>
  <si>
    <t>https://twitter.com/#!/nscrisostomo/status/1096841196905713664</t>
  </si>
  <si>
    <t>https://twitter.com/#!/nscrisostomo/status/1097922727149658113</t>
  </si>
  <si>
    <t>https://twitter.com/#!/10ly/status/1097923705764597761</t>
  </si>
  <si>
    <t>https://twitter.com/#!/10ly/status/1097910913586192390</t>
  </si>
  <si>
    <t>https://twitter.com/#!/10ly/status/1097912872921751553</t>
  </si>
  <si>
    <t>https://twitter.com/#!/10ly/status/1097923017076666368</t>
  </si>
  <si>
    <t>https://twitter.com/#!/10ly/status/1097924422592212992</t>
  </si>
  <si>
    <t>https://twitter.com/#!/10ly/status/1096163606717235207</t>
  </si>
  <si>
    <t>https://twitter.com/#!/10ly/status/1097906618161721344</t>
  </si>
  <si>
    <t>https://twitter.com/#!/10ly/status/1097909010831835136</t>
  </si>
  <si>
    <t>https://twitter.com/#!/10ly/status/1097914114645536769</t>
  </si>
  <si>
    <t>https://twitter.com/#!/10ly/status/1097915504281280512</t>
  </si>
  <si>
    <t>https://twitter.com/#!/10ly/status/1097920244734091264</t>
  </si>
  <si>
    <t>https://twitter.com/#!/10ly/status/1097920483549274113</t>
  </si>
  <si>
    <t>https://twitter.com/#!/10ly/status/1097923569294569472</t>
  </si>
  <si>
    <t>https://twitter.com/#!/10ly/status/1097928160992157696</t>
  </si>
  <si>
    <t>https://twitter.com/#!/t_h_beek/status/1097928180621627394</t>
  </si>
  <si>
    <t>https://twitter.com/#!/aiacalif/status/1097928300704423937</t>
  </si>
  <si>
    <t>https://twitter.com/#!/balanceofpower/status/1097930070314803200</t>
  </si>
  <si>
    <t>https://twitter.com/#!/balanceofpower/status/1097930167287074816</t>
  </si>
  <si>
    <t>https://twitter.com/#!/timmlatimer/status/1097906633869451265</t>
  </si>
  <si>
    <t>https://twitter.com/#!/timmlatimer/status/1097913924773539841</t>
  </si>
  <si>
    <t>https://twitter.com/#!/timmlatimer/status/1097920758225895424</t>
  </si>
  <si>
    <t>https://twitter.com/#!/calenergy/status/1097914156110376960</t>
  </si>
  <si>
    <t>https://twitter.com/#!/jim_hawley/status/1097927399029633024</t>
  </si>
  <si>
    <t>https://twitter.com/#!/calenergy/status/1097913708758462469</t>
  </si>
  <si>
    <t>https://twitter.com/#!/calenergy/status/1097915165197172737</t>
  </si>
  <si>
    <t>https://twitter.com/#!/calenergy/status/1097920472837120000</t>
  </si>
  <si>
    <t>https://twitter.com/#!/calenergy/status/1097920477610135552</t>
  </si>
  <si>
    <t>https://twitter.com/#!/calenergy/status/1097921714787299328</t>
  </si>
  <si>
    <t>https://twitter.com/#!/calenergy/status/1097930449769324544</t>
  </si>
  <si>
    <t>https://twitter.com/#!/calenergy/status/1097934604856582145</t>
  </si>
  <si>
    <t>https://twitter.com/#!/calenergy/status/1094046830415859713</t>
  </si>
  <si>
    <t>https://twitter.com/#!/calenergy/status/1095043139872550917</t>
  </si>
  <si>
    <t>https://twitter.com/#!/calenergy/status/1095351852688912385</t>
  </si>
  <si>
    <t>https://twitter.com/#!/calenergy/status/1095419331058401280</t>
  </si>
  <si>
    <t>https://twitter.com/#!/calenergy/status/1095887863005229057</t>
  </si>
  <si>
    <t>https://twitter.com/#!/calenergy/status/1096196916810080257</t>
  </si>
  <si>
    <t>https://twitter.com/#!/calenergy/status/1096207268213809152</t>
  </si>
  <si>
    <t>https://twitter.com/#!/calenergy/status/1096471766384496640</t>
  </si>
  <si>
    <t>https://twitter.com/#!/calenergy/status/1096929730996129824</t>
  </si>
  <si>
    <t>https://twitter.com/#!/calenergy/status/1097893081918001153</t>
  </si>
  <si>
    <t>https://twitter.com/#!/calenergy/status/1097894855110320133</t>
  </si>
  <si>
    <t>https://twitter.com/#!/calenergy/status/1097903504943796224</t>
  </si>
  <si>
    <t>https://twitter.com/#!/calenergy/status/1097908141558136833</t>
  </si>
  <si>
    <t>https://twitter.com/#!/calenergy/status/1097909323412299776</t>
  </si>
  <si>
    <t>https://twitter.com/#!/calenergy/status/1097910145223254016</t>
  </si>
  <si>
    <t>https://twitter.com/#!/calenergy/status/1097912468385361920</t>
  </si>
  <si>
    <t>https://twitter.com/#!/calenergy/status/1097912562815909888</t>
  </si>
  <si>
    <t>https://twitter.com/#!/calenergy/status/1097912623675334657</t>
  </si>
  <si>
    <t>https://twitter.com/#!/calenergy/status/1097934750818361346</t>
  </si>
  <si>
    <t>1094298475888500736</t>
  </si>
  <si>
    <t>1094298748342149126</t>
  </si>
  <si>
    <t>1095192606483439616</t>
  </si>
  <si>
    <t>1095891510107795456</t>
  </si>
  <si>
    <t>1095894847813079040</t>
  </si>
  <si>
    <t>1096064911275225090</t>
  </si>
  <si>
    <t>1096110426457165825</t>
  </si>
  <si>
    <t>1096221081457840128</t>
  </si>
  <si>
    <t>1096259258373435392</t>
  </si>
  <si>
    <t>1096472241464795136</t>
  </si>
  <si>
    <t>1096539207768584193</t>
  </si>
  <si>
    <t>1096560116034228225</t>
  </si>
  <si>
    <t>1097877445691076610</t>
  </si>
  <si>
    <t>1097908669230903296</t>
  </si>
  <si>
    <t>1097899449043476480</t>
  </si>
  <si>
    <t>1097911650978394113</t>
  </si>
  <si>
    <t>1097912850155069440</t>
  </si>
  <si>
    <t>1097896700440502272</t>
  </si>
  <si>
    <t>1097913178741125120</t>
  </si>
  <si>
    <t>1097914565747077120</t>
  </si>
  <si>
    <t>1097908768442970112</t>
  </si>
  <si>
    <t>1097912714481922048</t>
  </si>
  <si>
    <t>1097914271915114496</t>
  </si>
  <si>
    <t>1097915013946269697</t>
  </si>
  <si>
    <t>1096238800827793408</t>
  </si>
  <si>
    <t>1097915722078969857</t>
  </si>
  <si>
    <t>1097916088254291968</t>
  </si>
  <si>
    <t>1097916118973333504</t>
  </si>
  <si>
    <t>1097920737451466752</t>
  </si>
  <si>
    <t>1097927579133128704</t>
  </si>
  <si>
    <t>1097902903619010560</t>
  </si>
  <si>
    <t>1097927998131429376</t>
  </si>
  <si>
    <t>1097917845722157063</t>
  </si>
  <si>
    <t>1097920028077215744</t>
  </si>
  <si>
    <t>1096841196905713664</t>
  </si>
  <si>
    <t>1097922727149658113</t>
  </si>
  <si>
    <t>1097923705764597761</t>
  </si>
  <si>
    <t>1097910913586192390</t>
  </si>
  <si>
    <t>1097912872921751553</t>
  </si>
  <si>
    <t>1097923017076666368</t>
  </si>
  <si>
    <t>1097924422592212992</t>
  </si>
  <si>
    <t>1096163606717235207</t>
  </si>
  <si>
    <t>1097906618161721344</t>
  </si>
  <si>
    <t>1097909010831835136</t>
  </si>
  <si>
    <t>1097914114645536769</t>
  </si>
  <si>
    <t>1097915504281280512</t>
  </si>
  <si>
    <t>1097920244734091264</t>
  </si>
  <si>
    <t>1097920483549274113</t>
  </si>
  <si>
    <t>1097923569294569472</t>
  </si>
  <si>
    <t>1097928160992157696</t>
  </si>
  <si>
    <t>1097928180621627394</t>
  </si>
  <si>
    <t>1097928300704423937</t>
  </si>
  <si>
    <t>1097930070314803200</t>
  </si>
  <si>
    <t>1097930167287074816</t>
  </si>
  <si>
    <t>1097906633869451265</t>
  </si>
  <si>
    <t>1097913924773539841</t>
  </si>
  <si>
    <t>1097920758225895424</t>
  </si>
  <si>
    <t>1097914156110376960</t>
  </si>
  <si>
    <t>1097927399029633024</t>
  </si>
  <si>
    <t>1097913708758462469</t>
  </si>
  <si>
    <t>1097915165197172737</t>
  </si>
  <si>
    <t>1097920472837120000</t>
  </si>
  <si>
    <t>1097920477610135552</t>
  </si>
  <si>
    <t>1097921714787299328</t>
  </si>
  <si>
    <t>1097930449769324544</t>
  </si>
  <si>
    <t>1097934604856582145</t>
  </si>
  <si>
    <t>1094046830415859713</t>
  </si>
  <si>
    <t>1095043139872550917</t>
  </si>
  <si>
    <t>1095351852688912385</t>
  </si>
  <si>
    <t>1095419331058401280</t>
  </si>
  <si>
    <t>1095887863005229057</t>
  </si>
  <si>
    <t>1096196916810080257</t>
  </si>
  <si>
    <t>1096207268213809152</t>
  </si>
  <si>
    <t>1096471766384496640</t>
  </si>
  <si>
    <t>1096929730996129824</t>
  </si>
  <si>
    <t>1097893081918001153</t>
  </si>
  <si>
    <t>1097894855110320133</t>
  </si>
  <si>
    <t>1097903504943796224</t>
  </si>
  <si>
    <t>1097908141558136833</t>
  </si>
  <si>
    <t>1097909323412299776</t>
  </si>
  <si>
    <t>1097910145223254016</t>
  </si>
  <si>
    <t>1097912468385361920</t>
  </si>
  <si>
    <t>1097912562815909888</t>
  </si>
  <si>
    <t>1097912623675334657</t>
  </si>
  <si>
    <t>1097934750818361346</t>
  </si>
  <si>
    <t>1097914950440300545</t>
  </si>
  <si>
    <t>1097919231587377152</t>
  </si>
  <si>
    <t/>
  </si>
  <si>
    <t>3162078366</t>
  </si>
  <si>
    <t>615504620</t>
  </si>
  <si>
    <t>18124984</t>
  </si>
  <si>
    <t>172109039</t>
  </si>
  <si>
    <t>en</t>
  </si>
  <si>
    <t>und</t>
  </si>
  <si>
    <t>1097518781566455808</t>
  </si>
  <si>
    <t>1097911779701620736</t>
  </si>
  <si>
    <t>1097911969581953024</t>
  </si>
  <si>
    <t>1097934264828538881</t>
  </si>
  <si>
    <t>Twitter Web Client</t>
  </si>
  <si>
    <t>Hootsuite Inc.</t>
  </si>
  <si>
    <t>Twitter for iPhone</t>
  </si>
  <si>
    <t>LinkedIn</t>
  </si>
  <si>
    <t>Twitter for Android</t>
  </si>
  <si>
    <t>TweetDeck</t>
  </si>
  <si>
    <t>CoSchedule</t>
  </si>
  <si>
    <t>Retweet</t>
  </si>
  <si>
    <t>-121.576613,38.43792 
-121.362715,38.43792 
-121.362715,38.6855236 
-121.576613,38.6855236</t>
  </si>
  <si>
    <t>-121.48896722241699,38.578646098261224 
-121.48896722241699,38.578646098261224 
-121.48896722241699,38.578646098261224 
-121.48896722241699,38.578646098261224</t>
  </si>
  <si>
    <t>United States</t>
  </si>
  <si>
    <t>US</t>
  </si>
  <si>
    <t>Sacramento, CA</t>
  </si>
  <si>
    <t>Sacramento Convention Center</t>
  </si>
  <si>
    <t>b71fac2ee9792cbe</t>
  </si>
  <si>
    <t>07d9ec8091c87000</t>
  </si>
  <si>
    <t>Sacramento</t>
  </si>
  <si>
    <t>city</t>
  </si>
  <si>
    <t>poi</t>
  </si>
  <si>
    <t>https://api.twitter.com/1.1/geo/id/b71fac2ee9792cbe.json</t>
  </si>
  <si>
    <t>https://api.twitter.com/1.1/geo/id/07d9ec8091c87000.json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</si>
  <si>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</si>
  <si>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</si>
  <si>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</si>
  <si>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</si>
  <si>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</si>
  <si>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</si>
  <si>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</si>
  <si>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</si>
  <si>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</si>
  <si>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</si>
  <si>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</si>
  <si>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</si>
  <si>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</si>
  <si>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</si>
  <si>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</si>
  <si>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</si>
  <si>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</si>
  <si>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</si>
  <si>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</si>
  <si>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</si>
  <si>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</si>
  <si>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SunSpec Alliance</t>
  </si>
  <si>
    <t>CA Energy Commission</t>
  </si>
  <si>
    <t>Identity3</t>
  </si>
  <si>
    <t>Christina Olsen</t>
  </si>
  <si>
    <t>Sharon Burke</t>
  </si>
  <si>
    <t>Johnny</t>
  </si>
  <si>
    <t>Carol Robinson</t>
  </si>
  <si>
    <t>Erik Stokes</t>
  </si>
  <si>
    <t>Hydrogen as energy</t>
  </si>
  <si>
    <t>Joe Dowling</t>
  </si>
  <si>
    <t>California Energy Alliance</t>
  </si>
  <si>
    <t>NUVVE</t>
  </si>
  <si>
    <t>CARB</t>
  </si>
  <si>
    <t>Shashi Kumar</t>
  </si>
  <si>
    <t>Tammy Tran ⚡️</t>
  </si>
  <si>
    <t>Ken Koldan</t>
  </si>
  <si>
    <t>Errigal</t>
  </si>
  <si>
    <t>David Lehrer</t>
  </si>
  <si>
    <t>Henry Stern</t>
  </si>
  <si>
    <t>Sarah Gallagher</t>
  </si>
  <si>
    <t>GNA</t>
  </si>
  <si>
    <t>Ocean Motion Technologies</t>
  </si>
  <si>
    <t>Mark Duvall</t>
  </si>
  <si>
    <t>Scottie C.</t>
  </si>
  <si>
    <t>Jack Pan</t>
  </si>
  <si>
    <t>_xD83C__xDF39_Revolutionary_xD83D__xDCA5_Clown_xD83C__xDF49_</t>
  </si>
  <si>
    <t>Kelly Fleming, PhD</t>
  </si>
  <si>
    <t>ARPA-E</t>
  </si>
  <si>
    <t>BlueTechValley</t>
  </si>
  <si>
    <t>Jeff Macon</t>
  </si>
  <si>
    <t>Tenley Dalstrom</t>
  </si>
  <si>
    <t>Energy Department</t>
  </si>
  <si>
    <t>Daughters of Rosie</t>
  </si>
  <si>
    <t>Noel Crisostomo</t>
  </si>
  <si>
    <t>CalSEED</t>
  </si>
  <si>
    <t>Breakthrough Energy</t>
  </si>
  <si>
    <t>Torrey Beek</t>
  </si>
  <si>
    <t>AIACalifornia</t>
  </si>
  <si>
    <t>Adam Gottlieb</t>
  </si>
  <si>
    <t>Tim Latimer</t>
  </si>
  <si>
    <t>Jim_Hawley</t>
  </si>
  <si>
    <t>Sarah Busch</t>
  </si>
  <si>
    <t>Cyclotron Road</t>
  </si>
  <si>
    <t>danielle applestone</t>
  </si>
  <si>
    <t>Berkeley Lab</t>
  </si>
  <si>
    <t>Janea Scott</t>
  </si>
  <si>
    <t>Building Decarb Coalition</t>
  </si>
  <si>
    <t>panama bartholomy</t>
  </si>
  <si>
    <t>SunSpec Alliance™ is a consortium of companies defining open data standards for the Distributed Energy Resources and digital energy.</t>
  </si>
  <si>
    <t>The California Energy Commission is the state's primary energy policy and planning agency. https://t.co/HO2hu1Zu39</t>
  </si>
  <si>
    <t>Amplifying your impact on our sustainable future with vibrant, strategic marketing. #Solar #EnergyStorage #CleanEnergy  #PR #ContentMarketing #Branding</t>
  </si>
  <si>
    <t>Curious systems-thinking change agent. Regenerative cities &amp; clean renewable energy/water/air/food advocate. Rambling Canadian. Seeker of live music &amp; sunsets.</t>
  </si>
  <si>
    <t>Former defense official, now in the wild. Peacemonger. Thanks https://t.co/w7gqC7GX2D for photo irony.</t>
  </si>
  <si>
    <t>I'm an editor for a state agency and owner of an editing business in Solano County, California. I'm a word nerd.</t>
  </si>
  <si>
    <t>We have a method to produce green H2 cheaper than black H2. We can produce H2 by spending 16 kw / h per kg and we are granting licenses.</t>
  </si>
  <si>
    <t>The California Energy Alliance is a member-based organization working to improve California’s energy future and to reach a Zero Net Energy horizon.</t>
  </si>
  <si>
    <t>We Make Electric Vehicles Greener ! GIVe (Grid Integrated Vehicle), the only available platform enabling true vehicle to grid services #V2G #NUVVEgives</t>
  </si>
  <si>
    <t>The California Air Resources Board (CARB) is the state's lead agency in the fight against #AirPollution &amp; #ClimateChange</t>
  </si>
  <si>
    <t>#SKTelecom #RMKVentures #Strategy #Partnership #Rainmaker #Cinematographer #Innovation #AI #AR #VR #VentureCapital #VC Solve Real Problem, Not Just Great Ideas</t>
  </si>
  <si>
    <t>Sr. Manager for #Community #Engagement @SCE. ⚡️Connecting #CleanEnergy &amp; Diverse Communities. Former #caleg staffer. @USC Alum. #AAPI. #WorkingMom. _xD83C__xDF0E_ Citizen.</t>
  </si>
  <si>
    <t>Disruptive innovator liberating companies from sluggish growth</t>
  </si>
  <si>
    <t>Seeing the Unknowns and Creating Solutions to Increase Performance. Based in San Francisco, with a dev office in #Waterford. #telecoms #mobile #network</t>
  </si>
  <si>
    <t>California’s most golden moment lies ahead. I hope you’ll join me on the journey forward.</t>
  </si>
  <si>
    <t>VP of Communications at @GNA_Consulting (@ACTExpo &amp; @HHPSummit producers). Proud Angeleno. Mom to 2 toddlers. #CleanEnergy #ClimateAction #CleanTransportation</t>
  </si>
  <si>
    <t>Gladstein, Neandross &amp; Associates is a consulting firm specializing in market development for advanced #cleanvehicle technologies &amp; #alternativefuels.</t>
  </si>
  <si>
    <t>We are developing a mechanical module that converts ocean wave energy to compressed air for energy storage and power generation. Batteries not included _xD83C__xDF0A_⚡️</t>
  </si>
  <si>
    <t>Husband, PR guy, @UofOklahoma alumnus, Francophone, proud progressive. Tweets and thoughts are my own.</t>
  </si>
  <si>
    <t>@OceanMotionTech _xD83C__xDF0A_⚡#PhD @Scripps_Ocean  #RenewableEnergy #EnergyStorage #DataScience #RemoteSensing @NASA #Space #Geoengineering #Terrarium #Photography</t>
  </si>
  <si>
    <t>i know better but yet i come back.</t>
  </si>
  <si>
    <t>Energy &amp; Transportation Policy @ITS_UCDavis |@500womensci |_xD83C__xDF32_hugger |@AAAS_STPF, @UW, &amp; @coschoolofmines _xD83C__xDF93_ChemE | _xD83C__xDFC8_tweets @303_Kelly |❄️ opinions my own |She/Her</t>
  </si>
  <si>
    <t>The official Twitter account of the Advanced Research Projects Agency-Energy. Retweets do not equal endorsement.</t>
  </si>
  <si>
    <t>Spur growth and help entrepreneurial visions into real-world solutions for water and energy.</t>
  </si>
  <si>
    <t>Central Valley, CA business advocate</t>
  </si>
  <si>
    <t>#CleanEnergy professional, @Cal_CEF @Cal_SEED Program Director, #C3EWomen, #WCEE_DC, #SolarReadyVets, #RPCV, #potter, #equity #women #socialimpact #energyaccess</t>
  </si>
  <si>
    <t>Building the new energy economy. Reducing nuclear dangers &amp; environmental risks. Expanding the frontiers of knowledge via innovative scientific research.</t>
  </si>
  <si>
    <t>Daughters of Rosie supports manufacturers that want to hire women. Let's get 2 million women into US manufacturing by 2025.</t>
  </si>
  <si>
    <t>Energy scientist, regulatory policy analyst &amp; air pollution specialist @CalEnergy transforming #transportation to #electricity. My views. @StanfordEarth</t>
  </si>
  <si>
    <t>CalSEED offers up to 600k in #grant #funding for early-stage #cleanenergy #entrepreneurs.
Powered by @Cal_CEF and made possible by @CalEnergy</t>
  </si>
  <si>
    <t>Breakthrough Energy invests in new technologies that make power reliable and affordable for everyone while not warming the planet.</t>
  </si>
  <si>
    <t>Energy pragmatist, music enthusiast, tweets are my own</t>
  </si>
  <si>
    <t>The American Institute of Architects, California (AIACA) is the nation's largest state architectural organization, representing more than 11,000 members.</t>
  </si>
  <si>
    <t>Marketing &amp; Outreach w/ CA Energy Commission. Husband, dad of twins, political memorabilia collector, traveler, pizza lover. Tweets are my own.</t>
  </si>
  <si>
    <t>All about the clean energy transition. @FervoEnergy Co-Founder. @CyclotronRoad. Geothermal Energy. Previously @BCG, @BHP, @StanfordGSB, @UTulsa. Proud Texan.</t>
  </si>
  <si>
    <t>Manager, State and External Affairs, Lawrence Berkeley National Laboratory</t>
  </si>
  <si>
    <t>Fellowship program supporting entrepreneurial scientists.</t>
  </si>
  <si>
    <t>CEO, co-founder Daughters of Rosie. Former CEO, Bantam Tools. Materials Science PhD. Mom. Ask me about hardware dev &amp; the future of US manufacturing labor.</t>
  </si>
  <si>
    <t>Bringing #science solutions to the world. Share photos &amp; videos with us by tagging us.</t>
  </si>
  <si>
    <t>Commissioner @CalEnergy</t>
  </si>
  <si>
    <t>Uniting building industry stakeholders, #energy providers, enviro orgs &amp; local gov'ts to help electrify #CA's homes &amp; workspaces w/ #cleanenergy. #ZeroCarbon</t>
  </si>
  <si>
    <t>21st Century Bureacrat</t>
  </si>
  <si>
    <t>San Jose, CA</t>
  </si>
  <si>
    <t>California, USA</t>
  </si>
  <si>
    <t>San Francisco</t>
  </si>
  <si>
    <t>Washington, DC</t>
  </si>
  <si>
    <t>Vacaville, California</t>
  </si>
  <si>
    <t>Buenos Aires, Argentina</t>
  </si>
  <si>
    <t>San Diego, CA</t>
  </si>
  <si>
    <t>Sacramento &amp; Los Angeles, CA</t>
  </si>
  <si>
    <t>Sunnyvale, CA</t>
  </si>
  <si>
    <t>Orange County, California</t>
  </si>
  <si>
    <t>Austin, TX</t>
  </si>
  <si>
    <t>Waterford, Ireland</t>
  </si>
  <si>
    <t>Berkeley</t>
  </si>
  <si>
    <t>Canoga Park, Los Angeles</t>
  </si>
  <si>
    <t>Santa Monica, CA</t>
  </si>
  <si>
    <t>San Francisco, CA</t>
  </si>
  <si>
    <t>Washington, D.C.</t>
  </si>
  <si>
    <t>Fresno, CA</t>
  </si>
  <si>
    <t>Oakland, CA</t>
  </si>
  <si>
    <t>San Francisco, CA; Houston, TX</t>
  </si>
  <si>
    <t>California</t>
  </si>
  <si>
    <t>Berkeley, CA</t>
  </si>
  <si>
    <t>Petaluma, CA</t>
  </si>
  <si>
    <t>http://t.co/7UqOgEI8pQ</t>
  </si>
  <si>
    <t>https://t.co/fjYuef1Gjh</t>
  </si>
  <si>
    <t>http://t.co/gH76dCtbI0</t>
  </si>
  <si>
    <t>https://t.co/zNV26lsTrm</t>
  </si>
  <si>
    <t>https://t.co/QsOmdBfTi5</t>
  </si>
  <si>
    <t>https://t.co/l7FAsmiUWU</t>
  </si>
  <si>
    <t>https://t.co/TDKLaWstLO</t>
  </si>
  <si>
    <t>https://t.co/WRjNumSAL1</t>
  </si>
  <si>
    <t>https://t.co/wro7FRLNct</t>
  </si>
  <si>
    <t>https://t.co/P2SIzh3fKW</t>
  </si>
  <si>
    <t>https://t.co/TuwxbZYMU1</t>
  </si>
  <si>
    <t>https://t.co/1g49E5yfg1</t>
  </si>
  <si>
    <t>https://t.co/3SMSeqKz8L</t>
  </si>
  <si>
    <t>https://t.co/91XI8vqljt</t>
  </si>
  <si>
    <t>https://t.co/svq0XCx0oR</t>
  </si>
  <si>
    <t>https://t.co/EvHREUaxvk</t>
  </si>
  <si>
    <t>https://t.co/YkGeAsx04R</t>
  </si>
  <si>
    <t>https://t.co/uUDcqEIlME</t>
  </si>
  <si>
    <t>https://t.co/KKViE3ihGH</t>
  </si>
  <si>
    <t>https://t.co/P09yNHlwkw</t>
  </si>
  <si>
    <t>https://t.co/5NskeFjlam</t>
  </si>
  <si>
    <t>https://t.co/TCQO6O4rI6</t>
  </si>
  <si>
    <t>https://t.co/tbMZouLlpH</t>
  </si>
  <si>
    <t>https://t.co/b06b1jp9C8</t>
  </si>
  <si>
    <t>https://t.co/ioRNiVuh4J</t>
  </si>
  <si>
    <t>http://t.co/LAz7MA3Lb0</t>
  </si>
  <si>
    <t>https://t.co/aFGgbOAoeD</t>
  </si>
  <si>
    <t>https://t.co/LsmTqXvVrJ</t>
  </si>
  <si>
    <t>https://t.co/h6huAxbV9i</t>
  </si>
  <si>
    <t>https://pbs.twimg.com/profile_banners/82942061/1534532920</t>
  </si>
  <si>
    <t>https://pbs.twimg.com/profile_banners/172109039/1398969501</t>
  </si>
  <si>
    <t>https://pbs.twimg.com/profile_banners/1090605126/1503270353</t>
  </si>
  <si>
    <t>https://pbs.twimg.com/profile_banners/1238249023/1424475015</t>
  </si>
  <si>
    <t>https://pbs.twimg.com/profile_banners/52120705/1401307238</t>
  </si>
  <si>
    <t>https://pbs.twimg.com/profile_banners/832893324591632384/1548393494</t>
  </si>
  <si>
    <t>https://pbs.twimg.com/profile_banners/872304139/1534522042</t>
  </si>
  <si>
    <t>https://pbs.twimg.com/profile_banners/959518176802308096/1517956643</t>
  </si>
  <si>
    <t>https://pbs.twimg.com/profile_banners/839250762374926336/1539136504</t>
  </si>
  <si>
    <t>https://pbs.twimg.com/profile_banners/226338599/1501106310</t>
  </si>
  <si>
    <t>https://pbs.twimg.com/profile_banners/726445923270692866/1462038345</t>
  </si>
  <si>
    <t>https://pbs.twimg.com/profile_banners/1872863431/1380990590</t>
  </si>
  <si>
    <t>https://pbs.twimg.com/profile_banners/34177033/1526566211</t>
  </si>
  <si>
    <t>https://pbs.twimg.com/profile_banners/910791812633198592/1539185226</t>
  </si>
  <si>
    <t>https://pbs.twimg.com/profile_banners/3162078366/1481093887</t>
  </si>
  <si>
    <t>https://pbs.twimg.com/profile_banners/19840947/1487275007</t>
  </si>
  <si>
    <t>https://pbs.twimg.com/profile_banners/29265895/1500501945</t>
  </si>
  <si>
    <t>https://pbs.twimg.com/profile_banners/925259496670162944/1534290288</t>
  </si>
  <si>
    <t>https://pbs.twimg.com/profile_banners/209898234/1476066243</t>
  </si>
  <si>
    <t>https://pbs.twimg.com/profile_banners/1033764149442932736/1535345345</t>
  </si>
  <si>
    <t>https://pbs.twimg.com/profile_banners/329921120/1529166529</t>
  </si>
  <si>
    <t>https://pbs.twimg.com/profile_banners/4205385434/1542234270</t>
  </si>
  <si>
    <t>https://pbs.twimg.com/profile_banners/55308417/1548777325</t>
  </si>
  <si>
    <t>https://pbs.twimg.com/profile_banners/792037076422098944/1477672362</t>
  </si>
  <si>
    <t>https://pbs.twimg.com/profile_banners/121226787/1499436830</t>
  </si>
  <si>
    <t>https://pbs.twimg.com/profile_banners/166252256/1549645528</t>
  </si>
  <si>
    <t>https://pbs.twimg.com/profile_banners/976610187539759104/1521677902</t>
  </si>
  <si>
    <t>https://pbs.twimg.com/profile_banners/360427743/1437852739</t>
  </si>
  <si>
    <t>https://pbs.twimg.com/profile_banners/877224851068526592/1531355767</t>
  </si>
  <si>
    <t>https://pbs.twimg.com/profile_banners/793585473956425728/1481500670</t>
  </si>
  <si>
    <t>https://pbs.twimg.com/profile_banners/78506389/1546445018</t>
  </si>
  <si>
    <t>https://pbs.twimg.com/profile_banners/291905975/1537878903</t>
  </si>
  <si>
    <t>https://pbs.twimg.com/profile_banners/615504620/1525830198</t>
  </si>
  <si>
    <t>https://pbs.twimg.com/profile_banners/2717855768/1516924181</t>
  </si>
  <si>
    <t>https://pbs.twimg.com/profile_banners/27173835/1520796274</t>
  </si>
  <si>
    <t>https://pbs.twimg.com/profile_banners/17054817/1546624332</t>
  </si>
  <si>
    <t>https://pbs.twimg.com/profile_banners/3389791061/1520490810</t>
  </si>
  <si>
    <t>https://pbs.twimg.com/profile_banners/1009842514734374913/1548873675</t>
  </si>
  <si>
    <t>https://pbs.twimg.com/profile_banners/17829455/1522361801</t>
  </si>
  <si>
    <t>es</t>
  </si>
  <si>
    <t>http://abs.twimg.com/images/themes/theme1/bg.png</t>
  </si>
  <si>
    <t>http://abs.twimg.com/images/themes/theme18/bg.gif</t>
  </si>
  <si>
    <t>http://abs.twimg.com/images/themes/theme5/bg.gif</t>
  </si>
  <si>
    <t>http://abs.twimg.com/images/themes/theme15/bg.png</t>
  </si>
  <si>
    <t>http://abs.twimg.com/images/themes/theme14/bg.gif</t>
  </si>
  <si>
    <t>http://pbs.twimg.com/profile_images/963190095527297024/axcKxcZs_normal.jpg</t>
  </si>
  <si>
    <t>http://pbs.twimg.com/profile_images/1050043378996404225/ZUeVm8Du_normal.jpg</t>
  </si>
  <si>
    <t>http://pbs.twimg.com/profile_images/740691417622667264/ap_99N8U_normal.jpg</t>
  </si>
  <si>
    <t>http://pbs.twimg.com/profile_images/887801155635433472/Gfk7Lq3G_normal.jpg</t>
  </si>
  <si>
    <t>http://pbs.twimg.com/profile_images/1073744937844322305/tkBV9kbg_normal.jpg</t>
  </si>
  <si>
    <t>http://pbs.twimg.com/profile_images/2957907316/79cb502421c6bade65dc5df85019d185_normal.jpeg</t>
  </si>
  <si>
    <t>http://pbs.twimg.com/profile_images/684179272756375552/CjXgWiq__normal.jpg</t>
  </si>
  <si>
    <t>http://pbs.twimg.com/profile_images/875374673470664704/Hr9dUs2u_normal.jpg</t>
  </si>
  <si>
    <t>http://pbs.twimg.com/profile_images/976618422200025088/6MD-l46R_normal.jpg</t>
  </si>
  <si>
    <t>http://pbs.twimg.com/profile_images/877232696757334016/irk0F21v_normal.jpg</t>
  </si>
  <si>
    <t>http://pbs.twimg.com/profile_images/808098374817718272/0Tq7vo9f_normal.jpg</t>
  </si>
  <si>
    <t>http://pbs.twimg.com/profile_images/690599577301348352/FwP_CG7h_normal.jpg</t>
  </si>
  <si>
    <t>http://pbs.twimg.com/profile_images/941034685471244288/sfxFsmUS_normal.jpg</t>
  </si>
  <si>
    <t>http://pbs.twimg.com/profile_images/956675214309433344/jRc3D2u7_normal.jpg</t>
  </si>
  <si>
    <t>http://pbs.twimg.com/profile_images/971860074292490243/9xvEGNk2_normal.jpg</t>
  </si>
  <si>
    <t>http://pbs.twimg.com/profile_images/829109389432745984/rTplaDVm_normal.jpg</t>
  </si>
  <si>
    <t>http://pbs.twimg.com/profile_images/723910892824326144/oxfzGZ0i_normal.jpg</t>
  </si>
  <si>
    <t>http://pbs.twimg.com/profile_images/1090694377746325505/a9zkUemP_normal.jpg</t>
  </si>
  <si>
    <t>http://pbs.twimg.com/profile_images/935003990420369408/Eh6PEJ6V_normal.jpg</t>
  </si>
  <si>
    <t>Open Twitter Page for This Person</t>
  </si>
  <si>
    <t>https://twitter.com/sunspecalliance</t>
  </si>
  <si>
    <t>https://twitter.com/calenergy</t>
  </si>
  <si>
    <t>https://twitter.com/identity3co</t>
  </si>
  <si>
    <t>https://twitter.com/christinarolsen</t>
  </si>
  <si>
    <t>https://twitter.com/burkese</t>
  </si>
  <si>
    <t>https://twitter.com/johnny12976</t>
  </si>
  <si>
    <t>https://twitter.com/missionclarity</t>
  </si>
  <si>
    <t>https://twitter.com/therealestokes</t>
  </si>
  <si>
    <t>https://twitter.com/hydrogen2energy</t>
  </si>
  <si>
    <t>https://twitter.com/whc_joe</t>
  </si>
  <si>
    <t>https://twitter.com/caenergyallianc</t>
  </si>
  <si>
    <t>https://twitter.com/nuvvecorp</t>
  </si>
  <si>
    <t>https://twitter.com/airresources</t>
  </si>
  <si>
    <t>https://twitter.com/shashinetwork</t>
  </si>
  <si>
    <t>https://twitter.com/sce_tammyt</t>
  </si>
  <si>
    <t>https://twitter.com/ken_koldan</t>
  </si>
  <si>
    <t>https://twitter.com/errigalinc</t>
  </si>
  <si>
    <t>https://twitter.com/lehrerdesign</t>
  </si>
  <si>
    <t>https://twitter.com/henrysternca</t>
  </si>
  <si>
    <t>https://twitter.com/smzgallagher</t>
  </si>
  <si>
    <t>https://twitter.com/gna_consulting</t>
  </si>
  <si>
    <t>https://twitter.com/oceanmotiontech</t>
  </si>
  <si>
    <t>https://twitter.com/markduvall</t>
  </si>
  <si>
    <t>https://twitter.com/skottikins</t>
  </si>
  <si>
    <t>https://twitter.com/byjpan</t>
  </si>
  <si>
    <t>https://twitter.com/revclown</t>
  </si>
  <si>
    <t>https://twitter.com/doctorkflem</t>
  </si>
  <si>
    <t>https://twitter.com/arpae</t>
  </si>
  <si>
    <t>https://twitter.com/btvcluster</t>
  </si>
  <si>
    <t>https://twitter.com/jeffmacon</t>
  </si>
  <si>
    <t>https://twitter.com/10ly</t>
  </si>
  <si>
    <t>https://twitter.com/energy</t>
  </si>
  <si>
    <t>https://twitter.com/daughtersorosie</t>
  </si>
  <si>
    <t>https://twitter.com/nscrisostomo</t>
  </si>
  <si>
    <t>https://twitter.com/cal_seed</t>
  </si>
  <si>
    <t>https://twitter.com/btenergy</t>
  </si>
  <si>
    <t>https://twitter.com/t_h_beek</t>
  </si>
  <si>
    <t>https://twitter.com/aiacalif</t>
  </si>
  <si>
    <t>https://twitter.com/balanceofpower</t>
  </si>
  <si>
    <t>https://twitter.com/timmlatimer</t>
  </si>
  <si>
    <t>https://twitter.com/jim_hawley</t>
  </si>
  <si>
    <t>https://twitter.com/eco_rex</t>
  </si>
  <si>
    <t>https://twitter.com/cyclotronroad</t>
  </si>
  <si>
    <t>https://twitter.com/dapplestone</t>
  </si>
  <si>
    <t>https://twitter.com/berkeleylab</t>
  </si>
  <si>
    <t>https://twitter.com/janea_scott</t>
  </si>
  <si>
    <t>https://twitter.com/buildingdecarb</t>
  </si>
  <si>
    <t>https://twitter.com/panamaredhat</t>
  </si>
  <si>
    <t>sunspecalliance
RT @CalEnergy: Join #CalEnergy's
fifth annual Electric Program Investment
Charge (EPIC) Symposium on Feb.
19 in Sacramento, featuring panel…</t>
  </si>
  <si>
    <t>calenergy
#caEPIC19 ⚡️ https://t.co/p3FpeAS9ZR</t>
  </si>
  <si>
    <t>identity3co
RT @CalEnergy: Join #CalEnergy's
fifth annual Electric Program Investment
Charge (EPIC) Symposium on Feb.
19 in Sacramento, featuring panel…</t>
  </si>
  <si>
    <t>christinarolsen
RT @CalEnergy: Join #CalEnergy's
fifth annual Electric Program Investment
Charge (EPIC) Symposium on Feb.
19 in Sacramento, featuring panel…</t>
  </si>
  <si>
    <t>burkese
RT @CalEnergy: #CalEnergy's EPIC
Symposium offers range of #CleanEnergy
research panels. See the list of
panel sessions &amp;amp; register today
fo…</t>
  </si>
  <si>
    <t>johnny12976
RT @CalEnergy: #CalEnergy's EPIC
Symposium offers range of #CleanEnergy
research panels. See the list of
panel sessions &amp;amp; register today
fo…</t>
  </si>
  <si>
    <t>missionclarity
RT @CalEnergy: #CalEnergy's EPIC
Symposium offers range of #CleanEnergy
research panels. See the list of
panel sessions &amp;amp; register today
fo…</t>
  </si>
  <si>
    <t>therealestokes
The full program for the #caEPIC19
Symposium is now available online
at https://t.co/qfWIxuY1tU https://t.co/tu9bOP4fTP</t>
  </si>
  <si>
    <t>hydrogen2energy
RT @CalEnergy: The panel sessions
for #CalEnergy's Feb. 19 EPIC Symposium
have been announced! See the list
&amp;amp; register for this free #Clean…</t>
  </si>
  <si>
    <t>whc_joe
RT @CalEnergy: Join #CalEnergy's
fifth annual Electric Program Investment
Charge (EPIC) Symposium on Feb.
19 in Sacramento, featuring panel…</t>
  </si>
  <si>
    <t>caenergyallianc
RT @CalEnergy: #CalEnergy's EPIC
Symposium offers range of #CleanEnergy
research panels. See the list of
panel sessions &amp;amp; register today
fo…</t>
  </si>
  <si>
    <t>nuvvecorp
RT @CalEnergy: #CalEnergy's EPIC
Symposium offers range of #CleanEnergy
research panels. See the list of
panel sessions &amp;amp; register today
fo…</t>
  </si>
  <si>
    <t>airresources
RT @CalEnergy: Register today for
#CalEnergy's fifth annual Electric
Program Investment Charge (EPIC)
Symposium (Feb. 19) in Sacramento,
fe…</t>
  </si>
  <si>
    <t>shashinetwork
#Govt #Pentagon's alluring AI pitch
to #SiliconValley #DOD paper promises
to deploy AI "rapidly" and "iteratively,"
and to enable "decentralized development
and experimentation #AI Strategy
report #caEPIC19 https://t.co/beysVru69c
https://t.co/sTU377CsR5 https://t.co/nYzb0QfuCl</t>
  </si>
  <si>
    <t>sce_tammyt
RT @CalEnergy: Today is the Electric
Program Investment Charge (EPIC)
Symposium! Be part of the conversation
by using the hashtag #caEPIC19…</t>
  </si>
  <si>
    <t>ken_koldan
#caEPIC19 @errigalinc happy to
hear a keynote from Senator Henry
Stern https://t.co/RPvfJ771MV</t>
  </si>
  <si>
    <t xml:space="preserve">errigalinc
</t>
  </si>
  <si>
    <t>lehrerdesign
RT @SMZGallagher: At the #caepic19
event, ⁦@HenrySternCA⁩ reflecting
on the massive challenge of transforming
a global energy economy with…</t>
  </si>
  <si>
    <t xml:space="preserve">henrysternca
</t>
  </si>
  <si>
    <t>smzgallagher
Love @HenrySternCA and his millennial
view on the critical need for #ClimateAction
and #cleantech investment - It’s
nice to have an elected official
that represents my generation that
is so motivated to face challenges
head on and push the limits of
what’s “possible.” #caepic19</t>
  </si>
  <si>
    <t xml:space="preserve">gna_consulting
</t>
  </si>
  <si>
    <t>oceanmotiontech
RT @CalEnergy: “When it comes to
R&amp;amp;D it’s my goal to encourage
you to take chances and do big
things.” - Senator @HenrySternCA
on stage now…</t>
  </si>
  <si>
    <t>markduvall
RT @SMZGallagher: In 2018, @CalEnergy
funded 304 EPIC projects at $651
million. More than 30% were in
disadvantaged communities. #ClimateAc…</t>
  </si>
  <si>
    <t>skottikins
@HenrySternCA discusses the need
for clean energy equity at @CalEnergy’s
2019 EPIC Symposium. #caEPIC19
#cleanenergy https://t.co/coaQ7N2ueX</t>
  </si>
  <si>
    <t>byjpan
RT @CalEnergy: “When it comes to
R&amp;amp;D it’s my goal to encourage
you to take chances and do big
things.” - Senator @HenrySternCA
on stage now…</t>
  </si>
  <si>
    <t>revclown
Fireside chat participants at #caEpic19
underscoring the indispensable
role of government &amp;amp; public
funding for transforming the energy
system.</t>
  </si>
  <si>
    <t>doctorkflem
James Zahler of @ARPAE "energy
is the bedrock of our economy,
and huge opportunities lie in innovating
new technology in clean energy"
#caEPIC19</t>
  </si>
  <si>
    <t xml:space="preserve">arpae
</t>
  </si>
  <si>
    <t>btvcluster
RT @CalEnergy: “We plant seeds.
We are pressure testing these ideas
for real-world needs.” - Dr. James
Zahler of @ARPAE . #caEPIC19 _xD83C__xDF99_⚡️
htt…</t>
  </si>
  <si>
    <t xml:space="preserve">jeffmacon
</t>
  </si>
  <si>
    <t>10ly
Recognizing the #CleanEnergy transition
is an #economic opportunity, as
well as an opportunity to bolster
our #nationalsecurity and empower
frontline communities is critical
and urgent. @CalEnergy #caEPIC19
https://t.co/cD41KExSOB</t>
  </si>
  <si>
    <t xml:space="preserve">energy
</t>
  </si>
  <si>
    <t xml:space="preserve">daughtersorosie
</t>
  </si>
  <si>
    <t>nscrisostomo
Standing room only at the #caEPIC19
fireside chat about how @ARPAE
and @CalEnergy team up to create
innovative #CleanEnergy technologies
and then deploy them into the market.
_xD83D__xDD25__xD83D__xDCC8_ https://t.co/ZLOZR9ByMZ</t>
  </si>
  <si>
    <t xml:space="preserve">cal_seed
</t>
  </si>
  <si>
    <t xml:space="preserve">btenergy
</t>
  </si>
  <si>
    <t>t_h_beek
Interesting analysis via James
Zahler, Tech-to-Markets for @ARPAE:
look for companies and ideas capable
of leveraging technology cost declines
to drive growth (ex: declines in
batt $ drives growth), or those
able to scale in a modular fashion.
(ex: #geothermal) #caEPIC19</t>
  </si>
  <si>
    <t>aiacalif
AIACA at the #caEPIC19 Symposium
with 300 energy and environment
friends. #aiacalif #aiaca https://t.co/NZsrAIhFh4</t>
  </si>
  <si>
    <t>balanceofpower
RT @CalEnergy: “When it comes to
R&amp;amp;D it’s my goal to encourage
you to take chances and do big
things.” - Senator @HenrySternCA
on stage now…</t>
  </si>
  <si>
    <t>timmlatimer
RT @CalEnergy: Thought Leaders
Fireside Chat: how targeted, strategic
investments can be transformative
in achieving California &amp;amp; global
en…</t>
  </si>
  <si>
    <t>jim_hawley
RT @CalEnergy: “When it comes to
R&amp;amp;D it’s my goal to encourage
you to take chances and do big
things.” - Senator @HenrySternCA
on stage now…</t>
  </si>
  <si>
    <t xml:space="preserve">eco_rex
</t>
  </si>
  <si>
    <t xml:space="preserve">cyclotronroad
</t>
  </si>
  <si>
    <t xml:space="preserve">dapplestone
</t>
  </si>
  <si>
    <t xml:space="preserve">berkeleylab
</t>
  </si>
  <si>
    <t xml:space="preserve">janea_scott
</t>
  </si>
  <si>
    <t xml:space="preserve">buildingdecarb
</t>
  </si>
  <si>
    <t xml:space="preserve">panamaredhat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</si>
  <si>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</si>
  <si>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</si>
  <si>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</si>
  <si>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</si>
  <si>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</si>
  <si>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</si>
  <si>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</si>
  <si>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</si>
  <si>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</si>
  <si>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</si>
  <si>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</si>
  <si>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</si>
  <si>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</si>
  <si>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</si>
  <si>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</si>
  <si>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</si>
  <si>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</si>
  <si>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</si>
  <si>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</si>
  <si>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</si>
  <si>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</si>
  <si>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</si>
  <si>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</si>
  <si>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</si>
  <si>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</si>
  <si>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</si>
  <si>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</si>
  <si>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</si>
  <si>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</si>
  <si>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</si>
  <si>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</si>
  <si>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</si>
  <si>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</si>
  <si>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</si>
  <si>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</si>
  <si>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</si>
  <si>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</si>
  <si>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</si>
  <si>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</si>
  <si>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</si>
  <si>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</si>
  <si>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</si>
  <si>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</si>
  <si>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</si>
  <si>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</si>
  <si>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</si>
  <si>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</si>
  <si>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</si>
  <si>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</si>
  <si>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</si>
  <si>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</si>
  <si>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</si>
  <si>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</si>
  <si>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</si>
  <si>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</si>
  <si>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</si>
  <si>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</si>
  <si>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</si>
  <si>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</si>
  <si>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</si>
  <si>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1.0.1.408</t>
  </si>
  <si>
    <t>Top URLs in Tweet in Entire Graph</t>
  </si>
  <si>
    <t>https://media.defense.gov/2019/Feb/12/2002088963/-1/-1/1/SUMMARY-OF-DOD-AI-STRATEGY.PDF</t>
  </si>
  <si>
    <t>Entire Graph Count</t>
  </si>
  <si>
    <t>Top URLs in Tweet in G1</t>
  </si>
  <si>
    <t>https://www.eventbee.com/v/2019epicsymposium#/tickets</t>
  </si>
  <si>
    <t>https://twitter.com/SunSpecAlliance/status/1097518781566455808</t>
  </si>
  <si>
    <t>https://www.energy.ca.gov/research/epic/documents/2019-02-19_EPIC_Program.pdf?platform=hootsuite</t>
  </si>
  <si>
    <t>https://www.energy.ca.gov/research/epic/documents/2019-02-19_EPIC_Agenda.pdf?platform=hootsuite</t>
  </si>
  <si>
    <t>Top URLs in Tweet in G2</t>
  </si>
  <si>
    <t>G1 Count</t>
  </si>
  <si>
    <t>Top URLs in Tweet in G3</t>
  </si>
  <si>
    <t>G2 Count</t>
  </si>
  <si>
    <t>Top URLs in Tweet in G4</t>
  </si>
  <si>
    <t>G3 Count</t>
  </si>
  <si>
    <t>Top URLs in Tweet in G5</t>
  </si>
  <si>
    <t>G4 Count</t>
  </si>
  <si>
    <t>https://www.energy.ca.gov/research/epic/documents/2019-02-19_EPIC_Program.pdf</t>
  </si>
  <si>
    <t>https://lnkd.in/gbpe9rG</t>
  </si>
  <si>
    <t>https://www.axios.com/artificial-intelligence-ai-pentagon-china-3476809c-7cf4-40fd-b587-23cf4934ada9.html</t>
  </si>
  <si>
    <t>Top URLs in Tweet in G6</t>
  </si>
  <si>
    <t>G5 Count</t>
  </si>
  <si>
    <t>G6 Count</t>
  </si>
  <si>
    <t>Top URLs in Tweet</t>
  </si>
  <si>
    <t>https://calenergycommission.blogspot.com/2019/02/energy-commissions-epic-symposium.html https://calenergycommission.blogspot.com/2019/01/planning-underway-for-2019-epic.html https://www.eventbee.com/v/2019epicsymposium#/tickets?platform=hootsuite https://www.eventbee.com/v/2019epicsymposium#/tickets https://twitter.com/SunSpecAlliance/status/1097518781566455808 https://www.energy.ca.gov/research/epic/documents/2019-02-19_EPIC_Program.pdf?platform=hootsuite https://www.energy.ca.gov/research/epic/documents/2019-02-19_EPIC_Agenda.pdf?platform=hootsuite https://www.youtube.com/watch?v=fDHEHJVbM-s&amp;feature=youtu.be https://twitter.com/jim_hawley/status/1097911779701620736 https://twitter.com/eco_rex/status/1097911969581953024</t>
  </si>
  <si>
    <t>https://lnkd.in/eRkcaht https://www.eventbee.com/v/2019epicsymposium#/tickets?platform=hootsuite https://www.youtube.com/watch?v=fDHEHJVbM-s&amp;feature=youtu.be https://twitter.com/calenergy/status/1097912468385361920 https://twitter.com/calenergy/status/1097913708758462469 https://twitter.com/calenergy/status/1097921714787299328</t>
  </si>
  <si>
    <t>https://www.energy.ca.gov/research/epic/documents/2019-02-19_EPIC_Program.pdf https://lnkd.in/gbpe9rG https://media.defense.gov/2019/Feb/12/2002088963/-1/-1/1/SUMMARY-OF-DOD-AI-STRATEGY.PDF https://www.axios.com/artificial-intelligence-ai-pentagon-china-3476809c-7cf4-40fd-b587-23cf4934ada9.html</t>
  </si>
  <si>
    <t>Top Domains in Tweet in Entire Graph</t>
  </si>
  <si>
    <t>ca.gov</t>
  </si>
  <si>
    <t>defense.gov</t>
  </si>
  <si>
    <t>axios.com</t>
  </si>
  <si>
    <t>Top Domains in Tweet in G1</t>
  </si>
  <si>
    <t>Top Domains in Tweet in G2</t>
  </si>
  <si>
    <t>Top Domains in Tweet in G3</t>
  </si>
  <si>
    <t>Top Domains in Tweet in G4</t>
  </si>
  <si>
    <t>Top Domains in Tweet in G5</t>
  </si>
  <si>
    <t>Top Domains in Tweet in G6</t>
  </si>
  <si>
    <t>Top Domains in Tweet</t>
  </si>
  <si>
    <t>blogspot.com twitter.com eventbee.com ca.gov youtube.com</t>
  </si>
  <si>
    <t>twitter.com lnkd.in eventbee.com youtube.com</t>
  </si>
  <si>
    <t>ca.gov lnkd.in defense.gov axios.com</t>
  </si>
  <si>
    <t>Top Hashtags in Tweet in Entire Graph</t>
  </si>
  <si>
    <t>cleanenergy</t>
  </si>
  <si>
    <t>cleantech</t>
  </si>
  <si>
    <t>climateaction</t>
  </si>
  <si>
    <t>entrepreneurs</t>
  </si>
  <si>
    <t>aiaca</t>
  </si>
  <si>
    <t>geothermal</t>
  </si>
  <si>
    <t>climatechange</t>
  </si>
  <si>
    <t>Top Hashtags in Tweet in G1</t>
  </si>
  <si>
    <t>Top Hashtags in Tweet in G2</t>
  </si>
  <si>
    <t>leadership</t>
  </si>
  <si>
    <t>californialeader</t>
  </si>
  <si>
    <t>innovation</t>
  </si>
  <si>
    <t>Top Hashtags in Tweet in G3</t>
  </si>
  <si>
    <t>happeningnow</t>
  </si>
  <si>
    <t>btvic</t>
  </si>
  <si>
    <t>Top Hashtags in Tweet in G4</t>
  </si>
  <si>
    <t>economic</t>
  </si>
  <si>
    <t>nationalsecurity</t>
  </si>
  <si>
    <t>leaders</t>
  </si>
  <si>
    <t>epic</t>
  </si>
  <si>
    <t>Top Hashtags in Tweet in G5</t>
  </si>
  <si>
    <t>govt</t>
  </si>
  <si>
    <t>pentagon</t>
  </si>
  <si>
    <t>siliconvalley</t>
  </si>
  <si>
    <t>dod</t>
  </si>
  <si>
    <t>ai</t>
  </si>
  <si>
    <t>Top Hashtags in Tweet in G6</t>
  </si>
  <si>
    <t>Top Hashtags in Tweet</t>
  </si>
  <si>
    <t>caepic19 calenergy cleanenergy</t>
  </si>
  <si>
    <t>caepic19 cleanenergy calenergy cleantech climateaction leadership californialeader innovation</t>
  </si>
  <si>
    <t>caepic19 cleanenergy geothermal calenergy happeningnow btvic</t>
  </si>
  <si>
    <t>caepic19 cleanenergy entrepreneurs calenergy economic nationalsecurity climatechange leaders epic</t>
  </si>
  <si>
    <t>caepic19 govt pentagon siliconvalley dod ai aiacalif aiaca</t>
  </si>
  <si>
    <t>Top Words in Tweet in Entire Graph</t>
  </si>
  <si>
    <t>Words in Sentiment List#1: Positive</t>
  </si>
  <si>
    <t>Words in Sentiment List#2: Negative</t>
  </si>
  <si>
    <t>Words in Sentiment List#3: Angry/Violent</t>
  </si>
  <si>
    <t>Non-categorized Words</t>
  </si>
  <si>
    <t>Total Words</t>
  </si>
  <si>
    <t>symposium</t>
  </si>
  <si>
    <t>panel</t>
  </si>
  <si>
    <t>Top Words in Tweet in G1</t>
  </si>
  <si>
    <t>calenergy's</t>
  </si>
  <si>
    <t>register</t>
  </si>
  <si>
    <t>today</t>
  </si>
  <si>
    <t>feb</t>
  </si>
  <si>
    <t>19</t>
  </si>
  <si>
    <t>Top Words in Tweet in G2</t>
  </si>
  <si>
    <t>s</t>
  </si>
  <si>
    <t>comes</t>
  </si>
  <si>
    <t>r</t>
  </si>
  <si>
    <t>d</t>
  </si>
  <si>
    <t>goal</t>
  </si>
  <si>
    <t>encourage</t>
  </si>
  <si>
    <t>Top Words in Tweet in G3</t>
  </si>
  <si>
    <t>james</t>
  </si>
  <si>
    <t>zahler</t>
  </si>
  <si>
    <t>ideas</t>
  </si>
  <si>
    <t>plant</t>
  </si>
  <si>
    <t>seeds</t>
  </si>
  <si>
    <t>pressure</t>
  </si>
  <si>
    <t>testing</t>
  </si>
  <si>
    <t>Top Words in Tweet in G4</t>
  </si>
  <si>
    <t>economy</t>
  </si>
  <si>
    <t>remarks</t>
  </si>
  <si>
    <t>Top Words in Tweet in G5</t>
  </si>
  <si>
    <t>Top Words in Tweet in G6</t>
  </si>
  <si>
    <t>Top Words in Tweet</t>
  </si>
  <si>
    <t>caepic19 symposium epic calenergy's panel register today calenergy feb 19</t>
  </si>
  <si>
    <t>calenergy caepic19 henrysternca s epic comes r d goal encourage</t>
  </si>
  <si>
    <t>caepic19 calenergy arpae james zahler ideas plant seeds pressure testing</t>
  </si>
  <si>
    <t>caepic19 calenergy cleanenergy economy cal_seed symposium today epic remarks henrysternca</t>
  </si>
  <si>
    <t>caepic19 ai symposium energy aiaca</t>
  </si>
  <si>
    <t>caepic19 errigalinc</t>
  </si>
  <si>
    <t>Top Word Pairs in Tweet in Entire Graph</t>
  </si>
  <si>
    <t>epic,symposium</t>
  </si>
  <si>
    <t>feb,19</t>
  </si>
  <si>
    <t>see,list</t>
  </si>
  <si>
    <t>panel,sessions</t>
  </si>
  <si>
    <t>register,today</t>
  </si>
  <si>
    <t>electric,program</t>
  </si>
  <si>
    <t>program,investment</t>
  </si>
  <si>
    <t>investment,charge</t>
  </si>
  <si>
    <t>charge,epic</t>
  </si>
  <si>
    <t>calenergy's,fifth</t>
  </si>
  <si>
    <t>Top Word Pairs in Tweet in G1</t>
  </si>
  <si>
    <t>Top Word Pairs in Tweet in G2</t>
  </si>
  <si>
    <t>calenergy,comes</t>
  </si>
  <si>
    <t>comes,r</t>
  </si>
  <si>
    <t>r,d</t>
  </si>
  <si>
    <t>d,s</t>
  </si>
  <si>
    <t>s,goal</t>
  </si>
  <si>
    <t>goal,encourage</t>
  </si>
  <si>
    <t>encourage,take</t>
  </si>
  <si>
    <t>take,chances</t>
  </si>
  <si>
    <t>chances,big</t>
  </si>
  <si>
    <t>big,things</t>
  </si>
  <si>
    <t>Top Word Pairs in Tweet in G3</t>
  </si>
  <si>
    <t>james,zahler</t>
  </si>
  <si>
    <t>zahler,arpae</t>
  </si>
  <si>
    <t>calenergy,plant</t>
  </si>
  <si>
    <t>plant,seeds</t>
  </si>
  <si>
    <t>seeds,pressure</t>
  </si>
  <si>
    <t>pressure,testing</t>
  </si>
  <si>
    <t>testing,ideas</t>
  </si>
  <si>
    <t>ideas,real</t>
  </si>
  <si>
    <t>real,world</t>
  </si>
  <si>
    <t>world,needs</t>
  </si>
  <si>
    <t>Top Word Pairs in Tweet in G4</t>
  </si>
  <si>
    <t>cleanenergy,economy</t>
  </si>
  <si>
    <t>david,danielson</t>
  </si>
  <si>
    <t>danielson,btenergy</t>
  </si>
  <si>
    <t>climate,change</t>
  </si>
  <si>
    <t>calenergy,caepic19</t>
  </si>
  <si>
    <t>Top Word Pairs in Tweet in G5</t>
  </si>
  <si>
    <t>caepic19,symposium</t>
  </si>
  <si>
    <t>Top Word Pairs in Tweet in G6</t>
  </si>
  <si>
    <t>Top Word Pairs in Tweet</t>
  </si>
  <si>
    <t>epic,symposium  feb,19  register,today  electric,program  program,investment  investment,charge  charge,epic  panel,sessions  see,list  calenergy's,fifth</t>
  </si>
  <si>
    <t>calenergy,comes  comes,r  r,d  d,s  s,goal  goal,encourage  encourage,take  take,chances  chances,big  big,things</t>
  </si>
  <si>
    <t>james,zahler  zahler,arpae  calenergy,plant  plant,seeds  seeds,pressure  pressure,testing  testing,ideas  ideas,real  real,world  world,needs</t>
  </si>
  <si>
    <t>cleanenergy,economy  david,danielson  danielson,btenergy  epic,symposium  climate,change  calenergy,caepic19  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</si>
  <si>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</si>
  <si>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</si>
  <si>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</si>
  <si>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</si>
  <si>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</si>
  <si>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</si>
  <si>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</si>
  <si>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</si>
  <si>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</si>
  <si>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</si>
  <si>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</si>
  <si>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</si>
  <si>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</si>
  <si>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</si>
  <si>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</si>
  <si>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eco_rex jim_hawley</t>
  </si>
  <si>
    <t>Top Mentioned in Tweet</t>
  </si>
  <si>
    <t>calenergy henrysternca arpae panamaredhat buildingdecarb timmlatimer dapplestone cyclotronroad btenergy berkeleylab</t>
  </si>
  <si>
    <t>calenergy henrysternca smzgallagher gna_consulting</t>
  </si>
  <si>
    <t>calenergy arpae henrysternca jeffmacon</t>
  </si>
  <si>
    <t>calenergy cal_seed henrysternca btenergy arpae energy nscrisostomo daughtersorosie</t>
  </si>
  <si>
    <t>Top Tweeters in Entire Graph</t>
  </si>
  <si>
    <t>Top Tweeters in G1</t>
  </si>
  <si>
    <t>Top Tweeters in G2</t>
  </si>
  <si>
    <t>Top Tweeters in G3</t>
  </si>
  <si>
    <t>Top Tweeters in G4</t>
  </si>
  <si>
    <t>Top Tweeters in G5</t>
  </si>
  <si>
    <t>Top Tweeters in G6</t>
  </si>
  <si>
    <t>Top Tweeters</t>
  </si>
  <si>
    <t>johnny12976 berkeleylab hydrogen2energy airresources calenergy sce_tammyt missionclarity identity3co burkese dapplestone</t>
  </si>
  <si>
    <t>gna_consulting smzgallagher henrysternca jim_hawley skottikins oceanmotiontech markduvall byjpan lehrerdesign</t>
  </si>
  <si>
    <t>arpae doctorkflem nscrisostomo btvcluster balanceofpower jeffmacon t_h_beek</t>
  </si>
  <si>
    <t>energy 10ly btenergy cal_seed daughtersorosie</t>
  </si>
  <si>
    <t>revclown aiacalif shashinetwork therealestokes</t>
  </si>
  <si>
    <t>ken_koldan errigalinc</t>
  </si>
  <si>
    <t>Top URLs in Tweet by Count</t>
  </si>
  <si>
    <t>https://calenergycommission.blogspot.com/2019/02/energy-commissions-epic-symposium.html https://calenergycommission.blogspot.com/2019/01/planning-underway-for-2019-epic.html https://www.eventbee.com/v/2019epicsymposium#/tickets?platform=hootsuite https://twitter.com/jim_hawley/status/1097934264828538881 https://twitter.com/eco_rex/status/1097911969581953024 https://twitter.com/jim_hawley/status/1097911779701620736 https://www.youtube.com/watch?v=fDHEHJVbM-s&amp;feature=youtu.be https://www.energy.ca.gov/research/epic/documents/2019-02-19_EPIC_Program.pdf?platform=hootsuite https://www.energy.ca.gov/research/epic/documents/2019-02-19_EPIC_Agenda.pdf?platform=hootsuite https://www.eventbee.com/v/2019epicsymposium#/tickets</t>
  </si>
  <si>
    <t>https://twitter.com/calenergy/status/1097921714787299328 https://twitter.com/calenergy/status/1097913708758462469 https://twitter.com/calenergy/status/1097912468385361920 https://www.youtube.com/watch?v=fDHEHJVbM-s&amp;feature=youtu.be https://www.eventbee.com/v/2019epicsymposium#/tickets?platform=hootsuite https://lnkd.in/eRkcaht</t>
  </si>
  <si>
    <t>Top URLs in Tweet by Salience</t>
  </si>
  <si>
    <t>Top Domains in Tweet by Count</t>
  </si>
  <si>
    <t>twitter.com youtube.com eventbee.com lnkd.in</t>
  </si>
  <si>
    <t>Top Domains in Tweet by Salience</t>
  </si>
  <si>
    <t>twitter.com ca.gov blogspot.com eventbee.com youtube.com</t>
  </si>
  <si>
    <t>Top Hashtags in Tweet by Count</t>
  </si>
  <si>
    <t>caepic19 cleantech climateaction californialeader innovation leadership</t>
  </si>
  <si>
    <t>caepic19 happeningnow btvic</t>
  </si>
  <si>
    <t>caepic19 cleanenergy entrepreneurs calenergy climatechange leaders epic economic nationalsecurity</t>
  </si>
  <si>
    <t>cleanenergy caepic19 calenergy</t>
  </si>
  <si>
    <t>Top Hashtags in Tweet by Salience</t>
  </si>
  <si>
    <t>californialeader innovation leadership cleantech climateaction caepic19</t>
  </si>
  <si>
    <t>cleanenergy entrepreneurs calenergy climatechange leaders epic economic nationalsecurity caepic19</t>
  </si>
  <si>
    <t>Top Words in Tweet by Count</t>
  </si>
  <si>
    <t>calenergy join calenergy's fifth annual electric program investment charge epic</t>
  </si>
  <si>
    <t>caepic19 symposium epic register panel today calenergy's feb 19 electric</t>
  </si>
  <si>
    <t>calenergy calenergy's epic symposium offers range cleanenergy research panels see</t>
  </si>
  <si>
    <t>full program caepic19 symposium now available online</t>
  </si>
  <si>
    <t>calenergy panel sessions calenergy's feb 19 epic symposium announced see</t>
  </si>
  <si>
    <t>calenergy register today calenergy's fifth annual electric program investment charge</t>
  </si>
  <si>
    <t>ai govt pentagon's alluring pitch siliconvalley dod paper promises deploy</t>
  </si>
  <si>
    <t>calenergy today electric program investment charge epic symposium part conversation</t>
  </si>
  <si>
    <t>caepic19 errigalinc happy hear keynote senator henry stern great part</t>
  </si>
  <si>
    <t>smzgallagher caepic19 event henrysternca reflecting massive challenge transforming global energy</t>
  </si>
  <si>
    <t>caepic19 cleantech climateaction calenergy henrysternca s team arrived sacramento re</t>
  </si>
  <si>
    <t>calenergy comes r d s goal encourage take chances big</t>
  </si>
  <si>
    <t>calenergy epic smzgallagher 2018 funded 304 projects 651 million more</t>
  </si>
  <si>
    <t>henrysternca discusses need clean energy equity calenergy s 2019 epic</t>
  </si>
  <si>
    <t>fireside chat participants caepic19 underscoring indispensable role government public funding</t>
  </si>
  <si>
    <t>energy james zahler arpae bedrock economy huge opportunities lie innovating</t>
  </si>
  <si>
    <t>caepic19 bluetechvalley innovation cluster 5th annual epic symposium happeningnow see</t>
  </si>
  <si>
    <t>caepic19 calenergy cleanenergy economy cal_seed remarks henrysternca epic today symposium</t>
  </si>
  <si>
    <t>calenergy cleanenergy standing room caepic19 fireside chat arpae team up</t>
  </si>
  <si>
    <t>declines growth ex interesting analysis via james zahler tech markets</t>
  </si>
  <si>
    <t>aiaca caepic19 symposium 300 energy environment friends aiacalif</t>
  </si>
  <si>
    <t>calenergy clean energy innovation caepic19 thought leaders fireside chat targeted</t>
  </si>
  <si>
    <t>Top Words in Tweet by Salience</t>
  </si>
  <si>
    <t>symposium register program panel today calenergy's feb 19 epic electric</t>
  </si>
  <si>
    <t>happy hear keynote senator henry stern great part event caepic19</t>
  </si>
  <si>
    <t>s calenergy henrysternca team arrived sacramento re ready learn gna_consulting</t>
  </si>
  <si>
    <t>comes r d s goal encourage take chances big things</t>
  </si>
  <si>
    <t>smzgallagher 2018 funded 304 projects 651 million more 30 disadvantaged</t>
  </si>
  <si>
    <t>bluetechvalley innovation cluster 5th annual epic symposium happeningnow see spot</t>
  </si>
  <si>
    <t>cleanenergy economy calenergy cal_seed r d opportunity reduce register remarks</t>
  </si>
  <si>
    <t>standing room caepic19 fireside chat arpae team up create innovative</t>
  </si>
  <si>
    <t>thought leaders fireside chat targeted strategic investments transformative achieving california</t>
  </si>
  <si>
    <t>Top Word Pairs in Tweet by Count</t>
  </si>
  <si>
    <t>calenergy,join  join,calenergy's  calenergy's,fifth  fifth,annual  annual,electric  electric,program  program,investment  investment,charge  charge,epic  epic,symposium</t>
  </si>
  <si>
    <t>calenergy,calenergy's  calenergy's,epic  epic,symposium  symposium,offers  offers,range  range,cleanenergy  cleanenergy,research  research,panels  panels,see  see,list</t>
  </si>
  <si>
    <t>full,program  program,caepic19  caepic19,symposium  symposium,now  now,available  available,online</t>
  </si>
  <si>
    <t>calenergy,panel  panel,sessions  sessions,calenergy's  calenergy's,feb  feb,19  19,epic  epic,symposium  symposium,announced  announced,see  see,list</t>
  </si>
  <si>
    <t>calenergy,register  register,today  today,calenergy's  calenergy's,fifth  fifth,annual  annual,electric  electric,program  program,investment  investment,charge  charge,epic</t>
  </si>
  <si>
    <t>govt,pentagon's  pentagon's,alluring  alluring,ai  ai,pitch  pitch,siliconvalley  siliconvalley,dod  dod,paper  paper,promises  promises,deploy  deploy,ai</t>
  </si>
  <si>
    <t>calenergy,today  today,electric  electric,program  program,investment  investment,charge  charge,epic  epic,symposium  symposium,part  part,conversation  conversation,using</t>
  </si>
  <si>
    <t>caepic19,errigalinc  errigalinc,happy  happy,hear  hear,keynote  keynote,senator  senator,henry  henry,stern  caepic19,great  great,part  part,event</t>
  </si>
  <si>
    <t>smzgallagher,caepic19  caepic19,event  event,henrysternca  henrysternca,reflecting  reflecting,massive  massive,challenge  challenge,transforming  transforming,global  global,energy  energy,economy</t>
  </si>
  <si>
    <t>team,arrived  arrived,sacramento  sacramento,caepic19  caepic19,re  re,ready  ready,learn  learn,cleantech  cleantech,calenergy  calenergy,gna_consulting  love,henrysternca</t>
  </si>
  <si>
    <t>smzgallagher,2018  2018,calenergy  calenergy,funded  funded,304  304,epic  epic,projects  projects,651  651,million  million,more  more,30</t>
  </si>
  <si>
    <t>henrysternca,discusses  discusses,need  need,clean  clean,energy  energy,equity  equity,calenergy  calenergy,s  s,2019  2019,epic  epic,symposium</t>
  </si>
  <si>
    <t>fireside,chat  chat,participants  participants,caepic19  caepic19,underscoring  underscoring,indispensable  indispensable,role  role,government  government,public  public,funding  funding,transforming</t>
  </si>
  <si>
    <t>james,zahler  zahler,arpae  arpae,energy  energy,bedrock  bedrock,economy  economy,huge  huge,opportunities  opportunities,lie  lie,innovating  innovating,new</t>
  </si>
  <si>
    <t>bluetechvalley,innovation  innovation,cluster  cluster,5th  5th,annual  annual,epic  epic,symposium  symposium,happeningnow  happeningnow,see  see,spot  spot,jeffmacon</t>
  </si>
  <si>
    <t>cleanenergy,economy  david,danielson  danielson,btenergy  calenergy,caepic19  r,d  climate,change  epic,symposium  pleased,hear  hear,david  btenergy,mention</t>
  </si>
  <si>
    <t>standing,room  room,caepic19  caepic19,fireside  fireside,chat  chat,arpae  arpae,calenergy  calenergy,team  team,up  up,create  create,innovative</t>
  </si>
  <si>
    <t>interesting,analysis  analysis,via  via,james  james,zahler  zahler,tech  tech,markets  markets,arpae  arpae,look  look,companies  companies,ideas</t>
  </si>
  <si>
    <t>aiaca,caepic19  caepic19,symposium  symposium,300  300,energy  energy,environment  environment,friends  friends,aiacalif  aiacalif,aiaca</t>
  </si>
  <si>
    <t>clean,energy  energy,innovation  calenergy,thought  thought,leaders  leaders,fireside  fireside,chat  chat,targeted  targeted,strategic  strategic,investments  investments,transformative</t>
  </si>
  <si>
    <t>Top Word Pairs in Tweet by Salience</t>
  </si>
  <si>
    <t>feb,19  epic,symposium  register,today  electric,program  program,investment  investment,charge  charge,epic  panel,sessions  see,list  calenergy's,fifth</t>
  </si>
  <si>
    <t>cleanenergy,economy  r,d  david,danielson  danielson,btenergy  calenergy,caepic19  climate,change  epic,symposium  pleased,hear  hear,david  btenergy,mention</t>
  </si>
  <si>
    <t>calenergy,thought  thought,leaders  leaders,fireside  fireside,chat  chat,targeted  targeted,strategic  strategic,investments  investments,transformative  transformative,achieving  achieving,california</t>
  </si>
  <si>
    <t>Word</t>
  </si>
  <si>
    <t>program</t>
  </si>
  <si>
    <t>see</t>
  </si>
  <si>
    <t>electric</t>
  </si>
  <si>
    <t>list</t>
  </si>
  <si>
    <t>sessions</t>
  </si>
  <si>
    <t>investment</t>
  </si>
  <si>
    <t>charge</t>
  </si>
  <si>
    <t>sacramento</t>
  </si>
  <si>
    <t>annual</t>
  </si>
  <si>
    <t>research</t>
  </si>
  <si>
    <t>now</t>
  </si>
  <si>
    <t>featuring</t>
  </si>
  <si>
    <t>fifth</t>
  </si>
  <si>
    <t>offers</t>
  </si>
  <si>
    <t>range</t>
  </si>
  <si>
    <t>panels</t>
  </si>
  <si>
    <t>more</t>
  </si>
  <si>
    <t>free</t>
  </si>
  <si>
    <t>join</t>
  </si>
  <si>
    <t>senator</t>
  </si>
  <si>
    <t>stage</t>
  </si>
  <si>
    <t>clean</t>
  </si>
  <si>
    <t>fo</t>
  </si>
  <si>
    <t>chair</t>
  </si>
  <si>
    <t>fireside</t>
  </si>
  <si>
    <t>chat</t>
  </si>
  <si>
    <t>climate</t>
  </si>
  <si>
    <t>dr</t>
  </si>
  <si>
    <t>take</t>
  </si>
  <si>
    <t>chances</t>
  </si>
  <si>
    <t>big</t>
  </si>
  <si>
    <t>things</t>
  </si>
  <si>
    <t>announced</t>
  </si>
  <si>
    <t>global</t>
  </si>
  <si>
    <t>live</t>
  </si>
  <si>
    <t>next</t>
  </si>
  <si>
    <t>address</t>
  </si>
  <si>
    <t>reduce</t>
  </si>
  <si>
    <t>change</t>
  </si>
  <si>
    <t>part</t>
  </si>
  <si>
    <t>challenge</t>
  </si>
  <si>
    <t>commissioner</t>
  </si>
  <si>
    <t>hochschild</t>
  </si>
  <si>
    <t>online</t>
  </si>
  <si>
    <t>discussions</t>
  </si>
  <si>
    <t>members</t>
  </si>
  <si>
    <t>investor</t>
  </si>
  <si>
    <t>owned</t>
  </si>
  <si>
    <t>utilities</t>
  </si>
  <si>
    <t>environmental</t>
  </si>
  <si>
    <t>organizations</t>
  </si>
  <si>
    <t>academia</t>
  </si>
  <si>
    <t>technologies</t>
  </si>
  <si>
    <t>moderated</t>
  </si>
  <si>
    <t>thought</t>
  </si>
  <si>
    <t>david</t>
  </si>
  <si>
    <t>danielson</t>
  </si>
  <si>
    <t>millennial</t>
  </si>
  <si>
    <t>stern</t>
  </si>
  <si>
    <t>real</t>
  </si>
  <si>
    <t>world</t>
  </si>
  <si>
    <t>needs</t>
  </si>
  <si>
    <t>hear</t>
  </si>
  <si>
    <t>need</t>
  </si>
  <si>
    <t>funded</t>
  </si>
  <si>
    <t>team</t>
  </si>
  <si>
    <t>critical</t>
  </si>
  <si>
    <t>communities</t>
  </si>
  <si>
    <t>conversation</t>
  </si>
  <si>
    <t>using</t>
  </si>
  <si>
    <t>hashtag</t>
  </si>
  <si>
    <t>weisenmiller</t>
  </si>
  <si>
    <t>available</t>
  </si>
  <si>
    <t>re</t>
  </si>
  <si>
    <t>participate</t>
  </si>
  <si>
    <t>transforming</t>
  </si>
  <si>
    <t>ability</t>
  </si>
  <si>
    <t>build</t>
  </si>
  <si>
    <t>future</t>
  </si>
  <si>
    <t>event</t>
  </si>
  <si>
    <t>buildings</t>
  </si>
  <si>
    <t>market</t>
  </si>
  <si>
    <t>vehicle</t>
  </si>
  <si>
    <t>targeted</t>
  </si>
  <si>
    <t>strategic</t>
  </si>
  <si>
    <t>investments</t>
  </si>
  <si>
    <t>transformative</t>
  </si>
  <si>
    <t>achieving</t>
  </si>
  <si>
    <t>california</t>
  </si>
  <si>
    <t>being</t>
  </si>
  <si>
    <t>senate</t>
  </si>
  <si>
    <t>here</t>
  </si>
  <si>
    <t>another</t>
  </si>
  <si>
    <t>60</t>
  </si>
  <si>
    <t>years</t>
  </si>
  <si>
    <t>sen</t>
  </si>
  <si>
    <t>focus</t>
  </si>
  <si>
    <t>looking</t>
  </si>
  <si>
    <t>forward</t>
  </si>
  <si>
    <t>htt</t>
  </si>
  <si>
    <t>technology</t>
  </si>
  <si>
    <t>declines</t>
  </si>
  <si>
    <t>growth</t>
  </si>
  <si>
    <t>ex</t>
  </si>
  <si>
    <t>make</t>
  </si>
  <si>
    <t>public</t>
  </si>
  <si>
    <t>programs</t>
  </si>
  <si>
    <t>morning</t>
  </si>
  <si>
    <t>standing</t>
  </si>
  <si>
    <t>room</t>
  </si>
  <si>
    <t>up</t>
  </si>
  <si>
    <t>create</t>
  </si>
  <si>
    <t>innovative</t>
  </si>
  <si>
    <t>deploy</t>
  </si>
  <si>
    <t>happy</t>
  </si>
  <si>
    <t>transition</t>
  </si>
  <si>
    <t>opportunity</t>
  </si>
  <si>
    <t>decarbonize</t>
  </si>
  <si>
    <t>greenhouse</t>
  </si>
  <si>
    <t>gas</t>
  </si>
  <si>
    <t>emissions</t>
  </si>
  <si>
    <t>impact</t>
  </si>
  <si>
    <t>opens</t>
  </si>
  <si>
    <t>portions</t>
  </si>
  <si>
    <t>watch</t>
  </si>
  <si>
    <t>youtube</t>
  </si>
  <si>
    <t>channel</t>
  </si>
  <si>
    <t>unable</t>
  </si>
  <si>
    <t>attend</t>
  </si>
  <si>
    <t>person</t>
  </si>
  <si>
    <t>ht</t>
  </si>
  <si>
    <t>2018</t>
  </si>
  <si>
    <t>304</t>
  </si>
  <si>
    <t>projects</t>
  </si>
  <si>
    <t>651</t>
  </si>
  <si>
    <t>million</t>
  </si>
  <si>
    <t>30</t>
  </si>
  <si>
    <t>disadvantaged</t>
  </si>
  <si>
    <t>reflecting</t>
  </si>
  <si>
    <t>massive</t>
  </si>
  <si>
    <t>keynote</t>
  </si>
  <si>
    <t>happening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</si>
  <si>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</si>
  <si>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</si>
  <si>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</si>
  <si>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</si>
  <si>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</si>
  <si>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</si>
  <si>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</si>
  <si>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</si>
  <si>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</si>
  <si>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</si>
  <si>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</si>
  <si>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</si>
  <si>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</si>
  <si>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</si>
  <si>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</si>
  <si>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</si>
  <si>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</si>
  <si>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</si>
  <si>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</si>
  <si>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</si>
  <si>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</si>
  <si>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</si>
  <si>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</si>
  <si>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</si>
  <si>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</si>
  <si>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</si>
  <si>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</si>
  <si>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</si>
  <si>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</si>
  <si>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</si>
  <si>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39, 108, 0</t>
  </si>
  <si>
    <t>131, 62, 0</t>
  </si>
  <si>
    <t>26, 115, 0</t>
  </si>
  <si>
    <t>Red</t>
  </si>
  <si>
    <t>G1: caepic19 symposium epic calenergy's panel register today calenergy feb 19</t>
  </si>
  <si>
    <t>G2: calenergy caepic19 henrysternca s epic comes r d goal encourage</t>
  </si>
  <si>
    <t>G3: caepic19 calenergy arpae james zahler ideas plant seeds pressure testing</t>
  </si>
  <si>
    <t>G4: caepic19 calenergy cleanenergy economy cal_seed symposium today epic remarks henrysternca</t>
  </si>
  <si>
    <t>G5: caepic19 ai symposium energy aiaca</t>
  </si>
  <si>
    <t>G6: caepic19 errigalinc</t>
  </si>
  <si>
    <t>Autofill Workbook Results</t>
  </si>
  <si>
    <t>Edge Weight▓1▓19▓0▓True▓Green▓Red▓▓Edge Weight▓1▓10▓0▓3▓10▓False▓Edge Weight▓1▓19▓0▓32▓6▓False▓▓0▓0▓0▓True▓Black▓Black▓▓Followers▓2▓59706▓0▓162▓1000▓False▓Followers▓2▓762199▓0▓100▓70▓False▓▓0▓0▓0▓0▓0▓False▓▓0▓0▓0▓0▓0▓False</t>
  </si>
  <si>
    <t>Subgraph</t>
  </si>
  <si>
    <t>GraphSource░TwitterSearch▓GraphTerm░#caEPIC19▓ImportDescription░The graph represents a network of 48 Twitter users whose recent tweets contained "#caEPIC19", or who were replied to or mentioned in those tweets, taken from a data set limited to a maximum of 18,000 tweets.  The network was obtained from Twitter on Tuesday, 19 February 2019 at 19:05 UTC.
The tweets in the network were tweeted over the 10-day, 0-hour, 49-minute period from Saturday, 09 February 2019 at 18:14 UTC to Tuesday, 19 February 2019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</si>
</sst>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956763"/>
        <c:axId val="45393140"/>
      </c:barChart>
      <c:catAx>
        <c:axId val="199567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93140"/>
        <c:crosses val="autoZero"/>
        <c:auto val="1"/>
        <c:lblOffset val="100"/>
        <c:noMultiLvlLbl val="0"/>
      </c:catAx>
      <c:valAx>
        <c:axId val="45393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6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85077"/>
        <c:axId val="52965694"/>
      </c:barChart>
      <c:catAx>
        <c:axId val="58850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65694"/>
        <c:crosses val="autoZero"/>
        <c:auto val="1"/>
        <c:lblOffset val="100"/>
        <c:noMultiLvlLbl val="0"/>
      </c:catAx>
      <c:valAx>
        <c:axId val="52965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929199"/>
        <c:axId val="62362792"/>
      </c:barChart>
      <c:catAx>
        <c:axId val="6929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62792"/>
        <c:crosses val="autoZero"/>
        <c:auto val="1"/>
        <c:lblOffset val="100"/>
        <c:noMultiLvlLbl val="0"/>
      </c:catAx>
      <c:valAx>
        <c:axId val="62362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394217"/>
        <c:axId val="18221362"/>
      </c:barChart>
      <c:catAx>
        <c:axId val="24394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21362"/>
        <c:crosses val="autoZero"/>
        <c:auto val="1"/>
        <c:lblOffset val="100"/>
        <c:noMultiLvlLbl val="0"/>
      </c:catAx>
      <c:valAx>
        <c:axId val="18221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4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774531"/>
        <c:axId val="66644188"/>
      </c:barChart>
      <c:catAx>
        <c:axId val="297745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44188"/>
        <c:crosses val="autoZero"/>
        <c:auto val="1"/>
        <c:lblOffset val="100"/>
        <c:noMultiLvlLbl val="0"/>
      </c:catAx>
      <c:valAx>
        <c:axId val="66644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926781"/>
        <c:axId val="29470118"/>
      </c:barChart>
      <c:catAx>
        <c:axId val="62926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70118"/>
        <c:crosses val="autoZero"/>
        <c:auto val="1"/>
        <c:lblOffset val="100"/>
        <c:noMultiLvlLbl val="0"/>
      </c:catAx>
      <c:valAx>
        <c:axId val="29470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904471"/>
        <c:axId val="38269328"/>
      </c:barChart>
      <c:catAx>
        <c:axId val="639044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69328"/>
        <c:crosses val="autoZero"/>
        <c:auto val="1"/>
        <c:lblOffset val="100"/>
        <c:noMultiLvlLbl val="0"/>
      </c:catAx>
      <c:valAx>
        <c:axId val="38269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4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879633"/>
        <c:axId val="12807834"/>
      </c:barChart>
      <c:catAx>
        <c:axId val="8879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07834"/>
        <c:crosses val="autoZero"/>
        <c:auto val="1"/>
        <c:lblOffset val="100"/>
        <c:noMultiLvlLbl val="0"/>
      </c:catAx>
      <c:valAx>
        <c:axId val="12807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7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161643"/>
        <c:axId val="30801604"/>
      </c:barChart>
      <c:catAx>
        <c:axId val="48161643"/>
        <c:scaling>
          <c:orientation val="minMax"/>
        </c:scaling>
        <c:axPos val="b"/>
        <c:delete val="1"/>
        <c:majorTickMark val="out"/>
        <c:minorTickMark val="none"/>
        <c:tickLblPos val="none"/>
        <c:crossAx val="30801604"/>
        <c:crosses val="autoZero"/>
        <c:auto val="1"/>
        <c:lblOffset val="100"/>
        <c:noMultiLvlLbl val="0"/>
      </c:catAx>
      <c:valAx>
        <c:axId val="30801604"/>
        <c:scaling>
          <c:orientation val="minMax"/>
        </c:scaling>
        <c:axPos val="l"/>
        <c:delete val="1"/>
        <c:majorTickMark val="out"/>
        <c:minorTickMark val="none"/>
        <c:tickLblPos val="none"/>
        <c:crossAx val="48161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unspecallian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alenerg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identity3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hristinarols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urkes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hnny1297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issionclari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erealestok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ydrogen2energ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whc_jo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aenergyallian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uvvecor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irresourc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hashinetwor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ce_tammy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en_kold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rrigali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lehrerdesig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enrysternc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mzgallagh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gna_consultin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oceanmotionte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arkduval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kottikin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yjp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evclow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octorkfle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rpa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tvclust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effmac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10l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nerg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aughtersorosi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scrisostom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al_see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tenerg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_h_bee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iacali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alanceofpow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immlatim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im_hawl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co_re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yclotronroa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appleston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berkeleyla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anea_scot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uildingdecar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panamaredha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13" totalsRowShown="0" headerRowDxfId="363" dataDxfId="362">
  <autoFilter ref="A2:BL113"/>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233" dataDxfId="232">
  <autoFilter ref="A2:C17"/>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6" dataDxfId="225">
  <autoFilter ref="A1:N11"/>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2" totalsRowShown="0" headerRowDxfId="210" dataDxfId="209">
  <autoFilter ref="A14:N22"/>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N35" totalsRowShown="0" headerRowDxfId="194" dataDxfId="193">
  <autoFilter ref="A25:N35"/>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N48" totalsRowShown="0" headerRowDxfId="177" dataDxfId="176">
  <autoFilter ref="A38:N48"/>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N61" totalsRowShown="0" headerRowDxfId="160" dataDxfId="159">
  <autoFilter ref="A51:N61"/>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N67" totalsRowShown="0" headerRowDxfId="143" dataDxfId="142">
  <autoFilter ref="A64:N67"/>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N80" totalsRowShown="0" headerRowDxfId="140" dataDxfId="139">
  <autoFilter ref="A70:N80"/>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N93" totalsRowShown="0" headerRowDxfId="109" dataDxfId="108">
  <autoFilter ref="A83:N93"/>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10" dataDxfId="309">
  <autoFilter ref="A2:BT50"/>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86" totalsRowShown="0" headerRowDxfId="82" dataDxfId="81">
  <autoFilter ref="A1:G38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62" totalsRowShown="0" headerRowDxfId="73" dataDxfId="72">
  <autoFilter ref="A1:L362"/>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264" dataDxfId="263">
  <autoFilter ref="A1:C49"/>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alEnergy/status/1097894855110320133" TargetMode="External" /><Relationship Id="rId2" Type="http://schemas.openxmlformats.org/officeDocument/2006/relationships/hyperlink" Target="https://twitter.com/calenergy/status/1097913708758462469" TargetMode="External" /><Relationship Id="rId3" Type="http://schemas.openxmlformats.org/officeDocument/2006/relationships/hyperlink" Target="https://twitter.com/calenergy/status/1097921714787299328" TargetMode="External" /><Relationship Id="rId4" Type="http://schemas.openxmlformats.org/officeDocument/2006/relationships/hyperlink" Target="https://lnkd.in/eRkcaht" TargetMode="External" /><Relationship Id="rId5" Type="http://schemas.openxmlformats.org/officeDocument/2006/relationships/hyperlink" Target="https://www.eventbee.com/v/2019epicsymposium#/tickets?platform=hootsuite" TargetMode="External" /><Relationship Id="rId6" Type="http://schemas.openxmlformats.org/officeDocument/2006/relationships/hyperlink" Target="https://www.youtube.com/watch?v=fDHEHJVbM-s&amp;feature=youtu.be" TargetMode="External" /><Relationship Id="rId7" Type="http://schemas.openxmlformats.org/officeDocument/2006/relationships/hyperlink" Target="https://twitter.com/calenergy/status/1097912468385361920" TargetMode="External" /><Relationship Id="rId8" Type="http://schemas.openxmlformats.org/officeDocument/2006/relationships/hyperlink" Target="https://twitter.com/calenergy/status/1097913708758462469" TargetMode="External" /><Relationship Id="rId9" Type="http://schemas.openxmlformats.org/officeDocument/2006/relationships/hyperlink" Target="https://calenergycommission.blogspot.com/2019/01/planning-underway-for-2019-epic.html" TargetMode="External" /><Relationship Id="rId10" Type="http://schemas.openxmlformats.org/officeDocument/2006/relationships/hyperlink" Target="https://calenergycommission.blogspot.com/2019/01/planning-underway-for-2019-epic.html" TargetMode="External" /><Relationship Id="rId11" Type="http://schemas.openxmlformats.org/officeDocument/2006/relationships/hyperlink" Target="https://calenergycommission.blogspot.com/2019/02/energy-commissions-epic-symposium.html" TargetMode="External" /><Relationship Id="rId12" Type="http://schemas.openxmlformats.org/officeDocument/2006/relationships/hyperlink" Target="https://calenergycommission.blogspot.com/2019/01/planning-underway-for-2019-epic.html" TargetMode="External" /><Relationship Id="rId13" Type="http://schemas.openxmlformats.org/officeDocument/2006/relationships/hyperlink" Target="https://calenergycommission.blogspot.com/2019/02/energy-commissions-epic-symposium.html" TargetMode="External" /><Relationship Id="rId14" Type="http://schemas.openxmlformats.org/officeDocument/2006/relationships/hyperlink" Target="https://calenergycommission.blogspot.com/2019/02/energy-commissions-epic-symposium.html" TargetMode="External" /><Relationship Id="rId15" Type="http://schemas.openxmlformats.org/officeDocument/2006/relationships/hyperlink" Target="https://calenergycommission.blogspot.com/2019/01/planning-underway-for-2019-epic.html" TargetMode="External" /><Relationship Id="rId16" Type="http://schemas.openxmlformats.org/officeDocument/2006/relationships/hyperlink" Target="https://calenergycommission.blogspot.com/2019/02/energy-commissions-epic-symposium.html" TargetMode="External" /><Relationship Id="rId17" Type="http://schemas.openxmlformats.org/officeDocument/2006/relationships/hyperlink" Target="https://calenergycommission.blogspot.com/2019/02/energy-commissions-epic-symposium.html" TargetMode="External" /><Relationship Id="rId18" Type="http://schemas.openxmlformats.org/officeDocument/2006/relationships/hyperlink" Target="https://www.eventbee.com/v/2019epicsymposium#/tickets?platform=hootsuite" TargetMode="External" /><Relationship Id="rId19" Type="http://schemas.openxmlformats.org/officeDocument/2006/relationships/hyperlink" Target="https://www.youtube.com/watch?v=fDHEHJVbM-s&amp;feature=youtu.be" TargetMode="External" /><Relationship Id="rId20" Type="http://schemas.openxmlformats.org/officeDocument/2006/relationships/hyperlink" Target="https://twitter.com/jim_hawley/status/1097911779701620736" TargetMode="External" /><Relationship Id="rId21" Type="http://schemas.openxmlformats.org/officeDocument/2006/relationships/hyperlink" Target="https://twitter.com/eco_rex/status/1097911969581953024" TargetMode="External" /><Relationship Id="rId22" Type="http://schemas.openxmlformats.org/officeDocument/2006/relationships/hyperlink" Target="https://twitter.com/jim_hawley/status/1097934264828538881" TargetMode="External" /><Relationship Id="rId23" Type="http://schemas.openxmlformats.org/officeDocument/2006/relationships/hyperlink" Target="https://pbs.twimg.com/media/DzxxqBuV4AAQrBP.jpg" TargetMode="External" /><Relationship Id="rId24" Type="http://schemas.openxmlformats.org/officeDocument/2006/relationships/hyperlink" Target="https://pbs.twimg.com/media/DzyQ0xhUcAAU6QK.jpg" TargetMode="External" /><Relationship Id="rId25" Type="http://schemas.openxmlformats.org/officeDocument/2006/relationships/hyperlink" Target="https://pbs.twimg.com/media/DzyDOf2U8AE3i-b.jpg" TargetMode="External" /><Relationship Id="rId26" Type="http://schemas.openxmlformats.org/officeDocument/2006/relationships/hyperlink" Target="https://pbs.twimg.com/media/DzyDOf2U8AE3i-b.jpg" TargetMode="External" /><Relationship Id="rId27" Type="http://schemas.openxmlformats.org/officeDocument/2006/relationships/hyperlink" Target="https://pbs.twimg.com/media/DzyRyrrU0AArOR6.jpg" TargetMode="External" /><Relationship Id="rId28" Type="http://schemas.openxmlformats.org/officeDocument/2006/relationships/hyperlink" Target="https://pbs.twimg.com/ext_tw_video_thumb/1097915126370299906/pu/img/80muz78xtW8qHbGy.jpg" TargetMode="External" /><Relationship Id="rId29" Type="http://schemas.openxmlformats.org/officeDocument/2006/relationships/hyperlink" Target="https://pbs.twimg.com/ext_tw_video_thumb/1097915126370299906/pu/img/80muz78xtW8qHbGy.jpg" TargetMode="External" /><Relationship Id="rId30" Type="http://schemas.openxmlformats.org/officeDocument/2006/relationships/hyperlink" Target="https://pbs.twimg.com/media/DzyYcXwUYAAip26.jpg" TargetMode="External" /><Relationship Id="rId31" Type="http://schemas.openxmlformats.org/officeDocument/2006/relationships/hyperlink" Target="https://pbs.twimg.com/media/Dzya3mBVAAEYpEL.jpg" TargetMode="External" /><Relationship Id="rId32" Type="http://schemas.openxmlformats.org/officeDocument/2006/relationships/hyperlink" Target="https://pbs.twimg.com/media/Dzya3mBVAAEYpEL.jpg" TargetMode="External" /><Relationship Id="rId33" Type="http://schemas.openxmlformats.org/officeDocument/2006/relationships/hyperlink" Target="https://pbs.twimg.com/media/DzyUVADUYAAjnSf.jpg" TargetMode="External" /><Relationship Id="rId34" Type="http://schemas.openxmlformats.org/officeDocument/2006/relationships/hyperlink" Target="https://pbs.twimg.com/media/DzyYcXwUYAAip26.jpg" TargetMode="External" /><Relationship Id="rId35" Type="http://schemas.openxmlformats.org/officeDocument/2006/relationships/hyperlink" Target="https://pbs.twimg.com/media/DzyYcXwUYAAip26.jpg" TargetMode="External" /><Relationship Id="rId36" Type="http://schemas.openxmlformats.org/officeDocument/2006/relationships/hyperlink" Target="https://pbs.twimg.com/media/DzyYcXwUYAAip26.jpg" TargetMode="External" /><Relationship Id="rId37" Type="http://schemas.openxmlformats.org/officeDocument/2006/relationships/hyperlink" Target="https://pbs.twimg.com/media/Dzyf10GVsAUvtSk.jpg" TargetMode="External" /><Relationship Id="rId38" Type="http://schemas.openxmlformats.org/officeDocument/2006/relationships/hyperlink" Target="https://pbs.twimg.com/media/Dzyf0uxUUAEqiN8.jpg" TargetMode="External" /><Relationship Id="rId39" Type="http://schemas.openxmlformats.org/officeDocument/2006/relationships/hyperlink" Target="https://pbs.twimg.com/media/DzyMQtgVAAE5KR9.jpg" TargetMode="External" /><Relationship Id="rId40" Type="http://schemas.openxmlformats.org/officeDocument/2006/relationships/hyperlink" Target="https://pbs.twimg.com/media/DzyS5ITVYAAF3i2.jpg" TargetMode="External" /><Relationship Id="rId41" Type="http://schemas.openxmlformats.org/officeDocument/2006/relationships/hyperlink" Target="https://pbs.twimg.com/media/DzySsqHU8AEGF2M.jpg" TargetMode="External" /><Relationship Id="rId42" Type="http://schemas.openxmlformats.org/officeDocument/2006/relationships/hyperlink" Target="https://pbs.twimg.com/ext_tw_video_thumb/1097920400565035009/pu/img/E09dW9ihTnTZBwoR.jpg" TargetMode="External" /><Relationship Id="rId43" Type="http://schemas.openxmlformats.org/officeDocument/2006/relationships/hyperlink" Target="https://pbs.twimg.com/ext_tw_video_thumb/1097920400565035009/pu/img/E09dW9ihTnTZBwoR.jpg" TargetMode="External" /><Relationship Id="rId44" Type="http://schemas.openxmlformats.org/officeDocument/2006/relationships/hyperlink" Target="https://pbs.twimg.com/ext_tw_video_thumb/1097920400565035009/pu/img/E09dW9ihTnTZBwoR.jpg" TargetMode="External" /><Relationship Id="rId45" Type="http://schemas.openxmlformats.org/officeDocument/2006/relationships/hyperlink" Target="https://pbs.twimg.com/ext_tw_video_thumb/1097920400565035009/pu/img/E09dW9ihTnTZBwoR.jpg" TargetMode="External" /><Relationship Id="rId46" Type="http://schemas.openxmlformats.org/officeDocument/2006/relationships/hyperlink" Target="https://pbs.twimg.com/media/DzyZ-l-UYAABGBX.jpg" TargetMode="External" /><Relationship Id="rId47" Type="http://schemas.openxmlformats.org/officeDocument/2006/relationships/hyperlink" Target="https://pbs.twimg.com/ext_tw_video_thumb/1097930393695662080/pu/img/tVaJ7LxMszlaHux0.jpg" TargetMode="External" /><Relationship Id="rId48" Type="http://schemas.openxmlformats.org/officeDocument/2006/relationships/hyperlink" Target="https://pbs.twimg.com/media/Dzyls4HUcAAxxuN.jpg" TargetMode="External" /><Relationship Id="rId49" Type="http://schemas.openxmlformats.org/officeDocument/2006/relationships/hyperlink" Target="https://pbs.twimg.com/media/Dzyls4HUcAAxxuN.jpg" TargetMode="External" /><Relationship Id="rId50" Type="http://schemas.openxmlformats.org/officeDocument/2006/relationships/hyperlink" Target="https://pbs.twimg.com/ext_tw_video_thumb/1094046754629083137/pu/img/w8G_K0PswA8r0Za3.jpg" TargetMode="External" /><Relationship Id="rId51" Type="http://schemas.openxmlformats.org/officeDocument/2006/relationships/hyperlink" Target="https://pbs.twimg.com/media/DzJfYk4VAAEXv4I.jpg" TargetMode="External" /><Relationship Id="rId52" Type="http://schemas.openxmlformats.org/officeDocument/2006/relationships/hyperlink" Target="https://pbs.twimg.com/media/DzO1g8vUcAAWLUo.jpg" TargetMode="External" /><Relationship Id="rId53" Type="http://schemas.openxmlformats.org/officeDocument/2006/relationships/hyperlink" Target="https://pbs.twimg.com/ext_tw_video_thumb/1096207176413065217/pu/img/IvbjT830EwclOI_j.jpg" TargetMode="External" /><Relationship Id="rId54" Type="http://schemas.openxmlformats.org/officeDocument/2006/relationships/hyperlink" Target="https://pbs.twimg.com/media/DzyBfHKVsAANHba.jpg" TargetMode="External" /><Relationship Id="rId55" Type="http://schemas.openxmlformats.org/officeDocument/2006/relationships/hyperlink" Target="https://pbs.twimg.com/media/DzyJataV4AE_-23.jpg" TargetMode="External" /><Relationship Id="rId56" Type="http://schemas.openxmlformats.org/officeDocument/2006/relationships/hyperlink" Target="https://pbs.twimg.com/media/DzyOtWXVYAAmS-4.jpg" TargetMode="External" /><Relationship Id="rId57" Type="http://schemas.openxmlformats.org/officeDocument/2006/relationships/hyperlink" Target="https://pbs.twimg.com/media/DzyRkbvUcAA9632.jpg" TargetMode="External" /><Relationship Id="rId58" Type="http://schemas.openxmlformats.org/officeDocument/2006/relationships/hyperlink" Target="http://pbs.twimg.com/profile_images/840348192075993088/95wJexH5_normal.jpg" TargetMode="External" /><Relationship Id="rId59" Type="http://schemas.openxmlformats.org/officeDocument/2006/relationships/hyperlink" Target="http://pbs.twimg.com/profile_images/3110236185/9e1be353cf357d755657bb966f95a11a_normal.jpeg" TargetMode="External" /><Relationship Id="rId60" Type="http://schemas.openxmlformats.org/officeDocument/2006/relationships/hyperlink" Target="http://pbs.twimg.com/profile_images/3465327014/e527850d872c16152bd7358c624d6e55_normal.jpeg" TargetMode="External" /><Relationship Id="rId61" Type="http://schemas.openxmlformats.org/officeDocument/2006/relationships/hyperlink" Target="http://pbs.twimg.com/profile_images/461476288914407424/10BSwo-L_normal.jpeg" TargetMode="External" /><Relationship Id="rId62" Type="http://schemas.openxmlformats.org/officeDocument/2006/relationships/hyperlink" Target="http://pbs.twimg.com/profile_images/991190565214601216/MCOKabSH_normal.jpg" TargetMode="External" /><Relationship Id="rId63" Type="http://schemas.openxmlformats.org/officeDocument/2006/relationships/hyperlink" Target="http://pbs.twimg.com/profile_images/1760781761/Tuff-Punk_008_normal.JPG" TargetMode="External" /><Relationship Id="rId64" Type="http://schemas.openxmlformats.org/officeDocument/2006/relationships/hyperlink" Target="http://pbs.twimg.com/profile_images/1096444690969186305/0QUWIFCp_normal.jpg" TargetMode="External" /><Relationship Id="rId65" Type="http://schemas.openxmlformats.org/officeDocument/2006/relationships/hyperlink" Target="http://pbs.twimg.com/profile_images/1040062078814441472/M8Gz3U9W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pbs.twimg.com/profile_images/959520077572841472/nLNPHZkN_normal.jpg" TargetMode="External" /><Relationship Id="rId68" Type="http://schemas.openxmlformats.org/officeDocument/2006/relationships/hyperlink" Target="http://pbs.twimg.com/profile_images/1019340730223886336/QgBHJkzU_normal.jpg" TargetMode="External" /><Relationship Id="rId69" Type="http://schemas.openxmlformats.org/officeDocument/2006/relationships/hyperlink" Target="http://pbs.twimg.com/profile_images/903002860333367296/p8Pn5Tsv_normal.jpg" TargetMode="External" /><Relationship Id="rId70" Type="http://schemas.openxmlformats.org/officeDocument/2006/relationships/hyperlink" Target="https://pbs.twimg.com/media/DzxxqBuV4AAQrBP.jpg" TargetMode="External" /><Relationship Id="rId71" Type="http://schemas.openxmlformats.org/officeDocument/2006/relationships/hyperlink" Target="http://pbs.twimg.com/profile_images/639134799504896000/C4Ps57mu_normal.jpg" TargetMode="External" /><Relationship Id="rId72" Type="http://schemas.openxmlformats.org/officeDocument/2006/relationships/hyperlink" Target="http://pbs.twimg.com/profile_images/184593873/Koldan_twitter_normal.jpg" TargetMode="External" /><Relationship Id="rId73" Type="http://schemas.openxmlformats.org/officeDocument/2006/relationships/hyperlink" Target="https://pbs.twimg.com/media/DzyQ0xhUcAAU6QK.jpg" TargetMode="External" /><Relationship Id="rId74" Type="http://schemas.openxmlformats.org/officeDocument/2006/relationships/hyperlink" Target="http://pbs.twimg.com/profile_images/932837133001166849/_5ZgZaZS_normal.jpg" TargetMode="External" /><Relationship Id="rId75" Type="http://schemas.openxmlformats.org/officeDocument/2006/relationships/hyperlink" Target="http://pbs.twimg.com/profile_images/932837133001166849/_5ZgZaZS_normal.jpg" TargetMode="External" /><Relationship Id="rId76" Type="http://schemas.openxmlformats.org/officeDocument/2006/relationships/hyperlink" Target="https://pbs.twimg.com/media/DzyDOf2U8AE3i-b.jpg" TargetMode="External" /><Relationship Id="rId77" Type="http://schemas.openxmlformats.org/officeDocument/2006/relationships/hyperlink" Target="http://pbs.twimg.com/profile_images/1029513145952350208/4T2-A3Zs_normal.jpg" TargetMode="External" /><Relationship Id="rId78" Type="http://schemas.openxmlformats.org/officeDocument/2006/relationships/hyperlink" Target="http://pbs.twimg.com/profile_images/1029513145952350208/4T2-A3Zs_normal.jpg" TargetMode="External" /><Relationship Id="rId79" Type="http://schemas.openxmlformats.org/officeDocument/2006/relationships/hyperlink" Target="http://pbs.twimg.com/profile_images/1029513145952350208/4T2-A3Zs_normal.jpg" TargetMode="External" /><Relationship Id="rId80" Type="http://schemas.openxmlformats.org/officeDocument/2006/relationships/hyperlink" Target="https://pbs.twimg.com/media/DzyDOf2U8AE3i-b.jpg" TargetMode="External" /><Relationship Id="rId81" Type="http://schemas.openxmlformats.org/officeDocument/2006/relationships/hyperlink" Target="http://pbs.twimg.com/profile_images/857795620932796417/-CxjvFb9_normal.jpg" TargetMode="External" /><Relationship Id="rId82" Type="http://schemas.openxmlformats.org/officeDocument/2006/relationships/hyperlink" Target="https://pbs.twimg.com/media/DzyRyrrU0AArOR6.jpg" TargetMode="External" /><Relationship Id="rId83" Type="http://schemas.openxmlformats.org/officeDocument/2006/relationships/hyperlink" Target="http://pbs.twimg.com/profile_images/857795620932796417/-CxjvFb9_normal.jp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s://pbs.twimg.com/ext_tw_video_thumb/1097915126370299906/pu/img/80muz78xtW8qHbGy.jpg" TargetMode="External" /><Relationship Id="rId88" Type="http://schemas.openxmlformats.org/officeDocument/2006/relationships/hyperlink" Target="https://pbs.twimg.com/ext_tw_video_thumb/1097915126370299906/pu/img/80muz78xtW8qHbGy.jpg" TargetMode="External" /><Relationship Id="rId89" Type="http://schemas.openxmlformats.org/officeDocument/2006/relationships/hyperlink" Target="http://pbs.twimg.com/profile_images/1033938951885602817/LyMD1tfO_normal.jpg" TargetMode="External" /><Relationship Id="rId90" Type="http://schemas.openxmlformats.org/officeDocument/2006/relationships/hyperlink" Target="http://pbs.twimg.com/profile_images/1033938951885602817/LyMD1tfO_normal.jpg" TargetMode="External" /><Relationship Id="rId91" Type="http://schemas.openxmlformats.org/officeDocument/2006/relationships/hyperlink" Target="http://pbs.twimg.com/profile_images/1033938951885602817/LyMD1tfO_normal.jpg" TargetMode="External" /><Relationship Id="rId92" Type="http://schemas.openxmlformats.org/officeDocument/2006/relationships/hyperlink" Target="http://pbs.twimg.com/profile_images/788419022576558084/bWdB0SQl_normal.jpg" TargetMode="External" /><Relationship Id="rId93" Type="http://schemas.openxmlformats.org/officeDocument/2006/relationships/hyperlink" Target="http://pbs.twimg.com/profile_images/892497202471239680/Ubl4V3VS_normal.jpg" TargetMode="External" /><Relationship Id="rId94" Type="http://schemas.openxmlformats.org/officeDocument/2006/relationships/hyperlink" Target="http://pbs.twimg.com/profile_images/792042893242359809/cfrLH1c7_normal.jpg" TargetMode="External" /><Relationship Id="rId95" Type="http://schemas.openxmlformats.org/officeDocument/2006/relationships/hyperlink" Target="http://pbs.twimg.com/profile_images/792042893242359809/cfrLH1c7_normal.jpg" TargetMode="External" /><Relationship Id="rId96" Type="http://schemas.openxmlformats.org/officeDocument/2006/relationships/hyperlink" Target="http://pbs.twimg.com/profile_images/792042893242359809/cfrLH1c7_normal.jpg" TargetMode="External" /><Relationship Id="rId97" Type="http://schemas.openxmlformats.org/officeDocument/2006/relationships/hyperlink" Target="http://pbs.twimg.com/profile_images/3507348900/dfb36fd4bc7659680104490c1a91ee02_normal.jpeg" TargetMode="External" /><Relationship Id="rId98" Type="http://schemas.openxmlformats.org/officeDocument/2006/relationships/hyperlink" Target="https://pbs.twimg.com/media/DzyYcXwUYAAip26.jpg" TargetMode="External" /><Relationship Id="rId99" Type="http://schemas.openxmlformats.org/officeDocument/2006/relationships/hyperlink" Target="http://pbs.twimg.com/profile_images/749362097855664128/aJ53eIn3_normal.jpg" TargetMode="External" /><Relationship Id="rId100" Type="http://schemas.openxmlformats.org/officeDocument/2006/relationships/hyperlink" Target="https://pbs.twimg.com/media/Dzya3mBVAAEYpEL.jpg" TargetMode="External" /><Relationship Id="rId101" Type="http://schemas.openxmlformats.org/officeDocument/2006/relationships/hyperlink" Target="https://pbs.twimg.com/media/Dzya3mBVAAEYpEL.jpg" TargetMode="External" /><Relationship Id="rId102" Type="http://schemas.openxmlformats.org/officeDocument/2006/relationships/hyperlink" Target="http://pbs.twimg.com/profile_images/3507348900/dfb36fd4bc7659680104490c1a91ee02_normal.jpeg" TargetMode="External" /><Relationship Id="rId103" Type="http://schemas.openxmlformats.org/officeDocument/2006/relationships/hyperlink" Target="http://pbs.twimg.com/profile_images/3507348900/dfb36fd4bc7659680104490c1a91ee02_normal.jpeg" TargetMode="External" /><Relationship Id="rId104" Type="http://schemas.openxmlformats.org/officeDocument/2006/relationships/hyperlink" Target="http://pbs.twimg.com/profile_images/3507348900/dfb36fd4bc7659680104490c1a91ee02_normal.jpeg" TargetMode="External" /><Relationship Id="rId105" Type="http://schemas.openxmlformats.org/officeDocument/2006/relationships/hyperlink" Target="http://pbs.twimg.com/profile_images/3507348900/dfb36fd4bc7659680104490c1a91ee02_normal.jpeg" TargetMode="External" /><Relationship Id="rId106" Type="http://schemas.openxmlformats.org/officeDocument/2006/relationships/hyperlink" Target="http://pbs.twimg.com/profile_images/3507348900/dfb36fd4bc7659680104490c1a91ee02_normal.jpeg" TargetMode="External" /><Relationship Id="rId107" Type="http://schemas.openxmlformats.org/officeDocument/2006/relationships/hyperlink" Target="http://pbs.twimg.com/profile_images/3507348900/dfb36fd4bc7659680104490c1a91ee02_normal.jpeg" TargetMode="External" /><Relationship Id="rId108" Type="http://schemas.openxmlformats.org/officeDocument/2006/relationships/hyperlink" Target="http://pbs.twimg.com/profile_images/3507348900/dfb36fd4bc7659680104490c1a91ee02_normal.jpeg" TargetMode="External" /><Relationship Id="rId109" Type="http://schemas.openxmlformats.org/officeDocument/2006/relationships/hyperlink" Target="http://pbs.twimg.com/profile_images/3507348900/dfb36fd4bc7659680104490c1a91ee02_normal.jpeg" TargetMode="External" /><Relationship Id="rId110" Type="http://schemas.openxmlformats.org/officeDocument/2006/relationships/hyperlink" Target="http://pbs.twimg.com/profile_images/3507348900/dfb36fd4bc7659680104490c1a91ee02_normal.jpeg" TargetMode="External" /><Relationship Id="rId111" Type="http://schemas.openxmlformats.org/officeDocument/2006/relationships/hyperlink" Target="http://pbs.twimg.com/profile_images/3507348900/dfb36fd4bc7659680104490c1a91ee02_normal.jpeg" TargetMode="External" /><Relationship Id="rId112" Type="http://schemas.openxmlformats.org/officeDocument/2006/relationships/hyperlink" Target="http://pbs.twimg.com/profile_images/3507348900/dfb36fd4bc7659680104490c1a91ee02_normal.jpeg" TargetMode="External" /><Relationship Id="rId113" Type="http://schemas.openxmlformats.org/officeDocument/2006/relationships/hyperlink" Target="https://pbs.twimg.com/media/DzyUVADUYAAjnSf.jpg" TargetMode="External" /><Relationship Id="rId114" Type="http://schemas.openxmlformats.org/officeDocument/2006/relationships/hyperlink" Target="http://pbs.twimg.com/profile_images/3507348900/dfb36fd4bc7659680104490c1a91ee02_normal.jpeg" TargetMode="External" /><Relationship Id="rId115" Type="http://schemas.openxmlformats.org/officeDocument/2006/relationships/hyperlink" Target="https://pbs.twimg.com/media/DzyYcXwUYAAip26.jpg" TargetMode="External" /><Relationship Id="rId116" Type="http://schemas.openxmlformats.org/officeDocument/2006/relationships/hyperlink" Target="https://pbs.twimg.com/media/DzyYcXwUYAAip26.jpg" TargetMode="External" /><Relationship Id="rId117" Type="http://schemas.openxmlformats.org/officeDocument/2006/relationships/hyperlink" Target="https://pbs.twimg.com/media/DzyYcXwUYAAip26.jpg" TargetMode="External" /><Relationship Id="rId118" Type="http://schemas.openxmlformats.org/officeDocument/2006/relationships/hyperlink" Target="http://pbs.twimg.com/profile_images/3507348900/dfb36fd4bc7659680104490c1a91ee02_normal.jpeg" TargetMode="External" /><Relationship Id="rId119" Type="http://schemas.openxmlformats.org/officeDocument/2006/relationships/hyperlink" Target="http://pbs.twimg.com/profile_images/3507348900/dfb36fd4bc7659680104490c1a91ee02_normal.jpeg" TargetMode="External" /><Relationship Id="rId120" Type="http://schemas.openxmlformats.org/officeDocument/2006/relationships/hyperlink" Target="http://pbs.twimg.com/profile_images/3507348900/dfb36fd4bc7659680104490c1a91ee02_normal.jpeg" TargetMode="External" /><Relationship Id="rId121" Type="http://schemas.openxmlformats.org/officeDocument/2006/relationships/hyperlink" Target="http://pbs.twimg.com/profile_images/3507348900/dfb36fd4bc7659680104490c1a91ee02_normal.jpeg" TargetMode="External" /><Relationship Id="rId122" Type="http://schemas.openxmlformats.org/officeDocument/2006/relationships/hyperlink" Target="http://pbs.twimg.com/profile_images/3507348900/dfb36fd4bc7659680104490c1a91ee02_normal.jpeg" TargetMode="External" /><Relationship Id="rId123" Type="http://schemas.openxmlformats.org/officeDocument/2006/relationships/hyperlink" Target="http://pbs.twimg.com/profile_images/3507348900/dfb36fd4bc7659680104490c1a91ee02_normal.jpeg" TargetMode="External" /><Relationship Id="rId124" Type="http://schemas.openxmlformats.org/officeDocument/2006/relationships/hyperlink" Target="https://pbs.twimg.com/media/Dzyf10GVsAUvtSk.jpg" TargetMode="External" /><Relationship Id="rId125" Type="http://schemas.openxmlformats.org/officeDocument/2006/relationships/hyperlink" Target="http://pbs.twimg.com/profile_images/659814215734190081/2lF-Mdja_normal.jpg" TargetMode="External" /><Relationship Id="rId126" Type="http://schemas.openxmlformats.org/officeDocument/2006/relationships/hyperlink" Target="https://pbs.twimg.com/media/Dzyf0uxUUAEqiN8.jpg" TargetMode="External" /><Relationship Id="rId127" Type="http://schemas.openxmlformats.org/officeDocument/2006/relationships/hyperlink" Target="http://pbs.twimg.com/profile_images/1442987664/adam_headshot_CROPPED_normal.jpg" TargetMode="External" /><Relationship Id="rId128" Type="http://schemas.openxmlformats.org/officeDocument/2006/relationships/hyperlink" Target="http://pbs.twimg.com/profile_images/1442987664/adam_headshot_CROPPED_normal.jpg" TargetMode="External" /><Relationship Id="rId129" Type="http://schemas.openxmlformats.org/officeDocument/2006/relationships/hyperlink" Target="http://pbs.twimg.com/profile_images/1442987664/adam_headshot_CROPPED_normal.jpg" TargetMode="External" /><Relationship Id="rId130" Type="http://schemas.openxmlformats.org/officeDocument/2006/relationships/hyperlink" Target="http://pbs.twimg.com/profile_images/1442987664/adam_headshot_CROPPED_normal.jpg" TargetMode="External" /><Relationship Id="rId131" Type="http://schemas.openxmlformats.org/officeDocument/2006/relationships/hyperlink" Target="https://pbs.twimg.com/media/DzyMQtgVAAE5KR9.jpg" TargetMode="External" /><Relationship Id="rId132" Type="http://schemas.openxmlformats.org/officeDocument/2006/relationships/hyperlink" Target="https://pbs.twimg.com/media/DzyS5ITVYAAF3i2.jpg" TargetMode="External" /><Relationship Id="rId133" Type="http://schemas.openxmlformats.org/officeDocument/2006/relationships/hyperlink" Target="http://pbs.twimg.com/profile_images/969650284199727104/QiJcA_se_normal.jpg" TargetMode="External" /><Relationship Id="rId134" Type="http://schemas.openxmlformats.org/officeDocument/2006/relationships/hyperlink" Target="http://pbs.twimg.com/profile_images/555422464298070016/9qesAKdK_normal.jpeg" TargetMode="External" /><Relationship Id="rId135" Type="http://schemas.openxmlformats.org/officeDocument/2006/relationships/hyperlink" Target="http://pbs.twimg.com/profile_images/837400610282463232/MWrtSBvB_normal.jpg" TargetMode="External" /><Relationship Id="rId136" Type="http://schemas.openxmlformats.org/officeDocument/2006/relationships/hyperlink" Target="https://pbs.twimg.com/media/DzySsqHU8AEGF2M.jpg" TargetMode="External" /><Relationship Id="rId137" Type="http://schemas.openxmlformats.org/officeDocument/2006/relationships/hyperlink" Target="http://pbs.twimg.com/profile_images/555422464298070016/9qesAKdK_normal.jpeg" TargetMode="External" /><Relationship Id="rId138" Type="http://schemas.openxmlformats.org/officeDocument/2006/relationships/hyperlink" Target="http://pbs.twimg.com/profile_images/555422464298070016/9qesAKdK_normal.jpeg" TargetMode="External" /><Relationship Id="rId139" Type="http://schemas.openxmlformats.org/officeDocument/2006/relationships/hyperlink" Target="https://pbs.twimg.com/ext_tw_video_thumb/1097920400565035009/pu/img/E09dW9ihTnTZBwoR.jpg" TargetMode="External" /><Relationship Id="rId140" Type="http://schemas.openxmlformats.org/officeDocument/2006/relationships/hyperlink" Target="https://pbs.twimg.com/ext_tw_video_thumb/1097920400565035009/pu/img/E09dW9ihTnTZBwoR.jpg" TargetMode="External" /><Relationship Id="rId141" Type="http://schemas.openxmlformats.org/officeDocument/2006/relationships/hyperlink" Target="https://pbs.twimg.com/ext_tw_video_thumb/1097920400565035009/pu/img/E09dW9ihTnTZBwoR.jpg" TargetMode="External" /><Relationship Id="rId142" Type="http://schemas.openxmlformats.org/officeDocument/2006/relationships/hyperlink" Target="http://pbs.twimg.com/profile_images/555422464298070016/9qesAKdK_normal.jpeg" TargetMode="External" /><Relationship Id="rId143" Type="http://schemas.openxmlformats.org/officeDocument/2006/relationships/hyperlink" Target="http://pbs.twimg.com/profile_images/837400610282463232/MWrtSBvB_normal.jpg" TargetMode="External" /><Relationship Id="rId144" Type="http://schemas.openxmlformats.org/officeDocument/2006/relationships/hyperlink" Target="http://pbs.twimg.com/profile_images/555422464298070016/9qesAKdK_normal.jpeg" TargetMode="External" /><Relationship Id="rId145" Type="http://schemas.openxmlformats.org/officeDocument/2006/relationships/hyperlink" Target="https://pbs.twimg.com/ext_tw_video_thumb/1097920400565035009/pu/img/E09dW9ihTnTZBwoR.jpg" TargetMode="External" /><Relationship Id="rId146" Type="http://schemas.openxmlformats.org/officeDocument/2006/relationships/hyperlink" Target="https://pbs.twimg.com/media/DzyZ-l-UYAABGBX.jpg" TargetMode="External" /><Relationship Id="rId147" Type="http://schemas.openxmlformats.org/officeDocument/2006/relationships/hyperlink" Target="https://pbs.twimg.com/ext_tw_video_thumb/1097930393695662080/pu/img/tVaJ7LxMszlaHux0.jpg" TargetMode="External" /><Relationship Id="rId148" Type="http://schemas.openxmlformats.org/officeDocument/2006/relationships/hyperlink" Target="https://pbs.twimg.com/media/Dzyls4HUcAAxxuN.jpg" TargetMode="External" /><Relationship Id="rId149" Type="http://schemas.openxmlformats.org/officeDocument/2006/relationships/hyperlink" Target="https://pbs.twimg.com/media/Dzyls4HUcAAxxuN.jpg" TargetMode="External" /><Relationship Id="rId150" Type="http://schemas.openxmlformats.org/officeDocument/2006/relationships/hyperlink" Target="https://pbs.twimg.com/ext_tw_video_thumb/1094046754629083137/pu/img/w8G_K0PswA8r0Za3.jpg" TargetMode="External" /><Relationship Id="rId151" Type="http://schemas.openxmlformats.org/officeDocument/2006/relationships/hyperlink" Target="https://pbs.twimg.com/media/DzJfYk4VAAEXv4I.jpg" TargetMode="External" /><Relationship Id="rId152" Type="http://schemas.openxmlformats.org/officeDocument/2006/relationships/hyperlink" Target="http://pbs.twimg.com/profile_images/555422464298070016/9qesAKdK_normal.jpeg" TargetMode="External" /><Relationship Id="rId153" Type="http://schemas.openxmlformats.org/officeDocument/2006/relationships/hyperlink" Target="https://pbs.twimg.com/media/DzO1g8vUcAAWLUo.jpg" TargetMode="External" /><Relationship Id="rId154" Type="http://schemas.openxmlformats.org/officeDocument/2006/relationships/hyperlink" Target="http://pbs.twimg.com/profile_images/555422464298070016/9qesAKdK_normal.jpeg" TargetMode="External" /><Relationship Id="rId155" Type="http://schemas.openxmlformats.org/officeDocument/2006/relationships/hyperlink" Target="http://pbs.twimg.com/profile_images/555422464298070016/9qesAKdK_normal.jpeg" TargetMode="External" /><Relationship Id="rId156" Type="http://schemas.openxmlformats.org/officeDocument/2006/relationships/hyperlink" Target="https://pbs.twimg.com/ext_tw_video_thumb/1096207176413065217/pu/img/IvbjT830EwclOI_j.jpg" TargetMode="External" /><Relationship Id="rId157" Type="http://schemas.openxmlformats.org/officeDocument/2006/relationships/hyperlink" Target="http://pbs.twimg.com/profile_images/555422464298070016/9qesAKdK_normal.jpeg" TargetMode="External" /><Relationship Id="rId158" Type="http://schemas.openxmlformats.org/officeDocument/2006/relationships/hyperlink" Target="http://pbs.twimg.com/profile_images/555422464298070016/9qesAKdK_normal.jpeg" TargetMode="External" /><Relationship Id="rId159" Type="http://schemas.openxmlformats.org/officeDocument/2006/relationships/hyperlink" Target="http://pbs.twimg.com/profile_images/555422464298070016/9qesAKdK_normal.jpeg" TargetMode="External" /><Relationship Id="rId160" Type="http://schemas.openxmlformats.org/officeDocument/2006/relationships/hyperlink" Target="https://pbs.twimg.com/media/DzyBfHKVsAANHba.jpg" TargetMode="External" /><Relationship Id="rId161" Type="http://schemas.openxmlformats.org/officeDocument/2006/relationships/hyperlink" Target="https://pbs.twimg.com/media/DzyJataV4AE_-23.jpg" TargetMode="External" /><Relationship Id="rId162" Type="http://schemas.openxmlformats.org/officeDocument/2006/relationships/hyperlink" Target="http://pbs.twimg.com/profile_images/555422464298070016/9qesAKdK_normal.jpeg" TargetMode="External" /><Relationship Id="rId163" Type="http://schemas.openxmlformats.org/officeDocument/2006/relationships/hyperlink" Target="https://pbs.twimg.com/media/DzyOtWXVYAAmS-4.jpg" TargetMode="External" /><Relationship Id="rId164" Type="http://schemas.openxmlformats.org/officeDocument/2006/relationships/hyperlink" Target="http://pbs.twimg.com/profile_images/555422464298070016/9qesAKdK_normal.jpeg" TargetMode="External" /><Relationship Id="rId165" Type="http://schemas.openxmlformats.org/officeDocument/2006/relationships/hyperlink" Target="https://pbs.twimg.com/media/DzyRkbvUcAA9632.jpg" TargetMode="External" /><Relationship Id="rId166" Type="http://schemas.openxmlformats.org/officeDocument/2006/relationships/hyperlink" Target="http://pbs.twimg.com/profile_images/555422464298070016/9qesAKdK_normal.jpeg" TargetMode="External" /><Relationship Id="rId167" Type="http://schemas.openxmlformats.org/officeDocument/2006/relationships/hyperlink" Target="http://pbs.twimg.com/profile_images/555422464298070016/9qesAKdK_normal.jpeg" TargetMode="External" /><Relationship Id="rId168" Type="http://schemas.openxmlformats.org/officeDocument/2006/relationships/hyperlink" Target="http://pbs.twimg.com/profile_images/555422464298070016/9qesAKdK_normal.jpeg" TargetMode="External" /><Relationship Id="rId169" Type="http://schemas.openxmlformats.org/officeDocument/2006/relationships/hyperlink" Target="https://twitter.com/#!/sunspecalliance/status/1094298475888500736" TargetMode="External" /><Relationship Id="rId170" Type="http://schemas.openxmlformats.org/officeDocument/2006/relationships/hyperlink" Target="https://twitter.com/#!/identity3co/status/1094298748342149126" TargetMode="External" /><Relationship Id="rId171" Type="http://schemas.openxmlformats.org/officeDocument/2006/relationships/hyperlink" Target="https://twitter.com/#!/christinarolsen/status/1095192606483439616" TargetMode="External" /><Relationship Id="rId172" Type="http://schemas.openxmlformats.org/officeDocument/2006/relationships/hyperlink" Target="https://twitter.com/#!/burkese/status/1095891510107795456" TargetMode="External" /><Relationship Id="rId173" Type="http://schemas.openxmlformats.org/officeDocument/2006/relationships/hyperlink" Target="https://twitter.com/#!/johnny12976/status/1095894847813079040" TargetMode="External" /><Relationship Id="rId174" Type="http://schemas.openxmlformats.org/officeDocument/2006/relationships/hyperlink" Target="https://twitter.com/#!/missionclarity/status/1096064911275225090" TargetMode="External" /><Relationship Id="rId175" Type="http://schemas.openxmlformats.org/officeDocument/2006/relationships/hyperlink" Target="https://twitter.com/#!/therealestokes/status/1096110426457165825" TargetMode="External" /><Relationship Id="rId176" Type="http://schemas.openxmlformats.org/officeDocument/2006/relationships/hyperlink" Target="https://twitter.com/#!/hydrogen2energy/status/1096221081457840128" TargetMode="External" /><Relationship Id="rId177" Type="http://schemas.openxmlformats.org/officeDocument/2006/relationships/hyperlink" Target="https://twitter.com/#!/whc_joe/status/1096259258373435392" TargetMode="External" /><Relationship Id="rId178" Type="http://schemas.openxmlformats.org/officeDocument/2006/relationships/hyperlink" Target="https://twitter.com/#!/caenergyallianc/status/1096472241464795136" TargetMode="External" /><Relationship Id="rId179" Type="http://schemas.openxmlformats.org/officeDocument/2006/relationships/hyperlink" Target="https://twitter.com/#!/nuvvecorp/status/1096539207768584193" TargetMode="External" /><Relationship Id="rId180" Type="http://schemas.openxmlformats.org/officeDocument/2006/relationships/hyperlink" Target="https://twitter.com/#!/airresources/status/1096560116034228225" TargetMode="External" /><Relationship Id="rId181" Type="http://schemas.openxmlformats.org/officeDocument/2006/relationships/hyperlink" Target="https://twitter.com/#!/shashinetwork/status/1097877445691076610" TargetMode="External" /><Relationship Id="rId182" Type="http://schemas.openxmlformats.org/officeDocument/2006/relationships/hyperlink" Target="https://twitter.com/#!/sce_tammyt/status/1097908669230903296" TargetMode="External" /><Relationship Id="rId183" Type="http://schemas.openxmlformats.org/officeDocument/2006/relationships/hyperlink" Target="https://twitter.com/#!/ken_koldan/status/1097899449043476480" TargetMode="External" /><Relationship Id="rId184" Type="http://schemas.openxmlformats.org/officeDocument/2006/relationships/hyperlink" Target="https://twitter.com/#!/ken_koldan/status/1097911650978394113" TargetMode="External" /><Relationship Id="rId185" Type="http://schemas.openxmlformats.org/officeDocument/2006/relationships/hyperlink" Target="https://twitter.com/#!/lehrerdesign/status/1097912850155069440" TargetMode="External" /><Relationship Id="rId186" Type="http://schemas.openxmlformats.org/officeDocument/2006/relationships/hyperlink" Target="https://twitter.com/#!/lehrerdesign/status/1097912850155069440" TargetMode="External" /><Relationship Id="rId187" Type="http://schemas.openxmlformats.org/officeDocument/2006/relationships/hyperlink" Target="https://twitter.com/#!/smzgallagher/status/1097896700440502272" TargetMode="External" /><Relationship Id="rId188" Type="http://schemas.openxmlformats.org/officeDocument/2006/relationships/hyperlink" Target="https://twitter.com/#!/oceanmotiontech/status/1097913178741125120" TargetMode="External" /><Relationship Id="rId189" Type="http://schemas.openxmlformats.org/officeDocument/2006/relationships/hyperlink" Target="https://twitter.com/#!/oceanmotiontech/status/1097914565747077120" TargetMode="External" /><Relationship Id="rId190" Type="http://schemas.openxmlformats.org/officeDocument/2006/relationships/hyperlink" Target="https://twitter.com/#!/oceanmotiontech/status/1097914565747077120" TargetMode="External" /><Relationship Id="rId191" Type="http://schemas.openxmlformats.org/officeDocument/2006/relationships/hyperlink" Target="https://twitter.com/#!/smzgallagher/status/1097896700440502272" TargetMode="External" /><Relationship Id="rId192" Type="http://schemas.openxmlformats.org/officeDocument/2006/relationships/hyperlink" Target="https://twitter.com/#!/smzgallagher/status/1097908768442970112" TargetMode="External" /><Relationship Id="rId193" Type="http://schemas.openxmlformats.org/officeDocument/2006/relationships/hyperlink" Target="https://twitter.com/#!/smzgallagher/status/1097912714481922048" TargetMode="External" /><Relationship Id="rId194" Type="http://schemas.openxmlformats.org/officeDocument/2006/relationships/hyperlink" Target="https://twitter.com/#!/smzgallagher/status/1097914271915114496" TargetMode="External" /><Relationship Id="rId195" Type="http://schemas.openxmlformats.org/officeDocument/2006/relationships/hyperlink" Target="https://twitter.com/#!/markduvall/status/1097915013946269697" TargetMode="External" /><Relationship Id="rId196" Type="http://schemas.openxmlformats.org/officeDocument/2006/relationships/hyperlink" Target="https://twitter.com/#!/markduvall/status/1096238800827793408" TargetMode="External" /><Relationship Id="rId197" Type="http://schemas.openxmlformats.org/officeDocument/2006/relationships/hyperlink" Target="https://twitter.com/#!/markduvall/status/1097915013946269697" TargetMode="External" /><Relationship Id="rId198" Type="http://schemas.openxmlformats.org/officeDocument/2006/relationships/hyperlink" Target="https://twitter.com/#!/skottikins/status/1097915722078969857" TargetMode="External" /><Relationship Id="rId199" Type="http://schemas.openxmlformats.org/officeDocument/2006/relationships/hyperlink" Target="https://twitter.com/#!/skottikins/status/1097915722078969857" TargetMode="External" /><Relationship Id="rId200" Type="http://schemas.openxmlformats.org/officeDocument/2006/relationships/hyperlink" Target="https://twitter.com/#!/byjpan/status/1097916088254291968" TargetMode="External" /><Relationship Id="rId201" Type="http://schemas.openxmlformats.org/officeDocument/2006/relationships/hyperlink" Target="https://twitter.com/#!/byjpan/status/1097916118973333504" TargetMode="External" /><Relationship Id="rId202" Type="http://schemas.openxmlformats.org/officeDocument/2006/relationships/hyperlink" Target="https://twitter.com/#!/byjpan/status/1097916118973333504" TargetMode="External" /><Relationship Id="rId203" Type="http://schemas.openxmlformats.org/officeDocument/2006/relationships/hyperlink" Target="https://twitter.com/#!/revclown/status/1097920737451466752" TargetMode="External" /><Relationship Id="rId204" Type="http://schemas.openxmlformats.org/officeDocument/2006/relationships/hyperlink" Target="https://twitter.com/#!/doctorkflem/status/1097927579133128704" TargetMode="External" /><Relationship Id="rId205" Type="http://schemas.openxmlformats.org/officeDocument/2006/relationships/hyperlink" Target="https://twitter.com/#!/btvcluster/status/1097902903619010560" TargetMode="External" /><Relationship Id="rId206" Type="http://schemas.openxmlformats.org/officeDocument/2006/relationships/hyperlink" Target="https://twitter.com/#!/btvcluster/status/1097927998131429376" TargetMode="External" /><Relationship Id="rId207" Type="http://schemas.openxmlformats.org/officeDocument/2006/relationships/hyperlink" Target="https://twitter.com/#!/btvcluster/status/1097927998131429376" TargetMode="External" /><Relationship Id="rId208" Type="http://schemas.openxmlformats.org/officeDocument/2006/relationships/hyperlink" Target="https://twitter.com/#!/10ly/status/1097917845722157063" TargetMode="External" /><Relationship Id="rId209" Type="http://schemas.openxmlformats.org/officeDocument/2006/relationships/hyperlink" Target="https://twitter.com/#!/10ly/status/1097920028077215744" TargetMode="External" /><Relationship Id="rId210" Type="http://schemas.openxmlformats.org/officeDocument/2006/relationships/hyperlink" Target="https://twitter.com/#!/nscrisostomo/status/1096841196905713664" TargetMode="External" /><Relationship Id="rId211" Type="http://schemas.openxmlformats.org/officeDocument/2006/relationships/hyperlink" Target="https://twitter.com/#!/nscrisostomo/status/1097922727149658113" TargetMode="External" /><Relationship Id="rId212" Type="http://schemas.openxmlformats.org/officeDocument/2006/relationships/hyperlink" Target="https://twitter.com/#!/nscrisostomo/status/1097922727149658113" TargetMode="External" /><Relationship Id="rId213" Type="http://schemas.openxmlformats.org/officeDocument/2006/relationships/hyperlink" Target="https://twitter.com/#!/10ly/status/1097923705764597761" TargetMode="External" /><Relationship Id="rId214" Type="http://schemas.openxmlformats.org/officeDocument/2006/relationships/hyperlink" Target="https://twitter.com/#!/10ly/status/1097910913586192390" TargetMode="External" /><Relationship Id="rId215" Type="http://schemas.openxmlformats.org/officeDocument/2006/relationships/hyperlink" Target="https://twitter.com/#!/10ly/status/1097912872921751553" TargetMode="External" /><Relationship Id="rId216" Type="http://schemas.openxmlformats.org/officeDocument/2006/relationships/hyperlink" Target="https://twitter.com/#!/10ly/status/1097923017076666368" TargetMode="External" /><Relationship Id="rId217" Type="http://schemas.openxmlformats.org/officeDocument/2006/relationships/hyperlink" Target="https://twitter.com/#!/10ly/status/1097924422592212992" TargetMode="External" /><Relationship Id="rId218" Type="http://schemas.openxmlformats.org/officeDocument/2006/relationships/hyperlink" Target="https://twitter.com/#!/10ly/status/1096163606717235207" TargetMode="External" /><Relationship Id="rId219" Type="http://schemas.openxmlformats.org/officeDocument/2006/relationships/hyperlink" Target="https://twitter.com/#!/10ly/status/1097906618161721344" TargetMode="External" /><Relationship Id="rId220" Type="http://schemas.openxmlformats.org/officeDocument/2006/relationships/hyperlink" Target="https://twitter.com/#!/10ly/status/1097909010831835136" TargetMode="External" /><Relationship Id="rId221" Type="http://schemas.openxmlformats.org/officeDocument/2006/relationships/hyperlink" Target="https://twitter.com/#!/10ly/status/1097910913586192390" TargetMode="External" /><Relationship Id="rId222" Type="http://schemas.openxmlformats.org/officeDocument/2006/relationships/hyperlink" Target="https://twitter.com/#!/10ly/status/1097912872921751553" TargetMode="External" /><Relationship Id="rId223" Type="http://schemas.openxmlformats.org/officeDocument/2006/relationships/hyperlink" Target="https://twitter.com/#!/10ly/status/1097914114645536769" TargetMode="External" /><Relationship Id="rId224" Type="http://schemas.openxmlformats.org/officeDocument/2006/relationships/hyperlink" Target="https://twitter.com/#!/10ly/status/1097915504281280512" TargetMode="External" /><Relationship Id="rId225" Type="http://schemas.openxmlformats.org/officeDocument/2006/relationships/hyperlink" Target="https://twitter.com/#!/10ly/status/1097917845722157063" TargetMode="External" /><Relationship Id="rId226" Type="http://schemas.openxmlformats.org/officeDocument/2006/relationships/hyperlink" Target="https://twitter.com/#!/10ly/status/1097920028077215744" TargetMode="External" /><Relationship Id="rId227" Type="http://schemas.openxmlformats.org/officeDocument/2006/relationships/hyperlink" Target="https://twitter.com/#!/10ly/status/1097920028077215744" TargetMode="External" /><Relationship Id="rId228" Type="http://schemas.openxmlformats.org/officeDocument/2006/relationships/hyperlink" Target="https://twitter.com/#!/10ly/status/1097920028077215744" TargetMode="External" /><Relationship Id="rId229" Type="http://schemas.openxmlformats.org/officeDocument/2006/relationships/hyperlink" Target="https://twitter.com/#!/10ly/status/1097920244734091264" TargetMode="External" /><Relationship Id="rId230" Type="http://schemas.openxmlformats.org/officeDocument/2006/relationships/hyperlink" Target="https://twitter.com/#!/10ly/status/1097920483549274113" TargetMode="External" /><Relationship Id="rId231" Type="http://schemas.openxmlformats.org/officeDocument/2006/relationships/hyperlink" Target="https://twitter.com/#!/10ly/status/1097923017076666368" TargetMode="External" /><Relationship Id="rId232" Type="http://schemas.openxmlformats.org/officeDocument/2006/relationships/hyperlink" Target="https://twitter.com/#!/10ly/status/1097923569294569472" TargetMode="External" /><Relationship Id="rId233" Type="http://schemas.openxmlformats.org/officeDocument/2006/relationships/hyperlink" Target="https://twitter.com/#!/10ly/status/1097923705764597761" TargetMode="External" /><Relationship Id="rId234" Type="http://schemas.openxmlformats.org/officeDocument/2006/relationships/hyperlink" Target="https://twitter.com/#!/10ly/status/1097923705764597761" TargetMode="External" /><Relationship Id="rId235" Type="http://schemas.openxmlformats.org/officeDocument/2006/relationships/hyperlink" Target="https://twitter.com/#!/10ly/status/1097928160992157696" TargetMode="External" /><Relationship Id="rId236" Type="http://schemas.openxmlformats.org/officeDocument/2006/relationships/hyperlink" Target="https://twitter.com/#!/t_h_beek/status/1097928180621627394" TargetMode="External" /><Relationship Id="rId237" Type="http://schemas.openxmlformats.org/officeDocument/2006/relationships/hyperlink" Target="https://twitter.com/#!/aiacalif/status/1097928300704423937" TargetMode="External" /><Relationship Id="rId238" Type="http://schemas.openxmlformats.org/officeDocument/2006/relationships/hyperlink" Target="https://twitter.com/#!/balanceofpower/status/1097930070314803200" TargetMode="External" /><Relationship Id="rId239" Type="http://schemas.openxmlformats.org/officeDocument/2006/relationships/hyperlink" Target="https://twitter.com/#!/balanceofpower/status/1097930070314803200" TargetMode="External" /><Relationship Id="rId240" Type="http://schemas.openxmlformats.org/officeDocument/2006/relationships/hyperlink" Target="https://twitter.com/#!/balanceofpower/status/1097930167287074816" TargetMode="External" /><Relationship Id="rId241" Type="http://schemas.openxmlformats.org/officeDocument/2006/relationships/hyperlink" Target="https://twitter.com/#!/balanceofpower/status/1097930167287074816" TargetMode="External" /><Relationship Id="rId242" Type="http://schemas.openxmlformats.org/officeDocument/2006/relationships/hyperlink" Target="https://twitter.com/#!/timmlatimer/status/1097906633869451265" TargetMode="External" /><Relationship Id="rId243" Type="http://schemas.openxmlformats.org/officeDocument/2006/relationships/hyperlink" Target="https://twitter.com/#!/timmlatimer/status/1097913924773539841" TargetMode="External" /><Relationship Id="rId244" Type="http://schemas.openxmlformats.org/officeDocument/2006/relationships/hyperlink" Target="https://twitter.com/#!/timmlatimer/status/1097920758225895424" TargetMode="External" /><Relationship Id="rId245" Type="http://schemas.openxmlformats.org/officeDocument/2006/relationships/hyperlink" Target="https://twitter.com/#!/calenergy/status/1097914156110376960" TargetMode="External" /><Relationship Id="rId246" Type="http://schemas.openxmlformats.org/officeDocument/2006/relationships/hyperlink" Target="https://twitter.com/#!/jim_hawley/status/1097927399029633024" TargetMode="External" /><Relationship Id="rId247" Type="http://schemas.openxmlformats.org/officeDocument/2006/relationships/hyperlink" Target="https://twitter.com/#!/calenergy/status/1097913708758462469" TargetMode="External" /><Relationship Id="rId248" Type="http://schemas.openxmlformats.org/officeDocument/2006/relationships/hyperlink" Target="https://twitter.com/#!/calenergy/status/1097915165197172737" TargetMode="External" /><Relationship Id="rId249" Type="http://schemas.openxmlformats.org/officeDocument/2006/relationships/hyperlink" Target="https://twitter.com/#!/calenergy/status/1097915165197172737" TargetMode="External" /><Relationship Id="rId250" Type="http://schemas.openxmlformats.org/officeDocument/2006/relationships/hyperlink" Target="https://twitter.com/#!/calenergy/status/1097920472837120000" TargetMode="External" /><Relationship Id="rId251" Type="http://schemas.openxmlformats.org/officeDocument/2006/relationships/hyperlink" Target="https://twitter.com/#!/calenergy/status/1097920472837120000" TargetMode="External" /><Relationship Id="rId252" Type="http://schemas.openxmlformats.org/officeDocument/2006/relationships/hyperlink" Target="https://twitter.com/#!/calenergy/status/1097920472837120000" TargetMode="External" /><Relationship Id="rId253" Type="http://schemas.openxmlformats.org/officeDocument/2006/relationships/hyperlink" Target="https://twitter.com/#!/calenergy/status/1097920477610135552" TargetMode="External" /><Relationship Id="rId254" Type="http://schemas.openxmlformats.org/officeDocument/2006/relationships/hyperlink" Target="https://twitter.com/#!/jim_hawley/status/1097927399029633024" TargetMode="External" /><Relationship Id="rId255" Type="http://schemas.openxmlformats.org/officeDocument/2006/relationships/hyperlink" Target="https://twitter.com/#!/calenergy/status/1097920477610135552" TargetMode="External" /><Relationship Id="rId256" Type="http://schemas.openxmlformats.org/officeDocument/2006/relationships/hyperlink" Target="https://twitter.com/#!/calenergy/status/1097920472837120000" TargetMode="External" /><Relationship Id="rId257" Type="http://schemas.openxmlformats.org/officeDocument/2006/relationships/hyperlink" Target="https://twitter.com/#!/calenergy/status/1097921714787299328" TargetMode="External" /><Relationship Id="rId258" Type="http://schemas.openxmlformats.org/officeDocument/2006/relationships/hyperlink" Target="https://twitter.com/#!/calenergy/status/1097930449769324544" TargetMode="External" /><Relationship Id="rId259" Type="http://schemas.openxmlformats.org/officeDocument/2006/relationships/hyperlink" Target="https://twitter.com/#!/calenergy/status/1097934604856582145" TargetMode="External" /><Relationship Id="rId260" Type="http://schemas.openxmlformats.org/officeDocument/2006/relationships/hyperlink" Target="https://twitter.com/#!/calenergy/status/1097934604856582145" TargetMode="External" /><Relationship Id="rId261" Type="http://schemas.openxmlformats.org/officeDocument/2006/relationships/hyperlink" Target="https://twitter.com/#!/calenergy/status/1094046830415859713" TargetMode="External" /><Relationship Id="rId262" Type="http://schemas.openxmlformats.org/officeDocument/2006/relationships/hyperlink" Target="https://twitter.com/#!/calenergy/status/1095043139872550917" TargetMode="External" /><Relationship Id="rId263" Type="http://schemas.openxmlformats.org/officeDocument/2006/relationships/hyperlink" Target="https://twitter.com/#!/calenergy/status/1095351852688912385" TargetMode="External" /><Relationship Id="rId264" Type="http://schemas.openxmlformats.org/officeDocument/2006/relationships/hyperlink" Target="https://twitter.com/#!/calenergy/status/1095419331058401280" TargetMode="External" /><Relationship Id="rId265" Type="http://schemas.openxmlformats.org/officeDocument/2006/relationships/hyperlink" Target="https://twitter.com/#!/calenergy/status/1095887863005229057" TargetMode="External" /><Relationship Id="rId266" Type="http://schemas.openxmlformats.org/officeDocument/2006/relationships/hyperlink" Target="https://twitter.com/#!/calenergy/status/1096196916810080257" TargetMode="External" /><Relationship Id="rId267" Type="http://schemas.openxmlformats.org/officeDocument/2006/relationships/hyperlink" Target="https://twitter.com/#!/calenergy/status/1096207268213809152" TargetMode="External" /><Relationship Id="rId268" Type="http://schemas.openxmlformats.org/officeDocument/2006/relationships/hyperlink" Target="https://twitter.com/#!/calenergy/status/1096471766384496640" TargetMode="External" /><Relationship Id="rId269" Type="http://schemas.openxmlformats.org/officeDocument/2006/relationships/hyperlink" Target="https://twitter.com/#!/calenergy/status/1096929730996129824" TargetMode="External" /><Relationship Id="rId270" Type="http://schemas.openxmlformats.org/officeDocument/2006/relationships/hyperlink" Target="https://twitter.com/#!/calenergy/status/1097893081918001153" TargetMode="External" /><Relationship Id="rId271" Type="http://schemas.openxmlformats.org/officeDocument/2006/relationships/hyperlink" Target="https://twitter.com/#!/calenergy/status/1097894855110320133" TargetMode="External" /><Relationship Id="rId272" Type="http://schemas.openxmlformats.org/officeDocument/2006/relationships/hyperlink" Target="https://twitter.com/#!/calenergy/status/1097903504943796224" TargetMode="External" /><Relationship Id="rId273" Type="http://schemas.openxmlformats.org/officeDocument/2006/relationships/hyperlink" Target="https://twitter.com/#!/calenergy/status/1097908141558136833" TargetMode="External" /><Relationship Id="rId274" Type="http://schemas.openxmlformats.org/officeDocument/2006/relationships/hyperlink" Target="https://twitter.com/#!/calenergy/status/1097909323412299776" TargetMode="External" /><Relationship Id="rId275" Type="http://schemas.openxmlformats.org/officeDocument/2006/relationships/hyperlink" Target="https://twitter.com/#!/calenergy/status/1097910145223254016" TargetMode="External" /><Relationship Id="rId276" Type="http://schemas.openxmlformats.org/officeDocument/2006/relationships/hyperlink" Target="https://twitter.com/#!/calenergy/status/1097912468385361920" TargetMode="External" /><Relationship Id="rId277" Type="http://schemas.openxmlformats.org/officeDocument/2006/relationships/hyperlink" Target="https://twitter.com/#!/calenergy/status/1097912562815909888" TargetMode="External" /><Relationship Id="rId278" Type="http://schemas.openxmlformats.org/officeDocument/2006/relationships/hyperlink" Target="https://twitter.com/#!/calenergy/status/1097912623675334657" TargetMode="External" /><Relationship Id="rId279" Type="http://schemas.openxmlformats.org/officeDocument/2006/relationships/hyperlink" Target="https://twitter.com/#!/calenergy/status/1097934750818361346" TargetMode="External" /><Relationship Id="rId280" Type="http://schemas.openxmlformats.org/officeDocument/2006/relationships/hyperlink" Target="https://api.twitter.com/1.1/geo/id/b71fac2ee9792cbe.json" TargetMode="External" /><Relationship Id="rId281" Type="http://schemas.openxmlformats.org/officeDocument/2006/relationships/hyperlink" Target="https://api.twitter.com/1.1/geo/id/b71fac2ee9792cbe.json" TargetMode="External" /><Relationship Id="rId282" Type="http://schemas.openxmlformats.org/officeDocument/2006/relationships/hyperlink" Target="https://api.twitter.com/1.1/geo/id/b71fac2ee9792cbe.json" TargetMode="External" /><Relationship Id="rId283" Type="http://schemas.openxmlformats.org/officeDocument/2006/relationships/hyperlink" Target="https://api.twitter.com/1.1/geo/id/07d9ec8091c87000.json" TargetMode="External" /><Relationship Id="rId284" Type="http://schemas.openxmlformats.org/officeDocument/2006/relationships/hyperlink" Target="https://api.twitter.com/1.1/geo/id/07d9ec8091c87000.json" TargetMode="External" /><Relationship Id="rId285" Type="http://schemas.openxmlformats.org/officeDocument/2006/relationships/hyperlink" Target="https://api.twitter.com/1.1/geo/id/b71fac2ee9792cbe.json" TargetMode="External" /><Relationship Id="rId286" Type="http://schemas.openxmlformats.org/officeDocument/2006/relationships/hyperlink" Target="https://api.twitter.com/1.1/geo/id/b71fac2ee9792cbe.json" TargetMode="External" /><Relationship Id="rId287" Type="http://schemas.openxmlformats.org/officeDocument/2006/relationships/hyperlink" Target="https://api.twitter.com/1.1/geo/id/b71fac2ee9792cbe.json" TargetMode="External" /><Relationship Id="rId288" Type="http://schemas.openxmlformats.org/officeDocument/2006/relationships/hyperlink" Target="https://api.twitter.com/1.1/geo/id/b71fac2ee9792cbe.json" TargetMode="External" /><Relationship Id="rId289" Type="http://schemas.openxmlformats.org/officeDocument/2006/relationships/hyperlink" Target="https://api.twitter.com/1.1/geo/id/b71fac2ee9792cbe.json" TargetMode="External" /><Relationship Id="rId290" Type="http://schemas.openxmlformats.org/officeDocument/2006/relationships/hyperlink" Target="https://api.twitter.com/1.1/geo/id/b71fac2ee9792cbe.json" TargetMode="External" /><Relationship Id="rId291" Type="http://schemas.openxmlformats.org/officeDocument/2006/relationships/hyperlink" Target="https://api.twitter.com/1.1/geo/id/b71fac2ee9792cbe.json" TargetMode="External" /><Relationship Id="rId292" Type="http://schemas.openxmlformats.org/officeDocument/2006/relationships/hyperlink" Target="https://api.twitter.com/1.1/geo/id/b71fac2ee9792cbe.json" TargetMode="External" /><Relationship Id="rId293" Type="http://schemas.openxmlformats.org/officeDocument/2006/relationships/hyperlink" Target="https://api.twitter.com/1.1/geo/id/b71fac2ee9792cbe.json" TargetMode="External" /><Relationship Id="rId294" Type="http://schemas.openxmlformats.org/officeDocument/2006/relationships/hyperlink" Target="https://api.twitter.com/1.1/geo/id/b71fac2ee9792cbe.json" TargetMode="External" /><Relationship Id="rId295" Type="http://schemas.openxmlformats.org/officeDocument/2006/relationships/hyperlink" Target="https://api.twitter.com/1.1/geo/id/b71fac2ee9792cbe.json" TargetMode="External" /><Relationship Id="rId296" Type="http://schemas.openxmlformats.org/officeDocument/2006/relationships/hyperlink" Target="https://api.twitter.com/1.1/geo/id/b71fac2ee9792cbe.json" TargetMode="External" /><Relationship Id="rId297" Type="http://schemas.openxmlformats.org/officeDocument/2006/relationships/hyperlink" Target="https://api.twitter.com/1.1/geo/id/b71fac2ee9792cbe.json" TargetMode="External" /><Relationship Id="rId298" Type="http://schemas.openxmlformats.org/officeDocument/2006/relationships/hyperlink" Target="https://api.twitter.com/1.1/geo/id/b71fac2ee9792cbe.json" TargetMode="External" /><Relationship Id="rId299" Type="http://schemas.openxmlformats.org/officeDocument/2006/relationships/hyperlink" Target="https://api.twitter.com/1.1/geo/id/b71fac2ee9792cbe.json" TargetMode="External" /><Relationship Id="rId300" Type="http://schemas.openxmlformats.org/officeDocument/2006/relationships/hyperlink" Target="https://api.twitter.com/1.1/geo/id/b71fac2ee9792cbe.json" TargetMode="External" /><Relationship Id="rId301" Type="http://schemas.openxmlformats.org/officeDocument/2006/relationships/hyperlink" Target="https://api.twitter.com/1.1/geo/id/b71fac2ee9792cbe.json" TargetMode="External" /><Relationship Id="rId302" Type="http://schemas.openxmlformats.org/officeDocument/2006/relationships/hyperlink" Target="https://api.twitter.com/1.1/geo/id/b71fac2ee9792cbe.json" TargetMode="External" /><Relationship Id="rId303" Type="http://schemas.openxmlformats.org/officeDocument/2006/relationships/hyperlink" Target="https://api.twitter.com/1.1/geo/id/b71fac2ee9792cbe.json" TargetMode="External" /><Relationship Id="rId304" Type="http://schemas.openxmlformats.org/officeDocument/2006/relationships/hyperlink" Target="https://api.twitter.com/1.1/geo/id/b71fac2ee9792cbe.json" TargetMode="External" /><Relationship Id="rId305" Type="http://schemas.openxmlformats.org/officeDocument/2006/relationships/comments" Target="../comments1.xml" /><Relationship Id="rId306" Type="http://schemas.openxmlformats.org/officeDocument/2006/relationships/vmlDrawing" Target="../drawings/vmlDrawing1.vml" /><Relationship Id="rId307" Type="http://schemas.openxmlformats.org/officeDocument/2006/relationships/table" Target="../tables/table1.xml" /><Relationship Id="rId3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7UqOgEI8pQ" TargetMode="External" /><Relationship Id="rId2" Type="http://schemas.openxmlformats.org/officeDocument/2006/relationships/hyperlink" Target="https://t.co/fjYuef1Gjh" TargetMode="External" /><Relationship Id="rId3" Type="http://schemas.openxmlformats.org/officeDocument/2006/relationships/hyperlink" Target="http://t.co/gH76dCtbI0" TargetMode="External" /><Relationship Id="rId4" Type="http://schemas.openxmlformats.org/officeDocument/2006/relationships/hyperlink" Target="https://t.co/zNV26lsTrm" TargetMode="External" /><Relationship Id="rId5" Type="http://schemas.openxmlformats.org/officeDocument/2006/relationships/hyperlink" Target="https://t.co/QsOmdBfTi5" TargetMode="External" /><Relationship Id="rId6" Type="http://schemas.openxmlformats.org/officeDocument/2006/relationships/hyperlink" Target="https://t.co/l7FAsmiUWU" TargetMode="External" /><Relationship Id="rId7" Type="http://schemas.openxmlformats.org/officeDocument/2006/relationships/hyperlink" Target="https://t.co/TDKLaWstLO" TargetMode="External" /><Relationship Id="rId8" Type="http://schemas.openxmlformats.org/officeDocument/2006/relationships/hyperlink" Target="https://t.co/WRjNumSAL1" TargetMode="External" /><Relationship Id="rId9" Type="http://schemas.openxmlformats.org/officeDocument/2006/relationships/hyperlink" Target="https://t.co/wro7FRLNct" TargetMode="External" /><Relationship Id="rId10" Type="http://schemas.openxmlformats.org/officeDocument/2006/relationships/hyperlink" Target="https://t.co/P2SIzh3fKW" TargetMode="External" /><Relationship Id="rId11" Type="http://schemas.openxmlformats.org/officeDocument/2006/relationships/hyperlink" Target="https://t.co/TuwxbZYMU1" TargetMode="External" /><Relationship Id="rId12" Type="http://schemas.openxmlformats.org/officeDocument/2006/relationships/hyperlink" Target="https://t.co/1g49E5yfg1" TargetMode="External" /><Relationship Id="rId13" Type="http://schemas.openxmlformats.org/officeDocument/2006/relationships/hyperlink" Target="https://t.co/3SMSeqKz8L" TargetMode="External" /><Relationship Id="rId14" Type="http://schemas.openxmlformats.org/officeDocument/2006/relationships/hyperlink" Target="https://t.co/91XI8vqljt" TargetMode="External" /><Relationship Id="rId15" Type="http://schemas.openxmlformats.org/officeDocument/2006/relationships/hyperlink" Target="https://t.co/91XI8vqljt" TargetMode="External" /><Relationship Id="rId16" Type="http://schemas.openxmlformats.org/officeDocument/2006/relationships/hyperlink" Target="https://t.co/svq0XCx0oR" TargetMode="External" /><Relationship Id="rId17" Type="http://schemas.openxmlformats.org/officeDocument/2006/relationships/hyperlink" Target="https://t.co/EvHREUaxvk" TargetMode="External" /><Relationship Id="rId18" Type="http://schemas.openxmlformats.org/officeDocument/2006/relationships/hyperlink" Target="https://t.co/YkGeAsx04R" TargetMode="External" /><Relationship Id="rId19" Type="http://schemas.openxmlformats.org/officeDocument/2006/relationships/hyperlink" Target="https://t.co/uUDcqEIlME" TargetMode="External" /><Relationship Id="rId20" Type="http://schemas.openxmlformats.org/officeDocument/2006/relationships/hyperlink" Target="https://t.co/KKViE3ihGH" TargetMode="External" /><Relationship Id="rId21" Type="http://schemas.openxmlformats.org/officeDocument/2006/relationships/hyperlink" Target="https://t.co/P09yNHlwkw" TargetMode="External" /><Relationship Id="rId22" Type="http://schemas.openxmlformats.org/officeDocument/2006/relationships/hyperlink" Target="https://t.co/5NskeFjlam" TargetMode="External" /><Relationship Id="rId23" Type="http://schemas.openxmlformats.org/officeDocument/2006/relationships/hyperlink" Target="https://t.co/TCQO6O4rI6" TargetMode="External" /><Relationship Id="rId24" Type="http://schemas.openxmlformats.org/officeDocument/2006/relationships/hyperlink" Target="https://t.co/tbMZouLlpH" TargetMode="External" /><Relationship Id="rId25" Type="http://schemas.openxmlformats.org/officeDocument/2006/relationships/hyperlink" Target="https://t.co/b06b1jp9C8" TargetMode="External" /><Relationship Id="rId26" Type="http://schemas.openxmlformats.org/officeDocument/2006/relationships/hyperlink" Target="https://t.co/ioRNiVuh4J" TargetMode="External" /><Relationship Id="rId27" Type="http://schemas.openxmlformats.org/officeDocument/2006/relationships/hyperlink" Target="http://t.co/LAz7MA3Lb0" TargetMode="External" /><Relationship Id="rId28" Type="http://schemas.openxmlformats.org/officeDocument/2006/relationships/hyperlink" Target="https://t.co/aFGgbOAoeD" TargetMode="External" /><Relationship Id="rId29" Type="http://schemas.openxmlformats.org/officeDocument/2006/relationships/hyperlink" Target="https://t.co/LsmTqXvVrJ" TargetMode="External" /><Relationship Id="rId30" Type="http://schemas.openxmlformats.org/officeDocument/2006/relationships/hyperlink" Target="https://t.co/h6huAxbV9i" TargetMode="External" /><Relationship Id="rId31" Type="http://schemas.openxmlformats.org/officeDocument/2006/relationships/hyperlink" Target="https://pbs.twimg.com/profile_banners/82942061/1534532920" TargetMode="External" /><Relationship Id="rId32" Type="http://schemas.openxmlformats.org/officeDocument/2006/relationships/hyperlink" Target="https://pbs.twimg.com/profile_banners/172109039/1398969501" TargetMode="External" /><Relationship Id="rId33" Type="http://schemas.openxmlformats.org/officeDocument/2006/relationships/hyperlink" Target="https://pbs.twimg.com/profile_banners/1090605126/1503270353" TargetMode="External" /><Relationship Id="rId34" Type="http://schemas.openxmlformats.org/officeDocument/2006/relationships/hyperlink" Target="https://pbs.twimg.com/profile_banners/1238249023/1424475015" TargetMode="External" /><Relationship Id="rId35" Type="http://schemas.openxmlformats.org/officeDocument/2006/relationships/hyperlink" Target="https://pbs.twimg.com/profile_banners/52120705/1401307238" TargetMode="External" /><Relationship Id="rId36" Type="http://schemas.openxmlformats.org/officeDocument/2006/relationships/hyperlink" Target="https://pbs.twimg.com/profile_banners/832893324591632384/1548393494" TargetMode="External" /><Relationship Id="rId37" Type="http://schemas.openxmlformats.org/officeDocument/2006/relationships/hyperlink" Target="https://pbs.twimg.com/profile_banners/872304139/1534522042" TargetMode="External" /><Relationship Id="rId38" Type="http://schemas.openxmlformats.org/officeDocument/2006/relationships/hyperlink" Target="https://pbs.twimg.com/profile_banners/959518176802308096/1517956643" TargetMode="External" /><Relationship Id="rId39" Type="http://schemas.openxmlformats.org/officeDocument/2006/relationships/hyperlink" Target="https://pbs.twimg.com/profile_banners/839250762374926336/1539136504" TargetMode="External" /><Relationship Id="rId40" Type="http://schemas.openxmlformats.org/officeDocument/2006/relationships/hyperlink" Target="https://pbs.twimg.com/profile_banners/226338599/1501106310" TargetMode="External" /><Relationship Id="rId41" Type="http://schemas.openxmlformats.org/officeDocument/2006/relationships/hyperlink" Target="https://pbs.twimg.com/profile_banners/726445923270692866/1462038345" TargetMode="External" /><Relationship Id="rId42" Type="http://schemas.openxmlformats.org/officeDocument/2006/relationships/hyperlink" Target="https://pbs.twimg.com/profile_banners/1872863431/1380990590" TargetMode="External" /><Relationship Id="rId43" Type="http://schemas.openxmlformats.org/officeDocument/2006/relationships/hyperlink" Target="https://pbs.twimg.com/profile_banners/34177033/1526566211" TargetMode="External" /><Relationship Id="rId44" Type="http://schemas.openxmlformats.org/officeDocument/2006/relationships/hyperlink" Target="https://pbs.twimg.com/profile_banners/910791812633198592/1539185226" TargetMode="External" /><Relationship Id="rId45" Type="http://schemas.openxmlformats.org/officeDocument/2006/relationships/hyperlink" Target="https://pbs.twimg.com/profile_banners/3162078366/1481093887" TargetMode="External" /><Relationship Id="rId46" Type="http://schemas.openxmlformats.org/officeDocument/2006/relationships/hyperlink" Target="https://pbs.twimg.com/profile_banners/19840947/1487275007" TargetMode="External" /><Relationship Id="rId47" Type="http://schemas.openxmlformats.org/officeDocument/2006/relationships/hyperlink" Target="https://pbs.twimg.com/profile_banners/29265895/1500501945" TargetMode="External" /><Relationship Id="rId48" Type="http://schemas.openxmlformats.org/officeDocument/2006/relationships/hyperlink" Target="https://pbs.twimg.com/profile_banners/925259496670162944/1534290288" TargetMode="External" /><Relationship Id="rId49" Type="http://schemas.openxmlformats.org/officeDocument/2006/relationships/hyperlink" Target="https://pbs.twimg.com/profile_banners/209898234/1476066243" TargetMode="External" /><Relationship Id="rId50" Type="http://schemas.openxmlformats.org/officeDocument/2006/relationships/hyperlink" Target="https://pbs.twimg.com/profile_banners/1033764149442932736/1535345345" TargetMode="External" /><Relationship Id="rId51" Type="http://schemas.openxmlformats.org/officeDocument/2006/relationships/hyperlink" Target="https://pbs.twimg.com/profile_banners/329921120/1529166529" TargetMode="External" /><Relationship Id="rId52" Type="http://schemas.openxmlformats.org/officeDocument/2006/relationships/hyperlink" Target="https://pbs.twimg.com/profile_banners/4205385434/1542234270" TargetMode="External" /><Relationship Id="rId53" Type="http://schemas.openxmlformats.org/officeDocument/2006/relationships/hyperlink" Target="https://pbs.twimg.com/profile_banners/55308417/1548777325" TargetMode="External" /><Relationship Id="rId54" Type="http://schemas.openxmlformats.org/officeDocument/2006/relationships/hyperlink" Target="https://pbs.twimg.com/profile_banners/792037076422098944/1477672362" TargetMode="External" /><Relationship Id="rId55" Type="http://schemas.openxmlformats.org/officeDocument/2006/relationships/hyperlink" Target="https://pbs.twimg.com/profile_banners/121226787/1499436830" TargetMode="External" /><Relationship Id="rId56" Type="http://schemas.openxmlformats.org/officeDocument/2006/relationships/hyperlink" Target="https://pbs.twimg.com/profile_banners/166252256/1549645528" TargetMode="External" /><Relationship Id="rId57" Type="http://schemas.openxmlformats.org/officeDocument/2006/relationships/hyperlink" Target="https://pbs.twimg.com/profile_banners/976610187539759104/1521677902" TargetMode="External" /><Relationship Id="rId58" Type="http://schemas.openxmlformats.org/officeDocument/2006/relationships/hyperlink" Target="https://pbs.twimg.com/profile_banners/360427743/1437852739" TargetMode="External" /><Relationship Id="rId59" Type="http://schemas.openxmlformats.org/officeDocument/2006/relationships/hyperlink" Target="https://pbs.twimg.com/profile_banners/877224851068526592/1531355767" TargetMode="External" /><Relationship Id="rId60" Type="http://schemas.openxmlformats.org/officeDocument/2006/relationships/hyperlink" Target="https://pbs.twimg.com/profile_banners/793585473956425728/1481500670" TargetMode="External" /><Relationship Id="rId61" Type="http://schemas.openxmlformats.org/officeDocument/2006/relationships/hyperlink" Target="https://pbs.twimg.com/profile_banners/78506389/1546445018" TargetMode="External" /><Relationship Id="rId62" Type="http://schemas.openxmlformats.org/officeDocument/2006/relationships/hyperlink" Target="https://pbs.twimg.com/profile_banners/291905975/1537878903" TargetMode="External" /><Relationship Id="rId63" Type="http://schemas.openxmlformats.org/officeDocument/2006/relationships/hyperlink" Target="https://pbs.twimg.com/profile_banners/615504620/1525830198" TargetMode="External" /><Relationship Id="rId64" Type="http://schemas.openxmlformats.org/officeDocument/2006/relationships/hyperlink" Target="https://pbs.twimg.com/profile_banners/2717855768/1516924181" TargetMode="External" /><Relationship Id="rId65" Type="http://schemas.openxmlformats.org/officeDocument/2006/relationships/hyperlink" Target="https://pbs.twimg.com/profile_banners/27173835/1520796274" TargetMode="External" /><Relationship Id="rId66" Type="http://schemas.openxmlformats.org/officeDocument/2006/relationships/hyperlink" Target="https://pbs.twimg.com/profile_banners/17054817/1546624332" TargetMode="External" /><Relationship Id="rId67" Type="http://schemas.openxmlformats.org/officeDocument/2006/relationships/hyperlink" Target="https://pbs.twimg.com/profile_banners/3389791061/1520490810" TargetMode="External" /><Relationship Id="rId68" Type="http://schemas.openxmlformats.org/officeDocument/2006/relationships/hyperlink" Target="https://pbs.twimg.com/profile_banners/1009842514734374913/1548873675" TargetMode="External" /><Relationship Id="rId69" Type="http://schemas.openxmlformats.org/officeDocument/2006/relationships/hyperlink" Target="https://pbs.twimg.com/profile_banners/17829455/1522361801"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8/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8/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5/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5/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4/bg.gif" TargetMode="External" /><Relationship Id="rId104" Type="http://schemas.openxmlformats.org/officeDocument/2006/relationships/hyperlink" Target="http://abs.twimg.com/images/themes/theme5/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8/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pbs.twimg.com/profile_images/840348192075993088/95wJexH5_normal.jpg" TargetMode="External" /><Relationship Id="rId115" Type="http://schemas.openxmlformats.org/officeDocument/2006/relationships/hyperlink" Target="http://pbs.twimg.com/profile_images/555422464298070016/9qesAKdK_normal.jpeg" TargetMode="External" /><Relationship Id="rId116" Type="http://schemas.openxmlformats.org/officeDocument/2006/relationships/hyperlink" Target="http://pbs.twimg.com/profile_images/3110236185/9e1be353cf357d755657bb966f95a11a_normal.jpeg" TargetMode="External" /><Relationship Id="rId117" Type="http://schemas.openxmlformats.org/officeDocument/2006/relationships/hyperlink" Target="http://pbs.twimg.com/profile_images/3465327014/e527850d872c16152bd7358c624d6e55_normal.jpeg" TargetMode="External" /><Relationship Id="rId118" Type="http://schemas.openxmlformats.org/officeDocument/2006/relationships/hyperlink" Target="http://pbs.twimg.com/profile_images/461476288914407424/10BSwo-L_normal.jpeg" TargetMode="External" /><Relationship Id="rId119" Type="http://schemas.openxmlformats.org/officeDocument/2006/relationships/hyperlink" Target="http://pbs.twimg.com/profile_images/991190565214601216/MCOKabSH_normal.jpg" TargetMode="External" /><Relationship Id="rId120" Type="http://schemas.openxmlformats.org/officeDocument/2006/relationships/hyperlink" Target="http://pbs.twimg.com/profile_images/1760781761/Tuff-Punk_008_normal.JPG" TargetMode="External" /><Relationship Id="rId121" Type="http://schemas.openxmlformats.org/officeDocument/2006/relationships/hyperlink" Target="http://pbs.twimg.com/profile_images/1096444690969186305/0QUWIFCp_normal.jpg" TargetMode="External" /><Relationship Id="rId122" Type="http://schemas.openxmlformats.org/officeDocument/2006/relationships/hyperlink" Target="http://pbs.twimg.com/profile_images/1040062078814441472/M8Gz3U9W_normal.jpg" TargetMode="External" /><Relationship Id="rId123" Type="http://schemas.openxmlformats.org/officeDocument/2006/relationships/hyperlink" Target="http://abs.twimg.com/sticky/default_profile_images/default_profile_normal.png" TargetMode="External" /><Relationship Id="rId124" Type="http://schemas.openxmlformats.org/officeDocument/2006/relationships/hyperlink" Target="http://pbs.twimg.com/profile_images/959520077572841472/nLNPHZkN_normal.jpg" TargetMode="External" /><Relationship Id="rId125" Type="http://schemas.openxmlformats.org/officeDocument/2006/relationships/hyperlink" Target="http://pbs.twimg.com/profile_images/1019340730223886336/QgBHJkzU_normal.jpg" TargetMode="External" /><Relationship Id="rId126" Type="http://schemas.openxmlformats.org/officeDocument/2006/relationships/hyperlink" Target="http://pbs.twimg.com/profile_images/903002860333367296/p8Pn5Tsv_normal.jpg" TargetMode="External" /><Relationship Id="rId127" Type="http://schemas.openxmlformats.org/officeDocument/2006/relationships/hyperlink" Target="http://pbs.twimg.com/profile_images/963190095527297024/axcKxcZs_normal.jpg" TargetMode="External" /><Relationship Id="rId128" Type="http://schemas.openxmlformats.org/officeDocument/2006/relationships/hyperlink" Target="http://pbs.twimg.com/profile_images/639134799504896000/C4Ps57mu_normal.jpg" TargetMode="External" /><Relationship Id="rId129" Type="http://schemas.openxmlformats.org/officeDocument/2006/relationships/hyperlink" Target="http://pbs.twimg.com/profile_images/184593873/Koldan_twitter_normal.jpg" TargetMode="External" /><Relationship Id="rId130" Type="http://schemas.openxmlformats.org/officeDocument/2006/relationships/hyperlink" Target="http://pbs.twimg.com/profile_images/1050043378996404225/ZUeVm8Du_normal.jpg" TargetMode="External" /><Relationship Id="rId131" Type="http://schemas.openxmlformats.org/officeDocument/2006/relationships/hyperlink" Target="http://pbs.twimg.com/profile_images/932837133001166849/_5ZgZaZS_normal.jpg" TargetMode="External" /><Relationship Id="rId132" Type="http://schemas.openxmlformats.org/officeDocument/2006/relationships/hyperlink" Target="http://pbs.twimg.com/profile_images/740691417622667264/ap_99N8U_normal.jpg" TargetMode="External" /><Relationship Id="rId133" Type="http://schemas.openxmlformats.org/officeDocument/2006/relationships/hyperlink" Target="http://pbs.twimg.com/profile_images/857795620932796417/-CxjvFb9_normal.jpg" TargetMode="External" /><Relationship Id="rId134" Type="http://schemas.openxmlformats.org/officeDocument/2006/relationships/hyperlink" Target="http://pbs.twimg.com/profile_images/887801155635433472/Gfk7Lq3G_normal.jpg" TargetMode="External" /><Relationship Id="rId135" Type="http://schemas.openxmlformats.org/officeDocument/2006/relationships/hyperlink" Target="http://pbs.twimg.com/profile_images/1029513145952350208/4T2-A3Zs_normal.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1073744937844322305/tkBV9kbg_normal.jpg" TargetMode="External" /><Relationship Id="rId138" Type="http://schemas.openxmlformats.org/officeDocument/2006/relationships/hyperlink" Target="http://pbs.twimg.com/profile_images/1033938951885602817/LyMD1tfO_normal.jpg" TargetMode="External" /><Relationship Id="rId139" Type="http://schemas.openxmlformats.org/officeDocument/2006/relationships/hyperlink" Target="http://pbs.twimg.com/profile_images/788419022576558084/bWdB0SQl_normal.jpg" TargetMode="External" /><Relationship Id="rId140" Type="http://schemas.openxmlformats.org/officeDocument/2006/relationships/hyperlink" Target="http://pbs.twimg.com/profile_images/892497202471239680/Ubl4V3VS_normal.jpg" TargetMode="External" /><Relationship Id="rId141" Type="http://schemas.openxmlformats.org/officeDocument/2006/relationships/hyperlink" Target="http://pbs.twimg.com/profile_images/2957907316/79cb502421c6bade65dc5df85019d185_normal.jpeg" TargetMode="External" /><Relationship Id="rId142" Type="http://schemas.openxmlformats.org/officeDocument/2006/relationships/hyperlink" Target="http://pbs.twimg.com/profile_images/792042893242359809/cfrLH1c7_normal.jpg" TargetMode="External" /><Relationship Id="rId143" Type="http://schemas.openxmlformats.org/officeDocument/2006/relationships/hyperlink" Target="http://pbs.twimg.com/profile_images/684179272756375552/CjXgWiq__normal.jpg" TargetMode="External" /><Relationship Id="rId144" Type="http://schemas.openxmlformats.org/officeDocument/2006/relationships/hyperlink" Target="http://pbs.twimg.com/profile_images/3507348900/dfb36fd4bc7659680104490c1a91ee02_normal.jpeg" TargetMode="External" /><Relationship Id="rId145" Type="http://schemas.openxmlformats.org/officeDocument/2006/relationships/hyperlink" Target="http://pbs.twimg.com/profile_images/875374673470664704/Hr9dUs2u_normal.jpg" TargetMode="External" /><Relationship Id="rId146" Type="http://schemas.openxmlformats.org/officeDocument/2006/relationships/hyperlink" Target="http://pbs.twimg.com/profile_images/976618422200025088/6MD-l46R_normal.jpg" TargetMode="External" /><Relationship Id="rId147" Type="http://schemas.openxmlformats.org/officeDocument/2006/relationships/hyperlink" Target="http://pbs.twimg.com/profile_images/749362097855664128/aJ53eIn3_normal.jpg" TargetMode="External" /><Relationship Id="rId148" Type="http://schemas.openxmlformats.org/officeDocument/2006/relationships/hyperlink" Target="http://pbs.twimg.com/profile_images/877232696757334016/irk0F21v_normal.jpg" TargetMode="External" /><Relationship Id="rId149" Type="http://schemas.openxmlformats.org/officeDocument/2006/relationships/hyperlink" Target="http://pbs.twimg.com/profile_images/808098374817718272/0Tq7vo9f_normal.jpg" TargetMode="External" /><Relationship Id="rId150" Type="http://schemas.openxmlformats.org/officeDocument/2006/relationships/hyperlink" Target="http://pbs.twimg.com/profile_images/659814215734190081/2lF-Mdja_normal.jpg" TargetMode="External" /><Relationship Id="rId151" Type="http://schemas.openxmlformats.org/officeDocument/2006/relationships/hyperlink" Target="http://pbs.twimg.com/profile_images/690599577301348352/FwP_CG7h_normal.jpg" TargetMode="External" /><Relationship Id="rId152" Type="http://schemas.openxmlformats.org/officeDocument/2006/relationships/hyperlink" Target="http://pbs.twimg.com/profile_images/1442987664/adam_headshot_CROPPED_normal.jpg" TargetMode="External" /><Relationship Id="rId153" Type="http://schemas.openxmlformats.org/officeDocument/2006/relationships/hyperlink" Target="http://pbs.twimg.com/profile_images/969650284199727104/QiJcA_se_normal.jpg" TargetMode="External" /><Relationship Id="rId154" Type="http://schemas.openxmlformats.org/officeDocument/2006/relationships/hyperlink" Target="http://pbs.twimg.com/profile_images/837400610282463232/MWrtSBvB_normal.jpg" TargetMode="External" /><Relationship Id="rId155" Type="http://schemas.openxmlformats.org/officeDocument/2006/relationships/hyperlink" Target="http://pbs.twimg.com/profile_images/941034685471244288/sfxFsmUS_normal.jpg" TargetMode="External" /><Relationship Id="rId156" Type="http://schemas.openxmlformats.org/officeDocument/2006/relationships/hyperlink" Target="http://pbs.twimg.com/profile_images/956675214309433344/jRc3D2u7_normal.jpg" TargetMode="External" /><Relationship Id="rId157" Type="http://schemas.openxmlformats.org/officeDocument/2006/relationships/hyperlink" Target="http://pbs.twimg.com/profile_images/971860074292490243/9xvEGNk2_normal.jpg" TargetMode="External" /><Relationship Id="rId158" Type="http://schemas.openxmlformats.org/officeDocument/2006/relationships/hyperlink" Target="http://pbs.twimg.com/profile_images/829109389432745984/rTplaDVm_normal.jpg" TargetMode="External" /><Relationship Id="rId159" Type="http://schemas.openxmlformats.org/officeDocument/2006/relationships/hyperlink" Target="http://pbs.twimg.com/profile_images/723910892824326144/oxfzGZ0i_normal.jpg" TargetMode="External" /><Relationship Id="rId160" Type="http://schemas.openxmlformats.org/officeDocument/2006/relationships/hyperlink" Target="http://pbs.twimg.com/profile_images/1090694377746325505/a9zkUemP_normal.jpg" TargetMode="External" /><Relationship Id="rId161" Type="http://schemas.openxmlformats.org/officeDocument/2006/relationships/hyperlink" Target="http://pbs.twimg.com/profile_images/935003990420369408/Eh6PEJ6V_normal.jpg" TargetMode="External" /><Relationship Id="rId162" Type="http://schemas.openxmlformats.org/officeDocument/2006/relationships/hyperlink" Target="https://twitter.com/sunspecalliance" TargetMode="External" /><Relationship Id="rId163" Type="http://schemas.openxmlformats.org/officeDocument/2006/relationships/hyperlink" Target="https://twitter.com/calenergy" TargetMode="External" /><Relationship Id="rId164" Type="http://schemas.openxmlformats.org/officeDocument/2006/relationships/hyperlink" Target="https://twitter.com/identity3co" TargetMode="External" /><Relationship Id="rId165" Type="http://schemas.openxmlformats.org/officeDocument/2006/relationships/hyperlink" Target="https://twitter.com/christinarolsen" TargetMode="External" /><Relationship Id="rId166" Type="http://schemas.openxmlformats.org/officeDocument/2006/relationships/hyperlink" Target="https://twitter.com/burkese" TargetMode="External" /><Relationship Id="rId167" Type="http://schemas.openxmlformats.org/officeDocument/2006/relationships/hyperlink" Target="https://twitter.com/johnny12976" TargetMode="External" /><Relationship Id="rId168" Type="http://schemas.openxmlformats.org/officeDocument/2006/relationships/hyperlink" Target="https://twitter.com/missionclarity" TargetMode="External" /><Relationship Id="rId169" Type="http://schemas.openxmlformats.org/officeDocument/2006/relationships/hyperlink" Target="https://twitter.com/therealestokes" TargetMode="External" /><Relationship Id="rId170" Type="http://schemas.openxmlformats.org/officeDocument/2006/relationships/hyperlink" Target="https://twitter.com/hydrogen2energy" TargetMode="External" /><Relationship Id="rId171" Type="http://schemas.openxmlformats.org/officeDocument/2006/relationships/hyperlink" Target="https://twitter.com/whc_joe" TargetMode="External" /><Relationship Id="rId172" Type="http://schemas.openxmlformats.org/officeDocument/2006/relationships/hyperlink" Target="https://twitter.com/caenergyallianc" TargetMode="External" /><Relationship Id="rId173" Type="http://schemas.openxmlformats.org/officeDocument/2006/relationships/hyperlink" Target="https://twitter.com/nuvvecorp" TargetMode="External" /><Relationship Id="rId174" Type="http://schemas.openxmlformats.org/officeDocument/2006/relationships/hyperlink" Target="https://twitter.com/airresources" TargetMode="External" /><Relationship Id="rId175" Type="http://schemas.openxmlformats.org/officeDocument/2006/relationships/hyperlink" Target="https://twitter.com/shashinetwork" TargetMode="External" /><Relationship Id="rId176" Type="http://schemas.openxmlformats.org/officeDocument/2006/relationships/hyperlink" Target="https://twitter.com/sce_tammyt" TargetMode="External" /><Relationship Id="rId177" Type="http://schemas.openxmlformats.org/officeDocument/2006/relationships/hyperlink" Target="https://twitter.com/ken_koldan" TargetMode="External" /><Relationship Id="rId178" Type="http://schemas.openxmlformats.org/officeDocument/2006/relationships/hyperlink" Target="https://twitter.com/errigalinc" TargetMode="External" /><Relationship Id="rId179" Type="http://schemas.openxmlformats.org/officeDocument/2006/relationships/hyperlink" Target="https://twitter.com/lehrerdesign" TargetMode="External" /><Relationship Id="rId180" Type="http://schemas.openxmlformats.org/officeDocument/2006/relationships/hyperlink" Target="https://twitter.com/henrysternca" TargetMode="External" /><Relationship Id="rId181" Type="http://schemas.openxmlformats.org/officeDocument/2006/relationships/hyperlink" Target="https://twitter.com/smzgallagher" TargetMode="External" /><Relationship Id="rId182" Type="http://schemas.openxmlformats.org/officeDocument/2006/relationships/hyperlink" Target="https://twitter.com/gna_consulting" TargetMode="External" /><Relationship Id="rId183" Type="http://schemas.openxmlformats.org/officeDocument/2006/relationships/hyperlink" Target="https://twitter.com/oceanmotiontech" TargetMode="External" /><Relationship Id="rId184" Type="http://schemas.openxmlformats.org/officeDocument/2006/relationships/hyperlink" Target="https://twitter.com/markduvall" TargetMode="External" /><Relationship Id="rId185" Type="http://schemas.openxmlformats.org/officeDocument/2006/relationships/hyperlink" Target="https://twitter.com/skottikins" TargetMode="External" /><Relationship Id="rId186" Type="http://schemas.openxmlformats.org/officeDocument/2006/relationships/hyperlink" Target="https://twitter.com/byjpan" TargetMode="External" /><Relationship Id="rId187" Type="http://schemas.openxmlformats.org/officeDocument/2006/relationships/hyperlink" Target="https://twitter.com/revclown" TargetMode="External" /><Relationship Id="rId188" Type="http://schemas.openxmlformats.org/officeDocument/2006/relationships/hyperlink" Target="https://twitter.com/doctorkflem" TargetMode="External" /><Relationship Id="rId189" Type="http://schemas.openxmlformats.org/officeDocument/2006/relationships/hyperlink" Target="https://twitter.com/arpae" TargetMode="External" /><Relationship Id="rId190" Type="http://schemas.openxmlformats.org/officeDocument/2006/relationships/hyperlink" Target="https://twitter.com/btvcluster" TargetMode="External" /><Relationship Id="rId191" Type="http://schemas.openxmlformats.org/officeDocument/2006/relationships/hyperlink" Target="https://twitter.com/jeffmacon" TargetMode="External" /><Relationship Id="rId192" Type="http://schemas.openxmlformats.org/officeDocument/2006/relationships/hyperlink" Target="https://twitter.com/10ly" TargetMode="External" /><Relationship Id="rId193" Type="http://schemas.openxmlformats.org/officeDocument/2006/relationships/hyperlink" Target="https://twitter.com/energy" TargetMode="External" /><Relationship Id="rId194" Type="http://schemas.openxmlformats.org/officeDocument/2006/relationships/hyperlink" Target="https://twitter.com/daughtersorosie" TargetMode="External" /><Relationship Id="rId195" Type="http://schemas.openxmlformats.org/officeDocument/2006/relationships/hyperlink" Target="https://twitter.com/nscrisostomo" TargetMode="External" /><Relationship Id="rId196" Type="http://schemas.openxmlformats.org/officeDocument/2006/relationships/hyperlink" Target="https://twitter.com/cal_seed" TargetMode="External" /><Relationship Id="rId197" Type="http://schemas.openxmlformats.org/officeDocument/2006/relationships/hyperlink" Target="https://twitter.com/btenergy" TargetMode="External" /><Relationship Id="rId198" Type="http://schemas.openxmlformats.org/officeDocument/2006/relationships/hyperlink" Target="https://twitter.com/t_h_beek" TargetMode="External" /><Relationship Id="rId199" Type="http://schemas.openxmlformats.org/officeDocument/2006/relationships/hyperlink" Target="https://twitter.com/aiacalif" TargetMode="External" /><Relationship Id="rId200" Type="http://schemas.openxmlformats.org/officeDocument/2006/relationships/hyperlink" Target="https://twitter.com/balanceofpower" TargetMode="External" /><Relationship Id="rId201" Type="http://schemas.openxmlformats.org/officeDocument/2006/relationships/hyperlink" Target="https://twitter.com/timmlatimer" TargetMode="External" /><Relationship Id="rId202" Type="http://schemas.openxmlformats.org/officeDocument/2006/relationships/hyperlink" Target="https://twitter.com/jim_hawley" TargetMode="External" /><Relationship Id="rId203" Type="http://schemas.openxmlformats.org/officeDocument/2006/relationships/hyperlink" Target="https://twitter.com/eco_rex" TargetMode="External" /><Relationship Id="rId204" Type="http://schemas.openxmlformats.org/officeDocument/2006/relationships/hyperlink" Target="https://twitter.com/cyclotronroad" TargetMode="External" /><Relationship Id="rId205" Type="http://schemas.openxmlformats.org/officeDocument/2006/relationships/hyperlink" Target="https://twitter.com/dapplestone" TargetMode="External" /><Relationship Id="rId206" Type="http://schemas.openxmlformats.org/officeDocument/2006/relationships/hyperlink" Target="https://twitter.com/berkeleylab" TargetMode="External" /><Relationship Id="rId207" Type="http://schemas.openxmlformats.org/officeDocument/2006/relationships/hyperlink" Target="https://twitter.com/janea_scott" TargetMode="External" /><Relationship Id="rId208" Type="http://schemas.openxmlformats.org/officeDocument/2006/relationships/hyperlink" Target="https://twitter.com/buildingdecarb" TargetMode="External" /><Relationship Id="rId209" Type="http://schemas.openxmlformats.org/officeDocument/2006/relationships/hyperlink" Target="https://twitter.com/panamaredhat" TargetMode="External" /><Relationship Id="rId210" Type="http://schemas.openxmlformats.org/officeDocument/2006/relationships/comments" Target="../comments2.xml" /><Relationship Id="rId211" Type="http://schemas.openxmlformats.org/officeDocument/2006/relationships/vmlDrawing" Target="../drawings/vmlDrawing2.vml" /><Relationship Id="rId212" Type="http://schemas.openxmlformats.org/officeDocument/2006/relationships/table" Target="../tables/table2.xml" /><Relationship Id="rId213" Type="http://schemas.openxmlformats.org/officeDocument/2006/relationships/drawing" Target="../drawings/drawing1.xml" /><Relationship Id="rId2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calenergycommission.blogspot.com/2019/02/energy-commissions-epic-symposium.html" TargetMode="External" /><Relationship Id="rId2" Type="http://schemas.openxmlformats.org/officeDocument/2006/relationships/hyperlink" Target="https://calenergycommission.blogspot.com/2019/01/planning-underway-for-2019-epic.html" TargetMode="External" /><Relationship Id="rId3" Type="http://schemas.openxmlformats.org/officeDocument/2006/relationships/hyperlink" Target="https://www.eventbee.com/v/2019epicsymposium#/tickets?platform=hootsuite" TargetMode="External" /><Relationship Id="rId4" Type="http://schemas.openxmlformats.org/officeDocument/2006/relationships/hyperlink" Target="https://www.youtube.com/watch?v=fDHEHJVbM-s&amp;feature=youtu.be" TargetMode="External" /><Relationship Id="rId5" Type="http://schemas.openxmlformats.org/officeDocument/2006/relationships/hyperlink" Target="https://twitter.com/calenergy/status/1097921714787299328" TargetMode="External" /><Relationship Id="rId6" Type="http://schemas.openxmlformats.org/officeDocument/2006/relationships/hyperlink" Target="https://twitter.com/calenergy/status/1097913708758462469" TargetMode="External" /><Relationship Id="rId7" Type="http://schemas.openxmlformats.org/officeDocument/2006/relationships/hyperlink" Target="https://twitter.com/calenergy/status/1097912468385361920" TargetMode="External" /><Relationship Id="rId8" Type="http://schemas.openxmlformats.org/officeDocument/2006/relationships/hyperlink" Target="https://lnkd.in/eRkcaht" TargetMode="External" /><Relationship Id="rId9" Type="http://schemas.openxmlformats.org/officeDocument/2006/relationships/hyperlink" Target="https://twitter.com/CalEnergy/status/1097894855110320133" TargetMode="External" /><Relationship Id="rId10" Type="http://schemas.openxmlformats.org/officeDocument/2006/relationships/hyperlink" Target="https://media.defense.gov/2019/Feb/12/2002088963/-1/-1/1/SUMMARY-OF-DOD-AI-STRATEGY.PDF" TargetMode="External" /><Relationship Id="rId11" Type="http://schemas.openxmlformats.org/officeDocument/2006/relationships/hyperlink" Target="https://calenergycommission.blogspot.com/2019/02/energy-commissions-epic-symposium.html" TargetMode="External" /><Relationship Id="rId12" Type="http://schemas.openxmlformats.org/officeDocument/2006/relationships/hyperlink" Target="https://calenergycommission.blogspot.com/2019/01/planning-underway-for-2019-epic.html" TargetMode="External" /><Relationship Id="rId13" Type="http://schemas.openxmlformats.org/officeDocument/2006/relationships/hyperlink" Target="https://www.eventbee.com/v/2019epicsymposium#/tickets?platform=hootsuite" TargetMode="External" /><Relationship Id="rId14" Type="http://schemas.openxmlformats.org/officeDocument/2006/relationships/hyperlink" Target="https://www.eventbee.com/v/2019epicsymposium#/tickets" TargetMode="External" /><Relationship Id="rId15" Type="http://schemas.openxmlformats.org/officeDocument/2006/relationships/hyperlink" Target="https://twitter.com/SunSpecAlliance/status/1097518781566455808" TargetMode="External" /><Relationship Id="rId16" Type="http://schemas.openxmlformats.org/officeDocument/2006/relationships/hyperlink" Target="https://www.energy.ca.gov/research/epic/documents/2019-02-19_EPIC_Program.pdf?platform=hootsuite" TargetMode="External" /><Relationship Id="rId17" Type="http://schemas.openxmlformats.org/officeDocument/2006/relationships/hyperlink" Target="https://www.energy.ca.gov/research/epic/documents/2019-02-19_EPIC_Agenda.pdf?platform=hootsuite" TargetMode="External" /><Relationship Id="rId18" Type="http://schemas.openxmlformats.org/officeDocument/2006/relationships/hyperlink" Target="https://www.youtube.com/watch?v=fDHEHJVbM-s&amp;feature=youtu.be" TargetMode="External" /><Relationship Id="rId19" Type="http://schemas.openxmlformats.org/officeDocument/2006/relationships/hyperlink" Target="https://twitter.com/jim_hawley/status/1097911779701620736" TargetMode="External" /><Relationship Id="rId20" Type="http://schemas.openxmlformats.org/officeDocument/2006/relationships/hyperlink" Target="https://twitter.com/eco_rex/status/1097911969581953024" TargetMode="External" /><Relationship Id="rId21" Type="http://schemas.openxmlformats.org/officeDocument/2006/relationships/hyperlink" Target="https://twitter.com/CalEnergy/status/1097894855110320133" TargetMode="External" /><Relationship Id="rId22" Type="http://schemas.openxmlformats.org/officeDocument/2006/relationships/hyperlink" Target="https://lnkd.in/eRkcaht" TargetMode="External" /><Relationship Id="rId23" Type="http://schemas.openxmlformats.org/officeDocument/2006/relationships/hyperlink" Target="https://www.eventbee.com/v/2019epicsymposium#/tickets?platform=hootsuite" TargetMode="External" /><Relationship Id="rId24" Type="http://schemas.openxmlformats.org/officeDocument/2006/relationships/hyperlink" Target="https://www.youtube.com/watch?v=fDHEHJVbM-s&amp;feature=youtu.be" TargetMode="External" /><Relationship Id="rId25" Type="http://schemas.openxmlformats.org/officeDocument/2006/relationships/hyperlink" Target="https://twitter.com/calenergy/status/1097912468385361920" TargetMode="External" /><Relationship Id="rId26" Type="http://schemas.openxmlformats.org/officeDocument/2006/relationships/hyperlink" Target="https://twitter.com/calenergy/status/1097913708758462469" TargetMode="External" /><Relationship Id="rId27" Type="http://schemas.openxmlformats.org/officeDocument/2006/relationships/hyperlink" Target="https://twitter.com/calenergy/status/1097921714787299328" TargetMode="External" /><Relationship Id="rId28" Type="http://schemas.openxmlformats.org/officeDocument/2006/relationships/hyperlink" Target="https://www.energy.ca.gov/research/epic/documents/2019-02-19_EPIC_Program.pdf" TargetMode="External" /><Relationship Id="rId29" Type="http://schemas.openxmlformats.org/officeDocument/2006/relationships/hyperlink" Target="https://lnkd.in/gbpe9rG" TargetMode="External" /><Relationship Id="rId30" Type="http://schemas.openxmlformats.org/officeDocument/2006/relationships/hyperlink" Target="https://media.defense.gov/2019/Feb/12/2002088963/-1/-1/1/SUMMARY-OF-DOD-AI-STRATEGY.PDF" TargetMode="External" /><Relationship Id="rId31" Type="http://schemas.openxmlformats.org/officeDocument/2006/relationships/hyperlink" Target="https://www.axios.com/artificial-intelligence-ai-pentagon-china-3476809c-7cf4-40fd-b587-23cf4934ada9.html"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992</v>
      </c>
      <c r="BB2" s="13" t="s">
        <v>1006</v>
      </c>
      <c r="BC2" s="13" t="s">
        <v>1007</v>
      </c>
      <c r="BD2" s="118" t="s">
        <v>1445</v>
      </c>
      <c r="BE2" s="118" t="s">
        <v>1446</v>
      </c>
      <c r="BF2" s="118" t="s">
        <v>1447</v>
      </c>
      <c r="BG2" s="118" t="s">
        <v>1448</v>
      </c>
      <c r="BH2" s="118" t="s">
        <v>1449</v>
      </c>
      <c r="BI2" s="118" t="s">
        <v>1450</v>
      </c>
      <c r="BJ2" s="118" t="s">
        <v>1451</v>
      </c>
      <c r="BK2" s="118" t="s">
        <v>1452</v>
      </c>
      <c r="BL2" s="118" t="s">
        <v>1453</v>
      </c>
    </row>
    <row r="3" spans="1:64" ht="15" customHeight="1">
      <c r="A3" s="64" t="s">
        <v>212</v>
      </c>
      <c r="B3" s="64" t="s">
        <v>242</v>
      </c>
      <c r="C3" s="65" t="s">
        <v>1458</v>
      </c>
      <c r="D3" s="66">
        <v>3</v>
      </c>
      <c r="E3" s="67" t="s">
        <v>132</v>
      </c>
      <c r="F3" s="68">
        <v>32</v>
      </c>
      <c r="G3" s="65"/>
      <c r="H3" s="69"/>
      <c r="I3" s="70"/>
      <c r="J3" s="70"/>
      <c r="K3" s="34" t="s">
        <v>65</v>
      </c>
      <c r="L3" s="71">
        <v>3</v>
      </c>
      <c r="M3" s="71"/>
      <c r="N3" s="72"/>
      <c r="O3" s="78" t="s">
        <v>260</v>
      </c>
      <c r="P3" s="80">
        <v>43505.75997685185</v>
      </c>
      <c r="Q3" s="78" t="s">
        <v>262</v>
      </c>
      <c r="R3" s="78"/>
      <c r="S3" s="78"/>
      <c r="T3" s="78" t="s">
        <v>242</v>
      </c>
      <c r="U3" s="78"/>
      <c r="V3" s="83" t="s">
        <v>398</v>
      </c>
      <c r="W3" s="80">
        <v>43505.75997685185</v>
      </c>
      <c r="X3" s="83" t="s">
        <v>426</v>
      </c>
      <c r="Y3" s="78"/>
      <c r="Z3" s="78"/>
      <c r="AA3" s="84" t="s">
        <v>511</v>
      </c>
      <c r="AB3" s="78"/>
      <c r="AC3" s="78" t="b">
        <v>0</v>
      </c>
      <c r="AD3" s="78">
        <v>0</v>
      </c>
      <c r="AE3" s="84" t="s">
        <v>598</v>
      </c>
      <c r="AF3" s="78" t="b">
        <v>0</v>
      </c>
      <c r="AG3" s="78" t="s">
        <v>603</v>
      </c>
      <c r="AH3" s="78"/>
      <c r="AI3" s="84" t="s">
        <v>598</v>
      </c>
      <c r="AJ3" s="78" t="b">
        <v>0</v>
      </c>
      <c r="AK3" s="78">
        <v>4</v>
      </c>
      <c r="AL3" s="84" t="s">
        <v>577</v>
      </c>
      <c r="AM3" s="78" t="s">
        <v>609</v>
      </c>
      <c r="AN3" s="78" t="b">
        <v>0</v>
      </c>
      <c r="AO3" s="84" t="s">
        <v>577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19</v>
      </c>
      <c r="BK3" s="49">
        <v>100</v>
      </c>
      <c r="BL3" s="48">
        <v>19</v>
      </c>
    </row>
    <row r="4" spans="1:64" ht="15" customHeight="1">
      <c r="A4" s="64" t="s">
        <v>213</v>
      </c>
      <c r="B4" s="64" t="s">
        <v>242</v>
      </c>
      <c r="C4" s="65" t="s">
        <v>1458</v>
      </c>
      <c r="D4" s="66">
        <v>3</v>
      </c>
      <c r="E4" s="67" t="s">
        <v>132</v>
      </c>
      <c r="F4" s="68">
        <v>32</v>
      </c>
      <c r="G4" s="65"/>
      <c r="H4" s="69"/>
      <c r="I4" s="70"/>
      <c r="J4" s="70"/>
      <c r="K4" s="34" t="s">
        <v>65</v>
      </c>
      <c r="L4" s="77">
        <v>4</v>
      </c>
      <c r="M4" s="77"/>
      <c r="N4" s="72"/>
      <c r="O4" s="79" t="s">
        <v>260</v>
      </c>
      <c r="P4" s="81">
        <v>43505.760729166665</v>
      </c>
      <c r="Q4" s="79" t="s">
        <v>262</v>
      </c>
      <c r="R4" s="79"/>
      <c r="S4" s="79"/>
      <c r="T4" s="79" t="s">
        <v>242</v>
      </c>
      <c r="U4" s="79"/>
      <c r="V4" s="82" t="s">
        <v>399</v>
      </c>
      <c r="W4" s="81">
        <v>43505.760729166665</v>
      </c>
      <c r="X4" s="82" t="s">
        <v>427</v>
      </c>
      <c r="Y4" s="79"/>
      <c r="Z4" s="79"/>
      <c r="AA4" s="85" t="s">
        <v>512</v>
      </c>
      <c r="AB4" s="79"/>
      <c r="AC4" s="79" t="b">
        <v>0</v>
      </c>
      <c r="AD4" s="79">
        <v>0</v>
      </c>
      <c r="AE4" s="85" t="s">
        <v>598</v>
      </c>
      <c r="AF4" s="79" t="b">
        <v>0</v>
      </c>
      <c r="AG4" s="79" t="s">
        <v>603</v>
      </c>
      <c r="AH4" s="79"/>
      <c r="AI4" s="85" t="s">
        <v>598</v>
      </c>
      <c r="AJ4" s="79" t="b">
        <v>0</v>
      </c>
      <c r="AK4" s="79">
        <v>4</v>
      </c>
      <c r="AL4" s="85" t="s">
        <v>577</v>
      </c>
      <c r="AM4" s="79" t="s">
        <v>610</v>
      </c>
      <c r="AN4" s="79" t="b">
        <v>0</v>
      </c>
      <c r="AO4" s="85" t="s">
        <v>577</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19</v>
      </c>
      <c r="BK4" s="49">
        <v>100</v>
      </c>
      <c r="BL4" s="48">
        <v>19</v>
      </c>
    </row>
    <row r="5" spans="1:64" ht="15">
      <c r="A5" s="64" t="s">
        <v>214</v>
      </c>
      <c r="B5" s="64" t="s">
        <v>242</v>
      </c>
      <c r="C5" s="65" t="s">
        <v>1458</v>
      </c>
      <c r="D5" s="66">
        <v>3</v>
      </c>
      <c r="E5" s="67" t="s">
        <v>132</v>
      </c>
      <c r="F5" s="68">
        <v>32</v>
      </c>
      <c r="G5" s="65"/>
      <c r="H5" s="69"/>
      <c r="I5" s="70"/>
      <c r="J5" s="70"/>
      <c r="K5" s="34" t="s">
        <v>65</v>
      </c>
      <c r="L5" s="77">
        <v>5</v>
      </c>
      <c r="M5" s="77"/>
      <c r="N5" s="72"/>
      <c r="O5" s="79" t="s">
        <v>260</v>
      </c>
      <c r="P5" s="81">
        <v>43508.22730324074</v>
      </c>
      <c r="Q5" s="79" t="s">
        <v>262</v>
      </c>
      <c r="R5" s="79"/>
      <c r="S5" s="79"/>
      <c r="T5" s="79" t="s">
        <v>242</v>
      </c>
      <c r="U5" s="79"/>
      <c r="V5" s="82" t="s">
        <v>400</v>
      </c>
      <c r="W5" s="81">
        <v>43508.22730324074</v>
      </c>
      <c r="X5" s="82" t="s">
        <v>428</v>
      </c>
      <c r="Y5" s="79"/>
      <c r="Z5" s="79"/>
      <c r="AA5" s="85" t="s">
        <v>513</v>
      </c>
      <c r="AB5" s="79"/>
      <c r="AC5" s="79" t="b">
        <v>0</v>
      </c>
      <c r="AD5" s="79">
        <v>0</v>
      </c>
      <c r="AE5" s="85" t="s">
        <v>598</v>
      </c>
      <c r="AF5" s="79" t="b">
        <v>0</v>
      </c>
      <c r="AG5" s="79" t="s">
        <v>603</v>
      </c>
      <c r="AH5" s="79"/>
      <c r="AI5" s="85" t="s">
        <v>598</v>
      </c>
      <c r="AJ5" s="79" t="b">
        <v>0</v>
      </c>
      <c r="AK5" s="79">
        <v>4</v>
      </c>
      <c r="AL5" s="85" t="s">
        <v>577</v>
      </c>
      <c r="AM5" s="79" t="s">
        <v>609</v>
      </c>
      <c r="AN5" s="79" t="b">
        <v>0</v>
      </c>
      <c r="AO5" s="85" t="s">
        <v>577</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19</v>
      </c>
      <c r="BK5" s="49">
        <v>100</v>
      </c>
      <c r="BL5" s="48">
        <v>19</v>
      </c>
    </row>
    <row r="6" spans="1:64" ht="15">
      <c r="A6" s="64" t="s">
        <v>215</v>
      </c>
      <c r="B6" s="64" t="s">
        <v>242</v>
      </c>
      <c r="C6" s="65" t="s">
        <v>1458</v>
      </c>
      <c r="D6" s="66">
        <v>3</v>
      </c>
      <c r="E6" s="67" t="s">
        <v>132</v>
      </c>
      <c r="F6" s="68">
        <v>32</v>
      </c>
      <c r="G6" s="65"/>
      <c r="H6" s="69"/>
      <c r="I6" s="70"/>
      <c r="J6" s="70"/>
      <c r="K6" s="34" t="s">
        <v>65</v>
      </c>
      <c r="L6" s="77">
        <v>6</v>
      </c>
      <c r="M6" s="77"/>
      <c r="N6" s="72"/>
      <c r="O6" s="79" t="s">
        <v>260</v>
      </c>
      <c r="P6" s="81">
        <v>43510.15591435185</v>
      </c>
      <c r="Q6" s="79" t="s">
        <v>263</v>
      </c>
      <c r="R6" s="79"/>
      <c r="S6" s="79"/>
      <c r="T6" s="79" t="s">
        <v>354</v>
      </c>
      <c r="U6" s="79"/>
      <c r="V6" s="82" t="s">
        <v>401</v>
      </c>
      <c r="W6" s="81">
        <v>43510.15591435185</v>
      </c>
      <c r="X6" s="82" t="s">
        <v>429</v>
      </c>
      <c r="Y6" s="79"/>
      <c r="Z6" s="79"/>
      <c r="AA6" s="85" t="s">
        <v>514</v>
      </c>
      <c r="AB6" s="79"/>
      <c r="AC6" s="79" t="b">
        <v>0</v>
      </c>
      <c r="AD6" s="79">
        <v>0</v>
      </c>
      <c r="AE6" s="85" t="s">
        <v>598</v>
      </c>
      <c r="AF6" s="79" t="b">
        <v>0</v>
      </c>
      <c r="AG6" s="79" t="s">
        <v>603</v>
      </c>
      <c r="AH6" s="79"/>
      <c r="AI6" s="85" t="s">
        <v>598</v>
      </c>
      <c r="AJ6" s="79" t="b">
        <v>0</v>
      </c>
      <c r="AK6" s="79">
        <v>3</v>
      </c>
      <c r="AL6" s="85" t="s">
        <v>581</v>
      </c>
      <c r="AM6" s="79" t="s">
        <v>611</v>
      </c>
      <c r="AN6" s="79" t="b">
        <v>0</v>
      </c>
      <c r="AO6" s="85" t="s">
        <v>581</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21</v>
      </c>
      <c r="BK6" s="49">
        <v>100</v>
      </c>
      <c r="BL6" s="48">
        <v>21</v>
      </c>
    </row>
    <row r="7" spans="1:64" ht="15">
      <c r="A7" s="64" t="s">
        <v>216</v>
      </c>
      <c r="B7" s="64" t="s">
        <v>242</v>
      </c>
      <c r="C7" s="65" t="s">
        <v>1458</v>
      </c>
      <c r="D7" s="66">
        <v>3</v>
      </c>
      <c r="E7" s="67" t="s">
        <v>132</v>
      </c>
      <c r="F7" s="68">
        <v>32</v>
      </c>
      <c r="G7" s="65"/>
      <c r="H7" s="69"/>
      <c r="I7" s="70"/>
      <c r="J7" s="70"/>
      <c r="K7" s="34" t="s">
        <v>65</v>
      </c>
      <c r="L7" s="77">
        <v>7</v>
      </c>
      <c r="M7" s="77"/>
      <c r="N7" s="72"/>
      <c r="O7" s="79" t="s">
        <v>260</v>
      </c>
      <c r="P7" s="81">
        <v>43510.165127314816</v>
      </c>
      <c r="Q7" s="79" t="s">
        <v>263</v>
      </c>
      <c r="R7" s="79"/>
      <c r="S7" s="79"/>
      <c r="T7" s="79" t="s">
        <v>354</v>
      </c>
      <c r="U7" s="79"/>
      <c r="V7" s="82" t="s">
        <v>402</v>
      </c>
      <c r="W7" s="81">
        <v>43510.165127314816</v>
      </c>
      <c r="X7" s="82" t="s">
        <v>430</v>
      </c>
      <c r="Y7" s="79"/>
      <c r="Z7" s="79"/>
      <c r="AA7" s="85" t="s">
        <v>515</v>
      </c>
      <c r="AB7" s="79"/>
      <c r="AC7" s="79" t="b">
        <v>0</v>
      </c>
      <c r="AD7" s="79">
        <v>0</v>
      </c>
      <c r="AE7" s="85" t="s">
        <v>598</v>
      </c>
      <c r="AF7" s="79" t="b">
        <v>0</v>
      </c>
      <c r="AG7" s="79" t="s">
        <v>603</v>
      </c>
      <c r="AH7" s="79"/>
      <c r="AI7" s="85" t="s">
        <v>598</v>
      </c>
      <c r="AJ7" s="79" t="b">
        <v>0</v>
      </c>
      <c r="AK7" s="79">
        <v>3</v>
      </c>
      <c r="AL7" s="85" t="s">
        <v>581</v>
      </c>
      <c r="AM7" s="79" t="s">
        <v>609</v>
      </c>
      <c r="AN7" s="79" t="b">
        <v>0</v>
      </c>
      <c r="AO7" s="85" t="s">
        <v>581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21</v>
      </c>
      <c r="BK7" s="49">
        <v>100</v>
      </c>
      <c r="BL7" s="48">
        <v>21</v>
      </c>
    </row>
    <row r="8" spans="1:64" ht="15">
      <c r="A8" s="64" t="s">
        <v>217</v>
      </c>
      <c r="B8" s="64" t="s">
        <v>242</v>
      </c>
      <c r="C8" s="65" t="s">
        <v>1458</v>
      </c>
      <c r="D8" s="66">
        <v>3</v>
      </c>
      <c r="E8" s="67" t="s">
        <v>132</v>
      </c>
      <c r="F8" s="68">
        <v>32</v>
      </c>
      <c r="G8" s="65"/>
      <c r="H8" s="69"/>
      <c r="I8" s="70"/>
      <c r="J8" s="70"/>
      <c r="K8" s="34" t="s">
        <v>65</v>
      </c>
      <c r="L8" s="77">
        <v>8</v>
      </c>
      <c r="M8" s="77"/>
      <c r="N8" s="72"/>
      <c r="O8" s="79" t="s">
        <v>260</v>
      </c>
      <c r="P8" s="81">
        <v>43510.634409722225</v>
      </c>
      <c r="Q8" s="79" t="s">
        <v>263</v>
      </c>
      <c r="R8" s="79"/>
      <c r="S8" s="79"/>
      <c r="T8" s="79" t="s">
        <v>354</v>
      </c>
      <c r="U8" s="79"/>
      <c r="V8" s="82" t="s">
        <v>403</v>
      </c>
      <c r="W8" s="81">
        <v>43510.634409722225</v>
      </c>
      <c r="X8" s="82" t="s">
        <v>431</v>
      </c>
      <c r="Y8" s="79"/>
      <c r="Z8" s="79"/>
      <c r="AA8" s="85" t="s">
        <v>516</v>
      </c>
      <c r="AB8" s="79"/>
      <c r="AC8" s="79" t="b">
        <v>0</v>
      </c>
      <c r="AD8" s="79">
        <v>0</v>
      </c>
      <c r="AE8" s="85" t="s">
        <v>598</v>
      </c>
      <c r="AF8" s="79" t="b">
        <v>0</v>
      </c>
      <c r="AG8" s="79" t="s">
        <v>603</v>
      </c>
      <c r="AH8" s="79"/>
      <c r="AI8" s="85" t="s">
        <v>598</v>
      </c>
      <c r="AJ8" s="79" t="b">
        <v>0</v>
      </c>
      <c r="AK8" s="79">
        <v>3</v>
      </c>
      <c r="AL8" s="85" t="s">
        <v>581</v>
      </c>
      <c r="AM8" s="79" t="s">
        <v>611</v>
      </c>
      <c r="AN8" s="79" t="b">
        <v>0</v>
      </c>
      <c r="AO8" s="85" t="s">
        <v>581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21</v>
      </c>
      <c r="BK8" s="49">
        <v>100</v>
      </c>
      <c r="BL8" s="48">
        <v>21</v>
      </c>
    </row>
    <row r="9" spans="1:64" ht="15">
      <c r="A9" s="64" t="s">
        <v>218</v>
      </c>
      <c r="B9" s="64" t="s">
        <v>218</v>
      </c>
      <c r="C9" s="65" t="s">
        <v>1458</v>
      </c>
      <c r="D9" s="66">
        <v>3</v>
      </c>
      <c r="E9" s="67" t="s">
        <v>132</v>
      </c>
      <c r="F9" s="68">
        <v>32</v>
      </c>
      <c r="G9" s="65"/>
      <c r="H9" s="69"/>
      <c r="I9" s="70"/>
      <c r="J9" s="70"/>
      <c r="K9" s="34" t="s">
        <v>65</v>
      </c>
      <c r="L9" s="77">
        <v>9</v>
      </c>
      <c r="M9" s="77"/>
      <c r="N9" s="72"/>
      <c r="O9" s="79" t="s">
        <v>176</v>
      </c>
      <c r="P9" s="81">
        <v>43510.76001157407</v>
      </c>
      <c r="Q9" s="79" t="s">
        <v>264</v>
      </c>
      <c r="R9" s="79" t="s">
        <v>329</v>
      </c>
      <c r="S9" s="79" t="s">
        <v>345</v>
      </c>
      <c r="T9" s="79" t="s">
        <v>355</v>
      </c>
      <c r="U9" s="79"/>
      <c r="V9" s="82" t="s">
        <v>404</v>
      </c>
      <c r="W9" s="81">
        <v>43510.76001157407</v>
      </c>
      <c r="X9" s="82" t="s">
        <v>432</v>
      </c>
      <c r="Y9" s="79"/>
      <c r="Z9" s="79"/>
      <c r="AA9" s="85" t="s">
        <v>517</v>
      </c>
      <c r="AB9" s="79"/>
      <c r="AC9" s="79" t="b">
        <v>0</v>
      </c>
      <c r="AD9" s="79">
        <v>1</v>
      </c>
      <c r="AE9" s="85" t="s">
        <v>598</v>
      </c>
      <c r="AF9" s="79" t="b">
        <v>0</v>
      </c>
      <c r="AG9" s="79" t="s">
        <v>603</v>
      </c>
      <c r="AH9" s="79"/>
      <c r="AI9" s="85" t="s">
        <v>598</v>
      </c>
      <c r="AJ9" s="79" t="b">
        <v>0</v>
      </c>
      <c r="AK9" s="79">
        <v>0</v>
      </c>
      <c r="AL9" s="85" t="s">
        <v>598</v>
      </c>
      <c r="AM9" s="79" t="s">
        <v>612</v>
      </c>
      <c r="AN9" s="79" t="b">
        <v>0</v>
      </c>
      <c r="AO9" s="85" t="s">
        <v>517</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1</v>
      </c>
      <c r="BE9" s="49">
        <v>8.333333333333334</v>
      </c>
      <c r="BF9" s="48">
        <v>0</v>
      </c>
      <c r="BG9" s="49">
        <v>0</v>
      </c>
      <c r="BH9" s="48">
        <v>0</v>
      </c>
      <c r="BI9" s="49">
        <v>0</v>
      </c>
      <c r="BJ9" s="48">
        <v>11</v>
      </c>
      <c r="BK9" s="49">
        <v>91.66666666666667</v>
      </c>
      <c r="BL9" s="48">
        <v>12</v>
      </c>
    </row>
    <row r="10" spans="1:64" ht="15">
      <c r="A10" s="64" t="s">
        <v>219</v>
      </c>
      <c r="B10" s="64" t="s">
        <v>242</v>
      </c>
      <c r="C10" s="65" t="s">
        <v>1458</v>
      </c>
      <c r="D10" s="66">
        <v>3</v>
      </c>
      <c r="E10" s="67" t="s">
        <v>132</v>
      </c>
      <c r="F10" s="68">
        <v>32</v>
      </c>
      <c r="G10" s="65"/>
      <c r="H10" s="69"/>
      <c r="I10" s="70"/>
      <c r="J10" s="70"/>
      <c r="K10" s="34" t="s">
        <v>65</v>
      </c>
      <c r="L10" s="77">
        <v>10</v>
      </c>
      <c r="M10" s="77"/>
      <c r="N10" s="72"/>
      <c r="O10" s="79" t="s">
        <v>260</v>
      </c>
      <c r="P10" s="81">
        <v>43511.065358796295</v>
      </c>
      <c r="Q10" s="79" t="s">
        <v>265</v>
      </c>
      <c r="R10" s="79"/>
      <c r="S10" s="79"/>
      <c r="T10" s="79" t="s">
        <v>242</v>
      </c>
      <c r="U10" s="79"/>
      <c r="V10" s="82" t="s">
        <v>405</v>
      </c>
      <c r="W10" s="81">
        <v>43511.065358796295</v>
      </c>
      <c r="X10" s="82" t="s">
        <v>433</v>
      </c>
      <c r="Y10" s="79"/>
      <c r="Z10" s="79"/>
      <c r="AA10" s="85" t="s">
        <v>518</v>
      </c>
      <c r="AB10" s="79"/>
      <c r="AC10" s="79" t="b">
        <v>0</v>
      </c>
      <c r="AD10" s="79">
        <v>0</v>
      </c>
      <c r="AE10" s="85" t="s">
        <v>598</v>
      </c>
      <c r="AF10" s="79" t="b">
        <v>0</v>
      </c>
      <c r="AG10" s="79" t="s">
        <v>603</v>
      </c>
      <c r="AH10" s="79"/>
      <c r="AI10" s="85" t="s">
        <v>598</v>
      </c>
      <c r="AJ10" s="79" t="b">
        <v>0</v>
      </c>
      <c r="AK10" s="79">
        <v>2</v>
      </c>
      <c r="AL10" s="85" t="s">
        <v>582</v>
      </c>
      <c r="AM10" s="79" t="s">
        <v>609</v>
      </c>
      <c r="AN10" s="79" t="b">
        <v>0</v>
      </c>
      <c r="AO10" s="85" t="s">
        <v>582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2</v>
      </c>
      <c r="BE10" s="49">
        <v>8.695652173913043</v>
      </c>
      <c r="BF10" s="48">
        <v>0</v>
      </c>
      <c r="BG10" s="49">
        <v>0</v>
      </c>
      <c r="BH10" s="48">
        <v>0</v>
      </c>
      <c r="BI10" s="49">
        <v>0</v>
      </c>
      <c r="BJ10" s="48">
        <v>21</v>
      </c>
      <c r="BK10" s="49">
        <v>91.30434782608695</v>
      </c>
      <c r="BL10" s="48">
        <v>23</v>
      </c>
    </row>
    <row r="11" spans="1:64" ht="15">
      <c r="A11" s="64" t="s">
        <v>220</v>
      </c>
      <c r="B11" s="64" t="s">
        <v>242</v>
      </c>
      <c r="C11" s="65" t="s">
        <v>1458</v>
      </c>
      <c r="D11" s="66">
        <v>3</v>
      </c>
      <c r="E11" s="67" t="s">
        <v>132</v>
      </c>
      <c r="F11" s="68">
        <v>32</v>
      </c>
      <c r="G11" s="65"/>
      <c r="H11" s="69"/>
      <c r="I11" s="70"/>
      <c r="J11" s="70"/>
      <c r="K11" s="34" t="s">
        <v>65</v>
      </c>
      <c r="L11" s="77">
        <v>11</v>
      </c>
      <c r="M11" s="77"/>
      <c r="N11" s="72"/>
      <c r="O11" s="79" t="s">
        <v>260</v>
      </c>
      <c r="P11" s="81">
        <v>43511.17070601852</v>
      </c>
      <c r="Q11" s="79" t="s">
        <v>262</v>
      </c>
      <c r="R11" s="79"/>
      <c r="S11" s="79"/>
      <c r="T11" s="79" t="s">
        <v>242</v>
      </c>
      <c r="U11" s="79"/>
      <c r="V11" s="82" t="s">
        <v>406</v>
      </c>
      <c r="W11" s="81">
        <v>43511.17070601852</v>
      </c>
      <c r="X11" s="82" t="s">
        <v>434</v>
      </c>
      <c r="Y11" s="79"/>
      <c r="Z11" s="79"/>
      <c r="AA11" s="85" t="s">
        <v>519</v>
      </c>
      <c r="AB11" s="79"/>
      <c r="AC11" s="79" t="b">
        <v>0</v>
      </c>
      <c r="AD11" s="79">
        <v>0</v>
      </c>
      <c r="AE11" s="85" t="s">
        <v>598</v>
      </c>
      <c r="AF11" s="79" t="b">
        <v>0</v>
      </c>
      <c r="AG11" s="79" t="s">
        <v>603</v>
      </c>
      <c r="AH11" s="79"/>
      <c r="AI11" s="85" t="s">
        <v>598</v>
      </c>
      <c r="AJ11" s="79" t="b">
        <v>0</v>
      </c>
      <c r="AK11" s="79">
        <v>1</v>
      </c>
      <c r="AL11" s="85" t="s">
        <v>578</v>
      </c>
      <c r="AM11" s="79" t="s">
        <v>613</v>
      </c>
      <c r="AN11" s="79" t="b">
        <v>0</v>
      </c>
      <c r="AO11" s="85" t="s">
        <v>578</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19</v>
      </c>
      <c r="BK11" s="49">
        <v>100</v>
      </c>
      <c r="BL11" s="48">
        <v>19</v>
      </c>
    </row>
    <row r="12" spans="1:64" ht="15">
      <c r="A12" s="64" t="s">
        <v>221</v>
      </c>
      <c r="B12" s="64" t="s">
        <v>242</v>
      </c>
      <c r="C12" s="65" t="s">
        <v>1458</v>
      </c>
      <c r="D12" s="66">
        <v>3</v>
      </c>
      <c r="E12" s="67" t="s">
        <v>132</v>
      </c>
      <c r="F12" s="68">
        <v>32</v>
      </c>
      <c r="G12" s="65"/>
      <c r="H12" s="69"/>
      <c r="I12" s="70"/>
      <c r="J12" s="70"/>
      <c r="K12" s="34" t="s">
        <v>65</v>
      </c>
      <c r="L12" s="77">
        <v>12</v>
      </c>
      <c r="M12" s="77"/>
      <c r="N12" s="72"/>
      <c r="O12" s="79" t="s">
        <v>260</v>
      </c>
      <c r="P12" s="81">
        <v>43511.758425925924</v>
      </c>
      <c r="Q12" s="79" t="s">
        <v>263</v>
      </c>
      <c r="R12" s="79"/>
      <c r="S12" s="79"/>
      <c r="T12" s="79" t="s">
        <v>354</v>
      </c>
      <c r="U12" s="79"/>
      <c r="V12" s="82" t="s">
        <v>407</v>
      </c>
      <c r="W12" s="81">
        <v>43511.758425925924</v>
      </c>
      <c r="X12" s="82" t="s">
        <v>435</v>
      </c>
      <c r="Y12" s="79"/>
      <c r="Z12" s="79"/>
      <c r="AA12" s="85" t="s">
        <v>520</v>
      </c>
      <c r="AB12" s="79"/>
      <c r="AC12" s="79" t="b">
        <v>0</v>
      </c>
      <c r="AD12" s="79">
        <v>0</v>
      </c>
      <c r="AE12" s="85" t="s">
        <v>598</v>
      </c>
      <c r="AF12" s="79" t="b">
        <v>0</v>
      </c>
      <c r="AG12" s="79" t="s">
        <v>603</v>
      </c>
      <c r="AH12" s="79"/>
      <c r="AI12" s="85" t="s">
        <v>598</v>
      </c>
      <c r="AJ12" s="79" t="b">
        <v>0</v>
      </c>
      <c r="AK12" s="79">
        <v>3</v>
      </c>
      <c r="AL12" s="85" t="s">
        <v>584</v>
      </c>
      <c r="AM12" s="79" t="s">
        <v>614</v>
      </c>
      <c r="AN12" s="79" t="b">
        <v>0</v>
      </c>
      <c r="AO12" s="85" t="s">
        <v>584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21</v>
      </c>
      <c r="BK12" s="49">
        <v>100</v>
      </c>
      <c r="BL12" s="48">
        <v>21</v>
      </c>
    </row>
    <row r="13" spans="1:64" ht="15">
      <c r="A13" s="64" t="s">
        <v>222</v>
      </c>
      <c r="B13" s="64" t="s">
        <v>242</v>
      </c>
      <c r="C13" s="65" t="s">
        <v>1458</v>
      </c>
      <c r="D13" s="66">
        <v>3</v>
      </c>
      <c r="E13" s="67" t="s">
        <v>132</v>
      </c>
      <c r="F13" s="68">
        <v>32</v>
      </c>
      <c r="G13" s="65"/>
      <c r="H13" s="69"/>
      <c r="I13" s="70"/>
      <c r="J13" s="70"/>
      <c r="K13" s="34" t="s">
        <v>65</v>
      </c>
      <c r="L13" s="77">
        <v>13</v>
      </c>
      <c r="M13" s="77"/>
      <c r="N13" s="72"/>
      <c r="O13" s="79" t="s">
        <v>260</v>
      </c>
      <c r="P13" s="81">
        <v>43511.94321759259</v>
      </c>
      <c r="Q13" s="79" t="s">
        <v>263</v>
      </c>
      <c r="R13" s="79"/>
      <c r="S13" s="79"/>
      <c r="T13" s="79" t="s">
        <v>354</v>
      </c>
      <c r="U13" s="79"/>
      <c r="V13" s="82" t="s">
        <v>408</v>
      </c>
      <c r="W13" s="81">
        <v>43511.94321759259</v>
      </c>
      <c r="X13" s="82" t="s">
        <v>436</v>
      </c>
      <c r="Y13" s="79"/>
      <c r="Z13" s="79"/>
      <c r="AA13" s="85" t="s">
        <v>521</v>
      </c>
      <c r="AB13" s="79"/>
      <c r="AC13" s="79" t="b">
        <v>0</v>
      </c>
      <c r="AD13" s="79">
        <v>0</v>
      </c>
      <c r="AE13" s="85" t="s">
        <v>598</v>
      </c>
      <c r="AF13" s="79" t="b">
        <v>0</v>
      </c>
      <c r="AG13" s="79" t="s">
        <v>603</v>
      </c>
      <c r="AH13" s="79"/>
      <c r="AI13" s="85" t="s">
        <v>598</v>
      </c>
      <c r="AJ13" s="79" t="b">
        <v>0</v>
      </c>
      <c r="AK13" s="79">
        <v>3</v>
      </c>
      <c r="AL13" s="85" t="s">
        <v>584</v>
      </c>
      <c r="AM13" s="79" t="s">
        <v>611</v>
      </c>
      <c r="AN13" s="79" t="b">
        <v>0</v>
      </c>
      <c r="AO13" s="85" t="s">
        <v>584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21</v>
      </c>
      <c r="BK13" s="49">
        <v>100</v>
      </c>
      <c r="BL13" s="48">
        <v>21</v>
      </c>
    </row>
    <row r="14" spans="1:64" ht="15">
      <c r="A14" s="64" t="s">
        <v>223</v>
      </c>
      <c r="B14" s="64" t="s">
        <v>242</v>
      </c>
      <c r="C14" s="65" t="s">
        <v>1458</v>
      </c>
      <c r="D14" s="66">
        <v>3</v>
      </c>
      <c r="E14" s="67" t="s">
        <v>132</v>
      </c>
      <c r="F14" s="68">
        <v>32</v>
      </c>
      <c r="G14" s="65"/>
      <c r="H14" s="69"/>
      <c r="I14" s="70"/>
      <c r="J14" s="70"/>
      <c r="K14" s="34" t="s">
        <v>65</v>
      </c>
      <c r="L14" s="77">
        <v>14</v>
      </c>
      <c r="M14" s="77"/>
      <c r="N14" s="72"/>
      <c r="O14" s="79" t="s">
        <v>260</v>
      </c>
      <c r="P14" s="81">
        <v>43512.000914351855</v>
      </c>
      <c r="Q14" s="79" t="s">
        <v>266</v>
      </c>
      <c r="R14" s="79"/>
      <c r="S14" s="79"/>
      <c r="T14" s="79" t="s">
        <v>242</v>
      </c>
      <c r="U14" s="79"/>
      <c r="V14" s="82" t="s">
        <v>409</v>
      </c>
      <c r="W14" s="81">
        <v>43512.000914351855</v>
      </c>
      <c r="X14" s="82" t="s">
        <v>437</v>
      </c>
      <c r="Y14" s="79"/>
      <c r="Z14" s="79"/>
      <c r="AA14" s="85" t="s">
        <v>522</v>
      </c>
      <c r="AB14" s="79"/>
      <c r="AC14" s="79" t="b">
        <v>0</v>
      </c>
      <c r="AD14" s="79">
        <v>0</v>
      </c>
      <c r="AE14" s="85" t="s">
        <v>598</v>
      </c>
      <c r="AF14" s="79" t="b">
        <v>0</v>
      </c>
      <c r="AG14" s="79" t="s">
        <v>603</v>
      </c>
      <c r="AH14" s="79"/>
      <c r="AI14" s="85" t="s">
        <v>598</v>
      </c>
      <c r="AJ14" s="79" t="b">
        <v>0</v>
      </c>
      <c r="AK14" s="79">
        <v>1</v>
      </c>
      <c r="AL14" s="85" t="s">
        <v>583</v>
      </c>
      <c r="AM14" s="79" t="s">
        <v>609</v>
      </c>
      <c r="AN14" s="79" t="b">
        <v>0</v>
      </c>
      <c r="AO14" s="85" t="s">
        <v>583</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19</v>
      </c>
      <c r="BK14" s="49">
        <v>100</v>
      </c>
      <c r="BL14" s="48">
        <v>19</v>
      </c>
    </row>
    <row r="15" spans="1:64" ht="15">
      <c r="A15" s="64" t="s">
        <v>224</v>
      </c>
      <c r="B15" s="64" t="s">
        <v>224</v>
      </c>
      <c r="C15" s="65" t="s">
        <v>1458</v>
      </c>
      <c r="D15" s="66">
        <v>3</v>
      </c>
      <c r="E15" s="67" t="s">
        <v>132</v>
      </c>
      <c r="F15" s="68">
        <v>32</v>
      </c>
      <c r="G15" s="65"/>
      <c r="H15" s="69"/>
      <c r="I15" s="70"/>
      <c r="J15" s="70"/>
      <c r="K15" s="34" t="s">
        <v>65</v>
      </c>
      <c r="L15" s="77">
        <v>15</v>
      </c>
      <c r="M15" s="77"/>
      <c r="N15" s="72"/>
      <c r="O15" s="79" t="s">
        <v>176</v>
      </c>
      <c r="P15" s="81">
        <v>43515.63605324074</v>
      </c>
      <c r="Q15" s="79" t="s">
        <v>267</v>
      </c>
      <c r="R15" s="79" t="s">
        <v>330</v>
      </c>
      <c r="S15" s="79" t="s">
        <v>346</v>
      </c>
      <c r="T15" s="79" t="s">
        <v>356</v>
      </c>
      <c r="U15" s="82" t="s">
        <v>373</v>
      </c>
      <c r="V15" s="82" t="s">
        <v>373</v>
      </c>
      <c r="W15" s="81">
        <v>43515.63605324074</v>
      </c>
      <c r="X15" s="82" t="s">
        <v>438</v>
      </c>
      <c r="Y15" s="79"/>
      <c r="Z15" s="79"/>
      <c r="AA15" s="85" t="s">
        <v>523</v>
      </c>
      <c r="AB15" s="79"/>
      <c r="AC15" s="79" t="b">
        <v>0</v>
      </c>
      <c r="AD15" s="79">
        <v>0</v>
      </c>
      <c r="AE15" s="85" t="s">
        <v>598</v>
      </c>
      <c r="AF15" s="79" t="b">
        <v>0</v>
      </c>
      <c r="AG15" s="79" t="s">
        <v>603</v>
      </c>
      <c r="AH15" s="79"/>
      <c r="AI15" s="85" t="s">
        <v>598</v>
      </c>
      <c r="AJ15" s="79" t="b">
        <v>0</v>
      </c>
      <c r="AK15" s="79">
        <v>0</v>
      </c>
      <c r="AL15" s="85" t="s">
        <v>598</v>
      </c>
      <c r="AM15" s="79" t="s">
        <v>609</v>
      </c>
      <c r="AN15" s="79" t="b">
        <v>0</v>
      </c>
      <c r="AO15" s="85" t="s">
        <v>523</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2</v>
      </c>
      <c r="BE15" s="49">
        <v>7.407407407407407</v>
      </c>
      <c r="BF15" s="48">
        <v>0</v>
      </c>
      <c r="BG15" s="49">
        <v>0</v>
      </c>
      <c r="BH15" s="48">
        <v>0</v>
      </c>
      <c r="BI15" s="49">
        <v>0</v>
      </c>
      <c r="BJ15" s="48">
        <v>25</v>
      </c>
      <c r="BK15" s="49">
        <v>92.5925925925926</v>
      </c>
      <c r="BL15" s="48">
        <v>27</v>
      </c>
    </row>
    <row r="16" spans="1:64" ht="15">
      <c r="A16" s="64" t="s">
        <v>225</v>
      </c>
      <c r="B16" s="64" t="s">
        <v>242</v>
      </c>
      <c r="C16" s="65" t="s">
        <v>1458</v>
      </c>
      <c r="D16" s="66">
        <v>3</v>
      </c>
      <c r="E16" s="67" t="s">
        <v>132</v>
      </c>
      <c r="F16" s="68">
        <v>32</v>
      </c>
      <c r="G16" s="65"/>
      <c r="H16" s="69"/>
      <c r="I16" s="70"/>
      <c r="J16" s="70"/>
      <c r="K16" s="34" t="s">
        <v>65</v>
      </c>
      <c r="L16" s="77">
        <v>16</v>
      </c>
      <c r="M16" s="77"/>
      <c r="N16" s="72"/>
      <c r="O16" s="79" t="s">
        <v>260</v>
      </c>
      <c r="P16" s="81">
        <v>43515.72221064815</v>
      </c>
      <c r="Q16" s="79" t="s">
        <v>268</v>
      </c>
      <c r="R16" s="79"/>
      <c r="S16" s="79"/>
      <c r="T16" s="79" t="s">
        <v>355</v>
      </c>
      <c r="U16" s="79"/>
      <c r="V16" s="82" t="s">
        <v>410</v>
      </c>
      <c r="W16" s="81">
        <v>43515.72221064815</v>
      </c>
      <c r="X16" s="82" t="s">
        <v>439</v>
      </c>
      <c r="Y16" s="79"/>
      <c r="Z16" s="79"/>
      <c r="AA16" s="85" t="s">
        <v>524</v>
      </c>
      <c r="AB16" s="79"/>
      <c r="AC16" s="79" t="b">
        <v>0</v>
      </c>
      <c r="AD16" s="79">
        <v>0</v>
      </c>
      <c r="AE16" s="85" t="s">
        <v>598</v>
      </c>
      <c r="AF16" s="79" t="b">
        <v>0</v>
      </c>
      <c r="AG16" s="79" t="s">
        <v>603</v>
      </c>
      <c r="AH16" s="79"/>
      <c r="AI16" s="85" t="s">
        <v>598</v>
      </c>
      <c r="AJ16" s="79" t="b">
        <v>0</v>
      </c>
      <c r="AK16" s="79">
        <v>2</v>
      </c>
      <c r="AL16" s="85" t="s">
        <v>587</v>
      </c>
      <c r="AM16" s="79" t="s">
        <v>611</v>
      </c>
      <c r="AN16" s="79" t="b">
        <v>0</v>
      </c>
      <c r="AO16" s="85" t="s">
        <v>587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21</v>
      </c>
      <c r="BK16" s="49">
        <v>100</v>
      </c>
      <c r="BL16" s="48">
        <v>21</v>
      </c>
    </row>
    <row r="17" spans="1:64" ht="15">
      <c r="A17" s="64" t="s">
        <v>226</v>
      </c>
      <c r="B17" s="64" t="s">
        <v>244</v>
      </c>
      <c r="C17" s="65" t="s">
        <v>1459</v>
      </c>
      <c r="D17" s="66">
        <v>3.7777777777777777</v>
      </c>
      <c r="E17" s="67" t="s">
        <v>136</v>
      </c>
      <c r="F17" s="68">
        <v>30.555555555555557</v>
      </c>
      <c r="G17" s="65"/>
      <c r="H17" s="69"/>
      <c r="I17" s="70"/>
      <c r="J17" s="70"/>
      <c r="K17" s="34" t="s">
        <v>65</v>
      </c>
      <c r="L17" s="77">
        <v>17</v>
      </c>
      <c r="M17" s="77"/>
      <c r="N17" s="72"/>
      <c r="O17" s="79" t="s">
        <v>260</v>
      </c>
      <c r="P17" s="81">
        <v>43515.69677083333</v>
      </c>
      <c r="Q17" s="79" t="s">
        <v>269</v>
      </c>
      <c r="R17" s="79"/>
      <c r="S17" s="79"/>
      <c r="T17" s="79" t="s">
        <v>355</v>
      </c>
      <c r="U17" s="79"/>
      <c r="V17" s="82" t="s">
        <v>411</v>
      </c>
      <c r="W17" s="81">
        <v>43515.69677083333</v>
      </c>
      <c r="X17" s="82" t="s">
        <v>440</v>
      </c>
      <c r="Y17" s="79"/>
      <c r="Z17" s="79"/>
      <c r="AA17" s="85" t="s">
        <v>525</v>
      </c>
      <c r="AB17" s="79"/>
      <c r="AC17" s="79" t="b">
        <v>0</v>
      </c>
      <c r="AD17" s="79">
        <v>3</v>
      </c>
      <c r="AE17" s="85" t="s">
        <v>598</v>
      </c>
      <c r="AF17" s="79" t="b">
        <v>0</v>
      </c>
      <c r="AG17" s="79" t="s">
        <v>603</v>
      </c>
      <c r="AH17" s="79"/>
      <c r="AI17" s="85" t="s">
        <v>598</v>
      </c>
      <c r="AJ17" s="79" t="b">
        <v>0</v>
      </c>
      <c r="AK17" s="79">
        <v>0</v>
      </c>
      <c r="AL17" s="85" t="s">
        <v>598</v>
      </c>
      <c r="AM17" s="79" t="s">
        <v>611</v>
      </c>
      <c r="AN17" s="79" t="b">
        <v>0</v>
      </c>
      <c r="AO17" s="85" t="s">
        <v>525</v>
      </c>
      <c r="AP17" s="79" t="s">
        <v>176</v>
      </c>
      <c r="AQ17" s="79">
        <v>0</v>
      </c>
      <c r="AR17" s="79">
        <v>0</v>
      </c>
      <c r="AS17" s="79"/>
      <c r="AT17" s="79"/>
      <c r="AU17" s="79"/>
      <c r="AV17" s="79"/>
      <c r="AW17" s="79"/>
      <c r="AX17" s="79"/>
      <c r="AY17" s="79"/>
      <c r="AZ17" s="79"/>
      <c r="BA17">
        <v>2</v>
      </c>
      <c r="BB17" s="78" t="str">
        <f>REPLACE(INDEX(GroupVertices[Group],MATCH(Edges[[#This Row],[Vertex 1]],GroupVertices[Vertex],0)),1,1,"")</f>
        <v>6</v>
      </c>
      <c r="BC17" s="78" t="str">
        <f>REPLACE(INDEX(GroupVertices[Group],MATCH(Edges[[#This Row],[Vertex 2]],GroupVertices[Vertex],0)),1,1,"")</f>
        <v>6</v>
      </c>
      <c r="BD17" s="48">
        <v>1</v>
      </c>
      <c r="BE17" s="49">
        <v>10</v>
      </c>
      <c r="BF17" s="48">
        <v>0</v>
      </c>
      <c r="BG17" s="49">
        <v>0</v>
      </c>
      <c r="BH17" s="48">
        <v>0</v>
      </c>
      <c r="BI17" s="49">
        <v>0</v>
      </c>
      <c r="BJ17" s="48">
        <v>9</v>
      </c>
      <c r="BK17" s="49">
        <v>90</v>
      </c>
      <c r="BL17" s="48">
        <v>10</v>
      </c>
    </row>
    <row r="18" spans="1:64" ht="15">
      <c r="A18" s="64" t="s">
        <v>226</v>
      </c>
      <c r="B18" s="64" t="s">
        <v>244</v>
      </c>
      <c r="C18" s="65" t="s">
        <v>1459</v>
      </c>
      <c r="D18" s="66">
        <v>3.7777777777777777</v>
      </c>
      <c r="E18" s="67" t="s">
        <v>136</v>
      </c>
      <c r="F18" s="68">
        <v>30.555555555555557</v>
      </c>
      <c r="G18" s="65"/>
      <c r="H18" s="69"/>
      <c r="I18" s="70"/>
      <c r="J18" s="70"/>
      <c r="K18" s="34" t="s">
        <v>65</v>
      </c>
      <c r="L18" s="77">
        <v>18</v>
      </c>
      <c r="M18" s="77"/>
      <c r="N18" s="72"/>
      <c r="O18" s="79" t="s">
        <v>260</v>
      </c>
      <c r="P18" s="81">
        <v>43515.73043981481</v>
      </c>
      <c r="Q18" s="79" t="s">
        <v>270</v>
      </c>
      <c r="R18" s="79"/>
      <c r="S18" s="79"/>
      <c r="T18" s="79" t="s">
        <v>355</v>
      </c>
      <c r="U18" s="82" t="s">
        <v>374</v>
      </c>
      <c r="V18" s="82" t="s">
        <v>374</v>
      </c>
      <c r="W18" s="81">
        <v>43515.73043981481</v>
      </c>
      <c r="X18" s="82" t="s">
        <v>441</v>
      </c>
      <c r="Y18" s="79"/>
      <c r="Z18" s="79"/>
      <c r="AA18" s="85" t="s">
        <v>526</v>
      </c>
      <c r="AB18" s="79"/>
      <c r="AC18" s="79" t="b">
        <v>0</v>
      </c>
      <c r="AD18" s="79">
        <v>2</v>
      </c>
      <c r="AE18" s="85" t="s">
        <v>598</v>
      </c>
      <c r="AF18" s="79" t="b">
        <v>0</v>
      </c>
      <c r="AG18" s="79" t="s">
        <v>603</v>
      </c>
      <c r="AH18" s="79"/>
      <c r="AI18" s="85" t="s">
        <v>598</v>
      </c>
      <c r="AJ18" s="79" t="b">
        <v>0</v>
      </c>
      <c r="AK18" s="79">
        <v>0</v>
      </c>
      <c r="AL18" s="85" t="s">
        <v>598</v>
      </c>
      <c r="AM18" s="79" t="s">
        <v>611</v>
      </c>
      <c r="AN18" s="79" t="b">
        <v>0</v>
      </c>
      <c r="AO18" s="85" t="s">
        <v>526</v>
      </c>
      <c r="AP18" s="79" t="s">
        <v>176</v>
      </c>
      <c r="AQ18" s="79">
        <v>0</v>
      </c>
      <c r="AR18" s="79">
        <v>0</v>
      </c>
      <c r="AS18" s="79"/>
      <c r="AT18" s="79"/>
      <c r="AU18" s="79"/>
      <c r="AV18" s="79"/>
      <c r="AW18" s="79"/>
      <c r="AX18" s="79"/>
      <c r="AY18" s="79"/>
      <c r="AZ18" s="79"/>
      <c r="BA18">
        <v>2</v>
      </c>
      <c r="BB18" s="78" t="str">
        <f>REPLACE(INDEX(GroupVertices[Group],MATCH(Edges[[#This Row],[Vertex 1]],GroupVertices[Vertex],0)),1,1,"")</f>
        <v>6</v>
      </c>
      <c r="BC18" s="78" t="str">
        <f>REPLACE(INDEX(GroupVertices[Group],MATCH(Edges[[#This Row],[Vertex 2]],GroupVertices[Vertex],0)),1,1,"")</f>
        <v>6</v>
      </c>
      <c r="BD18" s="48">
        <v>1</v>
      </c>
      <c r="BE18" s="49">
        <v>9.090909090909092</v>
      </c>
      <c r="BF18" s="48">
        <v>1</v>
      </c>
      <c r="BG18" s="49">
        <v>9.090909090909092</v>
      </c>
      <c r="BH18" s="48">
        <v>0</v>
      </c>
      <c r="BI18" s="49">
        <v>0</v>
      </c>
      <c r="BJ18" s="48">
        <v>9</v>
      </c>
      <c r="BK18" s="49">
        <v>81.81818181818181</v>
      </c>
      <c r="BL18" s="48">
        <v>11</v>
      </c>
    </row>
    <row r="19" spans="1:64" ht="15">
      <c r="A19" s="64" t="s">
        <v>227</v>
      </c>
      <c r="B19" s="64" t="s">
        <v>245</v>
      </c>
      <c r="C19" s="65" t="s">
        <v>1458</v>
      </c>
      <c r="D19" s="66">
        <v>3</v>
      </c>
      <c r="E19" s="67" t="s">
        <v>132</v>
      </c>
      <c r="F19" s="68">
        <v>32</v>
      </c>
      <c r="G19" s="65"/>
      <c r="H19" s="69"/>
      <c r="I19" s="70"/>
      <c r="J19" s="70"/>
      <c r="K19" s="34" t="s">
        <v>65</v>
      </c>
      <c r="L19" s="77">
        <v>19</v>
      </c>
      <c r="M19" s="77"/>
      <c r="N19" s="72"/>
      <c r="O19" s="79" t="s">
        <v>260</v>
      </c>
      <c r="P19" s="81">
        <v>43515.73375</v>
      </c>
      <c r="Q19" s="79" t="s">
        <v>271</v>
      </c>
      <c r="R19" s="79"/>
      <c r="S19" s="79"/>
      <c r="T19" s="79" t="s">
        <v>355</v>
      </c>
      <c r="U19" s="79"/>
      <c r="V19" s="82" t="s">
        <v>412</v>
      </c>
      <c r="W19" s="81">
        <v>43515.73375</v>
      </c>
      <c r="X19" s="82" t="s">
        <v>442</v>
      </c>
      <c r="Y19" s="79"/>
      <c r="Z19" s="79"/>
      <c r="AA19" s="85" t="s">
        <v>527</v>
      </c>
      <c r="AB19" s="79"/>
      <c r="AC19" s="79" t="b">
        <v>0</v>
      </c>
      <c r="AD19" s="79">
        <v>0</v>
      </c>
      <c r="AE19" s="85" t="s">
        <v>598</v>
      </c>
      <c r="AF19" s="79" t="b">
        <v>0</v>
      </c>
      <c r="AG19" s="79" t="s">
        <v>603</v>
      </c>
      <c r="AH19" s="79"/>
      <c r="AI19" s="85" t="s">
        <v>598</v>
      </c>
      <c r="AJ19" s="79" t="b">
        <v>0</v>
      </c>
      <c r="AK19" s="79">
        <v>1</v>
      </c>
      <c r="AL19" s="85" t="s">
        <v>532</v>
      </c>
      <c r="AM19" s="79" t="s">
        <v>611</v>
      </c>
      <c r="AN19" s="79" t="b">
        <v>0</v>
      </c>
      <c r="AO19" s="85" t="s">
        <v>532</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227</v>
      </c>
      <c r="B20" s="64" t="s">
        <v>228</v>
      </c>
      <c r="C20" s="65" t="s">
        <v>1458</v>
      </c>
      <c r="D20" s="66">
        <v>3</v>
      </c>
      <c r="E20" s="67" t="s">
        <v>132</v>
      </c>
      <c r="F20" s="68">
        <v>32</v>
      </c>
      <c r="G20" s="65"/>
      <c r="H20" s="69"/>
      <c r="I20" s="70"/>
      <c r="J20" s="70"/>
      <c r="K20" s="34" t="s">
        <v>65</v>
      </c>
      <c r="L20" s="77">
        <v>20</v>
      </c>
      <c r="M20" s="77"/>
      <c r="N20" s="72"/>
      <c r="O20" s="79" t="s">
        <v>260</v>
      </c>
      <c r="P20" s="81">
        <v>43515.73375</v>
      </c>
      <c r="Q20" s="79" t="s">
        <v>271</v>
      </c>
      <c r="R20" s="79"/>
      <c r="S20" s="79"/>
      <c r="T20" s="79" t="s">
        <v>355</v>
      </c>
      <c r="U20" s="79"/>
      <c r="V20" s="82" t="s">
        <v>412</v>
      </c>
      <c r="W20" s="81">
        <v>43515.73375</v>
      </c>
      <c r="X20" s="82" t="s">
        <v>442</v>
      </c>
      <c r="Y20" s="79"/>
      <c r="Z20" s="79"/>
      <c r="AA20" s="85" t="s">
        <v>527</v>
      </c>
      <c r="AB20" s="79"/>
      <c r="AC20" s="79" t="b">
        <v>0</v>
      </c>
      <c r="AD20" s="79">
        <v>0</v>
      </c>
      <c r="AE20" s="85" t="s">
        <v>598</v>
      </c>
      <c r="AF20" s="79" t="b">
        <v>0</v>
      </c>
      <c r="AG20" s="79" t="s">
        <v>603</v>
      </c>
      <c r="AH20" s="79"/>
      <c r="AI20" s="85" t="s">
        <v>598</v>
      </c>
      <c r="AJ20" s="79" t="b">
        <v>0</v>
      </c>
      <c r="AK20" s="79">
        <v>1</v>
      </c>
      <c r="AL20" s="85" t="s">
        <v>532</v>
      </c>
      <c r="AM20" s="79" t="s">
        <v>611</v>
      </c>
      <c r="AN20" s="79" t="b">
        <v>0</v>
      </c>
      <c r="AO20" s="85" t="s">
        <v>532</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19</v>
      </c>
      <c r="BK20" s="49">
        <v>100</v>
      </c>
      <c r="BL20" s="48">
        <v>19</v>
      </c>
    </row>
    <row r="21" spans="1:64" ht="15">
      <c r="A21" s="64" t="s">
        <v>228</v>
      </c>
      <c r="B21" s="64" t="s">
        <v>246</v>
      </c>
      <c r="C21" s="65" t="s">
        <v>1458</v>
      </c>
      <c r="D21" s="66">
        <v>3</v>
      </c>
      <c r="E21" s="67" t="s">
        <v>132</v>
      </c>
      <c r="F21" s="68">
        <v>32</v>
      </c>
      <c r="G21" s="65"/>
      <c r="H21" s="69"/>
      <c r="I21" s="70"/>
      <c r="J21" s="70"/>
      <c r="K21" s="34" t="s">
        <v>65</v>
      </c>
      <c r="L21" s="77">
        <v>21</v>
      </c>
      <c r="M21" s="77"/>
      <c r="N21" s="72"/>
      <c r="O21" s="79" t="s">
        <v>260</v>
      </c>
      <c r="P21" s="81">
        <v>43515.68917824074</v>
      </c>
      <c r="Q21" s="79" t="s">
        <v>272</v>
      </c>
      <c r="R21" s="79"/>
      <c r="S21" s="79"/>
      <c r="T21" s="79" t="s">
        <v>357</v>
      </c>
      <c r="U21" s="82" t="s">
        <v>375</v>
      </c>
      <c r="V21" s="82" t="s">
        <v>375</v>
      </c>
      <c r="W21" s="81">
        <v>43515.68917824074</v>
      </c>
      <c r="X21" s="82" t="s">
        <v>443</v>
      </c>
      <c r="Y21" s="79"/>
      <c r="Z21" s="79"/>
      <c r="AA21" s="85" t="s">
        <v>528</v>
      </c>
      <c r="AB21" s="79"/>
      <c r="AC21" s="79" t="b">
        <v>0</v>
      </c>
      <c r="AD21" s="79">
        <v>3</v>
      </c>
      <c r="AE21" s="85" t="s">
        <v>598</v>
      </c>
      <c r="AF21" s="79" t="b">
        <v>0</v>
      </c>
      <c r="AG21" s="79" t="s">
        <v>603</v>
      </c>
      <c r="AH21" s="79"/>
      <c r="AI21" s="85" t="s">
        <v>598</v>
      </c>
      <c r="AJ21" s="79" t="b">
        <v>0</v>
      </c>
      <c r="AK21" s="79">
        <v>0</v>
      </c>
      <c r="AL21" s="85" t="s">
        <v>598</v>
      </c>
      <c r="AM21" s="79" t="s">
        <v>611</v>
      </c>
      <c r="AN21" s="79" t="b">
        <v>0</v>
      </c>
      <c r="AO21" s="85" t="s">
        <v>528</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5.882352941176471</v>
      </c>
      <c r="BF21" s="48">
        <v>0</v>
      </c>
      <c r="BG21" s="49">
        <v>0</v>
      </c>
      <c r="BH21" s="48">
        <v>0</v>
      </c>
      <c r="BI21" s="49">
        <v>0</v>
      </c>
      <c r="BJ21" s="48">
        <v>16</v>
      </c>
      <c r="BK21" s="49">
        <v>94.11764705882354</v>
      </c>
      <c r="BL21" s="48">
        <v>17</v>
      </c>
    </row>
    <row r="22" spans="1:64" ht="15">
      <c r="A22" s="64" t="s">
        <v>229</v>
      </c>
      <c r="B22" s="64" t="s">
        <v>242</v>
      </c>
      <c r="C22" s="65" t="s">
        <v>1459</v>
      </c>
      <c r="D22" s="66">
        <v>3.7777777777777777</v>
      </c>
      <c r="E22" s="67" t="s">
        <v>136</v>
      </c>
      <c r="F22" s="68">
        <v>30.555555555555557</v>
      </c>
      <c r="G22" s="65"/>
      <c r="H22" s="69"/>
      <c r="I22" s="70"/>
      <c r="J22" s="70"/>
      <c r="K22" s="34" t="s">
        <v>65</v>
      </c>
      <c r="L22" s="77">
        <v>22</v>
      </c>
      <c r="M22" s="77"/>
      <c r="N22" s="72"/>
      <c r="O22" s="79" t="s">
        <v>260</v>
      </c>
      <c r="P22" s="81">
        <v>43515.73465277778</v>
      </c>
      <c r="Q22" s="79" t="s">
        <v>273</v>
      </c>
      <c r="R22" s="79"/>
      <c r="S22" s="79"/>
      <c r="T22" s="79" t="s">
        <v>358</v>
      </c>
      <c r="U22" s="79"/>
      <c r="V22" s="82" t="s">
        <v>413</v>
      </c>
      <c r="W22" s="81">
        <v>43515.73465277778</v>
      </c>
      <c r="X22" s="82" t="s">
        <v>444</v>
      </c>
      <c r="Y22" s="79"/>
      <c r="Z22" s="79"/>
      <c r="AA22" s="85" t="s">
        <v>529</v>
      </c>
      <c r="AB22" s="79"/>
      <c r="AC22" s="79" t="b">
        <v>0</v>
      </c>
      <c r="AD22" s="79">
        <v>0</v>
      </c>
      <c r="AE22" s="85" t="s">
        <v>598</v>
      </c>
      <c r="AF22" s="79" t="b">
        <v>0</v>
      </c>
      <c r="AG22" s="79" t="s">
        <v>603</v>
      </c>
      <c r="AH22" s="79"/>
      <c r="AI22" s="85" t="s">
        <v>598</v>
      </c>
      <c r="AJ22" s="79" t="b">
        <v>0</v>
      </c>
      <c r="AK22" s="79">
        <v>2</v>
      </c>
      <c r="AL22" s="85" t="s">
        <v>592</v>
      </c>
      <c r="AM22" s="79" t="s">
        <v>613</v>
      </c>
      <c r="AN22" s="79" t="b">
        <v>0</v>
      </c>
      <c r="AO22" s="85" t="s">
        <v>592</v>
      </c>
      <c r="AP22" s="79" t="s">
        <v>176</v>
      </c>
      <c r="AQ22" s="79">
        <v>0</v>
      </c>
      <c r="AR22" s="79">
        <v>0</v>
      </c>
      <c r="AS22" s="79"/>
      <c r="AT22" s="79"/>
      <c r="AU22" s="79"/>
      <c r="AV22" s="79"/>
      <c r="AW22" s="79"/>
      <c r="AX22" s="79"/>
      <c r="AY22" s="79"/>
      <c r="AZ22" s="79"/>
      <c r="BA22">
        <v>2</v>
      </c>
      <c r="BB22" s="78" t="str">
        <f>REPLACE(INDEX(GroupVertices[Group],MATCH(Edges[[#This Row],[Vertex 1]],GroupVertices[Vertex],0)),1,1,"")</f>
        <v>2</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229</v>
      </c>
      <c r="B23" s="64" t="s">
        <v>245</v>
      </c>
      <c r="C23" s="65" t="s">
        <v>1458</v>
      </c>
      <c r="D23" s="66">
        <v>3</v>
      </c>
      <c r="E23" s="67" t="s">
        <v>132</v>
      </c>
      <c r="F23" s="68">
        <v>32</v>
      </c>
      <c r="G23" s="65"/>
      <c r="H23" s="69"/>
      <c r="I23" s="70"/>
      <c r="J23" s="70"/>
      <c r="K23" s="34" t="s">
        <v>65</v>
      </c>
      <c r="L23" s="77">
        <v>23</v>
      </c>
      <c r="M23" s="77"/>
      <c r="N23" s="72"/>
      <c r="O23" s="79" t="s">
        <v>260</v>
      </c>
      <c r="P23" s="81">
        <v>43515.738483796296</v>
      </c>
      <c r="Q23" s="79" t="s">
        <v>274</v>
      </c>
      <c r="R23" s="79"/>
      <c r="S23" s="79"/>
      <c r="T23" s="79"/>
      <c r="U23" s="79"/>
      <c r="V23" s="82" t="s">
        <v>413</v>
      </c>
      <c r="W23" s="81">
        <v>43515.738483796296</v>
      </c>
      <c r="X23" s="82" t="s">
        <v>445</v>
      </c>
      <c r="Y23" s="79"/>
      <c r="Z23" s="79"/>
      <c r="AA23" s="85" t="s">
        <v>530</v>
      </c>
      <c r="AB23" s="79"/>
      <c r="AC23" s="79" t="b">
        <v>0</v>
      </c>
      <c r="AD23" s="79">
        <v>0</v>
      </c>
      <c r="AE23" s="85" t="s">
        <v>598</v>
      </c>
      <c r="AF23" s="79" t="b">
        <v>0</v>
      </c>
      <c r="AG23" s="79" t="s">
        <v>603</v>
      </c>
      <c r="AH23" s="79"/>
      <c r="AI23" s="85" t="s">
        <v>598</v>
      </c>
      <c r="AJ23" s="79" t="b">
        <v>0</v>
      </c>
      <c r="AK23" s="79">
        <v>4</v>
      </c>
      <c r="AL23" s="85" t="s">
        <v>570</v>
      </c>
      <c r="AM23" s="79" t="s">
        <v>613</v>
      </c>
      <c r="AN23" s="79" t="b">
        <v>0</v>
      </c>
      <c r="AO23" s="85" t="s">
        <v>570</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229</v>
      </c>
      <c r="B24" s="64" t="s">
        <v>242</v>
      </c>
      <c r="C24" s="65" t="s">
        <v>1459</v>
      </c>
      <c r="D24" s="66">
        <v>3.7777777777777777</v>
      </c>
      <c r="E24" s="67" t="s">
        <v>136</v>
      </c>
      <c r="F24" s="68">
        <v>30.555555555555557</v>
      </c>
      <c r="G24" s="65"/>
      <c r="H24" s="69"/>
      <c r="I24" s="70"/>
      <c r="J24" s="70"/>
      <c r="K24" s="34" t="s">
        <v>65</v>
      </c>
      <c r="L24" s="77">
        <v>24</v>
      </c>
      <c r="M24" s="77"/>
      <c r="N24" s="72"/>
      <c r="O24" s="79" t="s">
        <v>260</v>
      </c>
      <c r="P24" s="81">
        <v>43515.738483796296</v>
      </c>
      <c r="Q24" s="79" t="s">
        <v>274</v>
      </c>
      <c r="R24" s="79"/>
      <c r="S24" s="79"/>
      <c r="T24" s="79"/>
      <c r="U24" s="79"/>
      <c r="V24" s="82" t="s">
        <v>413</v>
      </c>
      <c r="W24" s="81">
        <v>43515.738483796296</v>
      </c>
      <c r="X24" s="82" t="s">
        <v>445</v>
      </c>
      <c r="Y24" s="79"/>
      <c r="Z24" s="79"/>
      <c r="AA24" s="85" t="s">
        <v>530</v>
      </c>
      <c r="AB24" s="79"/>
      <c r="AC24" s="79" t="b">
        <v>0</v>
      </c>
      <c r="AD24" s="79">
        <v>0</v>
      </c>
      <c r="AE24" s="85" t="s">
        <v>598</v>
      </c>
      <c r="AF24" s="79" t="b">
        <v>0</v>
      </c>
      <c r="AG24" s="79" t="s">
        <v>603</v>
      </c>
      <c r="AH24" s="79"/>
      <c r="AI24" s="85" t="s">
        <v>598</v>
      </c>
      <c r="AJ24" s="79" t="b">
        <v>0</v>
      </c>
      <c r="AK24" s="79">
        <v>4</v>
      </c>
      <c r="AL24" s="85" t="s">
        <v>570</v>
      </c>
      <c r="AM24" s="79" t="s">
        <v>613</v>
      </c>
      <c r="AN24" s="79" t="b">
        <v>0</v>
      </c>
      <c r="AO24" s="85" t="s">
        <v>570</v>
      </c>
      <c r="AP24" s="79" t="s">
        <v>176</v>
      </c>
      <c r="AQ24" s="79">
        <v>0</v>
      </c>
      <c r="AR24" s="79">
        <v>0</v>
      </c>
      <c r="AS24" s="79"/>
      <c r="AT24" s="79"/>
      <c r="AU24" s="79"/>
      <c r="AV24" s="79"/>
      <c r="AW24" s="79"/>
      <c r="AX24" s="79"/>
      <c r="AY24" s="79"/>
      <c r="AZ24" s="79"/>
      <c r="BA24">
        <v>2</v>
      </c>
      <c r="BB24" s="78" t="str">
        <f>REPLACE(INDEX(GroupVertices[Group],MATCH(Edges[[#This Row],[Vertex 1]],GroupVertices[Vertex],0)),1,1,"")</f>
        <v>2</v>
      </c>
      <c r="BC24" s="78" t="str">
        <f>REPLACE(INDEX(GroupVertices[Group],MATCH(Edges[[#This Row],[Vertex 2]],GroupVertices[Vertex],0)),1,1,"")</f>
        <v>1</v>
      </c>
      <c r="BD24" s="48">
        <v>1</v>
      </c>
      <c r="BE24" s="49">
        <v>3.5714285714285716</v>
      </c>
      <c r="BF24" s="48">
        <v>0</v>
      </c>
      <c r="BG24" s="49">
        <v>0</v>
      </c>
      <c r="BH24" s="48">
        <v>0</v>
      </c>
      <c r="BI24" s="49">
        <v>0</v>
      </c>
      <c r="BJ24" s="48">
        <v>27</v>
      </c>
      <c r="BK24" s="49">
        <v>96.42857142857143</v>
      </c>
      <c r="BL24" s="48">
        <v>28</v>
      </c>
    </row>
    <row r="25" spans="1:64" ht="15">
      <c r="A25" s="64" t="s">
        <v>228</v>
      </c>
      <c r="B25" s="64" t="s">
        <v>242</v>
      </c>
      <c r="C25" s="65" t="s">
        <v>1459</v>
      </c>
      <c r="D25" s="66">
        <v>3.7777777777777777</v>
      </c>
      <c r="E25" s="67" t="s">
        <v>136</v>
      </c>
      <c r="F25" s="68">
        <v>30.555555555555557</v>
      </c>
      <c r="G25" s="65"/>
      <c r="H25" s="69"/>
      <c r="I25" s="70"/>
      <c r="J25" s="70"/>
      <c r="K25" s="34" t="s">
        <v>65</v>
      </c>
      <c r="L25" s="77">
        <v>25</v>
      </c>
      <c r="M25" s="77"/>
      <c r="N25" s="72"/>
      <c r="O25" s="79" t="s">
        <v>260</v>
      </c>
      <c r="P25" s="81">
        <v>43515.68917824074</v>
      </c>
      <c r="Q25" s="79" t="s">
        <v>272</v>
      </c>
      <c r="R25" s="79"/>
      <c r="S25" s="79"/>
      <c r="T25" s="79" t="s">
        <v>357</v>
      </c>
      <c r="U25" s="82" t="s">
        <v>375</v>
      </c>
      <c r="V25" s="82" t="s">
        <v>375</v>
      </c>
      <c r="W25" s="81">
        <v>43515.68917824074</v>
      </c>
      <c r="X25" s="82" t="s">
        <v>443</v>
      </c>
      <c r="Y25" s="79"/>
      <c r="Z25" s="79"/>
      <c r="AA25" s="85" t="s">
        <v>528</v>
      </c>
      <c r="AB25" s="79"/>
      <c r="AC25" s="79" t="b">
        <v>0</v>
      </c>
      <c r="AD25" s="79">
        <v>3</v>
      </c>
      <c r="AE25" s="85" t="s">
        <v>598</v>
      </c>
      <c r="AF25" s="79" t="b">
        <v>0</v>
      </c>
      <c r="AG25" s="79" t="s">
        <v>603</v>
      </c>
      <c r="AH25" s="79"/>
      <c r="AI25" s="85" t="s">
        <v>598</v>
      </c>
      <c r="AJ25" s="79" t="b">
        <v>0</v>
      </c>
      <c r="AK25" s="79">
        <v>0</v>
      </c>
      <c r="AL25" s="85" t="s">
        <v>598</v>
      </c>
      <c r="AM25" s="79" t="s">
        <v>611</v>
      </c>
      <c r="AN25" s="79" t="b">
        <v>0</v>
      </c>
      <c r="AO25" s="85" t="s">
        <v>528</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228</v>
      </c>
      <c r="B26" s="64" t="s">
        <v>242</v>
      </c>
      <c r="C26" s="65" t="s">
        <v>1459</v>
      </c>
      <c r="D26" s="66">
        <v>3.7777777777777777</v>
      </c>
      <c r="E26" s="67" t="s">
        <v>136</v>
      </c>
      <c r="F26" s="68">
        <v>30.555555555555557</v>
      </c>
      <c r="G26" s="65"/>
      <c r="H26" s="69"/>
      <c r="I26" s="70"/>
      <c r="J26" s="70"/>
      <c r="K26" s="34" t="s">
        <v>65</v>
      </c>
      <c r="L26" s="77">
        <v>26</v>
      </c>
      <c r="M26" s="77"/>
      <c r="N26" s="72"/>
      <c r="O26" s="79" t="s">
        <v>260</v>
      </c>
      <c r="P26" s="81">
        <v>43515.72248842593</v>
      </c>
      <c r="Q26" s="79" t="s">
        <v>275</v>
      </c>
      <c r="R26" s="79"/>
      <c r="S26" s="79"/>
      <c r="T26" s="79" t="s">
        <v>359</v>
      </c>
      <c r="U26" s="79"/>
      <c r="V26" s="82" t="s">
        <v>414</v>
      </c>
      <c r="W26" s="81">
        <v>43515.72248842593</v>
      </c>
      <c r="X26" s="82" t="s">
        <v>446</v>
      </c>
      <c r="Y26" s="79"/>
      <c r="Z26" s="79"/>
      <c r="AA26" s="85" t="s">
        <v>531</v>
      </c>
      <c r="AB26" s="79"/>
      <c r="AC26" s="79" t="b">
        <v>0</v>
      </c>
      <c r="AD26" s="79">
        <v>4</v>
      </c>
      <c r="AE26" s="85" t="s">
        <v>598</v>
      </c>
      <c r="AF26" s="79" t="b">
        <v>0</v>
      </c>
      <c r="AG26" s="79" t="s">
        <v>603</v>
      </c>
      <c r="AH26" s="79"/>
      <c r="AI26" s="85" t="s">
        <v>598</v>
      </c>
      <c r="AJ26" s="79" t="b">
        <v>0</v>
      </c>
      <c r="AK26" s="79">
        <v>1</v>
      </c>
      <c r="AL26" s="85" t="s">
        <v>598</v>
      </c>
      <c r="AM26" s="79" t="s">
        <v>611</v>
      </c>
      <c r="AN26" s="79" t="b">
        <v>0</v>
      </c>
      <c r="AO26" s="85" t="s">
        <v>531</v>
      </c>
      <c r="AP26" s="79" t="s">
        <v>176</v>
      </c>
      <c r="AQ26" s="79">
        <v>0</v>
      </c>
      <c r="AR26" s="79">
        <v>0</v>
      </c>
      <c r="AS26" s="79" t="s">
        <v>617</v>
      </c>
      <c r="AT26" s="79" t="s">
        <v>619</v>
      </c>
      <c r="AU26" s="79" t="s">
        <v>620</v>
      </c>
      <c r="AV26" s="79" t="s">
        <v>621</v>
      </c>
      <c r="AW26" s="79" t="s">
        <v>623</v>
      </c>
      <c r="AX26" s="79" t="s">
        <v>625</v>
      </c>
      <c r="AY26" s="79" t="s">
        <v>626</v>
      </c>
      <c r="AZ26" s="82" t="s">
        <v>628</v>
      </c>
      <c r="BA26">
        <v>2</v>
      </c>
      <c r="BB26" s="78" t="str">
        <f>REPLACE(INDEX(GroupVertices[Group],MATCH(Edges[[#This Row],[Vertex 1]],GroupVertices[Vertex],0)),1,1,"")</f>
        <v>2</v>
      </c>
      <c r="BC26" s="78" t="str">
        <f>REPLACE(INDEX(GroupVertices[Group],MATCH(Edges[[#This Row],[Vertex 2]],GroupVertices[Vertex],0)),1,1,"")</f>
        <v>1</v>
      </c>
      <c r="BD26" s="48">
        <v>0</v>
      </c>
      <c r="BE26" s="49">
        <v>0</v>
      </c>
      <c r="BF26" s="48">
        <v>1</v>
      </c>
      <c r="BG26" s="49">
        <v>5</v>
      </c>
      <c r="BH26" s="48">
        <v>0</v>
      </c>
      <c r="BI26" s="49">
        <v>0</v>
      </c>
      <c r="BJ26" s="48">
        <v>19</v>
      </c>
      <c r="BK26" s="49">
        <v>95</v>
      </c>
      <c r="BL26" s="48">
        <v>20</v>
      </c>
    </row>
    <row r="27" spans="1:64" ht="15">
      <c r="A27" s="64" t="s">
        <v>228</v>
      </c>
      <c r="B27" s="64" t="s">
        <v>245</v>
      </c>
      <c r="C27" s="65" t="s">
        <v>1459</v>
      </c>
      <c r="D27" s="66">
        <v>3.7777777777777777</v>
      </c>
      <c r="E27" s="67" t="s">
        <v>136</v>
      </c>
      <c r="F27" s="68">
        <v>30.555555555555557</v>
      </c>
      <c r="G27" s="65"/>
      <c r="H27" s="69"/>
      <c r="I27" s="70"/>
      <c r="J27" s="70"/>
      <c r="K27" s="34" t="s">
        <v>65</v>
      </c>
      <c r="L27" s="77">
        <v>27</v>
      </c>
      <c r="M27" s="77"/>
      <c r="N27" s="72"/>
      <c r="O27" s="79" t="s">
        <v>260</v>
      </c>
      <c r="P27" s="81">
        <v>43515.73337962963</v>
      </c>
      <c r="Q27" s="79" t="s">
        <v>276</v>
      </c>
      <c r="R27" s="79"/>
      <c r="S27" s="79"/>
      <c r="T27" s="79" t="s">
        <v>360</v>
      </c>
      <c r="U27" s="82" t="s">
        <v>376</v>
      </c>
      <c r="V27" s="82" t="s">
        <v>376</v>
      </c>
      <c r="W27" s="81">
        <v>43515.73337962963</v>
      </c>
      <c r="X27" s="82" t="s">
        <v>447</v>
      </c>
      <c r="Y27" s="79"/>
      <c r="Z27" s="79"/>
      <c r="AA27" s="85" t="s">
        <v>532</v>
      </c>
      <c r="AB27" s="79"/>
      <c r="AC27" s="79" t="b">
        <v>0</v>
      </c>
      <c r="AD27" s="79">
        <v>3</v>
      </c>
      <c r="AE27" s="85" t="s">
        <v>598</v>
      </c>
      <c r="AF27" s="79" t="b">
        <v>0</v>
      </c>
      <c r="AG27" s="79" t="s">
        <v>603</v>
      </c>
      <c r="AH27" s="79"/>
      <c r="AI27" s="85" t="s">
        <v>598</v>
      </c>
      <c r="AJ27" s="79" t="b">
        <v>0</v>
      </c>
      <c r="AK27" s="79">
        <v>1</v>
      </c>
      <c r="AL27" s="85" t="s">
        <v>598</v>
      </c>
      <c r="AM27" s="79" t="s">
        <v>611</v>
      </c>
      <c r="AN27" s="79" t="b">
        <v>0</v>
      </c>
      <c r="AO27" s="85" t="s">
        <v>532</v>
      </c>
      <c r="AP27" s="79" t="s">
        <v>176</v>
      </c>
      <c r="AQ27" s="79">
        <v>0</v>
      </c>
      <c r="AR27" s="79">
        <v>0</v>
      </c>
      <c r="AS27" s="79"/>
      <c r="AT27" s="79"/>
      <c r="AU27" s="79"/>
      <c r="AV27" s="79"/>
      <c r="AW27" s="79"/>
      <c r="AX27" s="79"/>
      <c r="AY27" s="79"/>
      <c r="AZ27" s="79"/>
      <c r="BA27">
        <v>2</v>
      </c>
      <c r="BB27" s="78" t="str">
        <f>REPLACE(INDEX(GroupVertices[Group],MATCH(Edges[[#This Row],[Vertex 1]],GroupVertices[Vertex],0)),1,1,"")</f>
        <v>2</v>
      </c>
      <c r="BC27" s="78" t="str">
        <f>REPLACE(INDEX(GroupVertices[Group],MATCH(Edges[[#This Row],[Vertex 2]],GroupVertices[Vertex],0)),1,1,"")</f>
        <v>2</v>
      </c>
      <c r="BD27" s="48">
        <v>1</v>
      </c>
      <c r="BE27" s="49">
        <v>4</v>
      </c>
      <c r="BF27" s="48">
        <v>0</v>
      </c>
      <c r="BG27" s="49">
        <v>0</v>
      </c>
      <c r="BH27" s="48">
        <v>0</v>
      </c>
      <c r="BI27" s="49">
        <v>0</v>
      </c>
      <c r="BJ27" s="48">
        <v>24</v>
      </c>
      <c r="BK27" s="49">
        <v>96</v>
      </c>
      <c r="BL27" s="48">
        <v>25</v>
      </c>
    </row>
    <row r="28" spans="1:64" ht="15">
      <c r="A28" s="64" t="s">
        <v>228</v>
      </c>
      <c r="B28" s="64" t="s">
        <v>245</v>
      </c>
      <c r="C28" s="65" t="s">
        <v>1459</v>
      </c>
      <c r="D28" s="66">
        <v>3.7777777777777777</v>
      </c>
      <c r="E28" s="67" t="s">
        <v>136</v>
      </c>
      <c r="F28" s="68">
        <v>30.555555555555557</v>
      </c>
      <c r="G28" s="65"/>
      <c r="H28" s="69"/>
      <c r="I28" s="70"/>
      <c r="J28" s="70"/>
      <c r="K28" s="34" t="s">
        <v>65</v>
      </c>
      <c r="L28" s="77">
        <v>28</v>
      </c>
      <c r="M28" s="77"/>
      <c r="N28" s="72"/>
      <c r="O28" s="79" t="s">
        <v>260</v>
      </c>
      <c r="P28" s="81">
        <v>43515.73767361111</v>
      </c>
      <c r="Q28" s="79" t="s">
        <v>277</v>
      </c>
      <c r="R28" s="79"/>
      <c r="S28" s="79"/>
      <c r="T28" s="79" t="s">
        <v>361</v>
      </c>
      <c r="U28" s="79"/>
      <c r="V28" s="82" t="s">
        <v>414</v>
      </c>
      <c r="W28" s="81">
        <v>43515.73767361111</v>
      </c>
      <c r="X28" s="82" t="s">
        <v>448</v>
      </c>
      <c r="Y28" s="79"/>
      <c r="Z28" s="79"/>
      <c r="AA28" s="85" t="s">
        <v>533</v>
      </c>
      <c r="AB28" s="79"/>
      <c r="AC28" s="79" t="b">
        <v>0</v>
      </c>
      <c r="AD28" s="79">
        <v>5</v>
      </c>
      <c r="AE28" s="85" t="s">
        <v>598</v>
      </c>
      <c r="AF28" s="79" t="b">
        <v>0</v>
      </c>
      <c r="AG28" s="79" t="s">
        <v>603</v>
      </c>
      <c r="AH28" s="79"/>
      <c r="AI28" s="85" t="s">
        <v>598</v>
      </c>
      <c r="AJ28" s="79" t="b">
        <v>0</v>
      </c>
      <c r="AK28" s="79">
        <v>0</v>
      </c>
      <c r="AL28" s="85" t="s">
        <v>598</v>
      </c>
      <c r="AM28" s="79" t="s">
        <v>611</v>
      </c>
      <c r="AN28" s="79" t="b">
        <v>0</v>
      </c>
      <c r="AO28" s="85" t="s">
        <v>533</v>
      </c>
      <c r="AP28" s="79" t="s">
        <v>176</v>
      </c>
      <c r="AQ28" s="79">
        <v>0</v>
      </c>
      <c r="AR28" s="79">
        <v>0</v>
      </c>
      <c r="AS28" s="79" t="s">
        <v>617</v>
      </c>
      <c r="AT28" s="79" t="s">
        <v>619</v>
      </c>
      <c r="AU28" s="79" t="s">
        <v>620</v>
      </c>
      <c r="AV28" s="79" t="s">
        <v>621</v>
      </c>
      <c r="AW28" s="79" t="s">
        <v>623</v>
      </c>
      <c r="AX28" s="79" t="s">
        <v>625</v>
      </c>
      <c r="AY28" s="79" t="s">
        <v>626</v>
      </c>
      <c r="AZ28" s="82" t="s">
        <v>628</v>
      </c>
      <c r="BA28">
        <v>2</v>
      </c>
      <c r="BB28" s="78" t="str">
        <f>REPLACE(INDEX(GroupVertices[Group],MATCH(Edges[[#This Row],[Vertex 1]],GroupVertices[Vertex],0)),1,1,"")</f>
        <v>2</v>
      </c>
      <c r="BC28" s="78" t="str">
        <f>REPLACE(INDEX(GroupVertices[Group],MATCH(Edges[[#This Row],[Vertex 2]],GroupVertices[Vertex],0)),1,1,"")</f>
        <v>2</v>
      </c>
      <c r="BD28" s="48">
        <v>3</v>
      </c>
      <c r="BE28" s="49">
        <v>6.666666666666667</v>
      </c>
      <c r="BF28" s="48">
        <v>2</v>
      </c>
      <c r="BG28" s="49">
        <v>4.444444444444445</v>
      </c>
      <c r="BH28" s="48">
        <v>0</v>
      </c>
      <c r="BI28" s="49">
        <v>0</v>
      </c>
      <c r="BJ28" s="48">
        <v>40</v>
      </c>
      <c r="BK28" s="49">
        <v>88.88888888888889</v>
      </c>
      <c r="BL28" s="48">
        <v>45</v>
      </c>
    </row>
    <row r="29" spans="1:64" ht="15">
      <c r="A29" s="64" t="s">
        <v>230</v>
      </c>
      <c r="B29" s="64" t="s">
        <v>228</v>
      </c>
      <c r="C29" s="65" t="s">
        <v>1458</v>
      </c>
      <c r="D29" s="66">
        <v>3</v>
      </c>
      <c r="E29" s="67" t="s">
        <v>132</v>
      </c>
      <c r="F29" s="68">
        <v>32</v>
      </c>
      <c r="G29" s="65"/>
      <c r="H29" s="69"/>
      <c r="I29" s="70"/>
      <c r="J29" s="70"/>
      <c r="K29" s="34" t="s">
        <v>65</v>
      </c>
      <c r="L29" s="77">
        <v>29</v>
      </c>
      <c r="M29" s="77"/>
      <c r="N29" s="72"/>
      <c r="O29" s="79" t="s">
        <v>260</v>
      </c>
      <c r="P29" s="81">
        <v>43515.73972222222</v>
      </c>
      <c r="Q29" s="79" t="s">
        <v>278</v>
      </c>
      <c r="R29" s="79"/>
      <c r="S29" s="79"/>
      <c r="T29" s="79"/>
      <c r="U29" s="79"/>
      <c r="V29" s="82" t="s">
        <v>406</v>
      </c>
      <c r="W29" s="81">
        <v>43515.73972222222</v>
      </c>
      <c r="X29" s="82" t="s">
        <v>449</v>
      </c>
      <c r="Y29" s="79"/>
      <c r="Z29" s="79"/>
      <c r="AA29" s="85" t="s">
        <v>534</v>
      </c>
      <c r="AB29" s="79"/>
      <c r="AC29" s="79" t="b">
        <v>0</v>
      </c>
      <c r="AD29" s="79">
        <v>0</v>
      </c>
      <c r="AE29" s="85" t="s">
        <v>598</v>
      </c>
      <c r="AF29" s="79" t="b">
        <v>0</v>
      </c>
      <c r="AG29" s="79" t="s">
        <v>603</v>
      </c>
      <c r="AH29" s="79"/>
      <c r="AI29" s="85" t="s">
        <v>598</v>
      </c>
      <c r="AJ29" s="79" t="b">
        <v>0</v>
      </c>
      <c r="AK29" s="79">
        <v>1</v>
      </c>
      <c r="AL29" s="85" t="s">
        <v>531</v>
      </c>
      <c r="AM29" s="79" t="s">
        <v>611</v>
      </c>
      <c r="AN29" s="79" t="b">
        <v>0</v>
      </c>
      <c r="AO29" s="85" t="s">
        <v>531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230</v>
      </c>
      <c r="B30" s="64" t="s">
        <v>242</v>
      </c>
      <c r="C30" s="65" t="s">
        <v>1459</v>
      </c>
      <c r="D30" s="66">
        <v>3.7777777777777777</v>
      </c>
      <c r="E30" s="67" t="s">
        <v>136</v>
      </c>
      <c r="F30" s="68">
        <v>30.555555555555557</v>
      </c>
      <c r="G30" s="65"/>
      <c r="H30" s="69"/>
      <c r="I30" s="70"/>
      <c r="J30" s="70"/>
      <c r="K30" s="34" t="s">
        <v>65</v>
      </c>
      <c r="L30" s="77">
        <v>30</v>
      </c>
      <c r="M30" s="77"/>
      <c r="N30" s="72"/>
      <c r="O30" s="79" t="s">
        <v>260</v>
      </c>
      <c r="P30" s="81">
        <v>43511.11424768518</v>
      </c>
      <c r="Q30" s="79" t="s">
        <v>265</v>
      </c>
      <c r="R30" s="79"/>
      <c r="S30" s="79"/>
      <c r="T30" s="79" t="s">
        <v>242</v>
      </c>
      <c r="U30" s="79"/>
      <c r="V30" s="82" t="s">
        <v>406</v>
      </c>
      <c r="W30" s="81">
        <v>43511.11424768518</v>
      </c>
      <c r="X30" s="82" t="s">
        <v>450</v>
      </c>
      <c r="Y30" s="79"/>
      <c r="Z30" s="79"/>
      <c r="AA30" s="85" t="s">
        <v>535</v>
      </c>
      <c r="AB30" s="79"/>
      <c r="AC30" s="79" t="b">
        <v>0</v>
      </c>
      <c r="AD30" s="79">
        <v>0</v>
      </c>
      <c r="AE30" s="85" t="s">
        <v>598</v>
      </c>
      <c r="AF30" s="79" t="b">
        <v>0</v>
      </c>
      <c r="AG30" s="79" t="s">
        <v>603</v>
      </c>
      <c r="AH30" s="79"/>
      <c r="AI30" s="85" t="s">
        <v>598</v>
      </c>
      <c r="AJ30" s="79" t="b">
        <v>0</v>
      </c>
      <c r="AK30" s="79">
        <v>2</v>
      </c>
      <c r="AL30" s="85" t="s">
        <v>582</v>
      </c>
      <c r="AM30" s="79" t="s">
        <v>611</v>
      </c>
      <c r="AN30" s="79" t="b">
        <v>0</v>
      </c>
      <c r="AO30" s="85" t="s">
        <v>582</v>
      </c>
      <c r="AP30" s="79" t="s">
        <v>176</v>
      </c>
      <c r="AQ30" s="79">
        <v>0</v>
      </c>
      <c r="AR30" s="79">
        <v>0</v>
      </c>
      <c r="AS30" s="79"/>
      <c r="AT30" s="79"/>
      <c r="AU30" s="79"/>
      <c r="AV30" s="79"/>
      <c r="AW30" s="79"/>
      <c r="AX30" s="79"/>
      <c r="AY30" s="79"/>
      <c r="AZ30" s="79"/>
      <c r="BA30">
        <v>2</v>
      </c>
      <c r="BB30" s="78" t="str">
        <f>REPLACE(INDEX(GroupVertices[Group],MATCH(Edges[[#This Row],[Vertex 1]],GroupVertices[Vertex],0)),1,1,"")</f>
        <v>2</v>
      </c>
      <c r="BC30" s="78" t="str">
        <f>REPLACE(INDEX(GroupVertices[Group],MATCH(Edges[[#This Row],[Vertex 2]],GroupVertices[Vertex],0)),1,1,"")</f>
        <v>1</v>
      </c>
      <c r="BD30" s="48">
        <v>2</v>
      </c>
      <c r="BE30" s="49">
        <v>8.695652173913043</v>
      </c>
      <c r="BF30" s="48">
        <v>0</v>
      </c>
      <c r="BG30" s="49">
        <v>0</v>
      </c>
      <c r="BH30" s="48">
        <v>0</v>
      </c>
      <c r="BI30" s="49">
        <v>0</v>
      </c>
      <c r="BJ30" s="48">
        <v>21</v>
      </c>
      <c r="BK30" s="49">
        <v>91.30434782608695</v>
      </c>
      <c r="BL30" s="48">
        <v>23</v>
      </c>
    </row>
    <row r="31" spans="1:64" ht="15">
      <c r="A31" s="64" t="s">
        <v>230</v>
      </c>
      <c r="B31" s="64" t="s">
        <v>242</v>
      </c>
      <c r="C31" s="65" t="s">
        <v>1459</v>
      </c>
      <c r="D31" s="66">
        <v>3.7777777777777777</v>
      </c>
      <c r="E31" s="67" t="s">
        <v>136</v>
      </c>
      <c r="F31" s="68">
        <v>30.555555555555557</v>
      </c>
      <c r="G31" s="65"/>
      <c r="H31" s="69"/>
      <c r="I31" s="70"/>
      <c r="J31" s="70"/>
      <c r="K31" s="34" t="s">
        <v>65</v>
      </c>
      <c r="L31" s="77">
        <v>31</v>
      </c>
      <c r="M31" s="77"/>
      <c r="N31" s="72"/>
      <c r="O31" s="79" t="s">
        <v>260</v>
      </c>
      <c r="P31" s="81">
        <v>43515.73972222222</v>
      </c>
      <c r="Q31" s="79" t="s">
        <v>278</v>
      </c>
      <c r="R31" s="79"/>
      <c r="S31" s="79"/>
      <c r="T31" s="79"/>
      <c r="U31" s="79"/>
      <c r="V31" s="82" t="s">
        <v>406</v>
      </c>
      <c r="W31" s="81">
        <v>43515.73972222222</v>
      </c>
      <c r="X31" s="82" t="s">
        <v>449</v>
      </c>
      <c r="Y31" s="79"/>
      <c r="Z31" s="79"/>
      <c r="AA31" s="85" t="s">
        <v>534</v>
      </c>
      <c r="AB31" s="79"/>
      <c r="AC31" s="79" t="b">
        <v>0</v>
      </c>
      <c r="AD31" s="79">
        <v>0</v>
      </c>
      <c r="AE31" s="85" t="s">
        <v>598</v>
      </c>
      <c r="AF31" s="79" t="b">
        <v>0</v>
      </c>
      <c r="AG31" s="79" t="s">
        <v>603</v>
      </c>
      <c r="AH31" s="79"/>
      <c r="AI31" s="85" t="s">
        <v>598</v>
      </c>
      <c r="AJ31" s="79" t="b">
        <v>0</v>
      </c>
      <c r="AK31" s="79">
        <v>1</v>
      </c>
      <c r="AL31" s="85" t="s">
        <v>531</v>
      </c>
      <c r="AM31" s="79" t="s">
        <v>611</v>
      </c>
      <c r="AN31" s="79" t="b">
        <v>0</v>
      </c>
      <c r="AO31" s="85" t="s">
        <v>531</v>
      </c>
      <c r="AP31" s="79" t="s">
        <v>176</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1</v>
      </c>
      <c r="BD31" s="48">
        <v>0</v>
      </c>
      <c r="BE31" s="49">
        <v>0</v>
      </c>
      <c r="BF31" s="48">
        <v>1</v>
      </c>
      <c r="BG31" s="49">
        <v>5</v>
      </c>
      <c r="BH31" s="48">
        <v>0</v>
      </c>
      <c r="BI31" s="49">
        <v>0</v>
      </c>
      <c r="BJ31" s="48">
        <v>19</v>
      </c>
      <c r="BK31" s="49">
        <v>95</v>
      </c>
      <c r="BL31" s="48">
        <v>20</v>
      </c>
    </row>
    <row r="32" spans="1:64" ht="15">
      <c r="A32" s="64" t="s">
        <v>231</v>
      </c>
      <c r="B32" s="64" t="s">
        <v>242</v>
      </c>
      <c r="C32" s="65" t="s">
        <v>1458</v>
      </c>
      <c r="D32" s="66">
        <v>3</v>
      </c>
      <c r="E32" s="67" t="s">
        <v>132</v>
      </c>
      <c r="F32" s="68">
        <v>32</v>
      </c>
      <c r="G32" s="65"/>
      <c r="H32" s="69"/>
      <c r="I32" s="70"/>
      <c r="J32" s="70"/>
      <c r="K32" s="34" t="s">
        <v>65</v>
      </c>
      <c r="L32" s="77">
        <v>32</v>
      </c>
      <c r="M32" s="77"/>
      <c r="N32" s="72"/>
      <c r="O32" s="79" t="s">
        <v>260</v>
      </c>
      <c r="P32" s="81">
        <v>43515.74167824074</v>
      </c>
      <c r="Q32" s="79" t="s">
        <v>279</v>
      </c>
      <c r="R32" s="79"/>
      <c r="S32" s="79"/>
      <c r="T32" s="79" t="s">
        <v>362</v>
      </c>
      <c r="U32" s="82" t="s">
        <v>377</v>
      </c>
      <c r="V32" s="82" t="s">
        <v>377</v>
      </c>
      <c r="W32" s="81">
        <v>43515.74167824074</v>
      </c>
      <c r="X32" s="82" t="s">
        <v>451</v>
      </c>
      <c r="Y32" s="79"/>
      <c r="Z32" s="79"/>
      <c r="AA32" s="85" t="s">
        <v>536</v>
      </c>
      <c r="AB32" s="79"/>
      <c r="AC32" s="79" t="b">
        <v>0</v>
      </c>
      <c r="AD32" s="79">
        <v>4</v>
      </c>
      <c r="AE32" s="85" t="s">
        <v>599</v>
      </c>
      <c r="AF32" s="79" t="b">
        <v>0</v>
      </c>
      <c r="AG32" s="79" t="s">
        <v>603</v>
      </c>
      <c r="AH32" s="79"/>
      <c r="AI32" s="85" t="s">
        <v>598</v>
      </c>
      <c r="AJ32" s="79" t="b">
        <v>0</v>
      </c>
      <c r="AK32" s="79">
        <v>0</v>
      </c>
      <c r="AL32" s="85" t="s">
        <v>598</v>
      </c>
      <c r="AM32" s="79" t="s">
        <v>611</v>
      </c>
      <c r="AN32" s="79" t="b">
        <v>0</v>
      </c>
      <c r="AO32" s="85" t="s">
        <v>536</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1</v>
      </c>
      <c r="BD32" s="48"/>
      <c r="BE32" s="49"/>
      <c r="BF32" s="48"/>
      <c r="BG32" s="49"/>
      <c r="BH32" s="48"/>
      <c r="BI32" s="49"/>
      <c r="BJ32" s="48"/>
      <c r="BK32" s="49"/>
      <c r="BL32" s="48"/>
    </row>
    <row r="33" spans="1:64" ht="15">
      <c r="A33" s="64" t="s">
        <v>231</v>
      </c>
      <c r="B33" s="64" t="s">
        <v>245</v>
      </c>
      <c r="C33" s="65" t="s">
        <v>1458</v>
      </c>
      <c r="D33" s="66">
        <v>3</v>
      </c>
      <c r="E33" s="67" t="s">
        <v>132</v>
      </c>
      <c r="F33" s="68">
        <v>32</v>
      </c>
      <c r="G33" s="65"/>
      <c r="H33" s="69"/>
      <c r="I33" s="70"/>
      <c r="J33" s="70"/>
      <c r="K33" s="34" t="s">
        <v>65</v>
      </c>
      <c r="L33" s="77">
        <v>33</v>
      </c>
      <c r="M33" s="77"/>
      <c r="N33" s="72"/>
      <c r="O33" s="79" t="s">
        <v>261</v>
      </c>
      <c r="P33" s="81">
        <v>43515.74167824074</v>
      </c>
      <c r="Q33" s="79" t="s">
        <v>279</v>
      </c>
      <c r="R33" s="79"/>
      <c r="S33" s="79"/>
      <c r="T33" s="79" t="s">
        <v>362</v>
      </c>
      <c r="U33" s="82" t="s">
        <v>377</v>
      </c>
      <c r="V33" s="82" t="s">
        <v>377</v>
      </c>
      <c r="W33" s="81">
        <v>43515.74167824074</v>
      </c>
      <c r="X33" s="82" t="s">
        <v>451</v>
      </c>
      <c r="Y33" s="79"/>
      <c r="Z33" s="79"/>
      <c r="AA33" s="85" t="s">
        <v>536</v>
      </c>
      <c r="AB33" s="79"/>
      <c r="AC33" s="79" t="b">
        <v>0</v>
      </c>
      <c r="AD33" s="79">
        <v>4</v>
      </c>
      <c r="AE33" s="85" t="s">
        <v>599</v>
      </c>
      <c r="AF33" s="79" t="b">
        <v>0</v>
      </c>
      <c r="AG33" s="79" t="s">
        <v>603</v>
      </c>
      <c r="AH33" s="79"/>
      <c r="AI33" s="85" t="s">
        <v>598</v>
      </c>
      <c r="AJ33" s="79" t="b">
        <v>0</v>
      </c>
      <c r="AK33" s="79">
        <v>0</v>
      </c>
      <c r="AL33" s="85" t="s">
        <v>598</v>
      </c>
      <c r="AM33" s="79" t="s">
        <v>611</v>
      </c>
      <c r="AN33" s="79" t="b">
        <v>0</v>
      </c>
      <c r="AO33" s="85" t="s">
        <v>536</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6.25</v>
      </c>
      <c r="BF33" s="48">
        <v>0</v>
      </c>
      <c r="BG33" s="49">
        <v>0</v>
      </c>
      <c r="BH33" s="48">
        <v>0</v>
      </c>
      <c r="BI33" s="49">
        <v>0</v>
      </c>
      <c r="BJ33" s="48">
        <v>15</v>
      </c>
      <c r="BK33" s="49">
        <v>93.75</v>
      </c>
      <c r="BL33" s="48">
        <v>16</v>
      </c>
    </row>
    <row r="34" spans="1:64" ht="15">
      <c r="A34" s="64" t="s">
        <v>232</v>
      </c>
      <c r="B34" s="64" t="s">
        <v>242</v>
      </c>
      <c r="C34" s="65" t="s">
        <v>1459</v>
      </c>
      <c r="D34" s="66">
        <v>3.7777777777777777</v>
      </c>
      <c r="E34" s="67" t="s">
        <v>136</v>
      </c>
      <c r="F34" s="68">
        <v>30.555555555555557</v>
      </c>
      <c r="G34" s="65"/>
      <c r="H34" s="69"/>
      <c r="I34" s="70"/>
      <c r="J34" s="70"/>
      <c r="K34" s="34" t="s">
        <v>65</v>
      </c>
      <c r="L34" s="77">
        <v>34</v>
      </c>
      <c r="M34" s="77"/>
      <c r="N34" s="72"/>
      <c r="O34" s="79" t="s">
        <v>260</v>
      </c>
      <c r="P34" s="81">
        <v>43515.742685185185</v>
      </c>
      <c r="Q34" s="79" t="s">
        <v>273</v>
      </c>
      <c r="R34" s="79"/>
      <c r="S34" s="79"/>
      <c r="T34" s="79" t="s">
        <v>358</v>
      </c>
      <c r="U34" s="79"/>
      <c r="V34" s="82" t="s">
        <v>415</v>
      </c>
      <c r="W34" s="81">
        <v>43515.742685185185</v>
      </c>
      <c r="X34" s="82" t="s">
        <v>452</v>
      </c>
      <c r="Y34" s="79"/>
      <c r="Z34" s="79"/>
      <c r="AA34" s="85" t="s">
        <v>537</v>
      </c>
      <c r="AB34" s="79"/>
      <c r="AC34" s="79" t="b">
        <v>0</v>
      </c>
      <c r="AD34" s="79">
        <v>0</v>
      </c>
      <c r="AE34" s="85" t="s">
        <v>598</v>
      </c>
      <c r="AF34" s="79" t="b">
        <v>0</v>
      </c>
      <c r="AG34" s="79" t="s">
        <v>603</v>
      </c>
      <c r="AH34" s="79"/>
      <c r="AI34" s="85" t="s">
        <v>598</v>
      </c>
      <c r="AJ34" s="79" t="b">
        <v>0</v>
      </c>
      <c r="AK34" s="79">
        <v>2</v>
      </c>
      <c r="AL34" s="85" t="s">
        <v>592</v>
      </c>
      <c r="AM34" s="79" t="s">
        <v>613</v>
      </c>
      <c r="AN34" s="79" t="b">
        <v>0</v>
      </c>
      <c r="AO34" s="85" t="s">
        <v>592</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1</v>
      </c>
      <c r="BD34" s="48">
        <v>0</v>
      </c>
      <c r="BE34" s="49">
        <v>0</v>
      </c>
      <c r="BF34" s="48">
        <v>0</v>
      </c>
      <c r="BG34" s="49">
        <v>0</v>
      </c>
      <c r="BH34" s="48">
        <v>0</v>
      </c>
      <c r="BI34" s="49">
        <v>0</v>
      </c>
      <c r="BJ34" s="48">
        <v>20</v>
      </c>
      <c r="BK34" s="49">
        <v>100</v>
      </c>
      <c r="BL34" s="48">
        <v>20</v>
      </c>
    </row>
    <row r="35" spans="1:64" ht="15">
      <c r="A35" s="64" t="s">
        <v>232</v>
      </c>
      <c r="B35" s="64" t="s">
        <v>245</v>
      </c>
      <c r="C35" s="65" t="s">
        <v>1458</v>
      </c>
      <c r="D35" s="66">
        <v>3</v>
      </c>
      <c r="E35" s="67" t="s">
        <v>132</v>
      </c>
      <c r="F35" s="68">
        <v>32</v>
      </c>
      <c r="G35" s="65"/>
      <c r="H35" s="69"/>
      <c r="I35" s="70"/>
      <c r="J35" s="70"/>
      <c r="K35" s="34" t="s">
        <v>65</v>
      </c>
      <c r="L35" s="77">
        <v>35</v>
      </c>
      <c r="M35" s="77"/>
      <c r="N35" s="72"/>
      <c r="O35" s="79" t="s">
        <v>260</v>
      </c>
      <c r="P35" s="81">
        <v>43515.7427662037</v>
      </c>
      <c r="Q35" s="79" t="s">
        <v>274</v>
      </c>
      <c r="R35" s="79"/>
      <c r="S35" s="79"/>
      <c r="T35" s="79"/>
      <c r="U35" s="79"/>
      <c r="V35" s="82" t="s">
        <v>415</v>
      </c>
      <c r="W35" s="81">
        <v>43515.7427662037</v>
      </c>
      <c r="X35" s="82" t="s">
        <v>453</v>
      </c>
      <c r="Y35" s="79"/>
      <c r="Z35" s="79"/>
      <c r="AA35" s="85" t="s">
        <v>538</v>
      </c>
      <c r="AB35" s="79"/>
      <c r="AC35" s="79" t="b">
        <v>0</v>
      </c>
      <c r="AD35" s="79">
        <v>0</v>
      </c>
      <c r="AE35" s="85" t="s">
        <v>598</v>
      </c>
      <c r="AF35" s="79" t="b">
        <v>0</v>
      </c>
      <c r="AG35" s="79" t="s">
        <v>603</v>
      </c>
      <c r="AH35" s="79"/>
      <c r="AI35" s="85" t="s">
        <v>598</v>
      </c>
      <c r="AJ35" s="79" t="b">
        <v>0</v>
      </c>
      <c r="AK35" s="79">
        <v>4</v>
      </c>
      <c r="AL35" s="85" t="s">
        <v>570</v>
      </c>
      <c r="AM35" s="79" t="s">
        <v>613</v>
      </c>
      <c r="AN35" s="79" t="b">
        <v>0</v>
      </c>
      <c r="AO35" s="85" t="s">
        <v>570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232</v>
      </c>
      <c r="B36" s="64" t="s">
        <v>242</v>
      </c>
      <c r="C36" s="65" t="s">
        <v>1459</v>
      </c>
      <c r="D36" s="66">
        <v>3.7777777777777777</v>
      </c>
      <c r="E36" s="67" t="s">
        <v>136</v>
      </c>
      <c r="F36" s="68">
        <v>30.555555555555557</v>
      </c>
      <c r="G36" s="65"/>
      <c r="H36" s="69"/>
      <c r="I36" s="70"/>
      <c r="J36" s="70"/>
      <c r="K36" s="34" t="s">
        <v>65</v>
      </c>
      <c r="L36" s="77">
        <v>36</v>
      </c>
      <c r="M36" s="77"/>
      <c r="N36" s="72"/>
      <c r="O36" s="79" t="s">
        <v>260</v>
      </c>
      <c r="P36" s="81">
        <v>43515.7427662037</v>
      </c>
      <c r="Q36" s="79" t="s">
        <v>274</v>
      </c>
      <c r="R36" s="79"/>
      <c r="S36" s="79"/>
      <c r="T36" s="79"/>
      <c r="U36" s="79"/>
      <c r="V36" s="82" t="s">
        <v>415</v>
      </c>
      <c r="W36" s="81">
        <v>43515.7427662037</v>
      </c>
      <c r="X36" s="82" t="s">
        <v>453</v>
      </c>
      <c r="Y36" s="79"/>
      <c r="Z36" s="79"/>
      <c r="AA36" s="85" t="s">
        <v>538</v>
      </c>
      <c r="AB36" s="79"/>
      <c r="AC36" s="79" t="b">
        <v>0</v>
      </c>
      <c r="AD36" s="79">
        <v>0</v>
      </c>
      <c r="AE36" s="85" t="s">
        <v>598</v>
      </c>
      <c r="AF36" s="79" t="b">
        <v>0</v>
      </c>
      <c r="AG36" s="79" t="s">
        <v>603</v>
      </c>
      <c r="AH36" s="79"/>
      <c r="AI36" s="85" t="s">
        <v>598</v>
      </c>
      <c r="AJ36" s="79" t="b">
        <v>0</v>
      </c>
      <c r="AK36" s="79">
        <v>4</v>
      </c>
      <c r="AL36" s="85" t="s">
        <v>570</v>
      </c>
      <c r="AM36" s="79" t="s">
        <v>613</v>
      </c>
      <c r="AN36" s="79" t="b">
        <v>0</v>
      </c>
      <c r="AO36" s="85" t="s">
        <v>570</v>
      </c>
      <c r="AP36" s="79" t="s">
        <v>176</v>
      </c>
      <c r="AQ36" s="79">
        <v>0</v>
      </c>
      <c r="AR36" s="79">
        <v>0</v>
      </c>
      <c r="AS36" s="79"/>
      <c r="AT36" s="79"/>
      <c r="AU36" s="79"/>
      <c r="AV36" s="79"/>
      <c r="AW36" s="79"/>
      <c r="AX36" s="79"/>
      <c r="AY36" s="79"/>
      <c r="AZ36" s="79"/>
      <c r="BA36">
        <v>2</v>
      </c>
      <c r="BB36" s="78" t="str">
        <f>REPLACE(INDEX(GroupVertices[Group],MATCH(Edges[[#This Row],[Vertex 1]],GroupVertices[Vertex],0)),1,1,"")</f>
        <v>2</v>
      </c>
      <c r="BC36" s="78" t="str">
        <f>REPLACE(INDEX(GroupVertices[Group],MATCH(Edges[[#This Row],[Vertex 2]],GroupVertices[Vertex],0)),1,1,"")</f>
        <v>1</v>
      </c>
      <c r="BD36" s="48">
        <v>1</v>
      </c>
      <c r="BE36" s="49">
        <v>3.5714285714285716</v>
      </c>
      <c r="BF36" s="48">
        <v>0</v>
      </c>
      <c r="BG36" s="49">
        <v>0</v>
      </c>
      <c r="BH36" s="48">
        <v>0</v>
      </c>
      <c r="BI36" s="49">
        <v>0</v>
      </c>
      <c r="BJ36" s="48">
        <v>27</v>
      </c>
      <c r="BK36" s="49">
        <v>96.42857142857143</v>
      </c>
      <c r="BL36" s="48">
        <v>28</v>
      </c>
    </row>
    <row r="37" spans="1:64" ht="15">
      <c r="A37" s="64" t="s">
        <v>233</v>
      </c>
      <c r="B37" s="64" t="s">
        <v>233</v>
      </c>
      <c r="C37" s="65" t="s">
        <v>1458</v>
      </c>
      <c r="D37" s="66">
        <v>3</v>
      </c>
      <c r="E37" s="67" t="s">
        <v>132</v>
      </c>
      <c r="F37" s="68">
        <v>32</v>
      </c>
      <c r="G37" s="65"/>
      <c r="H37" s="69"/>
      <c r="I37" s="70"/>
      <c r="J37" s="70"/>
      <c r="K37" s="34" t="s">
        <v>65</v>
      </c>
      <c r="L37" s="77">
        <v>37</v>
      </c>
      <c r="M37" s="77"/>
      <c r="N37" s="72"/>
      <c r="O37" s="79" t="s">
        <v>176</v>
      </c>
      <c r="P37" s="81">
        <v>43515.75550925926</v>
      </c>
      <c r="Q37" s="79" t="s">
        <v>280</v>
      </c>
      <c r="R37" s="79"/>
      <c r="S37" s="79"/>
      <c r="T37" s="79" t="s">
        <v>355</v>
      </c>
      <c r="U37" s="79"/>
      <c r="V37" s="82" t="s">
        <v>416</v>
      </c>
      <c r="W37" s="81">
        <v>43515.75550925926</v>
      </c>
      <c r="X37" s="82" t="s">
        <v>454</v>
      </c>
      <c r="Y37" s="79"/>
      <c r="Z37" s="79"/>
      <c r="AA37" s="85" t="s">
        <v>539</v>
      </c>
      <c r="AB37" s="79"/>
      <c r="AC37" s="79" t="b">
        <v>0</v>
      </c>
      <c r="AD37" s="79">
        <v>3</v>
      </c>
      <c r="AE37" s="85" t="s">
        <v>598</v>
      </c>
      <c r="AF37" s="79" t="b">
        <v>0</v>
      </c>
      <c r="AG37" s="79" t="s">
        <v>603</v>
      </c>
      <c r="AH37" s="79"/>
      <c r="AI37" s="85" t="s">
        <v>598</v>
      </c>
      <c r="AJ37" s="79" t="b">
        <v>0</v>
      </c>
      <c r="AK37" s="79">
        <v>0</v>
      </c>
      <c r="AL37" s="85" t="s">
        <v>598</v>
      </c>
      <c r="AM37" s="79" t="s">
        <v>613</v>
      </c>
      <c r="AN37" s="79" t="b">
        <v>0</v>
      </c>
      <c r="AO37" s="85" t="s">
        <v>539</v>
      </c>
      <c r="AP37" s="79" t="s">
        <v>176</v>
      </c>
      <c r="AQ37" s="79">
        <v>0</v>
      </c>
      <c r="AR37" s="79">
        <v>0</v>
      </c>
      <c r="AS37" s="79" t="s">
        <v>617</v>
      </c>
      <c r="AT37" s="79" t="s">
        <v>619</v>
      </c>
      <c r="AU37" s="79" t="s">
        <v>620</v>
      </c>
      <c r="AV37" s="79" t="s">
        <v>621</v>
      </c>
      <c r="AW37" s="79" t="s">
        <v>623</v>
      </c>
      <c r="AX37" s="79" t="s">
        <v>625</v>
      </c>
      <c r="AY37" s="79" t="s">
        <v>626</v>
      </c>
      <c r="AZ37" s="82" t="s">
        <v>628</v>
      </c>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19</v>
      </c>
      <c r="BK37" s="49">
        <v>100</v>
      </c>
      <c r="BL37" s="48">
        <v>19</v>
      </c>
    </row>
    <row r="38" spans="1:64" ht="15">
      <c r="A38" s="64" t="s">
        <v>234</v>
      </c>
      <c r="B38" s="64" t="s">
        <v>247</v>
      </c>
      <c r="C38" s="65" t="s">
        <v>1458</v>
      </c>
      <c r="D38" s="66">
        <v>3</v>
      </c>
      <c r="E38" s="67" t="s">
        <v>132</v>
      </c>
      <c r="F38" s="68">
        <v>32</v>
      </c>
      <c r="G38" s="65"/>
      <c r="H38" s="69"/>
      <c r="I38" s="70"/>
      <c r="J38" s="70"/>
      <c r="K38" s="34" t="s">
        <v>65</v>
      </c>
      <c r="L38" s="77">
        <v>38</v>
      </c>
      <c r="M38" s="77"/>
      <c r="N38" s="72"/>
      <c r="O38" s="79" t="s">
        <v>260</v>
      </c>
      <c r="P38" s="81">
        <v>43515.77439814815</v>
      </c>
      <c r="Q38" s="79" t="s">
        <v>281</v>
      </c>
      <c r="R38" s="79"/>
      <c r="S38" s="79"/>
      <c r="T38" s="79" t="s">
        <v>355</v>
      </c>
      <c r="U38" s="79"/>
      <c r="V38" s="82" t="s">
        <v>417</v>
      </c>
      <c r="W38" s="81">
        <v>43515.77439814815</v>
      </c>
      <c r="X38" s="82" t="s">
        <v>455</v>
      </c>
      <c r="Y38" s="79"/>
      <c r="Z38" s="79"/>
      <c r="AA38" s="85" t="s">
        <v>540</v>
      </c>
      <c r="AB38" s="79"/>
      <c r="AC38" s="79" t="b">
        <v>0</v>
      </c>
      <c r="AD38" s="79">
        <v>0</v>
      </c>
      <c r="AE38" s="85" t="s">
        <v>598</v>
      </c>
      <c r="AF38" s="79" t="b">
        <v>0</v>
      </c>
      <c r="AG38" s="79" t="s">
        <v>603</v>
      </c>
      <c r="AH38" s="79"/>
      <c r="AI38" s="85" t="s">
        <v>598</v>
      </c>
      <c r="AJ38" s="79" t="b">
        <v>0</v>
      </c>
      <c r="AK38" s="79">
        <v>0</v>
      </c>
      <c r="AL38" s="85" t="s">
        <v>598</v>
      </c>
      <c r="AM38" s="79" t="s">
        <v>613</v>
      </c>
      <c r="AN38" s="79" t="b">
        <v>0</v>
      </c>
      <c r="AO38" s="85" t="s">
        <v>540</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4.3478260869565215</v>
      </c>
      <c r="BF38" s="48">
        <v>1</v>
      </c>
      <c r="BG38" s="49">
        <v>4.3478260869565215</v>
      </c>
      <c r="BH38" s="48">
        <v>0</v>
      </c>
      <c r="BI38" s="49">
        <v>0</v>
      </c>
      <c r="BJ38" s="48">
        <v>21</v>
      </c>
      <c r="BK38" s="49">
        <v>91.30434782608695</v>
      </c>
      <c r="BL38" s="48">
        <v>23</v>
      </c>
    </row>
    <row r="39" spans="1:64" ht="15">
      <c r="A39" s="64" t="s">
        <v>235</v>
      </c>
      <c r="B39" s="64" t="s">
        <v>248</v>
      </c>
      <c r="C39" s="65" t="s">
        <v>1458</v>
      </c>
      <c r="D39" s="66">
        <v>3</v>
      </c>
      <c r="E39" s="67" t="s">
        <v>132</v>
      </c>
      <c r="F39" s="68">
        <v>32</v>
      </c>
      <c r="G39" s="65"/>
      <c r="H39" s="69"/>
      <c r="I39" s="70"/>
      <c r="J39" s="70"/>
      <c r="K39" s="34" t="s">
        <v>65</v>
      </c>
      <c r="L39" s="77">
        <v>39</v>
      </c>
      <c r="M39" s="77"/>
      <c r="N39" s="72"/>
      <c r="O39" s="79" t="s">
        <v>260</v>
      </c>
      <c r="P39" s="81">
        <v>43515.706296296295</v>
      </c>
      <c r="Q39" s="79" t="s">
        <v>282</v>
      </c>
      <c r="R39" s="82" t="s">
        <v>331</v>
      </c>
      <c r="S39" s="79" t="s">
        <v>347</v>
      </c>
      <c r="T39" s="79" t="s">
        <v>363</v>
      </c>
      <c r="U39" s="79"/>
      <c r="V39" s="82" t="s">
        <v>418</v>
      </c>
      <c r="W39" s="81">
        <v>43515.706296296295</v>
      </c>
      <c r="X39" s="82" t="s">
        <v>456</v>
      </c>
      <c r="Y39" s="79"/>
      <c r="Z39" s="79"/>
      <c r="AA39" s="85" t="s">
        <v>541</v>
      </c>
      <c r="AB39" s="79"/>
      <c r="AC39" s="79" t="b">
        <v>0</v>
      </c>
      <c r="AD39" s="79">
        <v>2</v>
      </c>
      <c r="AE39" s="85" t="s">
        <v>598</v>
      </c>
      <c r="AF39" s="79" t="b">
        <v>1</v>
      </c>
      <c r="AG39" s="79" t="s">
        <v>603</v>
      </c>
      <c r="AH39" s="79"/>
      <c r="AI39" s="85" t="s">
        <v>587</v>
      </c>
      <c r="AJ39" s="79" t="b">
        <v>0</v>
      </c>
      <c r="AK39" s="79">
        <v>0</v>
      </c>
      <c r="AL39" s="85" t="s">
        <v>598</v>
      </c>
      <c r="AM39" s="79" t="s">
        <v>609</v>
      </c>
      <c r="AN39" s="79" t="b">
        <v>0</v>
      </c>
      <c r="AO39" s="85" t="s">
        <v>541</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1</v>
      </c>
      <c r="BE39" s="49">
        <v>4.3478260869565215</v>
      </c>
      <c r="BF39" s="48">
        <v>0</v>
      </c>
      <c r="BG39" s="49">
        <v>0</v>
      </c>
      <c r="BH39" s="48">
        <v>0</v>
      </c>
      <c r="BI39" s="49">
        <v>0</v>
      </c>
      <c r="BJ39" s="48">
        <v>22</v>
      </c>
      <c r="BK39" s="49">
        <v>95.65217391304348</v>
      </c>
      <c r="BL39" s="48">
        <v>23</v>
      </c>
    </row>
    <row r="40" spans="1:64" ht="15">
      <c r="A40" s="64" t="s">
        <v>235</v>
      </c>
      <c r="B40" s="64" t="s">
        <v>247</v>
      </c>
      <c r="C40" s="65" t="s">
        <v>1458</v>
      </c>
      <c r="D40" s="66">
        <v>3</v>
      </c>
      <c r="E40" s="67" t="s">
        <v>132</v>
      </c>
      <c r="F40" s="68">
        <v>32</v>
      </c>
      <c r="G40" s="65"/>
      <c r="H40" s="69"/>
      <c r="I40" s="70"/>
      <c r="J40" s="70"/>
      <c r="K40" s="34" t="s">
        <v>65</v>
      </c>
      <c r="L40" s="77">
        <v>40</v>
      </c>
      <c r="M40" s="77"/>
      <c r="N40" s="72"/>
      <c r="O40" s="79" t="s">
        <v>260</v>
      </c>
      <c r="P40" s="81">
        <v>43515.77554398148</v>
      </c>
      <c r="Q40" s="79" t="s">
        <v>283</v>
      </c>
      <c r="R40" s="79"/>
      <c r="S40" s="79"/>
      <c r="T40" s="79" t="s">
        <v>355</v>
      </c>
      <c r="U40" s="79"/>
      <c r="V40" s="82" t="s">
        <v>418</v>
      </c>
      <c r="W40" s="81">
        <v>43515.77554398148</v>
      </c>
      <c r="X40" s="82" t="s">
        <v>457</v>
      </c>
      <c r="Y40" s="79"/>
      <c r="Z40" s="79"/>
      <c r="AA40" s="85" t="s">
        <v>542</v>
      </c>
      <c r="AB40" s="79"/>
      <c r="AC40" s="79" t="b">
        <v>0</v>
      </c>
      <c r="AD40" s="79">
        <v>0</v>
      </c>
      <c r="AE40" s="85" t="s">
        <v>598</v>
      </c>
      <c r="AF40" s="79" t="b">
        <v>0</v>
      </c>
      <c r="AG40" s="79" t="s">
        <v>603</v>
      </c>
      <c r="AH40" s="79"/>
      <c r="AI40" s="85" t="s">
        <v>598</v>
      </c>
      <c r="AJ40" s="79" t="b">
        <v>0</v>
      </c>
      <c r="AK40" s="79">
        <v>2</v>
      </c>
      <c r="AL40" s="85" t="s">
        <v>574</v>
      </c>
      <c r="AM40" s="79" t="s">
        <v>609</v>
      </c>
      <c r="AN40" s="79" t="b">
        <v>0</v>
      </c>
      <c r="AO40" s="85" t="s">
        <v>574</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235</v>
      </c>
      <c r="B41" s="64" t="s">
        <v>242</v>
      </c>
      <c r="C41" s="65" t="s">
        <v>1458</v>
      </c>
      <c r="D41" s="66">
        <v>3</v>
      </c>
      <c r="E41" s="67" t="s">
        <v>132</v>
      </c>
      <c r="F41" s="68">
        <v>32</v>
      </c>
      <c r="G41" s="65"/>
      <c r="H41" s="69"/>
      <c r="I41" s="70"/>
      <c r="J41" s="70"/>
      <c r="K41" s="34" t="s">
        <v>65</v>
      </c>
      <c r="L41" s="77">
        <v>41</v>
      </c>
      <c r="M41" s="77"/>
      <c r="N41" s="72"/>
      <c r="O41" s="79" t="s">
        <v>260</v>
      </c>
      <c r="P41" s="81">
        <v>43515.77554398148</v>
      </c>
      <c r="Q41" s="79" t="s">
        <v>283</v>
      </c>
      <c r="R41" s="79"/>
      <c r="S41" s="79"/>
      <c r="T41" s="79" t="s">
        <v>355</v>
      </c>
      <c r="U41" s="79"/>
      <c r="V41" s="82" t="s">
        <v>418</v>
      </c>
      <c r="W41" s="81">
        <v>43515.77554398148</v>
      </c>
      <c r="X41" s="82" t="s">
        <v>457</v>
      </c>
      <c r="Y41" s="79"/>
      <c r="Z41" s="79"/>
      <c r="AA41" s="85" t="s">
        <v>542</v>
      </c>
      <c r="AB41" s="79"/>
      <c r="AC41" s="79" t="b">
        <v>0</v>
      </c>
      <c r="AD41" s="79">
        <v>0</v>
      </c>
      <c r="AE41" s="85" t="s">
        <v>598</v>
      </c>
      <c r="AF41" s="79" t="b">
        <v>0</v>
      </c>
      <c r="AG41" s="79" t="s">
        <v>603</v>
      </c>
      <c r="AH41" s="79"/>
      <c r="AI41" s="85" t="s">
        <v>598</v>
      </c>
      <c r="AJ41" s="79" t="b">
        <v>0</v>
      </c>
      <c r="AK41" s="79">
        <v>2</v>
      </c>
      <c r="AL41" s="85" t="s">
        <v>574</v>
      </c>
      <c r="AM41" s="79" t="s">
        <v>609</v>
      </c>
      <c r="AN41" s="79" t="b">
        <v>0</v>
      </c>
      <c r="AO41" s="85" t="s">
        <v>574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1</v>
      </c>
      <c r="BD41" s="48">
        <v>0</v>
      </c>
      <c r="BE41" s="49">
        <v>0</v>
      </c>
      <c r="BF41" s="48">
        <v>0</v>
      </c>
      <c r="BG41" s="49">
        <v>0</v>
      </c>
      <c r="BH41" s="48">
        <v>0</v>
      </c>
      <c r="BI41" s="49">
        <v>0</v>
      </c>
      <c r="BJ41" s="48">
        <v>22</v>
      </c>
      <c r="BK41" s="49">
        <v>100</v>
      </c>
      <c r="BL41" s="48">
        <v>22</v>
      </c>
    </row>
    <row r="42" spans="1:64" ht="15">
      <c r="A42" s="64" t="s">
        <v>236</v>
      </c>
      <c r="B42" s="64" t="s">
        <v>249</v>
      </c>
      <c r="C42" s="65" t="s">
        <v>1458</v>
      </c>
      <c r="D42" s="66">
        <v>3</v>
      </c>
      <c r="E42" s="67" t="s">
        <v>132</v>
      </c>
      <c r="F42" s="68">
        <v>32</v>
      </c>
      <c r="G42" s="65"/>
      <c r="H42" s="69"/>
      <c r="I42" s="70"/>
      <c r="J42" s="70"/>
      <c r="K42" s="34" t="s">
        <v>65</v>
      </c>
      <c r="L42" s="77">
        <v>42</v>
      </c>
      <c r="M42" s="77"/>
      <c r="N42" s="72"/>
      <c r="O42" s="79" t="s">
        <v>260</v>
      </c>
      <c r="P42" s="81">
        <v>43515.74753472222</v>
      </c>
      <c r="Q42" s="79" t="s">
        <v>284</v>
      </c>
      <c r="R42" s="82" t="s">
        <v>332</v>
      </c>
      <c r="S42" s="79" t="s">
        <v>347</v>
      </c>
      <c r="T42" s="79" t="s">
        <v>364</v>
      </c>
      <c r="U42" s="79"/>
      <c r="V42" s="82" t="s">
        <v>419</v>
      </c>
      <c r="W42" s="81">
        <v>43515.74753472222</v>
      </c>
      <c r="X42" s="82" t="s">
        <v>458</v>
      </c>
      <c r="Y42" s="79"/>
      <c r="Z42" s="79"/>
      <c r="AA42" s="85" t="s">
        <v>543</v>
      </c>
      <c r="AB42" s="79"/>
      <c r="AC42" s="79" t="b">
        <v>0</v>
      </c>
      <c r="AD42" s="79">
        <v>2</v>
      </c>
      <c r="AE42" s="85" t="s">
        <v>598</v>
      </c>
      <c r="AF42" s="79" t="b">
        <v>1</v>
      </c>
      <c r="AG42" s="79" t="s">
        <v>603</v>
      </c>
      <c r="AH42" s="79"/>
      <c r="AI42" s="85" t="s">
        <v>570</v>
      </c>
      <c r="AJ42" s="79" t="b">
        <v>0</v>
      </c>
      <c r="AK42" s="79">
        <v>0</v>
      </c>
      <c r="AL42" s="85" t="s">
        <v>598</v>
      </c>
      <c r="AM42" s="79" t="s">
        <v>611</v>
      </c>
      <c r="AN42" s="79" t="b">
        <v>0</v>
      </c>
      <c r="AO42" s="85" t="s">
        <v>543</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5</v>
      </c>
      <c r="BE42" s="49">
        <v>12.5</v>
      </c>
      <c r="BF42" s="48">
        <v>1</v>
      </c>
      <c r="BG42" s="49">
        <v>2.5</v>
      </c>
      <c r="BH42" s="48">
        <v>0</v>
      </c>
      <c r="BI42" s="49">
        <v>0</v>
      </c>
      <c r="BJ42" s="48">
        <v>34</v>
      </c>
      <c r="BK42" s="49">
        <v>85</v>
      </c>
      <c r="BL42" s="48">
        <v>40</v>
      </c>
    </row>
    <row r="43" spans="1:64" ht="15">
      <c r="A43" s="64" t="s">
        <v>236</v>
      </c>
      <c r="B43" s="64" t="s">
        <v>250</v>
      </c>
      <c r="C43" s="65" t="s">
        <v>1458</v>
      </c>
      <c r="D43" s="66">
        <v>3</v>
      </c>
      <c r="E43" s="67" t="s">
        <v>132</v>
      </c>
      <c r="F43" s="68">
        <v>32</v>
      </c>
      <c r="G43" s="65"/>
      <c r="H43" s="69"/>
      <c r="I43" s="70"/>
      <c r="J43" s="70"/>
      <c r="K43" s="34" t="s">
        <v>65</v>
      </c>
      <c r="L43" s="77">
        <v>43</v>
      </c>
      <c r="M43" s="77"/>
      <c r="N43" s="72"/>
      <c r="O43" s="79" t="s">
        <v>260</v>
      </c>
      <c r="P43" s="81">
        <v>43515.75355324074</v>
      </c>
      <c r="Q43" s="79" t="s">
        <v>285</v>
      </c>
      <c r="R43" s="79"/>
      <c r="S43" s="79"/>
      <c r="T43" s="79" t="s">
        <v>355</v>
      </c>
      <c r="U43" s="82" t="s">
        <v>378</v>
      </c>
      <c r="V43" s="82" t="s">
        <v>378</v>
      </c>
      <c r="W43" s="81">
        <v>43515.75355324074</v>
      </c>
      <c r="X43" s="82" t="s">
        <v>459</v>
      </c>
      <c r="Y43" s="79"/>
      <c r="Z43" s="79"/>
      <c r="AA43" s="85" t="s">
        <v>544</v>
      </c>
      <c r="AB43" s="79"/>
      <c r="AC43" s="79" t="b">
        <v>0</v>
      </c>
      <c r="AD43" s="79">
        <v>1</v>
      </c>
      <c r="AE43" s="85" t="s">
        <v>598</v>
      </c>
      <c r="AF43" s="79" t="b">
        <v>0</v>
      </c>
      <c r="AG43" s="79" t="s">
        <v>603</v>
      </c>
      <c r="AH43" s="79"/>
      <c r="AI43" s="85" t="s">
        <v>598</v>
      </c>
      <c r="AJ43" s="79" t="b">
        <v>0</v>
      </c>
      <c r="AK43" s="79">
        <v>0</v>
      </c>
      <c r="AL43" s="85" t="s">
        <v>598</v>
      </c>
      <c r="AM43" s="79" t="s">
        <v>611</v>
      </c>
      <c r="AN43" s="79" t="b">
        <v>0</v>
      </c>
      <c r="AO43" s="85" t="s">
        <v>544</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237</v>
      </c>
      <c r="B44" s="64" t="s">
        <v>242</v>
      </c>
      <c r="C44" s="65" t="s">
        <v>1459</v>
      </c>
      <c r="D44" s="66">
        <v>3.7777777777777777</v>
      </c>
      <c r="E44" s="67" t="s">
        <v>136</v>
      </c>
      <c r="F44" s="68">
        <v>30.555555555555557</v>
      </c>
      <c r="G44" s="65"/>
      <c r="H44" s="69"/>
      <c r="I44" s="70"/>
      <c r="J44" s="70"/>
      <c r="K44" s="34" t="s">
        <v>65</v>
      </c>
      <c r="L44" s="77">
        <v>44</v>
      </c>
      <c r="M44" s="77"/>
      <c r="N44" s="72"/>
      <c r="O44" s="79" t="s">
        <v>260</v>
      </c>
      <c r="P44" s="81">
        <v>43512.776550925926</v>
      </c>
      <c r="Q44" s="79" t="s">
        <v>263</v>
      </c>
      <c r="R44" s="79"/>
      <c r="S44" s="79"/>
      <c r="T44" s="79" t="s">
        <v>354</v>
      </c>
      <c r="U44" s="79"/>
      <c r="V44" s="82" t="s">
        <v>420</v>
      </c>
      <c r="W44" s="81">
        <v>43512.776550925926</v>
      </c>
      <c r="X44" s="82" t="s">
        <v>460</v>
      </c>
      <c r="Y44" s="79"/>
      <c r="Z44" s="79"/>
      <c r="AA44" s="85" t="s">
        <v>545</v>
      </c>
      <c r="AB44" s="79"/>
      <c r="AC44" s="79" t="b">
        <v>0</v>
      </c>
      <c r="AD44" s="79">
        <v>0</v>
      </c>
      <c r="AE44" s="85" t="s">
        <v>598</v>
      </c>
      <c r="AF44" s="79" t="b">
        <v>0</v>
      </c>
      <c r="AG44" s="79" t="s">
        <v>603</v>
      </c>
      <c r="AH44" s="79"/>
      <c r="AI44" s="85" t="s">
        <v>598</v>
      </c>
      <c r="AJ44" s="79" t="b">
        <v>0</v>
      </c>
      <c r="AK44" s="79">
        <v>3</v>
      </c>
      <c r="AL44" s="85" t="s">
        <v>584</v>
      </c>
      <c r="AM44" s="79" t="s">
        <v>613</v>
      </c>
      <c r="AN44" s="79" t="b">
        <v>0</v>
      </c>
      <c r="AO44" s="85" t="s">
        <v>584</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1</v>
      </c>
      <c r="BD44" s="48">
        <v>0</v>
      </c>
      <c r="BE44" s="49">
        <v>0</v>
      </c>
      <c r="BF44" s="48">
        <v>0</v>
      </c>
      <c r="BG44" s="49">
        <v>0</v>
      </c>
      <c r="BH44" s="48">
        <v>0</v>
      </c>
      <c r="BI44" s="49">
        <v>0</v>
      </c>
      <c r="BJ44" s="48">
        <v>21</v>
      </c>
      <c r="BK44" s="49">
        <v>100</v>
      </c>
      <c r="BL44" s="48">
        <v>21</v>
      </c>
    </row>
    <row r="45" spans="1:64" ht="15">
      <c r="A45" s="64" t="s">
        <v>237</v>
      </c>
      <c r="B45" s="64" t="s">
        <v>242</v>
      </c>
      <c r="C45" s="65" t="s">
        <v>1459</v>
      </c>
      <c r="D45" s="66">
        <v>3.7777777777777777</v>
      </c>
      <c r="E45" s="67" t="s">
        <v>136</v>
      </c>
      <c r="F45" s="68">
        <v>30.555555555555557</v>
      </c>
      <c r="G45" s="65"/>
      <c r="H45" s="69"/>
      <c r="I45" s="70"/>
      <c r="J45" s="70"/>
      <c r="K45" s="34" t="s">
        <v>65</v>
      </c>
      <c r="L45" s="77">
        <v>45</v>
      </c>
      <c r="M45" s="77"/>
      <c r="N45" s="72"/>
      <c r="O45" s="79" t="s">
        <v>260</v>
      </c>
      <c r="P45" s="81">
        <v>43515.76100694444</v>
      </c>
      <c r="Q45" s="79" t="s">
        <v>286</v>
      </c>
      <c r="R45" s="79"/>
      <c r="S45" s="79"/>
      <c r="T45" s="79" t="s">
        <v>362</v>
      </c>
      <c r="U45" s="82" t="s">
        <v>379</v>
      </c>
      <c r="V45" s="82" t="s">
        <v>379</v>
      </c>
      <c r="W45" s="81">
        <v>43515.76100694444</v>
      </c>
      <c r="X45" s="82" t="s">
        <v>461</v>
      </c>
      <c r="Y45" s="79"/>
      <c r="Z45" s="79"/>
      <c r="AA45" s="85" t="s">
        <v>546</v>
      </c>
      <c r="AB45" s="79"/>
      <c r="AC45" s="79" t="b">
        <v>0</v>
      </c>
      <c r="AD45" s="79">
        <v>3</v>
      </c>
      <c r="AE45" s="85" t="s">
        <v>598</v>
      </c>
      <c r="AF45" s="79" t="b">
        <v>0</v>
      </c>
      <c r="AG45" s="79" t="s">
        <v>603</v>
      </c>
      <c r="AH45" s="79"/>
      <c r="AI45" s="85" t="s">
        <v>598</v>
      </c>
      <c r="AJ45" s="79" t="b">
        <v>0</v>
      </c>
      <c r="AK45" s="79">
        <v>1</v>
      </c>
      <c r="AL45" s="85" t="s">
        <v>598</v>
      </c>
      <c r="AM45" s="79" t="s">
        <v>613</v>
      </c>
      <c r="AN45" s="79" t="b">
        <v>0</v>
      </c>
      <c r="AO45" s="85" t="s">
        <v>546</v>
      </c>
      <c r="AP45" s="79" t="s">
        <v>176</v>
      </c>
      <c r="AQ45" s="79">
        <v>0</v>
      </c>
      <c r="AR45" s="79">
        <v>0</v>
      </c>
      <c r="AS45" s="79" t="s">
        <v>618</v>
      </c>
      <c r="AT45" s="79" t="s">
        <v>619</v>
      </c>
      <c r="AU45" s="79" t="s">
        <v>620</v>
      </c>
      <c r="AV45" s="79" t="s">
        <v>622</v>
      </c>
      <c r="AW45" s="79" t="s">
        <v>624</v>
      </c>
      <c r="AX45" s="79" t="s">
        <v>622</v>
      </c>
      <c r="AY45" s="79" t="s">
        <v>627</v>
      </c>
      <c r="AZ45" s="82" t="s">
        <v>629</v>
      </c>
      <c r="BA45">
        <v>2</v>
      </c>
      <c r="BB45" s="78" t="str">
        <f>REPLACE(INDEX(GroupVertices[Group],MATCH(Edges[[#This Row],[Vertex 1]],GroupVertices[Vertex],0)),1,1,"")</f>
        <v>3</v>
      </c>
      <c r="BC45" s="78" t="str">
        <f>REPLACE(INDEX(GroupVertices[Group],MATCH(Edges[[#This Row],[Vertex 2]],GroupVertices[Vertex],0)),1,1,"")</f>
        <v>1</v>
      </c>
      <c r="BD45" s="48"/>
      <c r="BE45" s="49"/>
      <c r="BF45" s="48"/>
      <c r="BG45" s="49"/>
      <c r="BH45" s="48"/>
      <c r="BI45" s="49"/>
      <c r="BJ45" s="48"/>
      <c r="BK45" s="49"/>
      <c r="BL45" s="48"/>
    </row>
    <row r="46" spans="1:64" ht="15">
      <c r="A46" s="64" t="s">
        <v>237</v>
      </c>
      <c r="B46" s="64" t="s">
        <v>247</v>
      </c>
      <c r="C46" s="65" t="s">
        <v>1458</v>
      </c>
      <c r="D46" s="66">
        <v>3</v>
      </c>
      <c r="E46" s="67" t="s">
        <v>132</v>
      </c>
      <c r="F46" s="68">
        <v>32</v>
      </c>
      <c r="G46" s="65"/>
      <c r="H46" s="69"/>
      <c r="I46" s="70"/>
      <c r="J46" s="70"/>
      <c r="K46" s="34" t="s">
        <v>65</v>
      </c>
      <c r="L46" s="77">
        <v>46</v>
      </c>
      <c r="M46" s="77"/>
      <c r="N46" s="72"/>
      <c r="O46" s="79" t="s">
        <v>260</v>
      </c>
      <c r="P46" s="81">
        <v>43515.76100694444</v>
      </c>
      <c r="Q46" s="79" t="s">
        <v>286</v>
      </c>
      <c r="R46" s="79"/>
      <c r="S46" s="79"/>
      <c r="T46" s="79" t="s">
        <v>362</v>
      </c>
      <c r="U46" s="82" t="s">
        <v>379</v>
      </c>
      <c r="V46" s="82" t="s">
        <v>379</v>
      </c>
      <c r="W46" s="81">
        <v>43515.76100694444</v>
      </c>
      <c r="X46" s="82" t="s">
        <v>461</v>
      </c>
      <c r="Y46" s="79"/>
      <c r="Z46" s="79"/>
      <c r="AA46" s="85" t="s">
        <v>546</v>
      </c>
      <c r="AB46" s="79"/>
      <c r="AC46" s="79" t="b">
        <v>0</v>
      </c>
      <c r="AD46" s="79">
        <v>3</v>
      </c>
      <c r="AE46" s="85" t="s">
        <v>598</v>
      </c>
      <c r="AF46" s="79" t="b">
        <v>0</v>
      </c>
      <c r="AG46" s="79" t="s">
        <v>603</v>
      </c>
      <c r="AH46" s="79"/>
      <c r="AI46" s="85" t="s">
        <v>598</v>
      </c>
      <c r="AJ46" s="79" t="b">
        <v>0</v>
      </c>
      <c r="AK46" s="79">
        <v>1</v>
      </c>
      <c r="AL46" s="85" t="s">
        <v>598</v>
      </c>
      <c r="AM46" s="79" t="s">
        <v>613</v>
      </c>
      <c r="AN46" s="79" t="b">
        <v>0</v>
      </c>
      <c r="AO46" s="85" t="s">
        <v>546</v>
      </c>
      <c r="AP46" s="79" t="s">
        <v>176</v>
      </c>
      <c r="AQ46" s="79">
        <v>0</v>
      </c>
      <c r="AR46" s="79">
        <v>0</v>
      </c>
      <c r="AS46" s="79" t="s">
        <v>618</v>
      </c>
      <c r="AT46" s="79" t="s">
        <v>619</v>
      </c>
      <c r="AU46" s="79" t="s">
        <v>620</v>
      </c>
      <c r="AV46" s="79" t="s">
        <v>622</v>
      </c>
      <c r="AW46" s="79" t="s">
        <v>624</v>
      </c>
      <c r="AX46" s="79" t="s">
        <v>622</v>
      </c>
      <c r="AY46" s="79" t="s">
        <v>627</v>
      </c>
      <c r="AZ46" s="82" t="s">
        <v>629</v>
      </c>
      <c r="BA46">
        <v>1</v>
      </c>
      <c r="BB46" s="78" t="str">
        <f>REPLACE(INDEX(GroupVertices[Group],MATCH(Edges[[#This Row],[Vertex 1]],GroupVertices[Vertex],0)),1,1,"")</f>
        <v>3</v>
      </c>
      <c r="BC46" s="78" t="str">
        <f>REPLACE(INDEX(GroupVertices[Group],MATCH(Edges[[#This Row],[Vertex 2]],GroupVertices[Vertex],0)),1,1,"")</f>
        <v>3</v>
      </c>
      <c r="BD46" s="48">
        <v>1</v>
      </c>
      <c r="BE46" s="49">
        <v>3.7037037037037037</v>
      </c>
      <c r="BF46" s="48">
        <v>0</v>
      </c>
      <c r="BG46" s="49">
        <v>0</v>
      </c>
      <c r="BH46" s="48">
        <v>0</v>
      </c>
      <c r="BI46" s="49">
        <v>0</v>
      </c>
      <c r="BJ46" s="48">
        <v>26</v>
      </c>
      <c r="BK46" s="49">
        <v>96.29629629629629</v>
      </c>
      <c r="BL46" s="48">
        <v>27</v>
      </c>
    </row>
    <row r="47" spans="1:64" ht="15">
      <c r="A47" s="64" t="s">
        <v>236</v>
      </c>
      <c r="B47" s="64" t="s">
        <v>237</v>
      </c>
      <c r="C47" s="65" t="s">
        <v>1458</v>
      </c>
      <c r="D47" s="66">
        <v>3</v>
      </c>
      <c r="E47" s="67" t="s">
        <v>132</v>
      </c>
      <c r="F47" s="68">
        <v>32</v>
      </c>
      <c r="G47" s="65"/>
      <c r="H47" s="69"/>
      <c r="I47" s="70"/>
      <c r="J47" s="70"/>
      <c r="K47" s="34" t="s">
        <v>65</v>
      </c>
      <c r="L47" s="77">
        <v>47</v>
      </c>
      <c r="M47" s="77"/>
      <c r="N47" s="72"/>
      <c r="O47" s="79" t="s">
        <v>260</v>
      </c>
      <c r="P47" s="81">
        <v>43515.763703703706</v>
      </c>
      <c r="Q47" s="79" t="s">
        <v>287</v>
      </c>
      <c r="R47" s="79"/>
      <c r="S47" s="79"/>
      <c r="T47" s="79" t="s">
        <v>355</v>
      </c>
      <c r="U47" s="79"/>
      <c r="V47" s="82" t="s">
        <v>419</v>
      </c>
      <c r="W47" s="81">
        <v>43515.763703703706</v>
      </c>
      <c r="X47" s="82" t="s">
        <v>462</v>
      </c>
      <c r="Y47" s="79"/>
      <c r="Z47" s="79"/>
      <c r="AA47" s="85" t="s">
        <v>547</v>
      </c>
      <c r="AB47" s="79"/>
      <c r="AC47" s="79" t="b">
        <v>0</v>
      </c>
      <c r="AD47" s="79">
        <v>0</v>
      </c>
      <c r="AE47" s="85" t="s">
        <v>598</v>
      </c>
      <c r="AF47" s="79" t="b">
        <v>0</v>
      </c>
      <c r="AG47" s="79" t="s">
        <v>603</v>
      </c>
      <c r="AH47" s="79"/>
      <c r="AI47" s="85" t="s">
        <v>598</v>
      </c>
      <c r="AJ47" s="79" t="b">
        <v>0</v>
      </c>
      <c r="AK47" s="79">
        <v>1</v>
      </c>
      <c r="AL47" s="85" t="s">
        <v>546</v>
      </c>
      <c r="AM47" s="79" t="s">
        <v>611</v>
      </c>
      <c r="AN47" s="79" t="b">
        <v>0</v>
      </c>
      <c r="AO47" s="85" t="s">
        <v>546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3</v>
      </c>
      <c r="BD47" s="48">
        <v>1</v>
      </c>
      <c r="BE47" s="49">
        <v>4.761904761904762</v>
      </c>
      <c r="BF47" s="48">
        <v>0</v>
      </c>
      <c r="BG47" s="49">
        <v>0</v>
      </c>
      <c r="BH47" s="48">
        <v>0</v>
      </c>
      <c r="BI47" s="49">
        <v>0</v>
      </c>
      <c r="BJ47" s="48">
        <v>20</v>
      </c>
      <c r="BK47" s="49">
        <v>95.23809523809524</v>
      </c>
      <c r="BL47" s="48">
        <v>21</v>
      </c>
    </row>
    <row r="48" spans="1:64" ht="15">
      <c r="A48" s="64" t="s">
        <v>236</v>
      </c>
      <c r="B48" s="64" t="s">
        <v>251</v>
      </c>
      <c r="C48" s="65" t="s">
        <v>1460</v>
      </c>
      <c r="D48" s="66">
        <v>5.333333333333334</v>
      </c>
      <c r="E48" s="67" t="s">
        <v>136</v>
      </c>
      <c r="F48" s="68">
        <v>27.666666666666668</v>
      </c>
      <c r="G48" s="65"/>
      <c r="H48" s="69"/>
      <c r="I48" s="70"/>
      <c r="J48" s="70"/>
      <c r="K48" s="34" t="s">
        <v>65</v>
      </c>
      <c r="L48" s="77">
        <v>48</v>
      </c>
      <c r="M48" s="77"/>
      <c r="N48" s="72"/>
      <c r="O48" s="79" t="s">
        <v>260</v>
      </c>
      <c r="P48" s="81">
        <v>43515.72840277778</v>
      </c>
      <c r="Q48" s="79" t="s">
        <v>288</v>
      </c>
      <c r="R48" s="79"/>
      <c r="S48" s="79"/>
      <c r="T48" s="79" t="s">
        <v>365</v>
      </c>
      <c r="U48" s="79"/>
      <c r="V48" s="82" t="s">
        <v>419</v>
      </c>
      <c r="W48" s="81">
        <v>43515.72840277778</v>
      </c>
      <c r="X48" s="82" t="s">
        <v>463</v>
      </c>
      <c r="Y48" s="79"/>
      <c r="Z48" s="79"/>
      <c r="AA48" s="85" t="s">
        <v>548</v>
      </c>
      <c r="AB48" s="79"/>
      <c r="AC48" s="79" t="b">
        <v>0</v>
      </c>
      <c r="AD48" s="79">
        <v>3</v>
      </c>
      <c r="AE48" s="85" t="s">
        <v>598</v>
      </c>
      <c r="AF48" s="79" t="b">
        <v>0</v>
      </c>
      <c r="AG48" s="79" t="s">
        <v>603</v>
      </c>
      <c r="AH48" s="79"/>
      <c r="AI48" s="85" t="s">
        <v>598</v>
      </c>
      <c r="AJ48" s="79" t="b">
        <v>0</v>
      </c>
      <c r="AK48" s="79">
        <v>0</v>
      </c>
      <c r="AL48" s="85" t="s">
        <v>598</v>
      </c>
      <c r="AM48" s="79" t="s">
        <v>611</v>
      </c>
      <c r="AN48" s="79" t="b">
        <v>0</v>
      </c>
      <c r="AO48" s="85" t="s">
        <v>548</v>
      </c>
      <c r="AP48" s="79" t="s">
        <v>176</v>
      </c>
      <c r="AQ48" s="79">
        <v>0</v>
      </c>
      <c r="AR48" s="79">
        <v>0</v>
      </c>
      <c r="AS48" s="79"/>
      <c r="AT48" s="79"/>
      <c r="AU48" s="79"/>
      <c r="AV48" s="79"/>
      <c r="AW48" s="79"/>
      <c r="AX48" s="79"/>
      <c r="AY48" s="79"/>
      <c r="AZ48" s="79"/>
      <c r="BA48">
        <v>4</v>
      </c>
      <c r="BB48" s="78" t="str">
        <f>REPLACE(INDEX(GroupVertices[Group],MATCH(Edges[[#This Row],[Vertex 1]],GroupVertices[Vertex],0)),1,1,"")</f>
        <v>4</v>
      </c>
      <c r="BC48" s="78" t="str">
        <f>REPLACE(INDEX(GroupVertices[Group],MATCH(Edges[[#This Row],[Vertex 2]],GroupVertices[Vertex],0)),1,1,"")</f>
        <v>4</v>
      </c>
      <c r="BD48" s="48">
        <v>2</v>
      </c>
      <c r="BE48" s="49">
        <v>7.6923076923076925</v>
      </c>
      <c r="BF48" s="48">
        <v>0</v>
      </c>
      <c r="BG48" s="49">
        <v>0</v>
      </c>
      <c r="BH48" s="48">
        <v>0</v>
      </c>
      <c r="BI48" s="49">
        <v>0</v>
      </c>
      <c r="BJ48" s="48">
        <v>24</v>
      </c>
      <c r="BK48" s="49">
        <v>92.3076923076923</v>
      </c>
      <c r="BL48" s="48">
        <v>26</v>
      </c>
    </row>
    <row r="49" spans="1:64" ht="15">
      <c r="A49" s="64" t="s">
        <v>236</v>
      </c>
      <c r="B49" s="64" t="s">
        <v>251</v>
      </c>
      <c r="C49" s="65" t="s">
        <v>1460</v>
      </c>
      <c r="D49" s="66">
        <v>5.333333333333334</v>
      </c>
      <c r="E49" s="67" t="s">
        <v>136</v>
      </c>
      <c r="F49" s="68">
        <v>27.666666666666668</v>
      </c>
      <c r="G49" s="65"/>
      <c r="H49" s="69"/>
      <c r="I49" s="70"/>
      <c r="J49" s="70"/>
      <c r="K49" s="34" t="s">
        <v>65</v>
      </c>
      <c r="L49" s="77">
        <v>49</v>
      </c>
      <c r="M49" s="77"/>
      <c r="N49" s="72"/>
      <c r="O49" s="79" t="s">
        <v>260</v>
      </c>
      <c r="P49" s="81">
        <v>43515.73380787037</v>
      </c>
      <c r="Q49" s="79" t="s">
        <v>289</v>
      </c>
      <c r="R49" s="79"/>
      <c r="S49" s="79"/>
      <c r="T49" s="79" t="s">
        <v>366</v>
      </c>
      <c r="U49" s="79"/>
      <c r="V49" s="82" t="s">
        <v>419</v>
      </c>
      <c r="W49" s="81">
        <v>43515.73380787037</v>
      </c>
      <c r="X49" s="82" t="s">
        <v>464</v>
      </c>
      <c r="Y49" s="79"/>
      <c r="Z49" s="79"/>
      <c r="AA49" s="85" t="s">
        <v>549</v>
      </c>
      <c r="AB49" s="79"/>
      <c r="AC49" s="79" t="b">
        <v>0</v>
      </c>
      <c r="AD49" s="79">
        <v>2</v>
      </c>
      <c r="AE49" s="85" t="s">
        <v>598</v>
      </c>
      <c r="AF49" s="79" t="b">
        <v>0</v>
      </c>
      <c r="AG49" s="79" t="s">
        <v>603</v>
      </c>
      <c r="AH49" s="79"/>
      <c r="AI49" s="85" t="s">
        <v>598</v>
      </c>
      <c r="AJ49" s="79" t="b">
        <v>0</v>
      </c>
      <c r="AK49" s="79">
        <v>0</v>
      </c>
      <c r="AL49" s="85" t="s">
        <v>598</v>
      </c>
      <c r="AM49" s="79" t="s">
        <v>611</v>
      </c>
      <c r="AN49" s="79" t="b">
        <v>0</v>
      </c>
      <c r="AO49" s="85" t="s">
        <v>549</v>
      </c>
      <c r="AP49" s="79" t="s">
        <v>176</v>
      </c>
      <c r="AQ49" s="79">
        <v>0</v>
      </c>
      <c r="AR49" s="79">
        <v>0</v>
      </c>
      <c r="AS49" s="79"/>
      <c r="AT49" s="79"/>
      <c r="AU49" s="79"/>
      <c r="AV49" s="79"/>
      <c r="AW49" s="79"/>
      <c r="AX49" s="79"/>
      <c r="AY49" s="79"/>
      <c r="AZ49" s="79"/>
      <c r="BA49">
        <v>4</v>
      </c>
      <c r="BB49" s="78" t="str">
        <f>REPLACE(INDEX(GroupVertices[Group],MATCH(Edges[[#This Row],[Vertex 1]],GroupVertices[Vertex],0)),1,1,"")</f>
        <v>4</v>
      </c>
      <c r="BC49" s="78" t="str">
        <f>REPLACE(INDEX(GroupVertices[Group],MATCH(Edges[[#This Row],[Vertex 2]],GroupVertices[Vertex],0)),1,1,"")</f>
        <v>4</v>
      </c>
      <c r="BD49" s="48">
        <v>3</v>
      </c>
      <c r="BE49" s="49">
        <v>8.108108108108109</v>
      </c>
      <c r="BF49" s="48">
        <v>0</v>
      </c>
      <c r="BG49" s="49">
        <v>0</v>
      </c>
      <c r="BH49" s="48">
        <v>0</v>
      </c>
      <c r="BI49" s="49">
        <v>0</v>
      </c>
      <c r="BJ49" s="48">
        <v>34</v>
      </c>
      <c r="BK49" s="49">
        <v>91.89189189189189</v>
      </c>
      <c r="BL49" s="48">
        <v>37</v>
      </c>
    </row>
    <row r="50" spans="1:64" ht="15">
      <c r="A50" s="64" t="s">
        <v>236</v>
      </c>
      <c r="B50" s="64" t="s">
        <v>251</v>
      </c>
      <c r="C50" s="65" t="s">
        <v>1460</v>
      </c>
      <c r="D50" s="66">
        <v>5.333333333333334</v>
      </c>
      <c r="E50" s="67" t="s">
        <v>136</v>
      </c>
      <c r="F50" s="68">
        <v>27.666666666666668</v>
      </c>
      <c r="G50" s="65"/>
      <c r="H50" s="69"/>
      <c r="I50" s="70"/>
      <c r="J50" s="70"/>
      <c r="K50" s="34" t="s">
        <v>65</v>
      </c>
      <c r="L50" s="77">
        <v>50</v>
      </c>
      <c r="M50" s="77"/>
      <c r="N50" s="72"/>
      <c r="O50" s="79" t="s">
        <v>260</v>
      </c>
      <c r="P50" s="81">
        <v>43515.76180555556</v>
      </c>
      <c r="Q50" s="79" t="s">
        <v>290</v>
      </c>
      <c r="R50" s="79"/>
      <c r="S50" s="79"/>
      <c r="T50" s="79" t="s">
        <v>367</v>
      </c>
      <c r="U50" s="79"/>
      <c r="V50" s="82" t="s">
        <v>419</v>
      </c>
      <c r="W50" s="81">
        <v>43515.76180555556</v>
      </c>
      <c r="X50" s="82" t="s">
        <v>465</v>
      </c>
      <c r="Y50" s="79"/>
      <c r="Z50" s="79"/>
      <c r="AA50" s="85" t="s">
        <v>550</v>
      </c>
      <c r="AB50" s="79"/>
      <c r="AC50" s="79" t="b">
        <v>0</v>
      </c>
      <c r="AD50" s="79">
        <v>1</v>
      </c>
      <c r="AE50" s="85" t="s">
        <v>598</v>
      </c>
      <c r="AF50" s="79" t="b">
        <v>0</v>
      </c>
      <c r="AG50" s="79" t="s">
        <v>603</v>
      </c>
      <c r="AH50" s="79"/>
      <c r="AI50" s="85" t="s">
        <v>598</v>
      </c>
      <c r="AJ50" s="79" t="b">
        <v>0</v>
      </c>
      <c r="AK50" s="79">
        <v>0</v>
      </c>
      <c r="AL50" s="85" t="s">
        <v>598</v>
      </c>
      <c r="AM50" s="79" t="s">
        <v>611</v>
      </c>
      <c r="AN50" s="79" t="b">
        <v>0</v>
      </c>
      <c r="AO50" s="85" t="s">
        <v>550</v>
      </c>
      <c r="AP50" s="79" t="s">
        <v>176</v>
      </c>
      <c r="AQ50" s="79">
        <v>0</v>
      </c>
      <c r="AR50" s="79">
        <v>0</v>
      </c>
      <c r="AS50" s="79"/>
      <c r="AT50" s="79"/>
      <c r="AU50" s="79"/>
      <c r="AV50" s="79"/>
      <c r="AW50" s="79"/>
      <c r="AX50" s="79"/>
      <c r="AY50" s="79"/>
      <c r="AZ50" s="79"/>
      <c r="BA50">
        <v>4</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236</v>
      </c>
      <c r="B51" s="64" t="s">
        <v>251</v>
      </c>
      <c r="C51" s="65" t="s">
        <v>1460</v>
      </c>
      <c r="D51" s="66">
        <v>5.333333333333334</v>
      </c>
      <c r="E51" s="67" t="s">
        <v>136</v>
      </c>
      <c r="F51" s="68">
        <v>27.666666666666668</v>
      </c>
      <c r="G51" s="65"/>
      <c r="H51" s="69"/>
      <c r="I51" s="70"/>
      <c r="J51" s="70"/>
      <c r="K51" s="34" t="s">
        <v>65</v>
      </c>
      <c r="L51" s="77">
        <v>51</v>
      </c>
      <c r="M51" s="77"/>
      <c r="N51" s="72"/>
      <c r="O51" s="79" t="s">
        <v>260</v>
      </c>
      <c r="P51" s="81">
        <v>43515.76568287037</v>
      </c>
      <c r="Q51" s="79" t="s">
        <v>291</v>
      </c>
      <c r="R51" s="82" t="s">
        <v>333</v>
      </c>
      <c r="S51" s="79" t="s">
        <v>347</v>
      </c>
      <c r="T51" s="79" t="s">
        <v>355</v>
      </c>
      <c r="U51" s="79"/>
      <c r="V51" s="82" t="s">
        <v>419</v>
      </c>
      <c r="W51" s="81">
        <v>43515.76568287037</v>
      </c>
      <c r="X51" s="82" t="s">
        <v>466</v>
      </c>
      <c r="Y51" s="79"/>
      <c r="Z51" s="79"/>
      <c r="AA51" s="85" t="s">
        <v>551</v>
      </c>
      <c r="AB51" s="79"/>
      <c r="AC51" s="79" t="b">
        <v>0</v>
      </c>
      <c r="AD51" s="79">
        <v>1</v>
      </c>
      <c r="AE51" s="85" t="s">
        <v>598</v>
      </c>
      <c r="AF51" s="79" t="b">
        <v>1</v>
      </c>
      <c r="AG51" s="79" t="s">
        <v>603</v>
      </c>
      <c r="AH51" s="79"/>
      <c r="AI51" s="85" t="s">
        <v>574</v>
      </c>
      <c r="AJ51" s="79" t="b">
        <v>0</v>
      </c>
      <c r="AK51" s="79">
        <v>0</v>
      </c>
      <c r="AL51" s="85" t="s">
        <v>598</v>
      </c>
      <c r="AM51" s="79" t="s">
        <v>611</v>
      </c>
      <c r="AN51" s="79" t="b">
        <v>0</v>
      </c>
      <c r="AO51" s="85" t="s">
        <v>551</v>
      </c>
      <c r="AP51" s="79" t="s">
        <v>176</v>
      </c>
      <c r="AQ51" s="79">
        <v>0</v>
      </c>
      <c r="AR51" s="79">
        <v>0</v>
      </c>
      <c r="AS51" s="79"/>
      <c r="AT51" s="79"/>
      <c r="AU51" s="79"/>
      <c r="AV51" s="79"/>
      <c r="AW51" s="79"/>
      <c r="AX51" s="79"/>
      <c r="AY51" s="79"/>
      <c r="AZ51" s="79"/>
      <c r="BA51">
        <v>4</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9</v>
      </c>
      <c r="BK51" s="49">
        <v>100</v>
      </c>
      <c r="BL51" s="48">
        <v>9</v>
      </c>
    </row>
    <row r="52" spans="1:64" ht="15">
      <c r="A52" s="64" t="s">
        <v>236</v>
      </c>
      <c r="B52" s="64" t="s">
        <v>236</v>
      </c>
      <c r="C52" s="65" t="s">
        <v>1458</v>
      </c>
      <c r="D52" s="66">
        <v>3</v>
      </c>
      <c r="E52" s="67" t="s">
        <v>132</v>
      </c>
      <c r="F52" s="68">
        <v>32</v>
      </c>
      <c r="G52" s="65"/>
      <c r="H52" s="69"/>
      <c r="I52" s="70"/>
      <c r="J52" s="70"/>
      <c r="K52" s="34" t="s">
        <v>65</v>
      </c>
      <c r="L52" s="77">
        <v>52</v>
      </c>
      <c r="M52" s="77"/>
      <c r="N52" s="72"/>
      <c r="O52" s="79" t="s">
        <v>176</v>
      </c>
      <c r="P52" s="81">
        <v>43510.90675925926</v>
      </c>
      <c r="Q52" s="79" t="s">
        <v>292</v>
      </c>
      <c r="R52" s="82" t="s">
        <v>334</v>
      </c>
      <c r="S52" s="79" t="s">
        <v>348</v>
      </c>
      <c r="T52" s="79" t="s">
        <v>355</v>
      </c>
      <c r="U52" s="79"/>
      <c r="V52" s="82" t="s">
        <v>419</v>
      </c>
      <c r="W52" s="81">
        <v>43510.90675925926</v>
      </c>
      <c r="X52" s="82" t="s">
        <v>467</v>
      </c>
      <c r="Y52" s="79"/>
      <c r="Z52" s="79"/>
      <c r="AA52" s="85" t="s">
        <v>552</v>
      </c>
      <c r="AB52" s="79"/>
      <c r="AC52" s="79" t="b">
        <v>0</v>
      </c>
      <c r="AD52" s="79">
        <v>0</v>
      </c>
      <c r="AE52" s="85" t="s">
        <v>598</v>
      </c>
      <c r="AF52" s="79" t="b">
        <v>0</v>
      </c>
      <c r="AG52" s="79" t="s">
        <v>603</v>
      </c>
      <c r="AH52" s="79"/>
      <c r="AI52" s="85" t="s">
        <v>598</v>
      </c>
      <c r="AJ52" s="79" t="b">
        <v>0</v>
      </c>
      <c r="AK52" s="79">
        <v>0</v>
      </c>
      <c r="AL52" s="85" t="s">
        <v>598</v>
      </c>
      <c r="AM52" s="79" t="s">
        <v>612</v>
      </c>
      <c r="AN52" s="79" t="b">
        <v>0</v>
      </c>
      <c r="AO52" s="85" t="s">
        <v>552</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6</v>
      </c>
      <c r="BK52" s="49">
        <v>100</v>
      </c>
      <c r="BL52" s="48">
        <v>6</v>
      </c>
    </row>
    <row r="53" spans="1:64" ht="15">
      <c r="A53" s="64" t="s">
        <v>236</v>
      </c>
      <c r="B53" s="64" t="s">
        <v>242</v>
      </c>
      <c r="C53" s="65" t="s">
        <v>1461</v>
      </c>
      <c r="D53" s="66">
        <v>10</v>
      </c>
      <c r="E53" s="67" t="s">
        <v>136</v>
      </c>
      <c r="F53" s="68">
        <v>19</v>
      </c>
      <c r="G53" s="65"/>
      <c r="H53" s="69"/>
      <c r="I53" s="70"/>
      <c r="J53" s="70"/>
      <c r="K53" s="34" t="s">
        <v>65</v>
      </c>
      <c r="L53" s="77">
        <v>53</v>
      </c>
      <c r="M53" s="77"/>
      <c r="N53" s="72"/>
      <c r="O53" s="79" t="s">
        <v>260</v>
      </c>
      <c r="P53" s="81">
        <v>43515.71655092593</v>
      </c>
      <c r="Q53" s="79" t="s">
        <v>293</v>
      </c>
      <c r="R53" s="82" t="s">
        <v>335</v>
      </c>
      <c r="S53" s="79" t="s">
        <v>349</v>
      </c>
      <c r="T53" s="79" t="s">
        <v>355</v>
      </c>
      <c r="U53" s="79"/>
      <c r="V53" s="82" t="s">
        <v>419</v>
      </c>
      <c r="W53" s="81">
        <v>43515.71655092593</v>
      </c>
      <c r="X53" s="82" t="s">
        <v>468</v>
      </c>
      <c r="Y53" s="79"/>
      <c r="Z53" s="79"/>
      <c r="AA53" s="85" t="s">
        <v>553</v>
      </c>
      <c r="AB53" s="79"/>
      <c r="AC53" s="79" t="b">
        <v>0</v>
      </c>
      <c r="AD53" s="79">
        <v>0</v>
      </c>
      <c r="AE53" s="85" t="s">
        <v>598</v>
      </c>
      <c r="AF53" s="79" t="b">
        <v>0</v>
      </c>
      <c r="AG53" s="79" t="s">
        <v>603</v>
      </c>
      <c r="AH53" s="79"/>
      <c r="AI53" s="85" t="s">
        <v>598</v>
      </c>
      <c r="AJ53" s="79" t="b">
        <v>0</v>
      </c>
      <c r="AK53" s="79">
        <v>1</v>
      </c>
      <c r="AL53" s="85" t="s">
        <v>588</v>
      </c>
      <c r="AM53" s="79" t="s">
        <v>611</v>
      </c>
      <c r="AN53" s="79" t="b">
        <v>0</v>
      </c>
      <c r="AO53" s="85" t="s">
        <v>588</v>
      </c>
      <c r="AP53" s="79" t="s">
        <v>176</v>
      </c>
      <c r="AQ53" s="79">
        <v>0</v>
      </c>
      <c r="AR53" s="79">
        <v>0</v>
      </c>
      <c r="AS53" s="79"/>
      <c r="AT53" s="79"/>
      <c r="AU53" s="79"/>
      <c r="AV53" s="79"/>
      <c r="AW53" s="79"/>
      <c r="AX53" s="79"/>
      <c r="AY53" s="79"/>
      <c r="AZ53" s="79"/>
      <c r="BA53">
        <v>10</v>
      </c>
      <c r="BB53" s="78" t="str">
        <f>REPLACE(INDEX(GroupVertices[Group],MATCH(Edges[[#This Row],[Vertex 1]],GroupVertices[Vertex],0)),1,1,"")</f>
        <v>4</v>
      </c>
      <c r="BC53" s="78" t="str">
        <f>REPLACE(INDEX(GroupVertices[Group],MATCH(Edges[[#This Row],[Vertex 2]],GroupVertices[Vertex],0)),1,1,"")</f>
        <v>1</v>
      </c>
      <c r="BD53" s="48">
        <v>0</v>
      </c>
      <c r="BE53" s="49">
        <v>0</v>
      </c>
      <c r="BF53" s="48">
        <v>1</v>
      </c>
      <c r="BG53" s="49">
        <v>5.2631578947368425</v>
      </c>
      <c r="BH53" s="48">
        <v>0</v>
      </c>
      <c r="BI53" s="49">
        <v>0</v>
      </c>
      <c r="BJ53" s="48">
        <v>18</v>
      </c>
      <c r="BK53" s="49">
        <v>94.73684210526316</v>
      </c>
      <c r="BL53" s="48">
        <v>19</v>
      </c>
    </row>
    <row r="54" spans="1:64" ht="15">
      <c r="A54" s="64" t="s">
        <v>236</v>
      </c>
      <c r="B54" s="64" t="s">
        <v>242</v>
      </c>
      <c r="C54" s="65" t="s">
        <v>1461</v>
      </c>
      <c r="D54" s="66">
        <v>10</v>
      </c>
      <c r="E54" s="67" t="s">
        <v>136</v>
      </c>
      <c r="F54" s="68">
        <v>19</v>
      </c>
      <c r="G54" s="65"/>
      <c r="H54" s="69"/>
      <c r="I54" s="70"/>
      <c r="J54" s="70"/>
      <c r="K54" s="34" t="s">
        <v>65</v>
      </c>
      <c r="L54" s="77">
        <v>54</v>
      </c>
      <c r="M54" s="77"/>
      <c r="N54" s="72"/>
      <c r="O54" s="79" t="s">
        <v>260</v>
      </c>
      <c r="P54" s="81">
        <v>43515.72315972222</v>
      </c>
      <c r="Q54" s="79" t="s">
        <v>294</v>
      </c>
      <c r="R54" s="82" t="s">
        <v>336</v>
      </c>
      <c r="S54" s="79" t="s">
        <v>350</v>
      </c>
      <c r="T54" s="79" t="s">
        <v>242</v>
      </c>
      <c r="U54" s="79"/>
      <c r="V54" s="82" t="s">
        <v>419</v>
      </c>
      <c r="W54" s="81">
        <v>43515.72315972222</v>
      </c>
      <c r="X54" s="82" t="s">
        <v>469</v>
      </c>
      <c r="Y54" s="79"/>
      <c r="Z54" s="79"/>
      <c r="AA54" s="85" t="s">
        <v>554</v>
      </c>
      <c r="AB54" s="79"/>
      <c r="AC54" s="79" t="b">
        <v>0</v>
      </c>
      <c r="AD54" s="79">
        <v>0</v>
      </c>
      <c r="AE54" s="85" t="s">
        <v>598</v>
      </c>
      <c r="AF54" s="79" t="b">
        <v>0</v>
      </c>
      <c r="AG54" s="79" t="s">
        <v>603</v>
      </c>
      <c r="AH54" s="79"/>
      <c r="AI54" s="85" t="s">
        <v>598</v>
      </c>
      <c r="AJ54" s="79" t="b">
        <v>0</v>
      </c>
      <c r="AK54" s="79">
        <v>1</v>
      </c>
      <c r="AL54" s="85" t="s">
        <v>589</v>
      </c>
      <c r="AM54" s="79" t="s">
        <v>611</v>
      </c>
      <c r="AN54" s="79" t="b">
        <v>0</v>
      </c>
      <c r="AO54" s="85" t="s">
        <v>589</v>
      </c>
      <c r="AP54" s="79" t="s">
        <v>176</v>
      </c>
      <c r="AQ54" s="79">
        <v>0</v>
      </c>
      <c r="AR54" s="79">
        <v>0</v>
      </c>
      <c r="AS54" s="79"/>
      <c r="AT54" s="79"/>
      <c r="AU54" s="79"/>
      <c r="AV54" s="79"/>
      <c r="AW54" s="79"/>
      <c r="AX54" s="79"/>
      <c r="AY54" s="79"/>
      <c r="AZ54" s="79"/>
      <c r="BA54">
        <v>10</v>
      </c>
      <c r="BB54" s="78" t="str">
        <f>REPLACE(INDEX(GroupVertices[Group],MATCH(Edges[[#This Row],[Vertex 1]],GroupVertices[Vertex],0)),1,1,"")</f>
        <v>4</v>
      </c>
      <c r="BC54" s="78" t="str">
        <f>REPLACE(INDEX(GroupVertices[Group],MATCH(Edges[[#This Row],[Vertex 2]],GroupVertices[Vertex],0)),1,1,"")</f>
        <v>1</v>
      </c>
      <c r="BD54" s="48">
        <v>1</v>
      </c>
      <c r="BE54" s="49">
        <v>5.555555555555555</v>
      </c>
      <c r="BF54" s="48">
        <v>0</v>
      </c>
      <c r="BG54" s="49">
        <v>0</v>
      </c>
      <c r="BH54" s="48">
        <v>0</v>
      </c>
      <c r="BI54" s="49">
        <v>0</v>
      </c>
      <c r="BJ54" s="48">
        <v>17</v>
      </c>
      <c r="BK54" s="49">
        <v>94.44444444444444</v>
      </c>
      <c r="BL54" s="48">
        <v>18</v>
      </c>
    </row>
    <row r="55" spans="1:64" ht="15">
      <c r="A55" s="64" t="s">
        <v>236</v>
      </c>
      <c r="B55" s="64" t="s">
        <v>242</v>
      </c>
      <c r="C55" s="65" t="s">
        <v>1461</v>
      </c>
      <c r="D55" s="66">
        <v>10</v>
      </c>
      <c r="E55" s="67" t="s">
        <v>136</v>
      </c>
      <c r="F55" s="68">
        <v>19</v>
      </c>
      <c r="G55" s="65"/>
      <c r="H55" s="69"/>
      <c r="I55" s="70"/>
      <c r="J55" s="70"/>
      <c r="K55" s="34" t="s">
        <v>65</v>
      </c>
      <c r="L55" s="77">
        <v>55</v>
      </c>
      <c r="M55" s="77"/>
      <c r="N55" s="72"/>
      <c r="O55" s="79" t="s">
        <v>260</v>
      </c>
      <c r="P55" s="81">
        <v>43515.72840277778</v>
      </c>
      <c r="Q55" s="79" t="s">
        <v>288</v>
      </c>
      <c r="R55" s="79"/>
      <c r="S55" s="79"/>
      <c r="T55" s="79" t="s">
        <v>365</v>
      </c>
      <c r="U55" s="79"/>
      <c r="V55" s="82" t="s">
        <v>419</v>
      </c>
      <c r="W55" s="81">
        <v>43515.72840277778</v>
      </c>
      <c r="X55" s="82" t="s">
        <v>463</v>
      </c>
      <c r="Y55" s="79"/>
      <c r="Z55" s="79"/>
      <c r="AA55" s="85" t="s">
        <v>548</v>
      </c>
      <c r="AB55" s="79"/>
      <c r="AC55" s="79" t="b">
        <v>0</v>
      </c>
      <c r="AD55" s="79">
        <v>3</v>
      </c>
      <c r="AE55" s="85" t="s">
        <v>598</v>
      </c>
      <c r="AF55" s="79" t="b">
        <v>0</v>
      </c>
      <c r="AG55" s="79" t="s">
        <v>603</v>
      </c>
      <c r="AH55" s="79"/>
      <c r="AI55" s="85" t="s">
        <v>598</v>
      </c>
      <c r="AJ55" s="79" t="b">
        <v>0</v>
      </c>
      <c r="AK55" s="79">
        <v>0</v>
      </c>
      <c r="AL55" s="85" t="s">
        <v>598</v>
      </c>
      <c r="AM55" s="79" t="s">
        <v>611</v>
      </c>
      <c r="AN55" s="79" t="b">
        <v>0</v>
      </c>
      <c r="AO55" s="85" t="s">
        <v>548</v>
      </c>
      <c r="AP55" s="79" t="s">
        <v>176</v>
      </c>
      <c r="AQ55" s="79">
        <v>0</v>
      </c>
      <c r="AR55" s="79">
        <v>0</v>
      </c>
      <c r="AS55" s="79"/>
      <c r="AT55" s="79"/>
      <c r="AU55" s="79"/>
      <c r="AV55" s="79"/>
      <c r="AW55" s="79"/>
      <c r="AX55" s="79"/>
      <c r="AY55" s="79"/>
      <c r="AZ55" s="79"/>
      <c r="BA55">
        <v>10</v>
      </c>
      <c r="BB55" s="78" t="str">
        <f>REPLACE(INDEX(GroupVertices[Group],MATCH(Edges[[#This Row],[Vertex 1]],GroupVertices[Vertex],0)),1,1,"")</f>
        <v>4</v>
      </c>
      <c r="BC55" s="78" t="str">
        <f>REPLACE(INDEX(GroupVertices[Group],MATCH(Edges[[#This Row],[Vertex 2]],GroupVertices[Vertex],0)),1,1,"")</f>
        <v>1</v>
      </c>
      <c r="BD55" s="48"/>
      <c r="BE55" s="49"/>
      <c r="BF55" s="48"/>
      <c r="BG55" s="49"/>
      <c r="BH55" s="48"/>
      <c r="BI55" s="49"/>
      <c r="BJ55" s="48"/>
      <c r="BK55" s="49"/>
      <c r="BL55" s="48"/>
    </row>
    <row r="56" spans="1:64" ht="15">
      <c r="A56" s="64" t="s">
        <v>236</v>
      </c>
      <c r="B56" s="64" t="s">
        <v>245</v>
      </c>
      <c r="C56" s="65" t="s">
        <v>1462</v>
      </c>
      <c r="D56" s="66">
        <v>4.555555555555555</v>
      </c>
      <c r="E56" s="67" t="s">
        <v>136</v>
      </c>
      <c r="F56" s="68">
        <v>29.11111111111111</v>
      </c>
      <c r="G56" s="65"/>
      <c r="H56" s="69"/>
      <c r="I56" s="70"/>
      <c r="J56" s="70"/>
      <c r="K56" s="34" t="s">
        <v>65</v>
      </c>
      <c r="L56" s="77">
        <v>56</v>
      </c>
      <c r="M56" s="77"/>
      <c r="N56" s="72"/>
      <c r="O56" s="79" t="s">
        <v>260</v>
      </c>
      <c r="P56" s="81">
        <v>43515.73380787037</v>
      </c>
      <c r="Q56" s="79" t="s">
        <v>289</v>
      </c>
      <c r="R56" s="79"/>
      <c r="S56" s="79"/>
      <c r="T56" s="79" t="s">
        <v>366</v>
      </c>
      <c r="U56" s="79"/>
      <c r="V56" s="82" t="s">
        <v>419</v>
      </c>
      <c r="W56" s="81">
        <v>43515.73380787037</v>
      </c>
      <c r="X56" s="82" t="s">
        <v>464</v>
      </c>
      <c r="Y56" s="79"/>
      <c r="Z56" s="79"/>
      <c r="AA56" s="85" t="s">
        <v>549</v>
      </c>
      <c r="AB56" s="79"/>
      <c r="AC56" s="79" t="b">
        <v>0</v>
      </c>
      <c r="AD56" s="79">
        <v>2</v>
      </c>
      <c r="AE56" s="85" t="s">
        <v>598</v>
      </c>
      <c r="AF56" s="79" t="b">
        <v>0</v>
      </c>
      <c r="AG56" s="79" t="s">
        <v>603</v>
      </c>
      <c r="AH56" s="79"/>
      <c r="AI56" s="85" t="s">
        <v>598</v>
      </c>
      <c r="AJ56" s="79" t="b">
        <v>0</v>
      </c>
      <c r="AK56" s="79">
        <v>0</v>
      </c>
      <c r="AL56" s="85" t="s">
        <v>598</v>
      </c>
      <c r="AM56" s="79" t="s">
        <v>611</v>
      </c>
      <c r="AN56" s="79" t="b">
        <v>0</v>
      </c>
      <c r="AO56" s="85" t="s">
        <v>549</v>
      </c>
      <c r="AP56" s="79" t="s">
        <v>176</v>
      </c>
      <c r="AQ56" s="79">
        <v>0</v>
      </c>
      <c r="AR56" s="79">
        <v>0</v>
      </c>
      <c r="AS56" s="79"/>
      <c r="AT56" s="79"/>
      <c r="AU56" s="79"/>
      <c r="AV56" s="79"/>
      <c r="AW56" s="79"/>
      <c r="AX56" s="79"/>
      <c r="AY56" s="79"/>
      <c r="AZ56" s="79"/>
      <c r="BA56">
        <v>3</v>
      </c>
      <c r="BB56" s="78" t="str">
        <f>REPLACE(INDEX(GroupVertices[Group],MATCH(Edges[[#This Row],[Vertex 1]],GroupVertices[Vertex],0)),1,1,"")</f>
        <v>4</v>
      </c>
      <c r="BC56" s="78" t="str">
        <f>REPLACE(INDEX(GroupVertices[Group],MATCH(Edges[[#This Row],[Vertex 2]],GroupVertices[Vertex],0)),1,1,"")</f>
        <v>2</v>
      </c>
      <c r="BD56" s="48"/>
      <c r="BE56" s="49"/>
      <c r="BF56" s="48"/>
      <c r="BG56" s="49"/>
      <c r="BH56" s="48"/>
      <c r="BI56" s="49"/>
      <c r="BJ56" s="48"/>
      <c r="BK56" s="49"/>
      <c r="BL56" s="48"/>
    </row>
    <row r="57" spans="1:64" ht="15">
      <c r="A57" s="64" t="s">
        <v>236</v>
      </c>
      <c r="B57" s="64" t="s">
        <v>242</v>
      </c>
      <c r="C57" s="65" t="s">
        <v>1461</v>
      </c>
      <c r="D57" s="66">
        <v>10</v>
      </c>
      <c r="E57" s="67" t="s">
        <v>136</v>
      </c>
      <c r="F57" s="68">
        <v>19</v>
      </c>
      <c r="G57" s="65"/>
      <c r="H57" s="69"/>
      <c r="I57" s="70"/>
      <c r="J57" s="70"/>
      <c r="K57" s="34" t="s">
        <v>65</v>
      </c>
      <c r="L57" s="77">
        <v>57</v>
      </c>
      <c r="M57" s="77"/>
      <c r="N57" s="72"/>
      <c r="O57" s="79" t="s">
        <v>260</v>
      </c>
      <c r="P57" s="81">
        <v>43515.737233796295</v>
      </c>
      <c r="Q57" s="79" t="s">
        <v>295</v>
      </c>
      <c r="R57" s="82" t="s">
        <v>337</v>
      </c>
      <c r="S57" s="79" t="s">
        <v>347</v>
      </c>
      <c r="T57" s="79" t="s">
        <v>365</v>
      </c>
      <c r="U57" s="79"/>
      <c r="V57" s="82" t="s">
        <v>419</v>
      </c>
      <c r="W57" s="81">
        <v>43515.737233796295</v>
      </c>
      <c r="X57" s="82" t="s">
        <v>470</v>
      </c>
      <c r="Y57" s="79"/>
      <c r="Z57" s="79"/>
      <c r="AA57" s="85" t="s">
        <v>555</v>
      </c>
      <c r="AB57" s="79"/>
      <c r="AC57" s="79" t="b">
        <v>0</v>
      </c>
      <c r="AD57" s="79">
        <v>2</v>
      </c>
      <c r="AE57" s="85" t="s">
        <v>598</v>
      </c>
      <c r="AF57" s="79" t="b">
        <v>1</v>
      </c>
      <c r="AG57" s="79" t="s">
        <v>603</v>
      </c>
      <c r="AH57" s="79"/>
      <c r="AI57" s="85" t="s">
        <v>592</v>
      </c>
      <c r="AJ57" s="79" t="b">
        <v>0</v>
      </c>
      <c r="AK57" s="79">
        <v>0</v>
      </c>
      <c r="AL57" s="85" t="s">
        <v>598</v>
      </c>
      <c r="AM57" s="79" t="s">
        <v>611</v>
      </c>
      <c r="AN57" s="79" t="b">
        <v>0</v>
      </c>
      <c r="AO57" s="85" t="s">
        <v>555</v>
      </c>
      <c r="AP57" s="79" t="s">
        <v>176</v>
      </c>
      <c r="AQ57" s="79">
        <v>0</v>
      </c>
      <c r="AR57" s="79">
        <v>0</v>
      </c>
      <c r="AS57" s="79"/>
      <c r="AT57" s="79"/>
      <c r="AU57" s="79"/>
      <c r="AV57" s="79"/>
      <c r="AW57" s="79"/>
      <c r="AX57" s="79"/>
      <c r="AY57" s="79"/>
      <c r="AZ57" s="79"/>
      <c r="BA57">
        <v>10</v>
      </c>
      <c r="BB57" s="78" t="str">
        <f>REPLACE(INDEX(GroupVertices[Group],MATCH(Edges[[#This Row],[Vertex 1]],GroupVertices[Vertex],0)),1,1,"")</f>
        <v>4</v>
      </c>
      <c r="BC57" s="78" t="str">
        <f>REPLACE(INDEX(GroupVertices[Group],MATCH(Edges[[#This Row],[Vertex 2]],GroupVertices[Vertex],0)),1,1,"")</f>
        <v>1</v>
      </c>
      <c r="BD57" s="48">
        <v>2</v>
      </c>
      <c r="BE57" s="49">
        <v>12.5</v>
      </c>
      <c r="BF57" s="48">
        <v>0</v>
      </c>
      <c r="BG57" s="49">
        <v>0</v>
      </c>
      <c r="BH57" s="48">
        <v>0</v>
      </c>
      <c r="BI57" s="49">
        <v>0</v>
      </c>
      <c r="BJ57" s="48">
        <v>14</v>
      </c>
      <c r="BK57" s="49">
        <v>87.5</v>
      </c>
      <c r="BL57" s="48">
        <v>16</v>
      </c>
    </row>
    <row r="58" spans="1:64" ht="15">
      <c r="A58" s="64" t="s">
        <v>236</v>
      </c>
      <c r="B58" s="64" t="s">
        <v>245</v>
      </c>
      <c r="C58" s="65" t="s">
        <v>1462</v>
      </c>
      <c r="D58" s="66">
        <v>4.555555555555555</v>
      </c>
      <c r="E58" s="67" t="s">
        <v>136</v>
      </c>
      <c r="F58" s="68">
        <v>29.11111111111111</v>
      </c>
      <c r="G58" s="65"/>
      <c r="H58" s="69"/>
      <c r="I58" s="70"/>
      <c r="J58" s="70"/>
      <c r="K58" s="34" t="s">
        <v>65</v>
      </c>
      <c r="L58" s="77">
        <v>58</v>
      </c>
      <c r="M58" s="77"/>
      <c r="N58" s="72"/>
      <c r="O58" s="79" t="s">
        <v>260</v>
      </c>
      <c r="P58" s="81">
        <v>43515.74107638889</v>
      </c>
      <c r="Q58" s="79" t="s">
        <v>296</v>
      </c>
      <c r="R58" s="79"/>
      <c r="S58" s="79"/>
      <c r="T58" s="79" t="s">
        <v>365</v>
      </c>
      <c r="U58" s="82" t="s">
        <v>380</v>
      </c>
      <c r="V58" s="82" t="s">
        <v>380</v>
      </c>
      <c r="W58" s="81">
        <v>43515.74107638889</v>
      </c>
      <c r="X58" s="82" t="s">
        <v>471</v>
      </c>
      <c r="Y58" s="79"/>
      <c r="Z58" s="79"/>
      <c r="AA58" s="85" t="s">
        <v>556</v>
      </c>
      <c r="AB58" s="79"/>
      <c r="AC58" s="79" t="b">
        <v>0</v>
      </c>
      <c r="AD58" s="79">
        <v>2</v>
      </c>
      <c r="AE58" s="85" t="s">
        <v>598</v>
      </c>
      <c r="AF58" s="79" t="b">
        <v>0</v>
      </c>
      <c r="AG58" s="79" t="s">
        <v>603</v>
      </c>
      <c r="AH58" s="79"/>
      <c r="AI58" s="85" t="s">
        <v>598</v>
      </c>
      <c r="AJ58" s="79" t="b">
        <v>0</v>
      </c>
      <c r="AK58" s="79">
        <v>0</v>
      </c>
      <c r="AL58" s="85" t="s">
        <v>598</v>
      </c>
      <c r="AM58" s="79" t="s">
        <v>611</v>
      </c>
      <c r="AN58" s="79" t="b">
        <v>0</v>
      </c>
      <c r="AO58" s="85" t="s">
        <v>556</v>
      </c>
      <c r="AP58" s="79" t="s">
        <v>176</v>
      </c>
      <c r="AQ58" s="79">
        <v>0</v>
      </c>
      <c r="AR58" s="79">
        <v>0</v>
      </c>
      <c r="AS58" s="79"/>
      <c r="AT58" s="79"/>
      <c r="AU58" s="79"/>
      <c r="AV58" s="79"/>
      <c r="AW58" s="79"/>
      <c r="AX58" s="79"/>
      <c r="AY58" s="79"/>
      <c r="AZ58" s="79"/>
      <c r="BA58">
        <v>3</v>
      </c>
      <c r="BB58" s="78" t="str">
        <f>REPLACE(INDEX(GroupVertices[Group],MATCH(Edges[[#This Row],[Vertex 1]],GroupVertices[Vertex],0)),1,1,"")</f>
        <v>4</v>
      </c>
      <c r="BC58" s="78" t="str">
        <f>REPLACE(INDEX(GroupVertices[Group],MATCH(Edges[[#This Row],[Vertex 2]],GroupVertices[Vertex],0)),1,1,"")</f>
        <v>2</v>
      </c>
      <c r="BD58" s="48">
        <v>3</v>
      </c>
      <c r="BE58" s="49">
        <v>10.714285714285714</v>
      </c>
      <c r="BF58" s="48">
        <v>1</v>
      </c>
      <c r="BG58" s="49">
        <v>3.5714285714285716</v>
      </c>
      <c r="BH58" s="48">
        <v>0</v>
      </c>
      <c r="BI58" s="49">
        <v>0</v>
      </c>
      <c r="BJ58" s="48">
        <v>24</v>
      </c>
      <c r="BK58" s="49">
        <v>85.71428571428571</v>
      </c>
      <c r="BL58" s="48">
        <v>28</v>
      </c>
    </row>
    <row r="59" spans="1:64" ht="15">
      <c r="A59" s="64" t="s">
        <v>236</v>
      </c>
      <c r="B59" s="64" t="s">
        <v>245</v>
      </c>
      <c r="C59" s="65" t="s">
        <v>1462</v>
      </c>
      <c r="D59" s="66">
        <v>4.555555555555555</v>
      </c>
      <c r="E59" s="67" t="s">
        <v>136</v>
      </c>
      <c r="F59" s="68">
        <v>29.11111111111111</v>
      </c>
      <c r="G59" s="65"/>
      <c r="H59" s="69"/>
      <c r="I59" s="70"/>
      <c r="J59" s="70"/>
      <c r="K59" s="34" t="s">
        <v>65</v>
      </c>
      <c r="L59" s="77">
        <v>59</v>
      </c>
      <c r="M59" s="77"/>
      <c r="N59" s="72"/>
      <c r="O59" s="79" t="s">
        <v>260</v>
      </c>
      <c r="P59" s="81">
        <v>43515.74753472222</v>
      </c>
      <c r="Q59" s="79" t="s">
        <v>284</v>
      </c>
      <c r="R59" s="82" t="s">
        <v>332</v>
      </c>
      <c r="S59" s="79" t="s">
        <v>347</v>
      </c>
      <c r="T59" s="79" t="s">
        <v>364</v>
      </c>
      <c r="U59" s="79"/>
      <c r="V59" s="82" t="s">
        <v>419</v>
      </c>
      <c r="W59" s="81">
        <v>43515.74753472222</v>
      </c>
      <c r="X59" s="82" t="s">
        <v>458</v>
      </c>
      <c r="Y59" s="79"/>
      <c r="Z59" s="79"/>
      <c r="AA59" s="85" t="s">
        <v>543</v>
      </c>
      <c r="AB59" s="79"/>
      <c r="AC59" s="79" t="b">
        <v>0</v>
      </c>
      <c r="AD59" s="79">
        <v>2</v>
      </c>
      <c r="AE59" s="85" t="s">
        <v>598</v>
      </c>
      <c r="AF59" s="79" t="b">
        <v>1</v>
      </c>
      <c r="AG59" s="79" t="s">
        <v>603</v>
      </c>
      <c r="AH59" s="79"/>
      <c r="AI59" s="85" t="s">
        <v>570</v>
      </c>
      <c r="AJ59" s="79" t="b">
        <v>0</v>
      </c>
      <c r="AK59" s="79">
        <v>0</v>
      </c>
      <c r="AL59" s="85" t="s">
        <v>598</v>
      </c>
      <c r="AM59" s="79" t="s">
        <v>611</v>
      </c>
      <c r="AN59" s="79" t="b">
        <v>0</v>
      </c>
      <c r="AO59" s="85" t="s">
        <v>543</v>
      </c>
      <c r="AP59" s="79" t="s">
        <v>176</v>
      </c>
      <c r="AQ59" s="79">
        <v>0</v>
      </c>
      <c r="AR59" s="79">
        <v>0</v>
      </c>
      <c r="AS59" s="79"/>
      <c r="AT59" s="79"/>
      <c r="AU59" s="79"/>
      <c r="AV59" s="79"/>
      <c r="AW59" s="79"/>
      <c r="AX59" s="79"/>
      <c r="AY59" s="79"/>
      <c r="AZ59" s="79"/>
      <c r="BA59">
        <v>3</v>
      </c>
      <c r="BB59" s="78" t="str">
        <f>REPLACE(INDEX(GroupVertices[Group],MATCH(Edges[[#This Row],[Vertex 1]],GroupVertices[Vertex],0)),1,1,"")</f>
        <v>4</v>
      </c>
      <c r="BC59" s="78" t="str">
        <f>REPLACE(INDEX(GroupVertices[Group],MATCH(Edges[[#This Row],[Vertex 2]],GroupVertices[Vertex],0)),1,1,"")</f>
        <v>2</v>
      </c>
      <c r="BD59" s="48"/>
      <c r="BE59" s="49"/>
      <c r="BF59" s="48"/>
      <c r="BG59" s="49"/>
      <c r="BH59" s="48"/>
      <c r="BI59" s="49"/>
      <c r="BJ59" s="48"/>
      <c r="BK59" s="49"/>
      <c r="BL59" s="48"/>
    </row>
    <row r="60" spans="1:64" ht="15">
      <c r="A60" s="64" t="s">
        <v>236</v>
      </c>
      <c r="B60" s="64" t="s">
        <v>247</v>
      </c>
      <c r="C60" s="65" t="s">
        <v>1459</v>
      </c>
      <c r="D60" s="66">
        <v>3.7777777777777777</v>
      </c>
      <c r="E60" s="67" t="s">
        <v>136</v>
      </c>
      <c r="F60" s="68">
        <v>30.555555555555557</v>
      </c>
      <c r="G60" s="65"/>
      <c r="H60" s="69"/>
      <c r="I60" s="70"/>
      <c r="J60" s="70"/>
      <c r="K60" s="34" t="s">
        <v>65</v>
      </c>
      <c r="L60" s="77">
        <v>60</v>
      </c>
      <c r="M60" s="77"/>
      <c r="N60" s="72"/>
      <c r="O60" s="79" t="s">
        <v>260</v>
      </c>
      <c r="P60" s="81">
        <v>43515.75355324074</v>
      </c>
      <c r="Q60" s="79" t="s">
        <v>285</v>
      </c>
      <c r="R60" s="79"/>
      <c r="S60" s="79"/>
      <c r="T60" s="79" t="s">
        <v>355</v>
      </c>
      <c r="U60" s="82" t="s">
        <v>378</v>
      </c>
      <c r="V60" s="82" t="s">
        <v>378</v>
      </c>
      <c r="W60" s="81">
        <v>43515.75355324074</v>
      </c>
      <c r="X60" s="82" t="s">
        <v>459</v>
      </c>
      <c r="Y60" s="79"/>
      <c r="Z60" s="79"/>
      <c r="AA60" s="85" t="s">
        <v>544</v>
      </c>
      <c r="AB60" s="79"/>
      <c r="AC60" s="79" t="b">
        <v>0</v>
      </c>
      <c r="AD60" s="79">
        <v>1</v>
      </c>
      <c r="AE60" s="85" t="s">
        <v>598</v>
      </c>
      <c r="AF60" s="79" t="b">
        <v>0</v>
      </c>
      <c r="AG60" s="79" t="s">
        <v>603</v>
      </c>
      <c r="AH60" s="79"/>
      <c r="AI60" s="85" t="s">
        <v>598</v>
      </c>
      <c r="AJ60" s="79" t="b">
        <v>0</v>
      </c>
      <c r="AK60" s="79">
        <v>0</v>
      </c>
      <c r="AL60" s="85" t="s">
        <v>598</v>
      </c>
      <c r="AM60" s="79" t="s">
        <v>611</v>
      </c>
      <c r="AN60" s="79" t="b">
        <v>0</v>
      </c>
      <c r="AO60" s="85" t="s">
        <v>544</v>
      </c>
      <c r="AP60" s="79" t="s">
        <v>176</v>
      </c>
      <c r="AQ60" s="79">
        <v>0</v>
      </c>
      <c r="AR60" s="79">
        <v>0</v>
      </c>
      <c r="AS60" s="79"/>
      <c r="AT60" s="79"/>
      <c r="AU60" s="79"/>
      <c r="AV60" s="79"/>
      <c r="AW60" s="79"/>
      <c r="AX60" s="79"/>
      <c r="AY60" s="79"/>
      <c r="AZ60" s="79"/>
      <c r="BA60">
        <v>2</v>
      </c>
      <c r="BB60" s="78" t="str">
        <f>REPLACE(INDEX(GroupVertices[Group],MATCH(Edges[[#This Row],[Vertex 1]],GroupVertices[Vertex],0)),1,1,"")</f>
        <v>4</v>
      </c>
      <c r="BC60" s="78" t="str">
        <f>REPLACE(INDEX(GroupVertices[Group],MATCH(Edges[[#This Row],[Vertex 2]],GroupVertices[Vertex],0)),1,1,"")</f>
        <v>3</v>
      </c>
      <c r="BD60" s="48"/>
      <c r="BE60" s="49"/>
      <c r="BF60" s="48"/>
      <c r="BG60" s="49"/>
      <c r="BH60" s="48"/>
      <c r="BI60" s="49"/>
      <c r="BJ60" s="48"/>
      <c r="BK60" s="49"/>
      <c r="BL60" s="48"/>
    </row>
    <row r="61" spans="1:64" ht="15">
      <c r="A61" s="64" t="s">
        <v>236</v>
      </c>
      <c r="B61" s="64" t="s">
        <v>252</v>
      </c>
      <c r="C61" s="65" t="s">
        <v>1459</v>
      </c>
      <c r="D61" s="66">
        <v>3.7777777777777777</v>
      </c>
      <c r="E61" s="67" t="s">
        <v>136</v>
      </c>
      <c r="F61" s="68">
        <v>30.555555555555557</v>
      </c>
      <c r="G61" s="65"/>
      <c r="H61" s="69"/>
      <c r="I61" s="70"/>
      <c r="J61" s="70"/>
      <c r="K61" s="34" t="s">
        <v>65</v>
      </c>
      <c r="L61" s="77">
        <v>61</v>
      </c>
      <c r="M61" s="77"/>
      <c r="N61" s="72"/>
      <c r="O61" s="79" t="s">
        <v>260</v>
      </c>
      <c r="P61" s="81">
        <v>43515.75355324074</v>
      </c>
      <c r="Q61" s="79" t="s">
        <v>285</v>
      </c>
      <c r="R61" s="79"/>
      <c r="S61" s="79"/>
      <c r="T61" s="79" t="s">
        <v>355</v>
      </c>
      <c r="U61" s="82" t="s">
        <v>378</v>
      </c>
      <c r="V61" s="82" t="s">
        <v>378</v>
      </c>
      <c r="W61" s="81">
        <v>43515.75355324074</v>
      </c>
      <c r="X61" s="82" t="s">
        <v>459</v>
      </c>
      <c r="Y61" s="79"/>
      <c r="Z61" s="79"/>
      <c r="AA61" s="85" t="s">
        <v>544</v>
      </c>
      <c r="AB61" s="79"/>
      <c r="AC61" s="79" t="b">
        <v>0</v>
      </c>
      <c r="AD61" s="79">
        <v>1</v>
      </c>
      <c r="AE61" s="85" t="s">
        <v>598</v>
      </c>
      <c r="AF61" s="79" t="b">
        <v>0</v>
      </c>
      <c r="AG61" s="79" t="s">
        <v>603</v>
      </c>
      <c r="AH61" s="79"/>
      <c r="AI61" s="85" t="s">
        <v>598</v>
      </c>
      <c r="AJ61" s="79" t="b">
        <v>0</v>
      </c>
      <c r="AK61" s="79">
        <v>0</v>
      </c>
      <c r="AL61" s="85" t="s">
        <v>598</v>
      </c>
      <c r="AM61" s="79" t="s">
        <v>611</v>
      </c>
      <c r="AN61" s="79" t="b">
        <v>0</v>
      </c>
      <c r="AO61" s="85" t="s">
        <v>544</v>
      </c>
      <c r="AP61" s="79" t="s">
        <v>176</v>
      </c>
      <c r="AQ61" s="79">
        <v>0</v>
      </c>
      <c r="AR61" s="79">
        <v>0</v>
      </c>
      <c r="AS61" s="79"/>
      <c r="AT61" s="79"/>
      <c r="AU61" s="79"/>
      <c r="AV61" s="79"/>
      <c r="AW61" s="79"/>
      <c r="AX61" s="79"/>
      <c r="AY61" s="79"/>
      <c r="AZ61" s="79"/>
      <c r="BA61">
        <v>2</v>
      </c>
      <c r="BB61" s="78" t="str">
        <f>REPLACE(INDEX(GroupVertices[Group],MATCH(Edges[[#This Row],[Vertex 1]],GroupVertices[Vertex],0)),1,1,"")</f>
        <v>4</v>
      </c>
      <c r="BC61" s="78" t="str">
        <f>REPLACE(INDEX(GroupVertices[Group],MATCH(Edges[[#This Row],[Vertex 2]],GroupVertices[Vertex],0)),1,1,"")</f>
        <v>4</v>
      </c>
      <c r="BD61" s="48">
        <v>1</v>
      </c>
      <c r="BE61" s="49">
        <v>5.555555555555555</v>
      </c>
      <c r="BF61" s="48">
        <v>0</v>
      </c>
      <c r="BG61" s="49">
        <v>0</v>
      </c>
      <c r="BH61" s="48">
        <v>0</v>
      </c>
      <c r="BI61" s="49">
        <v>0</v>
      </c>
      <c r="BJ61" s="48">
        <v>17</v>
      </c>
      <c r="BK61" s="49">
        <v>94.44444444444444</v>
      </c>
      <c r="BL61" s="48">
        <v>18</v>
      </c>
    </row>
    <row r="62" spans="1:64" ht="15">
      <c r="A62" s="64" t="s">
        <v>236</v>
      </c>
      <c r="B62" s="64" t="s">
        <v>242</v>
      </c>
      <c r="C62" s="65" t="s">
        <v>1461</v>
      </c>
      <c r="D62" s="66">
        <v>10</v>
      </c>
      <c r="E62" s="67" t="s">
        <v>136</v>
      </c>
      <c r="F62" s="68">
        <v>19</v>
      </c>
      <c r="G62" s="65"/>
      <c r="H62" s="69"/>
      <c r="I62" s="70"/>
      <c r="J62" s="70"/>
      <c r="K62" s="34" t="s">
        <v>65</v>
      </c>
      <c r="L62" s="77">
        <v>62</v>
      </c>
      <c r="M62" s="77"/>
      <c r="N62" s="72"/>
      <c r="O62" s="79" t="s">
        <v>260</v>
      </c>
      <c r="P62" s="81">
        <v>43515.75355324074</v>
      </c>
      <c r="Q62" s="79" t="s">
        <v>285</v>
      </c>
      <c r="R62" s="79"/>
      <c r="S62" s="79"/>
      <c r="T62" s="79" t="s">
        <v>355</v>
      </c>
      <c r="U62" s="82" t="s">
        <v>378</v>
      </c>
      <c r="V62" s="82" t="s">
        <v>378</v>
      </c>
      <c r="W62" s="81">
        <v>43515.75355324074</v>
      </c>
      <c r="X62" s="82" t="s">
        <v>459</v>
      </c>
      <c r="Y62" s="79"/>
      <c r="Z62" s="79"/>
      <c r="AA62" s="85" t="s">
        <v>544</v>
      </c>
      <c r="AB62" s="79"/>
      <c r="AC62" s="79" t="b">
        <v>0</v>
      </c>
      <c r="AD62" s="79">
        <v>1</v>
      </c>
      <c r="AE62" s="85" t="s">
        <v>598</v>
      </c>
      <c r="AF62" s="79" t="b">
        <v>0</v>
      </c>
      <c r="AG62" s="79" t="s">
        <v>603</v>
      </c>
      <c r="AH62" s="79"/>
      <c r="AI62" s="85" t="s">
        <v>598</v>
      </c>
      <c r="AJ62" s="79" t="b">
        <v>0</v>
      </c>
      <c r="AK62" s="79">
        <v>0</v>
      </c>
      <c r="AL62" s="85" t="s">
        <v>598</v>
      </c>
      <c r="AM62" s="79" t="s">
        <v>611</v>
      </c>
      <c r="AN62" s="79" t="b">
        <v>0</v>
      </c>
      <c r="AO62" s="85" t="s">
        <v>544</v>
      </c>
      <c r="AP62" s="79" t="s">
        <v>176</v>
      </c>
      <c r="AQ62" s="79">
        <v>0</v>
      </c>
      <c r="AR62" s="79">
        <v>0</v>
      </c>
      <c r="AS62" s="79"/>
      <c r="AT62" s="79"/>
      <c r="AU62" s="79"/>
      <c r="AV62" s="79"/>
      <c r="AW62" s="79"/>
      <c r="AX62" s="79"/>
      <c r="AY62" s="79"/>
      <c r="AZ62" s="79"/>
      <c r="BA62">
        <v>10</v>
      </c>
      <c r="BB62" s="78" t="str">
        <f>REPLACE(INDEX(GroupVertices[Group],MATCH(Edges[[#This Row],[Vertex 1]],GroupVertices[Vertex],0)),1,1,"")</f>
        <v>4</v>
      </c>
      <c r="BC62" s="78" t="str">
        <f>REPLACE(INDEX(GroupVertices[Group],MATCH(Edges[[#This Row],[Vertex 2]],GroupVertices[Vertex],0)),1,1,"")</f>
        <v>1</v>
      </c>
      <c r="BD62" s="48"/>
      <c r="BE62" s="49"/>
      <c r="BF62" s="48"/>
      <c r="BG62" s="49"/>
      <c r="BH62" s="48"/>
      <c r="BI62" s="49"/>
      <c r="BJ62" s="48"/>
      <c r="BK62" s="49"/>
      <c r="BL62" s="48"/>
    </row>
    <row r="63" spans="1:64" ht="15">
      <c r="A63" s="64" t="s">
        <v>236</v>
      </c>
      <c r="B63" s="64" t="s">
        <v>242</v>
      </c>
      <c r="C63" s="65" t="s">
        <v>1461</v>
      </c>
      <c r="D63" s="66">
        <v>10</v>
      </c>
      <c r="E63" s="67" t="s">
        <v>136</v>
      </c>
      <c r="F63" s="68">
        <v>19</v>
      </c>
      <c r="G63" s="65"/>
      <c r="H63" s="69"/>
      <c r="I63" s="70"/>
      <c r="J63" s="70"/>
      <c r="K63" s="34" t="s">
        <v>65</v>
      </c>
      <c r="L63" s="77">
        <v>63</v>
      </c>
      <c r="M63" s="77"/>
      <c r="N63" s="72"/>
      <c r="O63" s="79" t="s">
        <v>260</v>
      </c>
      <c r="P63" s="81">
        <v>43515.754155092596</v>
      </c>
      <c r="Q63" s="79" t="s">
        <v>297</v>
      </c>
      <c r="R63" s="79"/>
      <c r="S63" s="79"/>
      <c r="T63" s="79" t="s">
        <v>368</v>
      </c>
      <c r="U63" s="79"/>
      <c r="V63" s="82" t="s">
        <v>419</v>
      </c>
      <c r="W63" s="81">
        <v>43515.754155092596</v>
      </c>
      <c r="X63" s="82" t="s">
        <v>472</v>
      </c>
      <c r="Y63" s="79"/>
      <c r="Z63" s="79"/>
      <c r="AA63" s="85" t="s">
        <v>557</v>
      </c>
      <c r="AB63" s="79"/>
      <c r="AC63" s="79" t="b">
        <v>0</v>
      </c>
      <c r="AD63" s="79">
        <v>0</v>
      </c>
      <c r="AE63" s="85" t="s">
        <v>598</v>
      </c>
      <c r="AF63" s="79" t="b">
        <v>0</v>
      </c>
      <c r="AG63" s="79" t="s">
        <v>603</v>
      </c>
      <c r="AH63" s="79"/>
      <c r="AI63" s="85" t="s">
        <v>598</v>
      </c>
      <c r="AJ63" s="79" t="b">
        <v>0</v>
      </c>
      <c r="AK63" s="79">
        <v>1</v>
      </c>
      <c r="AL63" s="85" t="s">
        <v>590</v>
      </c>
      <c r="AM63" s="79" t="s">
        <v>611</v>
      </c>
      <c r="AN63" s="79" t="b">
        <v>0</v>
      </c>
      <c r="AO63" s="85" t="s">
        <v>590</v>
      </c>
      <c r="AP63" s="79" t="s">
        <v>176</v>
      </c>
      <c r="AQ63" s="79">
        <v>0</v>
      </c>
      <c r="AR63" s="79">
        <v>0</v>
      </c>
      <c r="AS63" s="79"/>
      <c r="AT63" s="79"/>
      <c r="AU63" s="79"/>
      <c r="AV63" s="79"/>
      <c r="AW63" s="79"/>
      <c r="AX63" s="79"/>
      <c r="AY63" s="79"/>
      <c r="AZ63" s="79"/>
      <c r="BA63">
        <v>10</v>
      </c>
      <c r="BB63" s="78" t="str">
        <f>REPLACE(INDEX(GroupVertices[Group],MATCH(Edges[[#This Row],[Vertex 1]],GroupVertices[Vertex],0)),1,1,"")</f>
        <v>4</v>
      </c>
      <c r="BC63" s="78" t="str">
        <f>REPLACE(INDEX(GroupVertices[Group],MATCH(Edges[[#This Row],[Vertex 2]],GroupVertices[Vertex],0)),1,1,"")</f>
        <v>1</v>
      </c>
      <c r="BD63" s="48">
        <v>0</v>
      </c>
      <c r="BE63" s="49">
        <v>0</v>
      </c>
      <c r="BF63" s="48">
        <v>0</v>
      </c>
      <c r="BG63" s="49">
        <v>0</v>
      </c>
      <c r="BH63" s="48">
        <v>0</v>
      </c>
      <c r="BI63" s="49">
        <v>0</v>
      </c>
      <c r="BJ63" s="48">
        <v>16</v>
      </c>
      <c r="BK63" s="49">
        <v>100</v>
      </c>
      <c r="BL63" s="48">
        <v>16</v>
      </c>
    </row>
    <row r="64" spans="1:64" ht="15">
      <c r="A64" s="64" t="s">
        <v>236</v>
      </c>
      <c r="B64" s="64" t="s">
        <v>242</v>
      </c>
      <c r="C64" s="65" t="s">
        <v>1461</v>
      </c>
      <c r="D64" s="66">
        <v>10</v>
      </c>
      <c r="E64" s="67" t="s">
        <v>136</v>
      </c>
      <c r="F64" s="68">
        <v>19</v>
      </c>
      <c r="G64" s="65"/>
      <c r="H64" s="69"/>
      <c r="I64" s="70"/>
      <c r="J64" s="70"/>
      <c r="K64" s="34" t="s">
        <v>65</v>
      </c>
      <c r="L64" s="77">
        <v>64</v>
      </c>
      <c r="M64" s="77"/>
      <c r="N64" s="72"/>
      <c r="O64" s="79" t="s">
        <v>260</v>
      </c>
      <c r="P64" s="81">
        <v>43515.75481481481</v>
      </c>
      <c r="Q64" s="79" t="s">
        <v>268</v>
      </c>
      <c r="R64" s="79"/>
      <c r="S64" s="79"/>
      <c r="T64" s="79" t="s">
        <v>355</v>
      </c>
      <c r="U64" s="79"/>
      <c r="V64" s="82" t="s">
        <v>419</v>
      </c>
      <c r="W64" s="81">
        <v>43515.75481481481</v>
      </c>
      <c r="X64" s="82" t="s">
        <v>473</v>
      </c>
      <c r="Y64" s="79"/>
      <c r="Z64" s="79"/>
      <c r="AA64" s="85" t="s">
        <v>558</v>
      </c>
      <c r="AB64" s="79"/>
      <c r="AC64" s="79" t="b">
        <v>0</v>
      </c>
      <c r="AD64" s="79">
        <v>0</v>
      </c>
      <c r="AE64" s="85" t="s">
        <v>598</v>
      </c>
      <c r="AF64" s="79" t="b">
        <v>0</v>
      </c>
      <c r="AG64" s="79" t="s">
        <v>603</v>
      </c>
      <c r="AH64" s="79"/>
      <c r="AI64" s="85" t="s">
        <v>598</v>
      </c>
      <c r="AJ64" s="79" t="b">
        <v>0</v>
      </c>
      <c r="AK64" s="79">
        <v>2</v>
      </c>
      <c r="AL64" s="85" t="s">
        <v>587</v>
      </c>
      <c r="AM64" s="79" t="s">
        <v>611</v>
      </c>
      <c r="AN64" s="79" t="b">
        <v>0</v>
      </c>
      <c r="AO64" s="85" t="s">
        <v>587</v>
      </c>
      <c r="AP64" s="79" t="s">
        <v>176</v>
      </c>
      <c r="AQ64" s="79">
        <v>0</v>
      </c>
      <c r="AR64" s="79">
        <v>0</v>
      </c>
      <c r="AS64" s="79"/>
      <c r="AT64" s="79"/>
      <c r="AU64" s="79"/>
      <c r="AV64" s="79"/>
      <c r="AW64" s="79"/>
      <c r="AX64" s="79"/>
      <c r="AY64" s="79"/>
      <c r="AZ64" s="79"/>
      <c r="BA64">
        <v>10</v>
      </c>
      <c r="BB64" s="78" t="str">
        <f>REPLACE(INDEX(GroupVertices[Group],MATCH(Edges[[#This Row],[Vertex 1]],GroupVertices[Vertex],0)),1,1,"")</f>
        <v>4</v>
      </c>
      <c r="BC64" s="78" t="str">
        <f>REPLACE(INDEX(GroupVertices[Group],MATCH(Edges[[#This Row],[Vertex 2]],GroupVertices[Vertex],0)),1,1,"")</f>
        <v>1</v>
      </c>
      <c r="BD64" s="48">
        <v>0</v>
      </c>
      <c r="BE64" s="49">
        <v>0</v>
      </c>
      <c r="BF64" s="48">
        <v>0</v>
      </c>
      <c r="BG64" s="49">
        <v>0</v>
      </c>
      <c r="BH64" s="48">
        <v>0</v>
      </c>
      <c r="BI64" s="49">
        <v>0</v>
      </c>
      <c r="BJ64" s="48">
        <v>21</v>
      </c>
      <c r="BK64" s="49">
        <v>100</v>
      </c>
      <c r="BL64" s="48">
        <v>21</v>
      </c>
    </row>
    <row r="65" spans="1:64" ht="15">
      <c r="A65" s="64" t="s">
        <v>236</v>
      </c>
      <c r="B65" s="64" t="s">
        <v>252</v>
      </c>
      <c r="C65" s="65" t="s">
        <v>1459</v>
      </c>
      <c r="D65" s="66">
        <v>3.7777777777777777</v>
      </c>
      <c r="E65" s="67" t="s">
        <v>136</v>
      </c>
      <c r="F65" s="68">
        <v>30.555555555555557</v>
      </c>
      <c r="G65" s="65"/>
      <c r="H65" s="69"/>
      <c r="I65" s="70"/>
      <c r="J65" s="70"/>
      <c r="K65" s="34" t="s">
        <v>65</v>
      </c>
      <c r="L65" s="77">
        <v>65</v>
      </c>
      <c r="M65" s="77"/>
      <c r="N65" s="72"/>
      <c r="O65" s="79" t="s">
        <v>260</v>
      </c>
      <c r="P65" s="81">
        <v>43515.76180555556</v>
      </c>
      <c r="Q65" s="79" t="s">
        <v>290</v>
      </c>
      <c r="R65" s="79"/>
      <c r="S65" s="79"/>
      <c r="T65" s="79" t="s">
        <v>367</v>
      </c>
      <c r="U65" s="79"/>
      <c r="V65" s="82" t="s">
        <v>419</v>
      </c>
      <c r="W65" s="81">
        <v>43515.76180555556</v>
      </c>
      <c r="X65" s="82" t="s">
        <v>465</v>
      </c>
      <c r="Y65" s="79"/>
      <c r="Z65" s="79"/>
      <c r="AA65" s="85" t="s">
        <v>550</v>
      </c>
      <c r="AB65" s="79"/>
      <c r="AC65" s="79" t="b">
        <v>0</v>
      </c>
      <c r="AD65" s="79">
        <v>1</v>
      </c>
      <c r="AE65" s="85" t="s">
        <v>598</v>
      </c>
      <c r="AF65" s="79" t="b">
        <v>0</v>
      </c>
      <c r="AG65" s="79" t="s">
        <v>603</v>
      </c>
      <c r="AH65" s="79"/>
      <c r="AI65" s="85" t="s">
        <v>598</v>
      </c>
      <c r="AJ65" s="79" t="b">
        <v>0</v>
      </c>
      <c r="AK65" s="79">
        <v>0</v>
      </c>
      <c r="AL65" s="85" t="s">
        <v>598</v>
      </c>
      <c r="AM65" s="79" t="s">
        <v>611</v>
      </c>
      <c r="AN65" s="79" t="b">
        <v>0</v>
      </c>
      <c r="AO65" s="85" t="s">
        <v>550</v>
      </c>
      <c r="AP65" s="79" t="s">
        <v>176</v>
      </c>
      <c r="AQ65" s="79">
        <v>0</v>
      </c>
      <c r="AR65" s="79">
        <v>0</v>
      </c>
      <c r="AS65" s="79"/>
      <c r="AT65" s="79"/>
      <c r="AU65" s="79"/>
      <c r="AV65" s="79"/>
      <c r="AW65" s="79"/>
      <c r="AX65" s="79"/>
      <c r="AY65" s="79"/>
      <c r="AZ65" s="79"/>
      <c r="BA65">
        <v>2</v>
      </c>
      <c r="BB65" s="78" t="str">
        <f>REPLACE(INDEX(GroupVertices[Group],MATCH(Edges[[#This Row],[Vertex 1]],GroupVertices[Vertex],0)),1,1,"")</f>
        <v>4</v>
      </c>
      <c r="BC65" s="78" t="str">
        <f>REPLACE(INDEX(GroupVertices[Group],MATCH(Edges[[#This Row],[Vertex 2]],GroupVertices[Vertex],0)),1,1,"")</f>
        <v>4</v>
      </c>
      <c r="BD65" s="48">
        <v>1</v>
      </c>
      <c r="BE65" s="49">
        <v>3.0303030303030303</v>
      </c>
      <c r="BF65" s="48">
        <v>0</v>
      </c>
      <c r="BG65" s="49">
        <v>0</v>
      </c>
      <c r="BH65" s="48">
        <v>0</v>
      </c>
      <c r="BI65" s="49">
        <v>0</v>
      </c>
      <c r="BJ65" s="48">
        <v>32</v>
      </c>
      <c r="BK65" s="49">
        <v>96.96969696969697</v>
      </c>
      <c r="BL65" s="48">
        <v>33</v>
      </c>
    </row>
    <row r="66" spans="1:64" ht="15">
      <c r="A66" s="64" t="s">
        <v>236</v>
      </c>
      <c r="B66" s="64" t="s">
        <v>242</v>
      </c>
      <c r="C66" s="65" t="s">
        <v>1461</v>
      </c>
      <c r="D66" s="66">
        <v>10</v>
      </c>
      <c r="E66" s="67" t="s">
        <v>136</v>
      </c>
      <c r="F66" s="68">
        <v>19</v>
      </c>
      <c r="G66" s="65"/>
      <c r="H66" s="69"/>
      <c r="I66" s="70"/>
      <c r="J66" s="70"/>
      <c r="K66" s="34" t="s">
        <v>65</v>
      </c>
      <c r="L66" s="77">
        <v>66</v>
      </c>
      <c r="M66" s="77"/>
      <c r="N66" s="72"/>
      <c r="O66" s="79" t="s">
        <v>260</v>
      </c>
      <c r="P66" s="81">
        <v>43515.763333333336</v>
      </c>
      <c r="Q66" s="79" t="s">
        <v>298</v>
      </c>
      <c r="R66" s="79"/>
      <c r="S66" s="79"/>
      <c r="T66" s="79"/>
      <c r="U66" s="79"/>
      <c r="V66" s="82" t="s">
        <v>419</v>
      </c>
      <c r="W66" s="81">
        <v>43515.763333333336</v>
      </c>
      <c r="X66" s="82" t="s">
        <v>474</v>
      </c>
      <c r="Y66" s="79"/>
      <c r="Z66" s="79"/>
      <c r="AA66" s="85" t="s">
        <v>559</v>
      </c>
      <c r="AB66" s="79"/>
      <c r="AC66" s="79" t="b">
        <v>0</v>
      </c>
      <c r="AD66" s="79">
        <v>0</v>
      </c>
      <c r="AE66" s="85" t="s">
        <v>598</v>
      </c>
      <c r="AF66" s="79" t="b">
        <v>0</v>
      </c>
      <c r="AG66" s="79" t="s">
        <v>603</v>
      </c>
      <c r="AH66" s="79"/>
      <c r="AI66" s="85" t="s">
        <v>598</v>
      </c>
      <c r="AJ66" s="79" t="b">
        <v>0</v>
      </c>
      <c r="AK66" s="79">
        <v>1</v>
      </c>
      <c r="AL66" s="85" t="s">
        <v>591</v>
      </c>
      <c r="AM66" s="79" t="s">
        <v>611</v>
      </c>
      <c r="AN66" s="79" t="b">
        <v>0</v>
      </c>
      <c r="AO66" s="85" t="s">
        <v>591</v>
      </c>
      <c r="AP66" s="79" t="s">
        <v>176</v>
      </c>
      <c r="AQ66" s="79">
        <v>0</v>
      </c>
      <c r="AR66" s="79">
        <v>0</v>
      </c>
      <c r="AS66" s="79"/>
      <c r="AT66" s="79"/>
      <c r="AU66" s="79"/>
      <c r="AV66" s="79"/>
      <c r="AW66" s="79"/>
      <c r="AX66" s="79"/>
      <c r="AY66" s="79"/>
      <c r="AZ66" s="79"/>
      <c r="BA66">
        <v>10</v>
      </c>
      <c r="BB66" s="78" t="str">
        <f>REPLACE(INDEX(GroupVertices[Group],MATCH(Edges[[#This Row],[Vertex 1]],GroupVertices[Vertex],0)),1,1,"")</f>
        <v>4</v>
      </c>
      <c r="BC66" s="78" t="str">
        <f>REPLACE(INDEX(GroupVertices[Group],MATCH(Edges[[#This Row],[Vertex 2]],GroupVertices[Vertex],0)),1,1,"")</f>
        <v>1</v>
      </c>
      <c r="BD66" s="48">
        <v>0</v>
      </c>
      <c r="BE66" s="49">
        <v>0</v>
      </c>
      <c r="BF66" s="48">
        <v>0</v>
      </c>
      <c r="BG66" s="49">
        <v>0</v>
      </c>
      <c r="BH66" s="48">
        <v>0</v>
      </c>
      <c r="BI66" s="49">
        <v>0</v>
      </c>
      <c r="BJ66" s="48">
        <v>21</v>
      </c>
      <c r="BK66" s="49">
        <v>100</v>
      </c>
      <c r="BL66" s="48">
        <v>21</v>
      </c>
    </row>
    <row r="67" spans="1:64" ht="15">
      <c r="A67" s="64" t="s">
        <v>236</v>
      </c>
      <c r="B67" s="64" t="s">
        <v>242</v>
      </c>
      <c r="C67" s="65" t="s">
        <v>1461</v>
      </c>
      <c r="D67" s="66">
        <v>10</v>
      </c>
      <c r="E67" s="67" t="s">
        <v>136</v>
      </c>
      <c r="F67" s="68">
        <v>19</v>
      </c>
      <c r="G67" s="65"/>
      <c r="H67" s="69"/>
      <c r="I67" s="70"/>
      <c r="J67" s="70"/>
      <c r="K67" s="34" t="s">
        <v>65</v>
      </c>
      <c r="L67" s="77">
        <v>67</v>
      </c>
      <c r="M67" s="77"/>
      <c r="N67" s="72"/>
      <c r="O67" s="79" t="s">
        <v>260</v>
      </c>
      <c r="P67" s="81">
        <v>43515.763703703706</v>
      </c>
      <c r="Q67" s="79" t="s">
        <v>287</v>
      </c>
      <c r="R67" s="79"/>
      <c r="S67" s="79"/>
      <c r="T67" s="79" t="s">
        <v>355</v>
      </c>
      <c r="U67" s="79"/>
      <c r="V67" s="82" t="s">
        <v>419</v>
      </c>
      <c r="W67" s="81">
        <v>43515.763703703706</v>
      </c>
      <c r="X67" s="82" t="s">
        <v>462</v>
      </c>
      <c r="Y67" s="79"/>
      <c r="Z67" s="79"/>
      <c r="AA67" s="85" t="s">
        <v>547</v>
      </c>
      <c r="AB67" s="79"/>
      <c r="AC67" s="79" t="b">
        <v>0</v>
      </c>
      <c r="AD67" s="79">
        <v>0</v>
      </c>
      <c r="AE67" s="85" t="s">
        <v>598</v>
      </c>
      <c r="AF67" s="79" t="b">
        <v>0</v>
      </c>
      <c r="AG67" s="79" t="s">
        <v>603</v>
      </c>
      <c r="AH67" s="79"/>
      <c r="AI67" s="85" t="s">
        <v>598</v>
      </c>
      <c r="AJ67" s="79" t="b">
        <v>0</v>
      </c>
      <c r="AK67" s="79">
        <v>1</v>
      </c>
      <c r="AL67" s="85" t="s">
        <v>546</v>
      </c>
      <c r="AM67" s="79" t="s">
        <v>611</v>
      </c>
      <c r="AN67" s="79" t="b">
        <v>0</v>
      </c>
      <c r="AO67" s="85" t="s">
        <v>546</v>
      </c>
      <c r="AP67" s="79" t="s">
        <v>176</v>
      </c>
      <c r="AQ67" s="79">
        <v>0</v>
      </c>
      <c r="AR67" s="79">
        <v>0</v>
      </c>
      <c r="AS67" s="79"/>
      <c r="AT67" s="79"/>
      <c r="AU67" s="79"/>
      <c r="AV67" s="79"/>
      <c r="AW67" s="79"/>
      <c r="AX67" s="79"/>
      <c r="AY67" s="79"/>
      <c r="AZ67" s="79"/>
      <c r="BA67">
        <v>10</v>
      </c>
      <c r="BB67" s="78" t="str">
        <f>REPLACE(INDEX(GroupVertices[Group],MATCH(Edges[[#This Row],[Vertex 1]],GroupVertices[Vertex],0)),1,1,"")</f>
        <v>4</v>
      </c>
      <c r="BC67" s="78" t="str">
        <f>REPLACE(INDEX(GroupVertices[Group],MATCH(Edges[[#This Row],[Vertex 2]],GroupVertices[Vertex],0)),1,1,"")</f>
        <v>1</v>
      </c>
      <c r="BD67" s="48"/>
      <c r="BE67" s="49"/>
      <c r="BF67" s="48"/>
      <c r="BG67" s="49"/>
      <c r="BH67" s="48"/>
      <c r="BI67" s="49"/>
      <c r="BJ67" s="48"/>
      <c r="BK67" s="49"/>
      <c r="BL67" s="48"/>
    </row>
    <row r="68" spans="1:64" ht="15">
      <c r="A68" s="64" t="s">
        <v>236</v>
      </c>
      <c r="B68" s="64" t="s">
        <v>247</v>
      </c>
      <c r="C68" s="65" t="s">
        <v>1459</v>
      </c>
      <c r="D68" s="66">
        <v>3.7777777777777777</v>
      </c>
      <c r="E68" s="67" t="s">
        <v>136</v>
      </c>
      <c r="F68" s="68">
        <v>30.555555555555557</v>
      </c>
      <c r="G68" s="65"/>
      <c r="H68" s="69"/>
      <c r="I68" s="70"/>
      <c r="J68" s="70"/>
      <c r="K68" s="34" t="s">
        <v>65</v>
      </c>
      <c r="L68" s="77">
        <v>68</v>
      </c>
      <c r="M68" s="77"/>
      <c r="N68" s="72"/>
      <c r="O68" s="79" t="s">
        <v>260</v>
      </c>
      <c r="P68" s="81">
        <v>43515.763703703706</v>
      </c>
      <c r="Q68" s="79" t="s">
        <v>287</v>
      </c>
      <c r="R68" s="79"/>
      <c r="S68" s="79"/>
      <c r="T68" s="79" t="s">
        <v>355</v>
      </c>
      <c r="U68" s="79"/>
      <c r="V68" s="82" t="s">
        <v>419</v>
      </c>
      <c r="W68" s="81">
        <v>43515.763703703706</v>
      </c>
      <c r="X68" s="82" t="s">
        <v>462</v>
      </c>
      <c r="Y68" s="79"/>
      <c r="Z68" s="79"/>
      <c r="AA68" s="85" t="s">
        <v>547</v>
      </c>
      <c r="AB68" s="79"/>
      <c r="AC68" s="79" t="b">
        <v>0</v>
      </c>
      <c r="AD68" s="79">
        <v>0</v>
      </c>
      <c r="AE68" s="85" t="s">
        <v>598</v>
      </c>
      <c r="AF68" s="79" t="b">
        <v>0</v>
      </c>
      <c r="AG68" s="79" t="s">
        <v>603</v>
      </c>
      <c r="AH68" s="79"/>
      <c r="AI68" s="85" t="s">
        <v>598</v>
      </c>
      <c r="AJ68" s="79" t="b">
        <v>0</v>
      </c>
      <c r="AK68" s="79">
        <v>1</v>
      </c>
      <c r="AL68" s="85" t="s">
        <v>546</v>
      </c>
      <c r="AM68" s="79" t="s">
        <v>611</v>
      </c>
      <c r="AN68" s="79" t="b">
        <v>0</v>
      </c>
      <c r="AO68" s="85" t="s">
        <v>546</v>
      </c>
      <c r="AP68" s="79" t="s">
        <v>176</v>
      </c>
      <c r="AQ68" s="79">
        <v>0</v>
      </c>
      <c r="AR68" s="79">
        <v>0</v>
      </c>
      <c r="AS68" s="79"/>
      <c r="AT68" s="79"/>
      <c r="AU68" s="79"/>
      <c r="AV68" s="79"/>
      <c r="AW68" s="79"/>
      <c r="AX68" s="79"/>
      <c r="AY68" s="79"/>
      <c r="AZ68" s="79"/>
      <c r="BA68">
        <v>2</v>
      </c>
      <c r="BB68" s="78" t="str">
        <f>REPLACE(INDEX(GroupVertices[Group],MATCH(Edges[[#This Row],[Vertex 1]],GroupVertices[Vertex],0)),1,1,"")</f>
        <v>4</v>
      </c>
      <c r="BC68" s="78" t="str">
        <f>REPLACE(INDEX(GroupVertices[Group],MATCH(Edges[[#This Row],[Vertex 2]],GroupVertices[Vertex],0)),1,1,"")</f>
        <v>3</v>
      </c>
      <c r="BD68" s="48"/>
      <c r="BE68" s="49"/>
      <c r="BF68" s="48"/>
      <c r="BG68" s="49"/>
      <c r="BH68" s="48"/>
      <c r="BI68" s="49"/>
      <c r="BJ68" s="48"/>
      <c r="BK68" s="49"/>
      <c r="BL68" s="48"/>
    </row>
    <row r="69" spans="1:64" ht="15">
      <c r="A69" s="64" t="s">
        <v>236</v>
      </c>
      <c r="B69" s="64" t="s">
        <v>242</v>
      </c>
      <c r="C69" s="65" t="s">
        <v>1461</v>
      </c>
      <c r="D69" s="66">
        <v>10</v>
      </c>
      <c r="E69" s="67" t="s">
        <v>136</v>
      </c>
      <c r="F69" s="68">
        <v>19</v>
      </c>
      <c r="G69" s="65"/>
      <c r="H69" s="69"/>
      <c r="I69" s="70"/>
      <c r="J69" s="70"/>
      <c r="K69" s="34" t="s">
        <v>65</v>
      </c>
      <c r="L69" s="77">
        <v>69</v>
      </c>
      <c r="M69" s="77"/>
      <c r="N69" s="72"/>
      <c r="O69" s="79" t="s">
        <v>260</v>
      </c>
      <c r="P69" s="81">
        <v>43515.77599537037</v>
      </c>
      <c r="Q69" s="79" t="s">
        <v>299</v>
      </c>
      <c r="R69" s="79"/>
      <c r="S69" s="79"/>
      <c r="T69" s="79" t="s">
        <v>369</v>
      </c>
      <c r="U69" s="82" t="s">
        <v>381</v>
      </c>
      <c r="V69" s="82" t="s">
        <v>381</v>
      </c>
      <c r="W69" s="81">
        <v>43515.77599537037</v>
      </c>
      <c r="X69" s="82" t="s">
        <v>475</v>
      </c>
      <c r="Y69" s="79"/>
      <c r="Z69" s="79"/>
      <c r="AA69" s="85" t="s">
        <v>560</v>
      </c>
      <c r="AB69" s="79"/>
      <c r="AC69" s="79" t="b">
        <v>0</v>
      </c>
      <c r="AD69" s="79">
        <v>1</v>
      </c>
      <c r="AE69" s="85" t="s">
        <v>598</v>
      </c>
      <c r="AF69" s="79" t="b">
        <v>0</v>
      </c>
      <c r="AG69" s="79" t="s">
        <v>603</v>
      </c>
      <c r="AH69" s="79"/>
      <c r="AI69" s="85" t="s">
        <v>598</v>
      </c>
      <c r="AJ69" s="79" t="b">
        <v>0</v>
      </c>
      <c r="AK69" s="79">
        <v>0</v>
      </c>
      <c r="AL69" s="85" t="s">
        <v>598</v>
      </c>
      <c r="AM69" s="79" t="s">
        <v>611</v>
      </c>
      <c r="AN69" s="79" t="b">
        <v>0</v>
      </c>
      <c r="AO69" s="85" t="s">
        <v>560</v>
      </c>
      <c r="AP69" s="79" t="s">
        <v>176</v>
      </c>
      <c r="AQ69" s="79">
        <v>0</v>
      </c>
      <c r="AR69" s="79">
        <v>0</v>
      </c>
      <c r="AS69" s="79"/>
      <c r="AT69" s="79"/>
      <c r="AU69" s="79"/>
      <c r="AV69" s="79"/>
      <c r="AW69" s="79"/>
      <c r="AX69" s="79"/>
      <c r="AY69" s="79"/>
      <c r="AZ69" s="79"/>
      <c r="BA69">
        <v>10</v>
      </c>
      <c r="BB69" s="78" t="str">
        <f>REPLACE(INDEX(GroupVertices[Group],MATCH(Edges[[#This Row],[Vertex 1]],GroupVertices[Vertex],0)),1,1,"")</f>
        <v>4</v>
      </c>
      <c r="BC69" s="78" t="str">
        <f>REPLACE(INDEX(GroupVertices[Group],MATCH(Edges[[#This Row],[Vertex 2]],GroupVertices[Vertex],0)),1,1,"")</f>
        <v>1</v>
      </c>
      <c r="BD69" s="48">
        <v>3</v>
      </c>
      <c r="BE69" s="49">
        <v>11.11111111111111</v>
      </c>
      <c r="BF69" s="48">
        <v>2</v>
      </c>
      <c r="BG69" s="49">
        <v>7.407407407407407</v>
      </c>
      <c r="BH69" s="48">
        <v>0</v>
      </c>
      <c r="BI69" s="49">
        <v>0</v>
      </c>
      <c r="BJ69" s="48">
        <v>22</v>
      </c>
      <c r="BK69" s="49">
        <v>81.48148148148148</v>
      </c>
      <c r="BL69" s="48">
        <v>27</v>
      </c>
    </row>
    <row r="70" spans="1:64" ht="15">
      <c r="A70" s="64" t="s">
        <v>238</v>
      </c>
      <c r="B70" s="64" t="s">
        <v>247</v>
      </c>
      <c r="C70" s="65" t="s">
        <v>1458</v>
      </c>
      <c r="D70" s="66">
        <v>3</v>
      </c>
      <c r="E70" s="67" t="s">
        <v>132</v>
      </c>
      <c r="F70" s="68">
        <v>32</v>
      </c>
      <c r="G70" s="65"/>
      <c r="H70" s="69"/>
      <c r="I70" s="70"/>
      <c r="J70" s="70"/>
      <c r="K70" s="34" t="s">
        <v>65</v>
      </c>
      <c r="L70" s="77">
        <v>70</v>
      </c>
      <c r="M70" s="77"/>
      <c r="N70" s="72"/>
      <c r="O70" s="79" t="s">
        <v>260</v>
      </c>
      <c r="P70" s="81">
        <v>43515.77605324074</v>
      </c>
      <c r="Q70" s="79" t="s">
        <v>300</v>
      </c>
      <c r="R70" s="79"/>
      <c r="S70" s="79"/>
      <c r="T70" s="79" t="s">
        <v>370</v>
      </c>
      <c r="U70" s="79"/>
      <c r="V70" s="82" t="s">
        <v>421</v>
      </c>
      <c r="W70" s="81">
        <v>43515.77605324074</v>
      </c>
      <c r="X70" s="82" t="s">
        <v>476</v>
      </c>
      <c r="Y70" s="79"/>
      <c r="Z70" s="79"/>
      <c r="AA70" s="85" t="s">
        <v>561</v>
      </c>
      <c r="AB70" s="79"/>
      <c r="AC70" s="79" t="b">
        <v>0</v>
      </c>
      <c r="AD70" s="79">
        <v>1</v>
      </c>
      <c r="AE70" s="85" t="s">
        <v>598</v>
      </c>
      <c r="AF70" s="79" t="b">
        <v>0</v>
      </c>
      <c r="AG70" s="79" t="s">
        <v>603</v>
      </c>
      <c r="AH70" s="79"/>
      <c r="AI70" s="85" t="s">
        <v>598</v>
      </c>
      <c r="AJ70" s="79" t="b">
        <v>0</v>
      </c>
      <c r="AK70" s="79">
        <v>0</v>
      </c>
      <c r="AL70" s="85" t="s">
        <v>598</v>
      </c>
      <c r="AM70" s="79" t="s">
        <v>609</v>
      </c>
      <c r="AN70" s="79" t="b">
        <v>0</v>
      </c>
      <c r="AO70" s="85" t="s">
        <v>561</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2</v>
      </c>
      <c r="BE70" s="49">
        <v>4.761904761904762</v>
      </c>
      <c r="BF70" s="48">
        <v>2</v>
      </c>
      <c r="BG70" s="49">
        <v>4.761904761904762</v>
      </c>
      <c r="BH70" s="48">
        <v>0</v>
      </c>
      <c r="BI70" s="49">
        <v>0</v>
      </c>
      <c r="BJ70" s="48">
        <v>38</v>
      </c>
      <c r="BK70" s="49">
        <v>90.47619047619048</v>
      </c>
      <c r="BL70" s="48">
        <v>42</v>
      </c>
    </row>
    <row r="71" spans="1:64" ht="15">
      <c r="A71" s="64" t="s">
        <v>239</v>
      </c>
      <c r="B71" s="64" t="s">
        <v>239</v>
      </c>
      <c r="C71" s="65" t="s">
        <v>1458</v>
      </c>
      <c r="D71" s="66">
        <v>3</v>
      </c>
      <c r="E71" s="67" t="s">
        <v>132</v>
      </c>
      <c r="F71" s="68">
        <v>32</v>
      </c>
      <c r="G71" s="65"/>
      <c r="H71" s="69"/>
      <c r="I71" s="70"/>
      <c r="J71" s="70"/>
      <c r="K71" s="34" t="s">
        <v>65</v>
      </c>
      <c r="L71" s="77">
        <v>71</v>
      </c>
      <c r="M71" s="77"/>
      <c r="N71" s="72"/>
      <c r="O71" s="79" t="s">
        <v>176</v>
      </c>
      <c r="P71" s="81">
        <v>43515.77638888889</v>
      </c>
      <c r="Q71" s="79" t="s">
        <v>301</v>
      </c>
      <c r="R71" s="79"/>
      <c r="S71" s="79"/>
      <c r="T71" s="79" t="s">
        <v>371</v>
      </c>
      <c r="U71" s="82" t="s">
        <v>382</v>
      </c>
      <c r="V71" s="82" t="s">
        <v>382</v>
      </c>
      <c r="W71" s="81">
        <v>43515.77638888889</v>
      </c>
      <c r="X71" s="82" t="s">
        <v>477</v>
      </c>
      <c r="Y71" s="79"/>
      <c r="Z71" s="79"/>
      <c r="AA71" s="85" t="s">
        <v>562</v>
      </c>
      <c r="AB71" s="79"/>
      <c r="AC71" s="79" t="b">
        <v>0</v>
      </c>
      <c r="AD71" s="79">
        <v>3</v>
      </c>
      <c r="AE71" s="85" t="s">
        <v>598</v>
      </c>
      <c r="AF71" s="79" t="b">
        <v>0</v>
      </c>
      <c r="AG71" s="79" t="s">
        <v>603</v>
      </c>
      <c r="AH71" s="79"/>
      <c r="AI71" s="85" t="s">
        <v>598</v>
      </c>
      <c r="AJ71" s="79" t="b">
        <v>0</v>
      </c>
      <c r="AK71" s="79">
        <v>0</v>
      </c>
      <c r="AL71" s="85" t="s">
        <v>598</v>
      </c>
      <c r="AM71" s="79" t="s">
        <v>609</v>
      </c>
      <c r="AN71" s="79" t="b">
        <v>0</v>
      </c>
      <c r="AO71" s="85" t="s">
        <v>562</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v>0</v>
      </c>
      <c r="BE71" s="49">
        <v>0</v>
      </c>
      <c r="BF71" s="48">
        <v>0</v>
      </c>
      <c r="BG71" s="49">
        <v>0</v>
      </c>
      <c r="BH71" s="48">
        <v>0</v>
      </c>
      <c r="BI71" s="49">
        <v>0</v>
      </c>
      <c r="BJ71" s="48">
        <v>13</v>
      </c>
      <c r="BK71" s="49">
        <v>100</v>
      </c>
      <c r="BL71" s="48">
        <v>13</v>
      </c>
    </row>
    <row r="72" spans="1:64" ht="15">
      <c r="A72" s="64" t="s">
        <v>240</v>
      </c>
      <c r="B72" s="64" t="s">
        <v>247</v>
      </c>
      <c r="C72" s="65" t="s">
        <v>1458</v>
      </c>
      <c r="D72" s="66">
        <v>3</v>
      </c>
      <c r="E72" s="67" t="s">
        <v>132</v>
      </c>
      <c r="F72" s="68">
        <v>32</v>
      </c>
      <c r="G72" s="65"/>
      <c r="H72" s="69"/>
      <c r="I72" s="70"/>
      <c r="J72" s="70"/>
      <c r="K72" s="34" t="s">
        <v>65</v>
      </c>
      <c r="L72" s="77">
        <v>72</v>
      </c>
      <c r="M72" s="77"/>
      <c r="N72" s="72"/>
      <c r="O72" s="79" t="s">
        <v>260</v>
      </c>
      <c r="P72" s="81">
        <v>43515.78126157408</v>
      </c>
      <c r="Q72" s="79" t="s">
        <v>283</v>
      </c>
      <c r="R72" s="79"/>
      <c r="S72" s="79"/>
      <c r="T72" s="79" t="s">
        <v>355</v>
      </c>
      <c r="U72" s="79"/>
      <c r="V72" s="82" t="s">
        <v>422</v>
      </c>
      <c r="W72" s="81">
        <v>43515.78126157408</v>
      </c>
      <c r="X72" s="82" t="s">
        <v>478</v>
      </c>
      <c r="Y72" s="79"/>
      <c r="Z72" s="79"/>
      <c r="AA72" s="85" t="s">
        <v>563</v>
      </c>
      <c r="AB72" s="79"/>
      <c r="AC72" s="79" t="b">
        <v>0</v>
      </c>
      <c r="AD72" s="79">
        <v>0</v>
      </c>
      <c r="AE72" s="85" t="s">
        <v>598</v>
      </c>
      <c r="AF72" s="79" t="b">
        <v>0</v>
      </c>
      <c r="AG72" s="79" t="s">
        <v>603</v>
      </c>
      <c r="AH72" s="79"/>
      <c r="AI72" s="85" t="s">
        <v>598</v>
      </c>
      <c r="AJ72" s="79" t="b">
        <v>0</v>
      </c>
      <c r="AK72" s="79">
        <v>2</v>
      </c>
      <c r="AL72" s="85" t="s">
        <v>574</v>
      </c>
      <c r="AM72" s="79" t="s">
        <v>611</v>
      </c>
      <c r="AN72" s="79" t="b">
        <v>0</v>
      </c>
      <c r="AO72" s="85" t="s">
        <v>574</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240</v>
      </c>
      <c r="B73" s="64" t="s">
        <v>242</v>
      </c>
      <c r="C73" s="65" t="s">
        <v>1459</v>
      </c>
      <c r="D73" s="66">
        <v>3.7777777777777777</v>
      </c>
      <c r="E73" s="67" t="s">
        <v>136</v>
      </c>
      <c r="F73" s="68">
        <v>30.555555555555557</v>
      </c>
      <c r="G73" s="65"/>
      <c r="H73" s="69"/>
      <c r="I73" s="70"/>
      <c r="J73" s="70"/>
      <c r="K73" s="34" t="s">
        <v>65</v>
      </c>
      <c r="L73" s="77">
        <v>73</v>
      </c>
      <c r="M73" s="77"/>
      <c r="N73" s="72"/>
      <c r="O73" s="79" t="s">
        <v>260</v>
      </c>
      <c r="P73" s="81">
        <v>43515.78126157408</v>
      </c>
      <c r="Q73" s="79" t="s">
        <v>283</v>
      </c>
      <c r="R73" s="79"/>
      <c r="S73" s="79"/>
      <c r="T73" s="79" t="s">
        <v>355</v>
      </c>
      <c r="U73" s="79"/>
      <c r="V73" s="82" t="s">
        <v>422</v>
      </c>
      <c r="W73" s="81">
        <v>43515.78126157408</v>
      </c>
      <c r="X73" s="82" t="s">
        <v>478</v>
      </c>
      <c r="Y73" s="79"/>
      <c r="Z73" s="79"/>
      <c r="AA73" s="85" t="s">
        <v>563</v>
      </c>
      <c r="AB73" s="79"/>
      <c r="AC73" s="79" t="b">
        <v>0</v>
      </c>
      <c r="AD73" s="79">
        <v>0</v>
      </c>
      <c r="AE73" s="85" t="s">
        <v>598</v>
      </c>
      <c r="AF73" s="79" t="b">
        <v>0</v>
      </c>
      <c r="AG73" s="79" t="s">
        <v>603</v>
      </c>
      <c r="AH73" s="79"/>
      <c r="AI73" s="85" t="s">
        <v>598</v>
      </c>
      <c r="AJ73" s="79" t="b">
        <v>0</v>
      </c>
      <c r="AK73" s="79">
        <v>2</v>
      </c>
      <c r="AL73" s="85" t="s">
        <v>574</v>
      </c>
      <c r="AM73" s="79" t="s">
        <v>611</v>
      </c>
      <c r="AN73" s="79" t="b">
        <v>0</v>
      </c>
      <c r="AO73" s="85" t="s">
        <v>574</v>
      </c>
      <c r="AP73" s="79" t="s">
        <v>176</v>
      </c>
      <c r="AQ73" s="79">
        <v>0</v>
      </c>
      <c r="AR73" s="79">
        <v>0</v>
      </c>
      <c r="AS73" s="79"/>
      <c r="AT73" s="79"/>
      <c r="AU73" s="79"/>
      <c r="AV73" s="79"/>
      <c r="AW73" s="79"/>
      <c r="AX73" s="79"/>
      <c r="AY73" s="79"/>
      <c r="AZ73" s="79"/>
      <c r="BA73">
        <v>2</v>
      </c>
      <c r="BB73" s="78" t="str">
        <f>REPLACE(INDEX(GroupVertices[Group],MATCH(Edges[[#This Row],[Vertex 1]],GroupVertices[Vertex],0)),1,1,"")</f>
        <v>3</v>
      </c>
      <c r="BC73" s="78" t="str">
        <f>REPLACE(INDEX(GroupVertices[Group],MATCH(Edges[[#This Row],[Vertex 2]],GroupVertices[Vertex],0)),1,1,"")</f>
        <v>1</v>
      </c>
      <c r="BD73" s="48">
        <v>0</v>
      </c>
      <c r="BE73" s="49">
        <v>0</v>
      </c>
      <c r="BF73" s="48">
        <v>0</v>
      </c>
      <c r="BG73" s="49">
        <v>0</v>
      </c>
      <c r="BH73" s="48">
        <v>0</v>
      </c>
      <c r="BI73" s="49">
        <v>0</v>
      </c>
      <c r="BJ73" s="48">
        <v>22</v>
      </c>
      <c r="BK73" s="49">
        <v>100</v>
      </c>
      <c r="BL73" s="48">
        <v>22</v>
      </c>
    </row>
    <row r="74" spans="1:64" ht="15">
      <c r="A74" s="64" t="s">
        <v>240</v>
      </c>
      <c r="B74" s="64" t="s">
        <v>245</v>
      </c>
      <c r="C74" s="65" t="s">
        <v>1458</v>
      </c>
      <c r="D74" s="66">
        <v>3</v>
      </c>
      <c r="E74" s="67" t="s">
        <v>132</v>
      </c>
      <c r="F74" s="68">
        <v>32</v>
      </c>
      <c r="G74" s="65"/>
      <c r="H74" s="69"/>
      <c r="I74" s="70"/>
      <c r="J74" s="70"/>
      <c r="K74" s="34" t="s">
        <v>65</v>
      </c>
      <c r="L74" s="77">
        <v>74</v>
      </c>
      <c r="M74" s="77"/>
      <c r="N74" s="72"/>
      <c r="O74" s="79" t="s">
        <v>260</v>
      </c>
      <c r="P74" s="81">
        <v>43515.781539351854</v>
      </c>
      <c r="Q74" s="79" t="s">
        <v>274</v>
      </c>
      <c r="R74" s="79"/>
      <c r="S74" s="79"/>
      <c r="T74" s="79"/>
      <c r="U74" s="79"/>
      <c r="V74" s="82" t="s">
        <v>422</v>
      </c>
      <c r="W74" s="81">
        <v>43515.781539351854</v>
      </c>
      <c r="X74" s="82" t="s">
        <v>479</v>
      </c>
      <c r="Y74" s="79"/>
      <c r="Z74" s="79"/>
      <c r="AA74" s="85" t="s">
        <v>564</v>
      </c>
      <c r="AB74" s="79"/>
      <c r="AC74" s="79" t="b">
        <v>0</v>
      </c>
      <c r="AD74" s="79">
        <v>0</v>
      </c>
      <c r="AE74" s="85" t="s">
        <v>598</v>
      </c>
      <c r="AF74" s="79" t="b">
        <v>0</v>
      </c>
      <c r="AG74" s="79" t="s">
        <v>603</v>
      </c>
      <c r="AH74" s="79"/>
      <c r="AI74" s="85" t="s">
        <v>598</v>
      </c>
      <c r="AJ74" s="79" t="b">
        <v>0</v>
      </c>
      <c r="AK74" s="79">
        <v>4</v>
      </c>
      <c r="AL74" s="85" t="s">
        <v>570</v>
      </c>
      <c r="AM74" s="79" t="s">
        <v>611</v>
      </c>
      <c r="AN74" s="79" t="b">
        <v>0</v>
      </c>
      <c r="AO74" s="85" t="s">
        <v>570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2</v>
      </c>
      <c r="BD74" s="48"/>
      <c r="BE74" s="49"/>
      <c r="BF74" s="48"/>
      <c r="BG74" s="49"/>
      <c r="BH74" s="48"/>
      <c r="BI74" s="49"/>
      <c r="BJ74" s="48"/>
      <c r="BK74" s="49"/>
      <c r="BL74" s="48"/>
    </row>
    <row r="75" spans="1:64" ht="15">
      <c r="A75" s="64" t="s">
        <v>240</v>
      </c>
      <c r="B75" s="64" t="s">
        <v>242</v>
      </c>
      <c r="C75" s="65" t="s">
        <v>1459</v>
      </c>
      <c r="D75" s="66">
        <v>3.7777777777777777</v>
      </c>
      <c r="E75" s="67" t="s">
        <v>136</v>
      </c>
      <c r="F75" s="68">
        <v>30.555555555555557</v>
      </c>
      <c r="G75" s="65"/>
      <c r="H75" s="69"/>
      <c r="I75" s="70"/>
      <c r="J75" s="70"/>
      <c r="K75" s="34" t="s">
        <v>65</v>
      </c>
      <c r="L75" s="77">
        <v>75</v>
      </c>
      <c r="M75" s="77"/>
      <c r="N75" s="72"/>
      <c r="O75" s="79" t="s">
        <v>260</v>
      </c>
      <c r="P75" s="81">
        <v>43515.781539351854</v>
      </c>
      <c r="Q75" s="79" t="s">
        <v>274</v>
      </c>
      <c r="R75" s="79"/>
      <c r="S75" s="79"/>
      <c r="T75" s="79"/>
      <c r="U75" s="79"/>
      <c r="V75" s="82" t="s">
        <v>422</v>
      </c>
      <c r="W75" s="81">
        <v>43515.781539351854</v>
      </c>
      <c r="X75" s="82" t="s">
        <v>479</v>
      </c>
      <c r="Y75" s="79"/>
      <c r="Z75" s="79"/>
      <c r="AA75" s="85" t="s">
        <v>564</v>
      </c>
      <c r="AB75" s="79"/>
      <c r="AC75" s="79" t="b">
        <v>0</v>
      </c>
      <c r="AD75" s="79">
        <v>0</v>
      </c>
      <c r="AE75" s="85" t="s">
        <v>598</v>
      </c>
      <c r="AF75" s="79" t="b">
        <v>0</v>
      </c>
      <c r="AG75" s="79" t="s">
        <v>603</v>
      </c>
      <c r="AH75" s="79"/>
      <c r="AI75" s="85" t="s">
        <v>598</v>
      </c>
      <c r="AJ75" s="79" t="b">
        <v>0</v>
      </c>
      <c r="AK75" s="79">
        <v>4</v>
      </c>
      <c r="AL75" s="85" t="s">
        <v>570</v>
      </c>
      <c r="AM75" s="79" t="s">
        <v>611</v>
      </c>
      <c r="AN75" s="79" t="b">
        <v>0</v>
      </c>
      <c r="AO75" s="85" t="s">
        <v>570</v>
      </c>
      <c r="AP75" s="79" t="s">
        <v>176</v>
      </c>
      <c r="AQ75" s="79">
        <v>0</v>
      </c>
      <c r="AR75" s="79">
        <v>0</v>
      </c>
      <c r="AS75" s="79"/>
      <c r="AT75" s="79"/>
      <c r="AU75" s="79"/>
      <c r="AV75" s="79"/>
      <c r="AW75" s="79"/>
      <c r="AX75" s="79"/>
      <c r="AY75" s="79"/>
      <c r="AZ75" s="79"/>
      <c r="BA75">
        <v>2</v>
      </c>
      <c r="BB75" s="78" t="str">
        <f>REPLACE(INDEX(GroupVertices[Group],MATCH(Edges[[#This Row],[Vertex 1]],GroupVertices[Vertex],0)),1,1,"")</f>
        <v>3</v>
      </c>
      <c r="BC75" s="78" t="str">
        <f>REPLACE(INDEX(GroupVertices[Group],MATCH(Edges[[#This Row],[Vertex 2]],GroupVertices[Vertex],0)),1,1,"")</f>
        <v>1</v>
      </c>
      <c r="BD75" s="48">
        <v>1</v>
      </c>
      <c r="BE75" s="49">
        <v>3.5714285714285716</v>
      </c>
      <c r="BF75" s="48">
        <v>0</v>
      </c>
      <c r="BG75" s="49">
        <v>0</v>
      </c>
      <c r="BH75" s="48">
        <v>0</v>
      </c>
      <c r="BI75" s="49">
        <v>0</v>
      </c>
      <c r="BJ75" s="48">
        <v>27</v>
      </c>
      <c r="BK75" s="49">
        <v>96.42857142857143</v>
      </c>
      <c r="BL75" s="48">
        <v>28</v>
      </c>
    </row>
    <row r="76" spans="1:64" ht="15">
      <c r="A76" s="64" t="s">
        <v>241</v>
      </c>
      <c r="B76" s="64" t="s">
        <v>242</v>
      </c>
      <c r="C76" s="65" t="s">
        <v>1459</v>
      </c>
      <c r="D76" s="66">
        <v>3.7777777777777777</v>
      </c>
      <c r="E76" s="67" t="s">
        <v>136</v>
      </c>
      <c r="F76" s="68">
        <v>30.555555555555557</v>
      </c>
      <c r="G76" s="65"/>
      <c r="H76" s="69"/>
      <c r="I76" s="70"/>
      <c r="J76" s="70"/>
      <c r="K76" s="34" t="s">
        <v>66</v>
      </c>
      <c r="L76" s="77">
        <v>76</v>
      </c>
      <c r="M76" s="77"/>
      <c r="N76" s="72"/>
      <c r="O76" s="79" t="s">
        <v>260</v>
      </c>
      <c r="P76" s="81">
        <v>43515.71659722222</v>
      </c>
      <c r="Q76" s="79" t="s">
        <v>302</v>
      </c>
      <c r="R76" s="79"/>
      <c r="S76" s="79"/>
      <c r="T76" s="79" t="s">
        <v>355</v>
      </c>
      <c r="U76" s="82" t="s">
        <v>383</v>
      </c>
      <c r="V76" s="82" t="s">
        <v>383</v>
      </c>
      <c r="W76" s="81">
        <v>43515.71659722222</v>
      </c>
      <c r="X76" s="82" t="s">
        <v>480</v>
      </c>
      <c r="Y76" s="79"/>
      <c r="Z76" s="79"/>
      <c r="AA76" s="85" t="s">
        <v>565</v>
      </c>
      <c r="AB76" s="79"/>
      <c r="AC76" s="79" t="b">
        <v>0</v>
      </c>
      <c r="AD76" s="79">
        <v>2</v>
      </c>
      <c r="AE76" s="85" t="s">
        <v>598</v>
      </c>
      <c r="AF76" s="79" t="b">
        <v>0</v>
      </c>
      <c r="AG76" s="79" t="s">
        <v>603</v>
      </c>
      <c r="AH76" s="79"/>
      <c r="AI76" s="85" t="s">
        <v>598</v>
      </c>
      <c r="AJ76" s="79" t="b">
        <v>0</v>
      </c>
      <c r="AK76" s="79">
        <v>0</v>
      </c>
      <c r="AL76" s="85" t="s">
        <v>598</v>
      </c>
      <c r="AM76" s="79" t="s">
        <v>611</v>
      </c>
      <c r="AN76" s="79" t="b">
        <v>0</v>
      </c>
      <c r="AO76" s="85" t="s">
        <v>565</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2</v>
      </c>
      <c r="BE76" s="49">
        <v>15.384615384615385</v>
      </c>
      <c r="BF76" s="48">
        <v>0</v>
      </c>
      <c r="BG76" s="49">
        <v>0</v>
      </c>
      <c r="BH76" s="48">
        <v>0</v>
      </c>
      <c r="BI76" s="49">
        <v>0</v>
      </c>
      <c r="BJ76" s="48">
        <v>11</v>
      </c>
      <c r="BK76" s="49">
        <v>84.61538461538461</v>
      </c>
      <c r="BL76" s="48">
        <v>13</v>
      </c>
    </row>
    <row r="77" spans="1:64" ht="15">
      <c r="A77" s="64" t="s">
        <v>241</v>
      </c>
      <c r="B77" s="64" t="s">
        <v>241</v>
      </c>
      <c r="C77" s="65" t="s">
        <v>1458</v>
      </c>
      <c r="D77" s="66">
        <v>3</v>
      </c>
      <c r="E77" s="67" t="s">
        <v>132</v>
      </c>
      <c r="F77" s="68">
        <v>32</v>
      </c>
      <c r="G77" s="65"/>
      <c r="H77" s="69"/>
      <c r="I77" s="70"/>
      <c r="J77" s="70"/>
      <c r="K77" s="34" t="s">
        <v>65</v>
      </c>
      <c r="L77" s="77">
        <v>77</v>
      </c>
      <c r="M77" s="77"/>
      <c r="N77" s="72"/>
      <c r="O77" s="79" t="s">
        <v>176</v>
      </c>
      <c r="P77" s="81">
        <v>43515.736712962964</v>
      </c>
      <c r="Q77" s="79" t="s">
        <v>303</v>
      </c>
      <c r="R77" s="79"/>
      <c r="S77" s="79"/>
      <c r="T77" s="79" t="s">
        <v>355</v>
      </c>
      <c r="U77" s="82" t="s">
        <v>384</v>
      </c>
      <c r="V77" s="82" t="s">
        <v>384</v>
      </c>
      <c r="W77" s="81">
        <v>43515.736712962964</v>
      </c>
      <c r="X77" s="82" t="s">
        <v>481</v>
      </c>
      <c r="Y77" s="79"/>
      <c r="Z77" s="79"/>
      <c r="AA77" s="85" t="s">
        <v>566</v>
      </c>
      <c r="AB77" s="79"/>
      <c r="AC77" s="79" t="b">
        <v>0</v>
      </c>
      <c r="AD77" s="79">
        <v>6</v>
      </c>
      <c r="AE77" s="85" t="s">
        <v>598</v>
      </c>
      <c r="AF77" s="79" t="b">
        <v>0</v>
      </c>
      <c r="AG77" s="79" t="s">
        <v>603</v>
      </c>
      <c r="AH77" s="79"/>
      <c r="AI77" s="85" t="s">
        <v>598</v>
      </c>
      <c r="AJ77" s="79" t="b">
        <v>0</v>
      </c>
      <c r="AK77" s="79">
        <v>1</v>
      </c>
      <c r="AL77" s="85" t="s">
        <v>598</v>
      </c>
      <c r="AM77" s="79" t="s">
        <v>611</v>
      </c>
      <c r="AN77" s="79" t="b">
        <v>0</v>
      </c>
      <c r="AO77" s="85" t="s">
        <v>566</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3</v>
      </c>
      <c r="BE77" s="49">
        <v>8.571428571428571</v>
      </c>
      <c r="BF77" s="48">
        <v>1</v>
      </c>
      <c r="BG77" s="49">
        <v>2.857142857142857</v>
      </c>
      <c r="BH77" s="48">
        <v>0</v>
      </c>
      <c r="BI77" s="49">
        <v>0</v>
      </c>
      <c r="BJ77" s="48">
        <v>31</v>
      </c>
      <c r="BK77" s="49">
        <v>88.57142857142857</v>
      </c>
      <c r="BL77" s="48">
        <v>35</v>
      </c>
    </row>
    <row r="78" spans="1:64" ht="15">
      <c r="A78" s="64" t="s">
        <v>241</v>
      </c>
      <c r="B78" s="64" t="s">
        <v>242</v>
      </c>
      <c r="C78" s="65" t="s">
        <v>1459</v>
      </c>
      <c r="D78" s="66">
        <v>3.7777777777777777</v>
      </c>
      <c r="E78" s="67" t="s">
        <v>136</v>
      </c>
      <c r="F78" s="68">
        <v>30.555555555555557</v>
      </c>
      <c r="G78" s="65"/>
      <c r="H78" s="69"/>
      <c r="I78" s="70"/>
      <c r="J78" s="70"/>
      <c r="K78" s="34" t="s">
        <v>66</v>
      </c>
      <c r="L78" s="77">
        <v>78</v>
      </c>
      <c r="M78" s="77"/>
      <c r="N78" s="72"/>
      <c r="O78" s="79" t="s">
        <v>260</v>
      </c>
      <c r="P78" s="81">
        <v>43515.75556712963</v>
      </c>
      <c r="Q78" s="79" t="s">
        <v>304</v>
      </c>
      <c r="R78" s="79"/>
      <c r="S78" s="79"/>
      <c r="T78" s="79"/>
      <c r="U78" s="79"/>
      <c r="V78" s="82" t="s">
        <v>423</v>
      </c>
      <c r="W78" s="81">
        <v>43515.75556712963</v>
      </c>
      <c r="X78" s="82" t="s">
        <v>482</v>
      </c>
      <c r="Y78" s="79"/>
      <c r="Z78" s="79"/>
      <c r="AA78" s="85" t="s">
        <v>567</v>
      </c>
      <c r="AB78" s="79"/>
      <c r="AC78" s="79" t="b">
        <v>0</v>
      </c>
      <c r="AD78" s="79">
        <v>0</v>
      </c>
      <c r="AE78" s="85" t="s">
        <v>598</v>
      </c>
      <c r="AF78" s="79" t="b">
        <v>0</v>
      </c>
      <c r="AG78" s="79" t="s">
        <v>603</v>
      </c>
      <c r="AH78" s="79"/>
      <c r="AI78" s="85" t="s">
        <v>598</v>
      </c>
      <c r="AJ78" s="79" t="b">
        <v>0</v>
      </c>
      <c r="AK78" s="79">
        <v>1</v>
      </c>
      <c r="AL78" s="85" t="s">
        <v>572</v>
      </c>
      <c r="AM78" s="79" t="s">
        <v>611</v>
      </c>
      <c r="AN78" s="79" t="b">
        <v>0</v>
      </c>
      <c r="AO78" s="85" t="s">
        <v>572</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19</v>
      </c>
      <c r="BK78" s="49">
        <v>100</v>
      </c>
      <c r="BL78" s="48">
        <v>19</v>
      </c>
    </row>
    <row r="79" spans="1:64" ht="15">
      <c r="A79" s="64" t="s">
        <v>242</v>
      </c>
      <c r="B79" s="64" t="s">
        <v>241</v>
      </c>
      <c r="C79" s="65" t="s">
        <v>1458</v>
      </c>
      <c r="D79" s="66">
        <v>3</v>
      </c>
      <c r="E79" s="67" t="s">
        <v>132</v>
      </c>
      <c r="F79" s="68">
        <v>32</v>
      </c>
      <c r="G79" s="65"/>
      <c r="H79" s="69"/>
      <c r="I79" s="70"/>
      <c r="J79" s="70"/>
      <c r="K79" s="34" t="s">
        <v>66</v>
      </c>
      <c r="L79" s="77">
        <v>79</v>
      </c>
      <c r="M79" s="77"/>
      <c r="N79" s="72"/>
      <c r="O79" s="79" t="s">
        <v>260</v>
      </c>
      <c r="P79" s="81">
        <v>43515.737349537034</v>
      </c>
      <c r="Q79" s="79" t="s">
        <v>305</v>
      </c>
      <c r="R79" s="79"/>
      <c r="S79" s="79"/>
      <c r="T79" s="79"/>
      <c r="U79" s="79"/>
      <c r="V79" s="82" t="s">
        <v>424</v>
      </c>
      <c r="W79" s="81">
        <v>43515.737349537034</v>
      </c>
      <c r="X79" s="82" t="s">
        <v>483</v>
      </c>
      <c r="Y79" s="79"/>
      <c r="Z79" s="79"/>
      <c r="AA79" s="85" t="s">
        <v>568</v>
      </c>
      <c r="AB79" s="79"/>
      <c r="AC79" s="79" t="b">
        <v>0</v>
      </c>
      <c r="AD79" s="79">
        <v>0</v>
      </c>
      <c r="AE79" s="85" t="s">
        <v>598</v>
      </c>
      <c r="AF79" s="79" t="b">
        <v>0</v>
      </c>
      <c r="AG79" s="79" t="s">
        <v>603</v>
      </c>
      <c r="AH79" s="79"/>
      <c r="AI79" s="85" t="s">
        <v>598</v>
      </c>
      <c r="AJ79" s="79" t="b">
        <v>0</v>
      </c>
      <c r="AK79" s="79">
        <v>1</v>
      </c>
      <c r="AL79" s="85" t="s">
        <v>566</v>
      </c>
      <c r="AM79" s="79" t="s">
        <v>611</v>
      </c>
      <c r="AN79" s="79" t="b">
        <v>0</v>
      </c>
      <c r="AO79" s="85" t="s">
        <v>566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1</v>
      </c>
      <c r="BG79" s="49">
        <v>3.5714285714285716</v>
      </c>
      <c r="BH79" s="48">
        <v>0</v>
      </c>
      <c r="BI79" s="49">
        <v>0</v>
      </c>
      <c r="BJ79" s="48">
        <v>27</v>
      </c>
      <c r="BK79" s="49">
        <v>96.42857142857143</v>
      </c>
      <c r="BL79" s="48">
        <v>28</v>
      </c>
    </row>
    <row r="80" spans="1:64" ht="15">
      <c r="A80" s="64" t="s">
        <v>243</v>
      </c>
      <c r="B80" s="64" t="s">
        <v>245</v>
      </c>
      <c r="C80" s="65" t="s">
        <v>1458</v>
      </c>
      <c r="D80" s="66">
        <v>3</v>
      </c>
      <c r="E80" s="67" t="s">
        <v>132</v>
      </c>
      <c r="F80" s="68">
        <v>32</v>
      </c>
      <c r="G80" s="65"/>
      <c r="H80" s="69"/>
      <c r="I80" s="70"/>
      <c r="J80" s="70"/>
      <c r="K80" s="34" t="s">
        <v>65</v>
      </c>
      <c r="L80" s="77">
        <v>80</v>
      </c>
      <c r="M80" s="77"/>
      <c r="N80" s="72"/>
      <c r="O80" s="79" t="s">
        <v>260</v>
      </c>
      <c r="P80" s="81">
        <v>43515.77390046296</v>
      </c>
      <c r="Q80" s="79" t="s">
        <v>274</v>
      </c>
      <c r="R80" s="79"/>
      <c r="S80" s="79"/>
      <c r="T80" s="79"/>
      <c r="U80" s="79"/>
      <c r="V80" s="82" t="s">
        <v>425</v>
      </c>
      <c r="W80" s="81">
        <v>43515.77390046296</v>
      </c>
      <c r="X80" s="82" t="s">
        <v>484</v>
      </c>
      <c r="Y80" s="79"/>
      <c r="Z80" s="79"/>
      <c r="AA80" s="85" t="s">
        <v>569</v>
      </c>
      <c r="AB80" s="79"/>
      <c r="AC80" s="79" t="b">
        <v>0</v>
      </c>
      <c r="AD80" s="79">
        <v>0</v>
      </c>
      <c r="AE80" s="85" t="s">
        <v>598</v>
      </c>
      <c r="AF80" s="79" t="b">
        <v>0</v>
      </c>
      <c r="AG80" s="79" t="s">
        <v>603</v>
      </c>
      <c r="AH80" s="79"/>
      <c r="AI80" s="85" t="s">
        <v>598</v>
      </c>
      <c r="AJ80" s="79" t="b">
        <v>0</v>
      </c>
      <c r="AK80" s="79">
        <v>4</v>
      </c>
      <c r="AL80" s="85" t="s">
        <v>570</v>
      </c>
      <c r="AM80" s="79" t="s">
        <v>611</v>
      </c>
      <c r="AN80" s="79" t="b">
        <v>0</v>
      </c>
      <c r="AO80" s="85" t="s">
        <v>570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242</v>
      </c>
      <c r="B81" s="64" t="s">
        <v>245</v>
      </c>
      <c r="C81" s="65" t="s">
        <v>1459</v>
      </c>
      <c r="D81" s="66">
        <v>3.7777777777777777</v>
      </c>
      <c r="E81" s="67" t="s">
        <v>136</v>
      </c>
      <c r="F81" s="68">
        <v>30.555555555555557</v>
      </c>
      <c r="G81" s="65"/>
      <c r="H81" s="69"/>
      <c r="I81" s="70"/>
      <c r="J81" s="70"/>
      <c r="K81" s="34" t="s">
        <v>65</v>
      </c>
      <c r="L81" s="77">
        <v>81</v>
      </c>
      <c r="M81" s="77"/>
      <c r="N81" s="72"/>
      <c r="O81" s="79" t="s">
        <v>260</v>
      </c>
      <c r="P81" s="81">
        <v>43515.736122685186</v>
      </c>
      <c r="Q81" s="79" t="s">
        <v>306</v>
      </c>
      <c r="R81" s="79"/>
      <c r="S81" s="79"/>
      <c r="T81" s="79" t="s">
        <v>355</v>
      </c>
      <c r="U81" s="82" t="s">
        <v>385</v>
      </c>
      <c r="V81" s="82" t="s">
        <v>385</v>
      </c>
      <c r="W81" s="81">
        <v>43515.736122685186</v>
      </c>
      <c r="X81" s="82" t="s">
        <v>485</v>
      </c>
      <c r="Y81" s="79"/>
      <c r="Z81" s="79"/>
      <c r="AA81" s="85" t="s">
        <v>570</v>
      </c>
      <c r="AB81" s="79"/>
      <c r="AC81" s="79" t="b">
        <v>0</v>
      </c>
      <c r="AD81" s="79">
        <v>7</v>
      </c>
      <c r="AE81" s="85" t="s">
        <v>598</v>
      </c>
      <c r="AF81" s="79" t="b">
        <v>0</v>
      </c>
      <c r="AG81" s="79" t="s">
        <v>603</v>
      </c>
      <c r="AH81" s="79"/>
      <c r="AI81" s="85" t="s">
        <v>598</v>
      </c>
      <c r="AJ81" s="79" t="b">
        <v>0</v>
      </c>
      <c r="AK81" s="79">
        <v>4</v>
      </c>
      <c r="AL81" s="85" t="s">
        <v>598</v>
      </c>
      <c r="AM81" s="79" t="s">
        <v>611</v>
      </c>
      <c r="AN81" s="79" t="b">
        <v>0</v>
      </c>
      <c r="AO81" s="85" t="s">
        <v>570</v>
      </c>
      <c r="AP81" s="79" t="s">
        <v>176</v>
      </c>
      <c r="AQ81" s="79">
        <v>0</v>
      </c>
      <c r="AR81" s="79">
        <v>0</v>
      </c>
      <c r="AS81" s="79" t="s">
        <v>617</v>
      </c>
      <c r="AT81" s="79" t="s">
        <v>619</v>
      </c>
      <c r="AU81" s="79" t="s">
        <v>620</v>
      </c>
      <c r="AV81" s="79" t="s">
        <v>621</v>
      </c>
      <c r="AW81" s="79" t="s">
        <v>623</v>
      </c>
      <c r="AX81" s="79" t="s">
        <v>625</v>
      </c>
      <c r="AY81" s="79" t="s">
        <v>626</v>
      </c>
      <c r="AZ81" s="82" t="s">
        <v>628</v>
      </c>
      <c r="BA81">
        <v>2</v>
      </c>
      <c r="BB81" s="78" t="str">
        <f>REPLACE(INDEX(GroupVertices[Group],MATCH(Edges[[#This Row],[Vertex 1]],GroupVertices[Vertex],0)),1,1,"")</f>
        <v>1</v>
      </c>
      <c r="BC81" s="78" t="str">
        <f>REPLACE(INDEX(GroupVertices[Group],MATCH(Edges[[#This Row],[Vertex 2]],GroupVertices[Vertex],0)),1,1,"")</f>
        <v>2</v>
      </c>
      <c r="BD81" s="48">
        <v>1</v>
      </c>
      <c r="BE81" s="49">
        <v>3.0303030303030303</v>
      </c>
      <c r="BF81" s="48">
        <v>0</v>
      </c>
      <c r="BG81" s="49">
        <v>0</v>
      </c>
      <c r="BH81" s="48">
        <v>0</v>
      </c>
      <c r="BI81" s="49">
        <v>0</v>
      </c>
      <c r="BJ81" s="48">
        <v>32</v>
      </c>
      <c r="BK81" s="49">
        <v>96.96969696969697</v>
      </c>
      <c r="BL81" s="48">
        <v>33</v>
      </c>
    </row>
    <row r="82" spans="1:64" ht="15">
      <c r="A82" s="64" t="s">
        <v>242</v>
      </c>
      <c r="B82" s="64" t="s">
        <v>245</v>
      </c>
      <c r="C82" s="65" t="s">
        <v>1459</v>
      </c>
      <c r="D82" s="66">
        <v>3.7777777777777777</v>
      </c>
      <c r="E82" s="67" t="s">
        <v>136</v>
      </c>
      <c r="F82" s="68">
        <v>30.555555555555557</v>
      </c>
      <c r="G82" s="65"/>
      <c r="H82" s="69"/>
      <c r="I82" s="70"/>
      <c r="J82" s="70"/>
      <c r="K82" s="34" t="s">
        <v>65</v>
      </c>
      <c r="L82" s="77">
        <v>82</v>
      </c>
      <c r="M82" s="77"/>
      <c r="N82" s="72"/>
      <c r="O82" s="79" t="s">
        <v>260</v>
      </c>
      <c r="P82" s="81">
        <v>43515.74013888889</v>
      </c>
      <c r="Q82" s="79" t="s">
        <v>307</v>
      </c>
      <c r="R82" s="79"/>
      <c r="S82" s="79"/>
      <c r="T82" s="79" t="s">
        <v>355</v>
      </c>
      <c r="U82" s="79"/>
      <c r="V82" s="82" t="s">
        <v>424</v>
      </c>
      <c r="W82" s="81">
        <v>43515.74013888889</v>
      </c>
      <c r="X82" s="82" t="s">
        <v>486</v>
      </c>
      <c r="Y82" s="79"/>
      <c r="Z82" s="79"/>
      <c r="AA82" s="85" t="s">
        <v>571</v>
      </c>
      <c r="AB82" s="85" t="s">
        <v>596</v>
      </c>
      <c r="AC82" s="79" t="b">
        <v>0</v>
      </c>
      <c r="AD82" s="79">
        <v>0</v>
      </c>
      <c r="AE82" s="85" t="s">
        <v>600</v>
      </c>
      <c r="AF82" s="79" t="b">
        <v>0</v>
      </c>
      <c r="AG82" s="79" t="s">
        <v>604</v>
      </c>
      <c r="AH82" s="79"/>
      <c r="AI82" s="85" t="s">
        <v>598</v>
      </c>
      <c r="AJ82" s="79" t="b">
        <v>0</v>
      </c>
      <c r="AK82" s="79">
        <v>0</v>
      </c>
      <c r="AL82" s="85" t="s">
        <v>598</v>
      </c>
      <c r="AM82" s="79" t="s">
        <v>611</v>
      </c>
      <c r="AN82" s="79" t="b">
        <v>0</v>
      </c>
      <c r="AO82" s="85" t="s">
        <v>596</v>
      </c>
      <c r="AP82" s="79" t="s">
        <v>176</v>
      </c>
      <c r="AQ82" s="79">
        <v>0</v>
      </c>
      <c r="AR82" s="79">
        <v>0</v>
      </c>
      <c r="AS82" s="79" t="s">
        <v>617</v>
      </c>
      <c r="AT82" s="79" t="s">
        <v>619</v>
      </c>
      <c r="AU82" s="79" t="s">
        <v>620</v>
      </c>
      <c r="AV82" s="79" t="s">
        <v>621</v>
      </c>
      <c r="AW82" s="79" t="s">
        <v>623</v>
      </c>
      <c r="AX82" s="79" t="s">
        <v>625</v>
      </c>
      <c r="AY82" s="79" t="s">
        <v>626</v>
      </c>
      <c r="AZ82" s="82" t="s">
        <v>628</v>
      </c>
      <c r="BA82">
        <v>2</v>
      </c>
      <c r="BB82" s="78" t="str">
        <f>REPLACE(INDEX(GroupVertices[Group],MATCH(Edges[[#This Row],[Vertex 1]],GroupVertices[Vertex],0)),1,1,"")</f>
        <v>1</v>
      </c>
      <c r="BC82" s="78" t="str">
        <f>REPLACE(INDEX(GroupVertices[Group],MATCH(Edges[[#This Row],[Vertex 2]],GroupVertices[Vertex],0)),1,1,"")</f>
        <v>2</v>
      </c>
      <c r="BD82" s="48"/>
      <c r="BE82" s="49"/>
      <c r="BF82" s="48"/>
      <c r="BG82" s="49"/>
      <c r="BH82" s="48"/>
      <c r="BI82" s="49"/>
      <c r="BJ82" s="48"/>
      <c r="BK82" s="49"/>
      <c r="BL82" s="48"/>
    </row>
    <row r="83" spans="1:64" ht="15">
      <c r="A83" s="64" t="s">
        <v>242</v>
      </c>
      <c r="B83" s="64" t="s">
        <v>253</v>
      </c>
      <c r="C83" s="65" t="s">
        <v>1458</v>
      </c>
      <c r="D83" s="66">
        <v>3</v>
      </c>
      <c r="E83" s="67" t="s">
        <v>132</v>
      </c>
      <c r="F83" s="68">
        <v>32</v>
      </c>
      <c r="G83" s="65"/>
      <c r="H83" s="69"/>
      <c r="I83" s="70"/>
      <c r="J83" s="70"/>
      <c r="K83" s="34" t="s">
        <v>65</v>
      </c>
      <c r="L83" s="77">
        <v>83</v>
      </c>
      <c r="M83" s="77"/>
      <c r="N83" s="72"/>
      <c r="O83" s="79" t="s">
        <v>261</v>
      </c>
      <c r="P83" s="81">
        <v>43515.74013888889</v>
      </c>
      <c r="Q83" s="79" t="s">
        <v>307</v>
      </c>
      <c r="R83" s="79"/>
      <c r="S83" s="79"/>
      <c r="T83" s="79" t="s">
        <v>355</v>
      </c>
      <c r="U83" s="79"/>
      <c r="V83" s="82" t="s">
        <v>424</v>
      </c>
      <c r="W83" s="81">
        <v>43515.74013888889</v>
      </c>
      <c r="X83" s="82" t="s">
        <v>486</v>
      </c>
      <c r="Y83" s="79"/>
      <c r="Z83" s="79"/>
      <c r="AA83" s="85" t="s">
        <v>571</v>
      </c>
      <c r="AB83" s="85" t="s">
        <v>596</v>
      </c>
      <c r="AC83" s="79" t="b">
        <v>0</v>
      </c>
      <c r="AD83" s="79">
        <v>0</v>
      </c>
      <c r="AE83" s="85" t="s">
        <v>600</v>
      </c>
      <c r="AF83" s="79" t="b">
        <v>0</v>
      </c>
      <c r="AG83" s="79" t="s">
        <v>604</v>
      </c>
      <c r="AH83" s="79"/>
      <c r="AI83" s="85" t="s">
        <v>598</v>
      </c>
      <c r="AJ83" s="79" t="b">
        <v>0</v>
      </c>
      <c r="AK83" s="79">
        <v>0</v>
      </c>
      <c r="AL83" s="85" t="s">
        <v>598</v>
      </c>
      <c r="AM83" s="79" t="s">
        <v>611</v>
      </c>
      <c r="AN83" s="79" t="b">
        <v>0</v>
      </c>
      <c r="AO83" s="85" t="s">
        <v>596</v>
      </c>
      <c r="AP83" s="79" t="s">
        <v>176</v>
      </c>
      <c r="AQ83" s="79">
        <v>0</v>
      </c>
      <c r="AR83" s="79">
        <v>0</v>
      </c>
      <c r="AS83" s="79" t="s">
        <v>617</v>
      </c>
      <c r="AT83" s="79" t="s">
        <v>619</v>
      </c>
      <c r="AU83" s="79" t="s">
        <v>620</v>
      </c>
      <c r="AV83" s="79" t="s">
        <v>621</v>
      </c>
      <c r="AW83" s="79" t="s">
        <v>623</v>
      </c>
      <c r="AX83" s="79" t="s">
        <v>625</v>
      </c>
      <c r="AY83" s="79" t="s">
        <v>626</v>
      </c>
      <c r="AZ83" s="82" t="s">
        <v>628</v>
      </c>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3</v>
      </c>
      <c r="BK83" s="49">
        <v>100</v>
      </c>
      <c r="BL83" s="48">
        <v>3</v>
      </c>
    </row>
    <row r="84" spans="1:64" ht="15">
      <c r="A84" s="64" t="s">
        <v>242</v>
      </c>
      <c r="B84" s="64" t="s">
        <v>252</v>
      </c>
      <c r="C84" s="65" t="s">
        <v>1458</v>
      </c>
      <c r="D84" s="66">
        <v>3</v>
      </c>
      <c r="E84" s="67" t="s">
        <v>132</v>
      </c>
      <c r="F84" s="68">
        <v>32</v>
      </c>
      <c r="G84" s="65"/>
      <c r="H84" s="69"/>
      <c r="I84" s="70"/>
      <c r="J84" s="70"/>
      <c r="K84" s="34" t="s">
        <v>65</v>
      </c>
      <c r="L84" s="77">
        <v>84</v>
      </c>
      <c r="M84" s="77"/>
      <c r="N84" s="72"/>
      <c r="O84" s="79" t="s">
        <v>260</v>
      </c>
      <c r="P84" s="81">
        <v>43515.75478009259</v>
      </c>
      <c r="Q84" s="79" t="s">
        <v>308</v>
      </c>
      <c r="R84" s="79"/>
      <c r="S84" s="79"/>
      <c r="T84" s="79" t="s">
        <v>355</v>
      </c>
      <c r="U84" s="82" t="s">
        <v>386</v>
      </c>
      <c r="V84" s="82" t="s">
        <v>386</v>
      </c>
      <c r="W84" s="81">
        <v>43515.75478009259</v>
      </c>
      <c r="X84" s="82" t="s">
        <v>487</v>
      </c>
      <c r="Y84" s="79"/>
      <c r="Z84" s="79"/>
      <c r="AA84" s="85" t="s">
        <v>572</v>
      </c>
      <c r="AB84" s="79"/>
      <c r="AC84" s="79" t="b">
        <v>0</v>
      </c>
      <c r="AD84" s="79">
        <v>2</v>
      </c>
      <c r="AE84" s="85" t="s">
        <v>598</v>
      </c>
      <c r="AF84" s="79" t="b">
        <v>0</v>
      </c>
      <c r="AG84" s="79" t="s">
        <v>603</v>
      </c>
      <c r="AH84" s="79"/>
      <c r="AI84" s="85" t="s">
        <v>598</v>
      </c>
      <c r="AJ84" s="79" t="b">
        <v>0</v>
      </c>
      <c r="AK84" s="79">
        <v>1</v>
      </c>
      <c r="AL84" s="85" t="s">
        <v>598</v>
      </c>
      <c r="AM84" s="79" t="s">
        <v>611</v>
      </c>
      <c r="AN84" s="79" t="b">
        <v>0</v>
      </c>
      <c r="AO84" s="85" t="s">
        <v>572</v>
      </c>
      <c r="AP84" s="79" t="s">
        <v>176</v>
      </c>
      <c r="AQ84" s="79">
        <v>0</v>
      </c>
      <c r="AR84" s="79">
        <v>0</v>
      </c>
      <c r="AS84" s="79" t="s">
        <v>617</v>
      </c>
      <c r="AT84" s="79" t="s">
        <v>619</v>
      </c>
      <c r="AU84" s="79" t="s">
        <v>620</v>
      </c>
      <c r="AV84" s="79" t="s">
        <v>621</v>
      </c>
      <c r="AW84" s="79" t="s">
        <v>623</v>
      </c>
      <c r="AX84" s="79" t="s">
        <v>625</v>
      </c>
      <c r="AY84" s="79" t="s">
        <v>626</v>
      </c>
      <c r="AZ84" s="82" t="s">
        <v>628</v>
      </c>
      <c r="BA84">
        <v>1</v>
      </c>
      <c r="BB84" s="78" t="str">
        <f>REPLACE(INDEX(GroupVertices[Group],MATCH(Edges[[#This Row],[Vertex 1]],GroupVertices[Vertex],0)),1,1,"")</f>
        <v>1</v>
      </c>
      <c r="BC84" s="78" t="str">
        <f>REPLACE(INDEX(GroupVertices[Group],MATCH(Edges[[#This Row],[Vertex 2]],GroupVertices[Vertex],0)),1,1,"")</f>
        <v>4</v>
      </c>
      <c r="BD84" s="48"/>
      <c r="BE84" s="49"/>
      <c r="BF84" s="48"/>
      <c r="BG84" s="49"/>
      <c r="BH84" s="48"/>
      <c r="BI84" s="49"/>
      <c r="BJ84" s="48"/>
      <c r="BK84" s="49"/>
      <c r="BL84" s="48"/>
    </row>
    <row r="85" spans="1:64" ht="15">
      <c r="A85" s="64" t="s">
        <v>242</v>
      </c>
      <c r="B85" s="64" t="s">
        <v>254</v>
      </c>
      <c r="C85" s="65" t="s">
        <v>1458</v>
      </c>
      <c r="D85" s="66">
        <v>3</v>
      </c>
      <c r="E85" s="67" t="s">
        <v>132</v>
      </c>
      <c r="F85" s="68">
        <v>32</v>
      </c>
      <c r="G85" s="65"/>
      <c r="H85" s="69"/>
      <c r="I85" s="70"/>
      <c r="J85" s="70"/>
      <c r="K85" s="34" t="s">
        <v>65</v>
      </c>
      <c r="L85" s="77">
        <v>85</v>
      </c>
      <c r="M85" s="77"/>
      <c r="N85" s="72"/>
      <c r="O85" s="79" t="s">
        <v>260</v>
      </c>
      <c r="P85" s="81">
        <v>43515.75478009259</v>
      </c>
      <c r="Q85" s="79" t="s">
        <v>308</v>
      </c>
      <c r="R85" s="79"/>
      <c r="S85" s="79"/>
      <c r="T85" s="79" t="s">
        <v>355</v>
      </c>
      <c r="U85" s="82" t="s">
        <v>386</v>
      </c>
      <c r="V85" s="82" t="s">
        <v>386</v>
      </c>
      <c r="W85" s="81">
        <v>43515.75478009259</v>
      </c>
      <c r="X85" s="82" t="s">
        <v>487</v>
      </c>
      <c r="Y85" s="79"/>
      <c r="Z85" s="79"/>
      <c r="AA85" s="85" t="s">
        <v>572</v>
      </c>
      <c r="AB85" s="79"/>
      <c r="AC85" s="79" t="b">
        <v>0</v>
      </c>
      <c r="AD85" s="79">
        <v>2</v>
      </c>
      <c r="AE85" s="85" t="s">
        <v>598</v>
      </c>
      <c r="AF85" s="79" t="b">
        <v>0</v>
      </c>
      <c r="AG85" s="79" t="s">
        <v>603</v>
      </c>
      <c r="AH85" s="79"/>
      <c r="AI85" s="85" t="s">
        <v>598</v>
      </c>
      <c r="AJ85" s="79" t="b">
        <v>0</v>
      </c>
      <c r="AK85" s="79">
        <v>1</v>
      </c>
      <c r="AL85" s="85" t="s">
        <v>598</v>
      </c>
      <c r="AM85" s="79" t="s">
        <v>611</v>
      </c>
      <c r="AN85" s="79" t="b">
        <v>0</v>
      </c>
      <c r="AO85" s="85" t="s">
        <v>572</v>
      </c>
      <c r="AP85" s="79" t="s">
        <v>176</v>
      </c>
      <c r="AQ85" s="79">
        <v>0</v>
      </c>
      <c r="AR85" s="79">
        <v>0</v>
      </c>
      <c r="AS85" s="79" t="s">
        <v>617</v>
      </c>
      <c r="AT85" s="79" t="s">
        <v>619</v>
      </c>
      <c r="AU85" s="79" t="s">
        <v>620</v>
      </c>
      <c r="AV85" s="79" t="s">
        <v>621</v>
      </c>
      <c r="AW85" s="79" t="s">
        <v>623</v>
      </c>
      <c r="AX85" s="79" t="s">
        <v>625</v>
      </c>
      <c r="AY85" s="79" t="s">
        <v>626</v>
      </c>
      <c r="AZ85" s="82" t="s">
        <v>628</v>
      </c>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242</v>
      </c>
      <c r="B86" s="64" t="s">
        <v>255</v>
      </c>
      <c r="C86" s="65" t="s">
        <v>1458</v>
      </c>
      <c r="D86" s="66">
        <v>3</v>
      </c>
      <c r="E86" s="67" t="s">
        <v>132</v>
      </c>
      <c r="F86" s="68">
        <v>32</v>
      </c>
      <c r="G86" s="65"/>
      <c r="H86" s="69"/>
      <c r="I86" s="70"/>
      <c r="J86" s="70"/>
      <c r="K86" s="34" t="s">
        <v>65</v>
      </c>
      <c r="L86" s="77">
        <v>86</v>
      </c>
      <c r="M86" s="77"/>
      <c r="N86" s="72"/>
      <c r="O86" s="79" t="s">
        <v>260</v>
      </c>
      <c r="P86" s="81">
        <v>43515.75478009259</v>
      </c>
      <c r="Q86" s="79" t="s">
        <v>308</v>
      </c>
      <c r="R86" s="79"/>
      <c r="S86" s="79"/>
      <c r="T86" s="79" t="s">
        <v>355</v>
      </c>
      <c r="U86" s="82" t="s">
        <v>386</v>
      </c>
      <c r="V86" s="82" t="s">
        <v>386</v>
      </c>
      <c r="W86" s="81">
        <v>43515.75478009259</v>
      </c>
      <c r="X86" s="82" t="s">
        <v>487</v>
      </c>
      <c r="Y86" s="79"/>
      <c r="Z86" s="79"/>
      <c r="AA86" s="85" t="s">
        <v>572</v>
      </c>
      <c r="AB86" s="79"/>
      <c r="AC86" s="79" t="b">
        <v>0</v>
      </c>
      <c r="AD86" s="79">
        <v>2</v>
      </c>
      <c r="AE86" s="85" t="s">
        <v>598</v>
      </c>
      <c r="AF86" s="79" t="b">
        <v>0</v>
      </c>
      <c r="AG86" s="79" t="s">
        <v>603</v>
      </c>
      <c r="AH86" s="79"/>
      <c r="AI86" s="85" t="s">
        <v>598</v>
      </c>
      <c r="AJ86" s="79" t="b">
        <v>0</v>
      </c>
      <c r="AK86" s="79">
        <v>1</v>
      </c>
      <c r="AL86" s="85" t="s">
        <v>598</v>
      </c>
      <c r="AM86" s="79" t="s">
        <v>611</v>
      </c>
      <c r="AN86" s="79" t="b">
        <v>0</v>
      </c>
      <c r="AO86" s="85" t="s">
        <v>572</v>
      </c>
      <c r="AP86" s="79" t="s">
        <v>176</v>
      </c>
      <c r="AQ86" s="79">
        <v>0</v>
      </c>
      <c r="AR86" s="79">
        <v>0</v>
      </c>
      <c r="AS86" s="79" t="s">
        <v>617</v>
      </c>
      <c r="AT86" s="79" t="s">
        <v>619</v>
      </c>
      <c r="AU86" s="79" t="s">
        <v>620</v>
      </c>
      <c r="AV86" s="79" t="s">
        <v>621</v>
      </c>
      <c r="AW86" s="79" t="s">
        <v>623</v>
      </c>
      <c r="AX86" s="79" t="s">
        <v>625</v>
      </c>
      <c r="AY86" s="79" t="s">
        <v>626</v>
      </c>
      <c r="AZ86" s="82" t="s">
        <v>628</v>
      </c>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35</v>
      </c>
      <c r="BK86" s="49">
        <v>100</v>
      </c>
      <c r="BL86" s="48">
        <v>35</v>
      </c>
    </row>
    <row r="87" spans="1:64" ht="15">
      <c r="A87" s="64" t="s">
        <v>242</v>
      </c>
      <c r="B87" s="64" t="s">
        <v>256</v>
      </c>
      <c r="C87" s="65" t="s">
        <v>1458</v>
      </c>
      <c r="D87" s="66">
        <v>3</v>
      </c>
      <c r="E87" s="67" t="s">
        <v>132</v>
      </c>
      <c r="F87" s="68">
        <v>32</v>
      </c>
      <c r="G87" s="65"/>
      <c r="H87" s="69"/>
      <c r="I87" s="70"/>
      <c r="J87" s="70"/>
      <c r="K87" s="34" t="s">
        <v>65</v>
      </c>
      <c r="L87" s="77">
        <v>87</v>
      </c>
      <c r="M87" s="77"/>
      <c r="N87" s="72"/>
      <c r="O87" s="79" t="s">
        <v>260</v>
      </c>
      <c r="P87" s="81">
        <v>43515.754791666666</v>
      </c>
      <c r="Q87" s="79" t="s">
        <v>309</v>
      </c>
      <c r="R87" s="79"/>
      <c r="S87" s="79"/>
      <c r="T87" s="79" t="s">
        <v>355</v>
      </c>
      <c r="U87" s="79"/>
      <c r="V87" s="82" t="s">
        <v>424</v>
      </c>
      <c r="W87" s="81">
        <v>43515.754791666666</v>
      </c>
      <c r="X87" s="82" t="s">
        <v>488</v>
      </c>
      <c r="Y87" s="79"/>
      <c r="Z87" s="79"/>
      <c r="AA87" s="85" t="s">
        <v>573</v>
      </c>
      <c r="AB87" s="85" t="s">
        <v>597</v>
      </c>
      <c r="AC87" s="79" t="b">
        <v>0</v>
      </c>
      <c r="AD87" s="79">
        <v>2</v>
      </c>
      <c r="AE87" s="85" t="s">
        <v>601</v>
      </c>
      <c r="AF87" s="79" t="b">
        <v>0</v>
      </c>
      <c r="AG87" s="79" t="s">
        <v>604</v>
      </c>
      <c r="AH87" s="79"/>
      <c r="AI87" s="85" t="s">
        <v>598</v>
      </c>
      <c r="AJ87" s="79" t="b">
        <v>0</v>
      </c>
      <c r="AK87" s="79">
        <v>0</v>
      </c>
      <c r="AL87" s="85" t="s">
        <v>598</v>
      </c>
      <c r="AM87" s="79" t="s">
        <v>611</v>
      </c>
      <c r="AN87" s="79" t="b">
        <v>0</v>
      </c>
      <c r="AO87" s="85" t="s">
        <v>597</v>
      </c>
      <c r="AP87" s="79" t="s">
        <v>176</v>
      </c>
      <c r="AQ87" s="79">
        <v>0</v>
      </c>
      <c r="AR87" s="79">
        <v>0</v>
      </c>
      <c r="AS87" s="79" t="s">
        <v>617</v>
      </c>
      <c r="AT87" s="79" t="s">
        <v>619</v>
      </c>
      <c r="AU87" s="79" t="s">
        <v>620</v>
      </c>
      <c r="AV87" s="79" t="s">
        <v>621</v>
      </c>
      <c r="AW87" s="79" t="s">
        <v>623</v>
      </c>
      <c r="AX87" s="79" t="s">
        <v>625</v>
      </c>
      <c r="AY87" s="79" t="s">
        <v>626</v>
      </c>
      <c r="AZ87" s="82" t="s">
        <v>628</v>
      </c>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3</v>
      </c>
      <c r="BK87" s="49">
        <v>100</v>
      </c>
      <c r="BL87" s="48">
        <v>3</v>
      </c>
    </row>
    <row r="88" spans="1:64" ht="15">
      <c r="A88" s="64" t="s">
        <v>243</v>
      </c>
      <c r="B88" s="64" t="s">
        <v>242</v>
      </c>
      <c r="C88" s="65" t="s">
        <v>1458</v>
      </c>
      <c r="D88" s="66">
        <v>3</v>
      </c>
      <c r="E88" s="67" t="s">
        <v>132</v>
      </c>
      <c r="F88" s="68">
        <v>32</v>
      </c>
      <c r="G88" s="65"/>
      <c r="H88" s="69"/>
      <c r="I88" s="70"/>
      <c r="J88" s="70"/>
      <c r="K88" s="34" t="s">
        <v>66</v>
      </c>
      <c r="L88" s="77">
        <v>88</v>
      </c>
      <c r="M88" s="77"/>
      <c r="N88" s="72"/>
      <c r="O88" s="79" t="s">
        <v>260</v>
      </c>
      <c r="P88" s="81">
        <v>43515.77390046296</v>
      </c>
      <c r="Q88" s="79" t="s">
        <v>274</v>
      </c>
      <c r="R88" s="79"/>
      <c r="S88" s="79"/>
      <c r="T88" s="79"/>
      <c r="U88" s="79"/>
      <c r="V88" s="82" t="s">
        <v>425</v>
      </c>
      <c r="W88" s="81">
        <v>43515.77390046296</v>
      </c>
      <c r="X88" s="82" t="s">
        <v>484</v>
      </c>
      <c r="Y88" s="79"/>
      <c r="Z88" s="79"/>
      <c r="AA88" s="85" t="s">
        <v>569</v>
      </c>
      <c r="AB88" s="79"/>
      <c r="AC88" s="79" t="b">
        <v>0</v>
      </c>
      <c r="AD88" s="79">
        <v>0</v>
      </c>
      <c r="AE88" s="85" t="s">
        <v>598</v>
      </c>
      <c r="AF88" s="79" t="b">
        <v>0</v>
      </c>
      <c r="AG88" s="79" t="s">
        <v>603</v>
      </c>
      <c r="AH88" s="79"/>
      <c r="AI88" s="85" t="s">
        <v>598</v>
      </c>
      <c r="AJ88" s="79" t="b">
        <v>0</v>
      </c>
      <c r="AK88" s="79">
        <v>4</v>
      </c>
      <c r="AL88" s="85" t="s">
        <v>570</v>
      </c>
      <c r="AM88" s="79" t="s">
        <v>611</v>
      </c>
      <c r="AN88" s="79" t="b">
        <v>0</v>
      </c>
      <c r="AO88" s="85" t="s">
        <v>570</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1</v>
      </c>
      <c r="BD88" s="48">
        <v>1</v>
      </c>
      <c r="BE88" s="49">
        <v>3.5714285714285716</v>
      </c>
      <c r="BF88" s="48">
        <v>0</v>
      </c>
      <c r="BG88" s="49">
        <v>0</v>
      </c>
      <c r="BH88" s="48">
        <v>0</v>
      </c>
      <c r="BI88" s="49">
        <v>0</v>
      </c>
      <c r="BJ88" s="48">
        <v>27</v>
      </c>
      <c r="BK88" s="49">
        <v>96.42857142857143</v>
      </c>
      <c r="BL88" s="48">
        <v>28</v>
      </c>
    </row>
    <row r="89" spans="1:64" ht="15">
      <c r="A89" s="64" t="s">
        <v>242</v>
      </c>
      <c r="B89" s="64" t="s">
        <v>243</v>
      </c>
      <c r="C89" s="65" t="s">
        <v>1458</v>
      </c>
      <c r="D89" s="66">
        <v>3</v>
      </c>
      <c r="E89" s="67" t="s">
        <v>132</v>
      </c>
      <c r="F89" s="68">
        <v>32</v>
      </c>
      <c r="G89" s="65"/>
      <c r="H89" s="69"/>
      <c r="I89" s="70"/>
      <c r="J89" s="70"/>
      <c r="K89" s="34" t="s">
        <v>66</v>
      </c>
      <c r="L89" s="77">
        <v>89</v>
      </c>
      <c r="M89" s="77"/>
      <c r="N89" s="72"/>
      <c r="O89" s="79" t="s">
        <v>261</v>
      </c>
      <c r="P89" s="81">
        <v>43515.754791666666</v>
      </c>
      <c r="Q89" s="79" t="s">
        <v>309</v>
      </c>
      <c r="R89" s="79"/>
      <c r="S89" s="79"/>
      <c r="T89" s="79" t="s">
        <v>355</v>
      </c>
      <c r="U89" s="79"/>
      <c r="V89" s="82" t="s">
        <v>424</v>
      </c>
      <c r="W89" s="81">
        <v>43515.754791666666</v>
      </c>
      <c r="X89" s="82" t="s">
        <v>488</v>
      </c>
      <c r="Y89" s="79"/>
      <c r="Z89" s="79"/>
      <c r="AA89" s="85" t="s">
        <v>573</v>
      </c>
      <c r="AB89" s="85" t="s">
        <v>597</v>
      </c>
      <c r="AC89" s="79" t="b">
        <v>0</v>
      </c>
      <c r="AD89" s="79">
        <v>2</v>
      </c>
      <c r="AE89" s="85" t="s">
        <v>601</v>
      </c>
      <c r="AF89" s="79" t="b">
        <v>0</v>
      </c>
      <c r="AG89" s="79" t="s">
        <v>604</v>
      </c>
      <c r="AH89" s="79"/>
      <c r="AI89" s="85" t="s">
        <v>598</v>
      </c>
      <c r="AJ89" s="79" t="b">
        <v>0</v>
      </c>
      <c r="AK89" s="79">
        <v>0</v>
      </c>
      <c r="AL89" s="85" t="s">
        <v>598</v>
      </c>
      <c r="AM89" s="79" t="s">
        <v>611</v>
      </c>
      <c r="AN89" s="79" t="b">
        <v>0</v>
      </c>
      <c r="AO89" s="85" t="s">
        <v>597</v>
      </c>
      <c r="AP89" s="79" t="s">
        <v>176</v>
      </c>
      <c r="AQ89" s="79">
        <v>0</v>
      </c>
      <c r="AR89" s="79">
        <v>0</v>
      </c>
      <c r="AS89" s="79" t="s">
        <v>617</v>
      </c>
      <c r="AT89" s="79" t="s">
        <v>619</v>
      </c>
      <c r="AU89" s="79" t="s">
        <v>620</v>
      </c>
      <c r="AV89" s="79" t="s">
        <v>621</v>
      </c>
      <c r="AW89" s="79" t="s">
        <v>623</v>
      </c>
      <c r="AX89" s="79" t="s">
        <v>625</v>
      </c>
      <c r="AY89" s="79" t="s">
        <v>626</v>
      </c>
      <c r="AZ89" s="82" t="s">
        <v>628</v>
      </c>
      <c r="BA89">
        <v>1</v>
      </c>
      <c r="BB89" s="78" t="str">
        <f>REPLACE(INDEX(GroupVertices[Group],MATCH(Edges[[#This Row],[Vertex 1]],GroupVertices[Vertex],0)),1,1,"")</f>
        <v>1</v>
      </c>
      <c r="BC89" s="78" t="str">
        <f>REPLACE(INDEX(GroupVertices[Group],MATCH(Edges[[#This Row],[Vertex 2]],GroupVertices[Vertex],0)),1,1,"")</f>
        <v>2</v>
      </c>
      <c r="BD89" s="48"/>
      <c r="BE89" s="49"/>
      <c r="BF89" s="48"/>
      <c r="BG89" s="49"/>
      <c r="BH89" s="48"/>
      <c r="BI89" s="49"/>
      <c r="BJ89" s="48"/>
      <c r="BK89" s="49"/>
      <c r="BL89" s="48"/>
    </row>
    <row r="90" spans="1:64" ht="15">
      <c r="A90" s="64" t="s">
        <v>242</v>
      </c>
      <c r="B90" s="64" t="s">
        <v>247</v>
      </c>
      <c r="C90" s="65" t="s">
        <v>1459</v>
      </c>
      <c r="D90" s="66">
        <v>3.7777777777777777</v>
      </c>
      <c r="E90" s="67" t="s">
        <v>136</v>
      </c>
      <c r="F90" s="68">
        <v>30.555555555555557</v>
      </c>
      <c r="G90" s="65"/>
      <c r="H90" s="69"/>
      <c r="I90" s="70"/>
      <c r="J90" s="70"/>
      <c r="K90" s="34" t="s">
        <v>65</v>
      </c>
      <c r="L90" s="77">
        <v>90</v>
      </c>
      <c r="M90" s="77"/>
      <c r="N90" s="72"/>
      <c r="O90" s="79" t="s">
        <v>260</v>
      </c>
      <c r="P90" s="81">
        <v>43515.75478009259</v>
      </c>
      <c r="Q90" s="79" t="s">
        <v>308</v>
      </c>
      <c r="R90" s="79"/>
      <c r="S90" s="79"/>
      <c r="T90" s="79" t="s">
        <v>355</v>
      </c>
      <c r="U90" s="82" t="s">
        <v>386</v>
      </c>
      <c r="V90" s="82" t="s">
        <v>386</v>
      </c>
      <c r="W90" s="81">
        <v>43515.75478009259</v>
      </c>
      <c r="X90" s="82" t="s">
        <v>487</v>
      </c>
      <c r="Y90" s="79"/>
      <c r="Z90" s="79"/>
      <c r="AA90" s="85" t="s">
        <v>572</v>
      </c>
      <c r="AB90" s="79"/>
      <c r="AC90" s="79" t="b">
        <v>0</v>
      </c>
      <c r="AD90" s="79">
        <v>2</v>
      </c>
      <c r="AE90" s="85" t="s">
        <v>598</v>
      </c>
      <c r="AF90" s="79" t="b">
        <v>0</v>
      </c>
      <c r="AG90" s="79" t="s">
        <v>603</v>
      </c>
      <c r="AH90" s="79"/>
      <c r="AI90" s="85" t="s">
        <v>598</v>
      </c>
      <c r="AJ90" s="79" t="b">
        <v>0</v>
      </c>
      <c r="AK90" s="79">
        <v>1</v>
      </c>
      <c r="AL90" s="85" t="s">
        <v>598</v>
      </c>
      <c r="AM90" s="79" t="s">
        <v>611</v>
      </c>
      <c r="AN90" s="79" t="b">
        <v>0</v>
      </c>
      <c r="AO90" s="85" t="s">
        <v>572</v>
      </c>
      <c r="AP90" s="79" t="s">
        <v>176</v>
      </c>
      <c r="AQ90" s="79">
        <v>0</v>
      </c>
      <c r="AR90" s="79">
        <v>0</v>
      </c>
      <c r="AS90" s="79" t="s">
        <v>617</v>
      </c>
      <c r="AT90" s="79" t="s">
        <v>619</v>
      </c>
      <c r="AU90" s="79" t="s">
        <v>620</v>
      </c>
      <c r="AV90" s="79" t="s">
        <v>621</v>
      </c>
      <c r="AW90" s="79" t="s">
        <v>623</v>
      </c>
      <c r="AX90" s="79" t="s">
        <v>625</v>
      </c>
      <c r="AY90" s="79" t="s">
        <v>626</v>
      </c>
      <c r="AZ90" s="82" t="s">
        <v>628</v>
      </c>
      <c r="BA90">
        <v>2</v>
      </c>
      <c r="BB90" s="78" t="str">
        <f>REPLACE(INDEX(GroupVertices[Group],MATCH(Edges[[#This Row],[Vertex 1]],GroupVertices[Vertex],0)),1,1,"")</f>
        <v>1</v>
      </c>
      <c r="BC90" s="78" t="str">
        <f>REPLACE(INDEX(GroupVertices[Group],MATCH(Edges[[#This Row],[Vertex 2]],GroupVertices[Vertex],0)),1,1,"")</f>
        <v>3</v>
      </c>
      <c r="BD90" s="48"/>
      <c r="BE90" s="49"/>
      <c r="BF90" s="48"/>
      <c r="BG90" s="49"/>
      <c r="BH90" s="48"/>
      <c r="BI90" s="49"/>
      <c r="BJ90" s="48"/>
      <c r="BK90" s="49"/>
      <c r="BL90" s="48"/>
    </row>
    <row r="91" spans="1:64" ht="15">
      <c r="A91" s="64" t="s">
        <v>242</v>
      </c>
      <c r="B91" s="64" t="s">
        <v>247</v>
      </c>
      <c r="C91" s="65" t="s">
        <v>1459</v>
      </c>
      <c r="D91" s="66">
        <v>3.7777777777777777</v>
      </c>
      <c r="E91" s="67" t="s">
        <v>136</v>
      </c>
      <c r="F91" s="68">
        <v>30.555555555555557</v>
      </c>
      <c r="G91" s="65"/>
      <c r="H91" s="69"/>
      <c r="I91" s="70"/>
      <c r="J91" s="70"/>
      <c r="K91" s="34" t="s">
        <v>65</v>
      </c>
      <c r="L91" s="77">
        <v>91</v>
      </c>
      <c r="M91" s="77"/>
      <c r="N91" s="72"/>
      <c r="O91" s="79" t="s">
        <v>260</v>
      </c>
      <c r="P91" s="81">
        <v>43515.758206018516</v>
      </c>
      <c r="Q91" s="79" t="s">
        <v>310</v>
      </c>
      <c r="R91" s="79"/>
      <c r="S91" s="79"/>
      <c r="T91" s="79" t="s">
        <v>355</v>
      </c>
      <c r="U91" s="82" t="s">
        <v>387</v>
      </c>
      <c r="V91" s="82" t="s">
        <v>387</v>
      </c>
      <c r="W91" s="81">
        <v>43515.758206018516</v>
      </c>
      <c r="X91" s="82" t="s">
        <v>489</v>
      </c>
      <c r="Y91" s="79"/>
      <c r="Z91" s="79"/>
      <c r="AA91" s="85" t="s">
        <v>574</v>
      </c>
      <c r="AB91" s="79"/>
      <c r="AC91" s="79" t="b">
        <v>0</v>
      </c>
      <c r="AD91" s="79">
        <v>4</v>
      </c>
      <c r="AE91" s="85" t="s">
        <v>598</v>
      </c>
      <c r="AF91" s="79" t="b">
        <v>0</v>
      </c>
      <c r="AG91" s="79" t="s">
        <v>603</v>
      </c>
      <c r="AH91" s="79"/>
      <c r="AI91" s="85" t="s">
        <v>598</v>
      </c>
      <c r="AJ91" s="79" t="b">
        <v>0</v>
      </c>
      <c r="AK91" s="79">
        <v>2</v>
      </c>
      <c r="AL91" s="85" t="s">
        <v>598</v>
      </c>
      <c r="AM91" s="79" t="s">
        <v>611</v>
      </c>
      <c r="AN91" s="79" t="b">
        <v>0</v>
      </c>
      <c r="AO91" s="85" t="s">
        <v>574</v>
      </c>
      <c r="AP91" s="79" t="s">
        <v>176</v>
      </c>
      <c r="AQ91" s="79">
        <v>0</v>
      </c>
      <c r="AR91" s="79">
        <v>0</v>
      </c>
      <c r="AS91" s="79" t="s">
        <v>617</v>
      </c>
      <c r="AT91" s="79" t="s">
        <v>619</v>
      </c>
      <c r="AU91" s="79" t="s">
        <v>620</v>
      </c>
      <c r="AV91" s="79" t="s">
        <v>621</v>
      </c>
      <c r="AW91" s="79" t="s">
        <v>623</v>
      </c>
      <c r="AX91" s="79" t="s">
        <v>625</v>
      </c>
      <c r="AY91" s="79" t="s">
        <v>626</v>
      </c>
      <c r="AZ91" s="82" t="s">
        <v>628</v>
      </c>
      <c r="BA91">
        <v>2</v>
      </c>
      <c r="BB91" s="78" t="str">
        <f>REPLACE(INDEX(GroupVertices[Group],MATCH(Edges[[#This Row],[Vertex 1]],GroupVertices[Vertex],0)),1,1,"")</f>
        <v>1</v>
      </c>
      <c r="BC91" s="78" t="str">
        <f>REPLACE(INDEX(GroupVertices[Group],MATCH(Edges[[#This Row],[Vertex 2]],GroupVertices[Vertex],0)),1,1,"")</f>
        <v>3</v>
      </c>
      <c r="BD91" s="48">
        <v>0</v>
      </c>
      <c r="BE91" s="49">
        <v>0</v>
      </c>
      <c r="BF91" s="48">
        <v>0</v>
      </c>
      <c r="BG91" s="49">
        <v>0</v>
      </c>
      <c r="BH91" s="48">
        <v>0</v>
      </c>
      <c r="BI91" s="49">
        <v>0</v>
      </c>
      <c r="BJ91" s="48">
        <v>19</v>
      </c>
      <c r="BK91" s="49">
        <v>100</v>
      </c>
      <c r="BL91" s="48">
        <v>19</v>
      </c>
    </row>
    <row r="92" spans="1:64" ht="15">
      <c r="A92" s="64" t="s">
        <v>242</v>
      </c>
      <c r="B92" s="64" t="s">
        <v>257</v>
      </c>
      <c r="C92" s="65" t="s">
        <v>1458</v>
      </c>
      <c r="D92" s="66">
        <v>3</v>
      </c>
      <c r="E92" s="67" t="s">
        <v>132</v>
      </c>
      <c r="F92" s="68">
        <v>32</v>
      </c>
      <c r="G92" s="65"/>
      <c r="H92" s="69"/>
      <c r="I92" s="70"/>
      <c r="J92" s="70"/>
      <c r="K92" s="34" t="s">
        <v>65</v>
      </c>
      <c r="L92" s="77">
        <v>92</v>
      </c>
      <c r="M92" s="77"/>
      <c r="N92" s="72"/>
      <c r="O92" s="79" t="s">
        <v>260</v>
      </c>
      <c r="P92" s="81">
        <v>43515.782314814816</v>
      </c>
      <c r="Q92" s="79" t="s">
        <v>311</v>
      </c>
      <c r="R92" s="79"/>
      <c r="S92" s="79"/>
      <c r="T92" s="79" t="s">
        <v>355</v>
      </c>
      <c r="U92" s="82" t="s">
        <v>388</v>
      </c>
      <c r="V92" s="82" t="s">
        <v>388</v>
      </c>
      <c r="W92" s="81">
        <v>43515.782314814816</v>
      </c>
      <c r="X92" s="82" t="s">
        <v>490</v>
      </c>
      <c r="Y92" s="79"/>
      <c r="Z92" s="79"/>
      <c r="AA92" s="85" t="s">
        <v>575</v>
      </c>
      <c r="AB92" s="79"/>
      <c r="AC92" s="79" t="b">
        <v>0</v>
      </c>
      <c r="AD92" s="79">
        <v>5</v>
      </c>
      <c r="AE92" s="85" t="s">
        <v>598</v>
      </c>
      <c r="AF92" s="79" t="b">
        <v>0</v>
      </c>
      <c r="AG92" s="79" t="s">
        <v>603</v>
      </c>
      <c r="AH92" s="79"/>
      <c r="AI92" s="85" t="s">
        <v>598</v>
      </c>
      <c r="AJ92" s="79" t="b">
        <v>0</v>
      </c>
      <c r="AK92" s="79">
        <v>0</v>
      </c>
      <c r="AL92" s="85" t="s">
        <v>598</v>
      </c>
      <c r="AM92" s="79" t="s">
        <v>611</v>
      </c>
      <c r="AN92" s="79" t="b">
        <v>0</v>
      </c>
      <c r="AO92" s="85" t="s">
        <v>575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23</v>
      </c>
      <c r="BK92" s="49">
        <v>100</v>
      </c>
      <c r="BL92" s="48">
        <v>23</v>
      </c>
    </row>
    <row r="93" spans="1:64" ht="15">
      <c r="A93" s="64" t="s">
        <v>242</v>
      </c>
      <c r="B93" s="64" t="s">
        <v>258</v>
      </c>
      <c r="C93" s="65" t="s">
        <v>1458</v>
      </c>
      <c r="D93" s="66">
        <v>3</v>
      </c>
      <c r="E93" s="67" t="s">
        <v>132</v>
      </c>
      <c r="F93" s="68">
        <v>32</v>
      </c>
      <c r="G93" s="65"/>
      <c r="H93" s="69"/>
      <c r="I93" s="70"/>
      <c r="J93" s="70"/>
      <c r="K93" s="34" t="s">
        <v>65</v>
      </c>
      <c r="L93" s="77">
        <v>93</v>
      </c>
      <c r="M93" s="77"/>
      <c r="N93" s="72"/>
      <c r="O93" s="79" t="s">
        <v>260</v>
      </c>
      <c r="P93" s="81">
        <v>43515.79378472222</v>
      </c>
      <c r="Q93" s="79" t="s">
        <v>312</v>
      </c>
      <c r="R93" s="79"/>
      <c r="S93" s="79"/>
      <c r="T93" s="79" t="s">
        <v>355</v>
      </c>
      <c r="U93" s="82" t="s">
        <v>389</v>
      </c>
      <c r="V93" s="82" t="s">
        <v>389</v>
      </c>
      <c r="W93" s="81">
        <v>43515.79378472222</v>
      </c>
      <c r="X93" s="82" t="s">
        <v>491</v>
      </c>
      <c r="Y93" s="79"/>
      <c r="Z93" s="79"/>
      <c r="AA93" s="85" t="s">
        <v>576</v>
      </c>
      <c r="AB93" s="79"/>
      <c r="AC93" s="79" t="b">
        <v>0</v>
      </c>
      <c r="AD93" s="79">
        <v>0</v>
      </c>
      <c r="AE93" s="85" t="s">
        <v>598</v>
      </c>
      <c r="AF93" s="79" t="b">
        <v>0</v>
      </c>
      <c r="AG93" s="79" t="s">
        <v>603</v>
      </c>
      <c r="AH93" s="79"/>
      <c r="AI93" s="85" t="s">
        <v>598</v>
      </c>
      <c r="AJ93" s="79" t="b">
        <v>0</v>
      </c>
      <c r="AK93" s="79">
        <v>0</v>
      </c>
      <c r="AL93" s="85" t="s">
        <v>598</v>
      </c>
      <c r="AM93" s="79" t="s">
        <v>611</v>
      </c>
      <c r="AN93" s="79" t="b">
        <v>0</v>
      </c>
      <c r="AO93" s="85" t="s">
        <v>576</v>
      </c>
      <c r="AP93" s="79" t="s">
        <v>176</v>
      </c>
      <c r="AQ93" s="79">
        <v>0</v>
      </c>
      <c r="AR93" s="79">
        <v>0</v>
      </c>
      <c r="AS93" s="79" t="s">
        <v>617</v>
      </c>
      <c r="AT93" s="79" t="s">
        <v>619</v>
      </c>
      <c r="AU93" s="79" t="s">
        <v>620</v>
      </c>
      <c r="AV93" s="79" t="s">
        <v>621</v>
      </c>
      <c r="AW93" s="79" t="s">
        <v>623</v>
      </c>
      <c r="AX93" s="79" t="s">
        <v>625</v>
      </c>
      <c r="AY93" s="79" t="s">
        <v>626</v>
      </c>
      <c r="AZ93" s="82" t="s">
        <v>628</v>
      </c>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242</v>
      </c>
      <c r="B94" s="64" t="s">
        <v>259</v>
      </c>
      <c r="C94" s="65" t="s">
        <v>1458</v>
      </c>
      <c r="D94" s="66">
        <v>3</v>
      </c>
      <c r="E94" s="67" t="s">
        <v>132</v>
      </c>
      <c r="F94" s="68">
        <v>32</v>
      </c>
      <c r="G94" s="65"/>
      <c r="H94" s="69"/>
      <c r="I94" s="70"/>
      <c r="J94" s="70"/>
      <c r="K94" s="34" t="s">
        <v>65</v>
      </c>
      <c r="L94" s="77">
        <v>94</v>
      </c>
      <c r="M94" s="77"/>
      <c r="N94" s="72"/>
      <c r="O94" s="79" t="s">
        <v>260</v>
      </c>
      <c r="P94" s="81">
        <v>43515.79378472222</v>
      </c>
      <c r="Q94" s="79" t="s">
        <v>312</v>
      </c>
      <c r="R94" s="79"/>
      <c r="S94" s="79"/>
      <c r="T94" s="79" t="s">
        <v>355</v>
      </c>
      <c r="U94" s="82" t="s">
        <v>389</v>
      </c>
      <c r="V94" s="82" t="s">
        <v>389</v>
      </c>
      <c r="W94" s="81">
        <v>43515.79378472222</v>
      </c>
      <c r="X94" s="82" t="s">
        <v>491</v>
      </c>
      <c r="Y94" s="79"/>
      <c r="Z94" s="79"/>
      <c r="AA94" s="85" t="s">
        <v>576</v>
      </c>
      <c r="AB94" s="79"/>
      <c r="AC94" s="79" t="b">
        <v>0</v>
      </c>
      <c r="AD94" s="79">
        <v>0</v>
      </c>
      <c r="AE94" s="85" t="s">
        <v>598</v>
      </c>
      <c r="AF94" s="79" t="b">
        <v>0</v>
      </c>
      <c r="AG94" s="79" t="s">
        <v>603</v>
      </c>
      <c r="AH94" s="79"/>
      <c r="AI94" s="85" t="s">
        <v>598</v>
      </c>
      <c r="AJ94" s="79" t="b">
        <v>0</v>
      </c>
      <c r="AK94" s="79">
        <v>0</v>
      </c>
      <c r="AL94" s="85" t="s">
        <v>598</v>
      </c>
      <c r="AM94" s="79" t="s">
        <v>611</v>
      </c>
      <c r="AN94" s="79" t="b">
        <v>0</v>
      </c>
      <c r="AO94" s="85" t="s">
        <v>576</v>
      </c>
      <c r="AP94" s="79" t="s">
        <v>176</v>
      </c>
      <c r="AQ94" s="79">
        <v>0</v>
      </c>
      <c r="AR94" s="79">
        <v>0</v>
      </c>
      <c r="AS94" s="79" t="s">
        <v>617</v>
      </c>
      <c r="AT94" s="79" t="s">
        <v>619</v>
      </c>
      <c r="AU94" s="79" t="s">
        <v>620</v>
      </c>
      <c r="AV94" s="79" t="s">
        <v>621</v>
      </c>
      <c r="AW94" s="79" t="s">
        <v>623</v>
      </c>
      <c r="AX94" s="79" t="s">
        <v>625</v>
      </c>
      <c r="AY94" s="79" t="s">
        <v>626</v>
      </c>
      <c r="AZ94" s="82" t="s">
        <v>628</v>
      </c>
      <c r="BA94">
        <v>1</v>
      </c>
      <c r="BB94" s="78" t="str">
        <f>REPLACE(INDEX(GroupVertices[Group],MATCH(Edges[[#This Row],[Vertex 1]],GroupVertices[Vertex],0)),1,1,"")</f>
        <v>1</v>
      </c>
      <c r="BC94" s="78" t="str">
        <f>REPLACE(INDEX(GroupVertices[Group],MATCH(Edges[[#This Row],[Vertex 2]],GroupVertices[Vertex],0)),1,1,"")</f>
        <v>1</v>
      </c>
      <c r="BD94" s="48">
        <v>1</v>
      </c>
      <c r="BE94" s="49">
        <v>3.0303030303030303</v>
      </c>
      <c r="BF94" s="48">
        <v>0</v>
      </c>
      <c r="BG94" s="49">
        <v>0</v>
      </c>
      <c r="BH94" s="48">
        <v>0</v>
      </c>
      <c r="BI94" s="49">
        <v>0</v>
      </c>
      <c r="BJ94" s="48">
        <v>32</v>
      </c>
      <c r="BK94" s="49">
        <v>96.96969696969697</v>
      </c>
      <c r="BL94" s="48">
        <v>33</v>
      </c>
    </row>
    <row r="95" spans="1:64" ht="15">
      <c r="A95" s="64" t="s">
        <v>242</v>
      </c>
      <c r="B95" s="64" t="s">
        <v>242</v>
      </c>
      <c r="C95" s="65" t="s">
        <v>1463</v>
      </c>
      <c r="D95" s="66">
        <v>10</v>
      </c>
      <c r="E95" s="67" t="s">
        <v>136</v>
      </c>
      <c r="F95" s="68">
        <v>6</v>
      </c>
      <c r="G95" s="65"/>
      <c r="H95" s="69"/>
      <c r="I95" s="70"/>
      <c r="J95" s="70"/>
      <c r="K95" s="34" t="s">
        <v>65</v>
      </c>
      <c r="L95" s="77">
        <v>95</v>
      </c>
      <c r="M95" s="77"/>
      <c r="N95" s="72"/>
      <c r="O95" s="79" t="s">
        <v>176</v>
      </c>
      <c r="P95" s="81">
        <v>43505.065567129626</v>
      </c>
      <c r="Q95" s="79" t="s">
        <v>313</v>
      </c>
      <c r="R95" s="82" t="s">
        <v>338</v>
      </c>
      <c r="S95" s="79" t="s">
        <v>351</v>
      </c>
      <c r="T95" s="79" t="s">
        <v>368</v>
      </c>
      <c r="U95" s="82" t="s">
        <v>390</v>
      </c>
      <c r="V95" s="82" t="s">
        <v>390</v>
      </c>
      <c r="W95" s="81">
        <v>43505.065567129626</v>
      </c>
      <c r="X95" s="82" t="s">
        <v>492</v>
      </c>
      <c r="Y95" s="79"/>
      <c r="Z95" s="79"/>
      <c r="AA95" s="85" t="s">
        <v>577</v>
      </c>
      <c r="AB95" s="79"/>
      <c r="AC95" s="79" t="b">
        <v>0</v>
      </c>
      <c r="AD95" s="79">
        <v>6</v>
      </c>
      <c r="AE95" s="85" t="s">
        <v>598</v>
      </c>
      <c r="AF95" s="79" t="b">
        <v>0</v>
      </c>
      <c r="AG95" s="79" t="s">
        <v>603</v>
      </c>
      <c r="AH95" s="79"/>
      <c r="AI95" s="85" t="s">
        <v>598</v>
      </c>
      <c r="AJ95" s="79" t="b">
        <v>0</v>
      </c>
      <c r="AK95" s="79">
        <v>4</v>
      </c>
      <c r="AL95" s="85" t="s">
        <v>598</v>
      </c>
      <c r="AM95" s="79" t="s">
        <v>609</v>
      </c>
      <c r="AN95" s="79" t="b">
        <v>0</v>
      </c>
      <c r="AO95" s="85" t="s">
        <v>577</v>
      </c>
      <c r="AP95" s="79" t="s">
        <v>616</v>
      </c>
      <c r="AQ95" s="79">
        <v>0</v>
      </c>
      <c r="AR95" s="79">
        <v>0</v>
      </c>
      <c r="AS95" s="79"/>
      <c r="AT95" s="79"/>
      <c r="AU95" s="79"/>
      <c r="AV95" s="79"/>
      <c r="AW95" s="79"/>
      <c r="AX95" s="79"/>
      <c r="AY95" s="79"/>
      <c r="AZ95" s="79"/>
      <c r="BA95">
        <v>19</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32</v>
      </c>
      <c r="BK95" s="49">
        <v>100</v>
      </c>
      <c r="BL95" s="48">
        <v>32</v>
      </c>
    </row>
    <row r="96" spans="1:64" ht="15">
      <c r="A96" s="64" t="s">
        <v>242</v>
      </c>
      <c r="B96" s="64" t="s">
        <v>242</v>
      </c>
      <c r="C96" s="65" t="s">
        <v>1463</v>
      </c>
      <c r="D96" s="66">
        <v>10</v>
      </c>
      <c r="E96" s="67" t="s">
        <v>136</v>
      </c>
      <c r="F96" s="68">
        <v>6</v>
      </c>
      <c r="G96" s="65"/>
      <c r="H96" s="69"/>
      <c r="I96" s="70"/>
      <c r="J96" s="70"/>
      <c r="K96" s="34" t="s">
        <v>65</v>
      </c>
      <c r="L96" s="77">
        <v>96</v>
      </c>
      <c r="M96" s="77"/>
      <c r="N96" s="72"/>
      <c r="O96" s="79" t="s">
        <v>176</v>
      </c>
      <c r="P96" s="81">
        <v>43507.81486111111</v>
      </c>
      <c r="Q96" s="79" t="s">
        <v>314</v>
      </c>
      <c r="R96" s="82" t="s">
        <v>338</v>
      </c>
      <c r="S96" s="79" t="s">
        <v>351</v>
      </c>
      <c r="T96" s="79" t="s">
        <v>368</v>
      </c>
      <c r="U96" s="82" t="s">
        <v>391</v>
      </c>
      <c r="V96" s="82" t="s">
        <v>391</v>
      </c>
      <c r="W96" s="81">
        <v>43507.81486111111</v>
      </c>
      <c r="X96" s="82" t="s">
        <v>493</v>
      </c>
      <c r="Y96" s="79"/>
      <c r="Z96" s="79"/>
      <c r="AA96" s="85" t="s">
        <v>578</v>
      </c>
      <c r="AB96" s="79"/>
      <c r="AC96" s="79" t="b">
        <v>0</v>
      </c>
      <c r="AD96" s="79">
        <v>2</v>
      </c>
      <c r="AE96" s="85" t="s">
        <v>598</v>
      </c>
      <c r="AF96" s="79" t="b">
        <v>0</v>
      </c>
      <c r="AG96" s="79" t="s">
        <v>603</v>
      </c>
      <c r="AH96" s="79"/>
      <c r="AI96" s="85" t="s">
        <v>598</v>
      </c>
      <c r="AJ96" s="79" t="b">
        <v>0</v>
      </c>
      <c r="AK96" s="79">
        <v>1</v>
      </c>
      <c r="AL96" s="85" t="s">
        <v>598</v>
      </c>
      <c r="AM96" s="79" t="s">
        <v>609</v>
      </c>
      <c r="AN96" s="79" t="b">
        <v>0</v>
      </c>
      <c r="AO96" s="85" t="s">
        <v>578</v>
      </c>
      <c r="AP96" s="79" t="s">
        <v>176</v>
      </c>
      <c r="AQ96" s="79">
        <v>0</v>
      </c>
      <c r="AR96" s="79">
        <v>0</v>
      </c>
      <c r="AS96" s="79"/>
      <c r="AT96" s="79"/>
      <c r="AU96" s="79"/>
      <c r="AV96" s="79"/>
      <c r="AW96" s="79"/>
      <c r="AX96" s="79"/>
      <c r="AY96" s="79"/>
      <c r="AZ96" s="79"/>
      <c r="BA96">
        <v>19</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32</v>
      </c>
      <c r="BK96" s="49">
        <v>100</v>
      </c>
      <c r="BL96" s="48">
        <v>32</v>
      </c>
    </row>
    <row r="97" spans="1:64" ht="15">
      <c r="A97" s="64" t="s">
        <v>242</v>
      </c>
      <c r="B97" s="64" t="s">
        <v>242</v>
      </c>
      <c r="C97" s="65" t="s">
        <v>1463</v>
      </c>
      <c r="D97" s="66">
        <v>10</v>
      </c>
      <c r="E97" s="67" t="s">
        <v>136</v>
      </c>
      <c r="F97" s="68">
        <v>6</v>
      </c>
      <c r="G97" s="65"/>
      <c r="H97" s="69"/>
      <c r="I97" s="70"/>
      <c r="J97" s="70"/>
      <c r="K97" s="34" t="s">
        <v>65</v>
      </c>
      <c r="L97" s="77">
        <v>97</v>
      </c>
      <c r="M97" s="77"/>
      <c r="N97" s="72"/>
      <c r="O97" s="79" t="s">
        <v>176</v>
      </c>
      <c r="P97" s="81">
        <v>43508.66673611111</v>
      </c>
      <c r="Q97" s="79" t="s">
        <v>315</v>
      </c>
      <c r="R97" s="82" t="s">
        <v>339</v>
      </c>
      <c r="S97" s="79" t="s">
        <v>351</v>
      </c>
      <c r="T97" s="79" t="s">
        <v>372</v>
      </c>
      <c r="U97" s="79"/>
      <c r="V97" s="82" t="s">
        <v>424</v>
      </c>
      <c r="W97" s="81">
        <v>43508.66673611111</v>
      </c>
      <c r="X97" s="82" t="s">
        <v>494</v>
      </c>
      <c r="Y97" s="79"/>
      <c r="Z97" s="79"/>
      <c r="AA97" s="85" t="s">
        <v>579</v>
      </c>
      <c r="AB97" s="79"/>
      <c r="AC97" s="79" t="b">
        <v>0</v>
      </c>
      <c r="AD97" s="79">
        <v>3</v>
      </c>
      <c r="AE97" s="85" t="s">
        <v>598</v>
      </c>
      <c r="AF97" s="79" t="b">
        <v>0</v>
      </c>
      <c r="AG97" s="79" t="s">
        <v>603</v>
      </c>
      <c r="AH97" s="79"/>
      <c r="AI97" s="85" t="s">
        <v>598</v>
      </c>
      <c r="AJ97" s="79" t="b">
        <v>0</v>
      </c>
      <c r="AK97" s="79">
        <v>0</v>
      </c>
      <c r="AL97" s="85" t="s">
        <v>598</v>
      </c>
      <c r="AM97" s="79" t="s">
        <v>615</v>
      </c>
      <c r="AN97" s="79" t="b">
        <v>0</v>
      </c>
      <c r="AO97" s="85" t="s">
        <v>579</v>
      </c>
      <c r="AP97" s="79" t="s">
        <v>176</v>
      </c>
      <c r="AQ97" s="79">
        <v>0</v>
      </c>
      <c r="AR97" s="79">
        <v>0</v>
      </c>
      <c r="AS97" s="79"/>
      <c r="AT97" s="79"/>
      <c r="AU97" s="79"/>
      <c r="AV97" s="79"/>
      <c r="AW97" s="79"/>
      <c r="AX97" s="79"/>
      <c r="AY97" s="79"/>
      <c r="AZ97" s="79"/>
      <c r="BA97">
        <v>19</v>
      </c>
      <c r="BB97" s="78" t="str">
        <f>REPLACE(INDEX(GroupVertices[Group],MATCH(Edges[[#This Row],[Vertex 1]],GroupVertices[Vertex],0)),1,1,"")</f>
        <v>1</v>
      </c>
      <c r="BC97" s="78" t="str">
        <f>REPLACE(INDEX(GroupVertices[Group],MATCH(Edges[[#This Row],[Vertex 2]],GroupVertices[Vertex],0)),1,1,"")</f>
        <v>1</v>
      </c>
      <c r="BD97" s="48">
        <v>1</v>
      </c>
      <c r="BE97" s="49">
        <v>4.3478260869565215</v>
      </c>
      <c r="BF97" s="48">
        <v>0</v>
      </c>
      <c r="BG97" s="49">
        <v>0</v>
      </c>
      <c r="BH97" s="48">
        <v>0</v>
      </c>
      <c r="BI97" s="49">
        <v>0</v>
      </c>
      <c r="BJ97" s="48">
        <v>22</v>
      </c>
      <c r="BK97" s="49">
        <v>95.65217391304348</v>
      </c>
      <c r="BL97" s="48">
        <v>23</v>
      </c>
    </row>
    <row r="98" spans="1:64" ht="15">
      <c r="A98" s="64" t="s">
        <v>242</v>
      </c>
      <c r="B98" s="64" t="s">
        <v>242</v>
      </c>
      <c r="C98" s="65" t="s">
        <v>1463</v>
      </c>
      <c r="D98" s="66">
        <v>10</v>
      </c>
      <c r="E98" s="67" t="s">
        <v>136</v>
      </c>
      <c r="F98" s="68">
        <v>6</v>
      </c>
      <c r="G98" s="65"/>
      <c r="H98" s="69"/>
      <c r="I98" s="70"/>
      <c r="J98" s="70"/>
      <c r="K98" s="34" t="s">
        <v>65</v>
      </c>
      <c r="L98" s="77">
        <v>98</v>
      </c>
      <c r="M98" s="77"/>
      <c r="N98" s="72"/>
      <c r="O98" s="79" t="s">
        <v>176</v>
      </c>
      <c r="P98" s="81">
        <v>43508.852951388886</v>
      </c>
      <c r="Q98" s="79" t="s">
        <v>316</v>
      </c>
      <c r="R98" s="82" t="s">
        <v>338</v>
      </c>
      <c r="S98" s="79" t="s">
        <v>351</v>
      </c>
      <c r="T98" s="79" t="s">
        <v>368</v>
      </c>
      <c r="U98" s="82" t="s">
        <v>392</v>
      </c>
      <c r="V98" s="82" t="s">
        <v>392</v>
      </c>
      <c r="W98" s="81">
        <v>43508.852951388886</v>
      </c>
      <c r="X98" s="82" t="s">
        <v>495</v>
      </c>
      <c r="Y98" s="79"/>
      <c r="Z98" s="79"/>
      <c r="AA98" s="85" t="s">
        <v>580</v>
      </c>
      <c r="AB98" s="79"/>
      <c r="AC98" s="79" t="b">
        <v>0</v>
      </c>
      <c r="AD98" s="79">
        <v>2</v>
      </c>
      <c r="AE98" s="85" t="s">
        <v>598</v>
      </c>
      <c r="AF98" s="79" t="b">
        <v>0</v>
      </c>
      <c r="AG98" s="79" t="s">
        <v>603</v>
      </c>
      <c r="AH98" s="79"/>
      <c r="AI98" s="85" t="s">
        <v>598</v>
      </c>
      <c r="AJ98" s="79" t="b">
        <v>0</v>
      </c>
      <c r="AK98" s="79">
        <v>0</v>
      </c>
      <c r="AL98" s="85" t="s">
        <v>598</v>
      </c>
      <c r="AM98" s="79" t="s">
        <v>609</v>
      </c>
      <c r="AN98" s="79" t="b">
        <v>0</v>
      </c>
      <c r="AO98" s="85" t="s">
        <v>580</v>
      </c>
      <c r="AP98" s="79" t="s">
        <v>176</v>
      </c>
      <c r="AQ98" s="79">
        <v>0</v>
      </c>
      <c r="AR98" s="79">
        <v>0</v>
      </c>
      <c r="AS98" s="79"/>
      <c r="AT98" s="79"/>
      <c r="AU98" s="79"/>
      <c r="AV98" s="79"/>
      <c r="AW98" s="79"/>
      <c r="AX98" s="79"/>
      <c r="AY98" s="79"/>
      <c r="AZ98" s="79"/>
      <c r="BA98">
        <v>19</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32</v>
      </c>
      <c r="BK98" s="49">
        <v>100</v>
      </c>
      <c r="BL98" s="48">
        <v>32</v>
      </c>
    </row>
    <row r="99" spans="1:64" ht="15">
      <c r="A99" s="64" t="s">
        <v>242</v>
      </c>
      <c r="B99" s="64" t="s">
        <v>242</v>
      </c>
      <c r="C99" s="65" t="s">
        <v>1463</v>
      </c>
      <c r="D99" s="66">
        <v>10</v>
      </c>
      <c r="E99" s="67" t="s">
        <v>136</v>
      </c>
      <c r="F99" s="68">
        <v>6</v>
      </c>
      <c r="G99" s="65"/>
      <c r="H99" s="69"/>
      <c r="I99" s="70"/>
      <c r="J99" s="70"/>
      <c r="K99" s="34" t="s">
        <v>65</v>
      </c>
      <c r="L99" s="77">
        <v>99</v>
      </c>
      <c r="M99" s="77"/>
      <c r="N99" s="72"/>
      <c r="O99" s="79" t="s">
        <v>176</v>
      </c>
      <c r="P99" s="81">
        <v>43510.145844907405</v>
      </c>
      <c r="Q99" s="79" t="s">
        <v>317</v>
      </c>
      <c r="R99" s="82" t="s">
        <v>339</v>
      </c>
      <c r="S99" s="79" t="s">
        <v>351</v>
      </c>
      <c r="T99" s="79" t="s">
        <v>372</v>
      </c>
      <c r="U99" s="79"/>
      <c r="V99" s="82" t="s">
        <v>424</v>
      </c>
      <c r="W99" s="81">
        <v>43510.145844907405</v>
      </c>
      <c r="X99" s="82" t="s">
        <v>496</v>
      </c>
      <c r="Y99" s="79"/>
      <c r="Z99" s="79"/>
      <c r="AA99" s="85" t="s">
        <v>581</v>
      </c>
      <c r="AB99" s="79"/>
      <c r="AC99" s="79" t="b">
        <v>0</v>
      </c>
      <c r="AD99" s="79">
        <v>7</v>
      </c>
      <c r="AE99" s="85" t="s">
        <v>598</v>
      </c>
      <c r="AF99" s="79" t="b">
        <v>0</v>
      </c>
      <c r="AG99" s="79" t="s">
        <v>603</v>
      </c>
      <c r="AH99" s="79"/>
      <c r="AI99" s="85" t="s">
        <v>598</v>
      </c>
      <c r="AJ99" s="79" t="b">
        <v>0</v>
      </c>
      <c r="AK99" s="79">
        <v>3</v>
      </c>
      <c r="AL99" s="85" t="s">
        <v>598</v>
      </c>
      <c r="AM99" s="79" t="s">
        <v>615</v>
      </c>
      <c r="AN99" s="79" t="b">
        <v>0</v>
      </c>
      <c r="AO99" s="85" t="s">
        <v>581</v>
      </c>
      <c r="AP99" s="79" t="s">
        <v>176</v>
      </c>
      <c r="AQ99" s="79">
        <v>0</v>
      </c>
      <c r="AR99" s="79">
        <v>0</v>
      </c>
      <c r="AS99" s="79"/>
      <c r="AT99" s="79"/>
      <c r="AU99" s="79"/>
      <c r="AV99" s="79"/>
      <c r="AW99" s="79"/>
      <c r="AX99" s="79"/>
      <c r="AY99" s="79"/>
      <c r="AZ99" s="79"/>
      <c r="BA99">
        <v>19</v>
      </c>
      <c r="BB99" s="78" t="str">
        <f>REPLACE(INDEX(GroupVertices[Group],MATCH(Edges[[#This Row],[Vertex 1]],GroupVertices[Vertex],0)),1,1,"")</f>
        <v>1</v>
      </c>
      <c r="BC99" s="78" t="str">
        <f>REPLACE(INDEX(GroupVertices[Group],MATCH(Edges[[#This Row],[Vertex 2]],GroupVertices[Vertex],0)),1,1,"")</f>
        <v>1</v>
      </c>
      <c r="BD99" s="48">
        <v>1</v>
      </c>
      <c r="BE99" s="49">
        <v>3.5714285714285716</v>
      </c>
      <c r="BF99" s="48">
        <v>0</v>
      </c>
      <c r="BG99" s="49">
        <v>0</v>
      </c>
      <c r="BH99" s="48">
        <v>0</v>
      </c>
      <c r="BI99" s="49">
        <v>0</v>
      </c>
      <c r="BJ99" s="48">
        <v>27</v>
      </c>
      <c r="BK99" s="49">
        <v>96.42857142857143</v>
      </c>
      <c r="BL99" s="48">
        <v>28</v>
      </c>
    </row>
    <row r="100" spans="1:64" ht="15">
      <c r="A100" s="64" t="s">
        <v>242</v>
      </c>
      <c r="B100" s="64" t="s">
        <v>242</v>
      </c>
      <c r="C100" s="65" t="s">
        <v>1463</v>
      </c>
      <c r="D100" s="66">
        <v>10</v>
      </c>
      <c r="E100" s="67" t="s">
        <v>136</v>
      </c>
      <c r="F100" s="68">
        <v>6</v>
      </c>
      <c r="G100" s="65"/>
      <c r="H100" s="69"/>
      <c r="I100" s="70"/>
      <c r="J100" s="70"/>
      <c r="K100" s="34" t="s">
        <v>65</v>
      </c>
      <c r="L100" s="77">
        <v>100</v>
      </c>
      <c r="M100" s="77"/>
      <c r="N100" s="72"/>
      <c r="O100" s="79" t="s">
        <v>176</v>
      </c>
      <c r="P100" s="81">
        <v>43510.99866898148</v>
      </c>
      <c r="Q100" s="79" t="s">
        <v>315</v>
      </c>
      <c r="R100" s="82" t="s">
        <v>339</v>
      </c>
      <c r="S100" s="79" t="s">
        <v>351</v>
      </c>
      <c r="T100" s="79" t="s">
        <v>372</v>
      </c>
      <c r="U100" s="79"/>
      <c r="V100" s="82" t="s">
        <v>424</v>
      </c>
      <c r="W100" s="81">
        <v>43510.99866898148</v>
      </c>
      <c r="X100" s="82" t="s">
        <v>497</v>
      </c>
      <c r="Y100" s="79"/>
      <c r="Z100" s="79"/>
      <c r="AA100" s="85" t="s">
        <v>582</v>
      </c>
      <c r="AB100" s="79"/>
      <c r="AC100" s="79" t="b">
        <v>0</v>
      </c>
      <c r="AD100" s="79">
        <v>5</v>
      </c>
      <c r="AE100" s="85" t="s">
        <v>598</v>
      </c>
      <c r="AF100" s="79" t="b">
        <v>0</v>
      </c>
      <c r="AG100" s="79" t="s">
        <v>603</v>
      </c>
      <c r="AH100" s="79"/>
      <c r="AI100" s="85" t="s">
        <v>598</v>
      </c>
      <c r="AJ100" s="79" t="b">
        <v>0</v>
      </c>
      <c r="AK100" s="79">
        <v>2</v>
      </c>
      <c r="AL100" s="85" t="s">
        <v>598</v>
      </c>
      <c r="AM100" s="79" t="s">
        <v>615</v>
      </c>
      <c r="AN100" s="79" t="b">
        <v>0</v>
      </c>
      <c r="AO100" s="85" t="s">
        <v>582</v>
      </c>
      <c r="AP100" s="79" t="s">
        <v>176</v>
      </c>
      <c r="AQ100" s="79">
        <v>0</v>
      </c>
      <c r="AR100" s="79">
        <v>0</v>
      </c>
      <c r="AS100" s="79"/>
      <c r="AT100" s="79"/>
      <c r="AU100" s="79"/>
      <c r="AV100" s="79"/>
      <c r="AW100" s="79"/>
      <c r="AX100" s="79"/>
      <c r="AY100" s="79"/>
      <c r="AZ100" s="79"/>
      <c r="BA100">
        <v>19</v>
      </c>
      <c r="BB100" s="78" t="str">
        <f>REPLACE(INDEX(GroupVertices[Group],MATCH(Edges[[#This Row],[Vertex 1]],GroupVertices[Vertex],0)),1,1,"")</f>
        <v>1</v>
      </c>
      <c r="BC100" s="78" t="str">
        <f>REPLACE(INDEX(GroupVertices[Group],MATCH(Edges[[#This Row],[Vertex 2]],GroupVertices[Vertex],0)),1,1,"")</f>
        <v>1</v>
      </c>
      <c r="BD100" s="48">
        <v>1</v>
      </c>
      <c r="BE100" s="49">
        <v>4.3478260869565215</v>
      </c>
      <c r="BF100" s="48">
        <v>0</v>
      </c>
      <c r="BG100" s="49">
        <v>0</v>
      </c>
      <c r="BH100" s="48">
        <v>0</v>
      </c>
      <c r="BI100" s="49">
        <v>0</v>
      </c>
      <c r="BJ100" s="48">
        <v>22</v>
      </c>
      <c r="BK100" s="49">
        <v>95.65217391304348</v>
      </c>
      <c r="BL100" s="48">
        <v>23</v>
      </c>
    </row>
    <row r="101" spans="1:64" ht="15">
      <c r="A101" s="64" t="s">
        <v>242</v>
      </c>
      <c r="B101" s="64" t="s">
        <v>242</v>
      </c>
      <c r="C101" s="65" t="s">
        <v>1463</v>
      </c>
      <c r="D101" s="66">
        <v>10</v>
      </c>
      <c r="E101" s="67" t="s">
        <v>136</v>
      </c>
      <c r="F101" s="68">
        <v>6</v>
      </c>
      <c r="G101" s="65"/>
      <c r="H101" s="69"/>
      <c r="I101" s="70"/>
      <c r="J101" s="70"/>
      <c r="K101" s="34" t="s">
        <v>65</v>
      </c>
      <c r="L101" s="77">
        <v>101</v>
      </c>
      <c r="M101" s="77"/>
      <c r="N101" s="72"/>
      <c r="O101" s="79" t="s">
        <v>176</v>
      </c>
      <c r="P101" s="81">
        <v>43511.027233796296</v>
      </c>
      <c r="Q101" s="79" t="s">
        <v>318</v>
      </c>
      <c r="R101" s="82" t="s">
        <v>338</v>
      </c>
      <c r="S101" s="79" t="s">
        <v>351</v>
      </c>
      <c r="T101" s="79" t="s">
        <v>368</v>
      </c>
      <c r="U101" s="82" t="s">
        <v>393</v>
      </c>
      <c r="V101" s="82" t="s">
        <v>393</v>
      </c>
      <c r="W101" s="81">
        <v>43511.027233796296</v>
      </c>
      <c r="X101" s="82" t="s">
        <v>498</v>
      </c>
      <c r="Y101" s="79"/>
      <c r="Z101" s="79"/>
      <c r="AA101" s="85" t="s">
        <v>583</v>
      </c>
      <c r="AB101" s="79"/>
      <c r="AC101" s="79" t="b">
        <v>0</v>
      </c>
      <c r="AD101" s="79">
        <v>2</v>
      </c>
      <c r="AE101" s="85" t="s">
        <v>598</v>
      </c>
      <c r="AF101" s="79" t="b">
        <v>0</v>
      </c>
      <c r="AG101" s="79" t="s">
        <v>603</v>
      </c>
      <c r="AH101" s="79"/>
      <c r="AI101" s="85" t="s">
        <v>598</v>
      </c>
      <c r="AJ101" s="79" t="b">
        <v>0</v>
      </c>
      <c r="AK101" s="79">
        <v>1</v>
      </c>
      <c r="AL101" s="85" t="s">
        <v>598</v>
      </c>
      <c r="AM101" s="79" t="s">
        <v>609</v>
      </c>
      <c r="AN101" s="79" t="b">
        <v>0</v>
      </c>
      <c r="AO101" s="85" t="s">
        <v>583</v>
      </c>
      <c r="AP101" s="79" t="s">
        <v>176</v>
      </c>
      <c r="AQ101" s="79">
        <v>0</v>
      </c>
      <c r="AR101" s="79">
        <v>0</v>
      </c>
      <c r="AS101" s="79"/>
      <c r="AT101" s="79"/>
      <c r="AU101" s="79"/>
      <c r="AV101" s="79"/>
      <c r="AW101" s="79"/>
      <c r="AX101" s="79"/>
      <c r="AY101" s="79"/>
      <c r="AZ101" s="79"/>
      <c r="BA101">
        <v>19</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31</v>
      </c>
      <c r="BK101" s="49">
        <v>100</v>
      </c>
      <c r="BL101" s="48">
        <v>31</v>
      </c>
    </row>
    <row r="102" spans="1:64" ht="15">
      <c r="A102" s="64" t="s">
        <v>242</v>
      </c>
      <c r="B102" s="64" t="s">
        <v>242</v>
      </c>
      <c r="C102" s="65" t="s">
        <v>1463</v>
      </c>
      <c r="D102" s="66">
        <v>10</v>
      </c>
      <c r="E102" s="67" t="s">
        <v>136</v>
      </c>
      <c r="F102" s="68">
        <v>6</v>
      </c>
      <c r="G102" s="65"/>
      <c r="H102" s="69"/>
      <c r="I102" s="70"/>
      <c r="J102" s="70"/>
      <c r="K102" s="34" t="s">
        <v>65</v>
      </c>
      <c r="L102" s="77">
        <v>102</v>
      </c>
      <c r="M102" s="77"/>
      <c r="N102" s="72"/>
      <c r="O102" s="79" t="s">
        <v>176</v>
      </c>
      <c r="P102" s="81">
        <v>43511.75711805555</v>
      </c>
      <c r="Q102" s="79" t="s">
        <v>317</v>
      </c>
      <c r="R102" s="82" t="s">
        <v>339</v>
      </c>
      <c r="S102" s="79" t="s">
        <v>351</v>
      </c>
      <c r="T102" s="79" t="s">
        <v>372</v>
      </c>
      <c r="U102" s="79"/>
      <c r="V102" s="82" t="s">
        <v>424</v>
      </c>
      <c r="W102" s="81">
        <v>43511.75711805555</v>
      </c>
      <c r="X102" s="82" t="s">
        <v>499</v>
      </c>
      <c r="Y102" s="79"/>
      <c r="Z102" s="79"/>
      <c r="AA102" s="85" t="s">
        <v>584</v>
      </c>
      <c r="AB102" s="79"/>
      <c r="AC102" s="79" t="b">
        <v>0</v>
      </c>
      <c r="AD102" s="79">
        <v>4</v>
      </c>
      <c r="AE102" s="85" t="s">
        <v>598</v>
      </c>
      <c r="AF102" s="79" t="b">
        <v>0</v>
      </c>
      <c r="AG102" s="79" t="s">
        <v>603</v>
      </c>
      <c r="AH102" s="79"/>
      <c r="AI102" s="85" t="s">
        <v>598</v>
      </c>
      <c r="AJ102" s="79" t="b">
        <v>0</v>
      </c>
      <c r="AK102" s="79">
        <v>3</v>
      </c>
      <c r="AL102" s="85" t="s">
        <v>598</v>
      </c>
      <c r="AM102" s="79" t="s">
        <v>615</v>
      </c>
      <c r="AN102" s="79" t="b">
        <v>0</v>
      </c>
      <c r="AO102" s="85" t="s">
        <v>584</v>
      </c>
      <c r="AP102" s="79" t="s">
        <v>176</v>
      </c>
      <c r="AQ102" s="79">
        <v>0</v>
      </c>
      <c r="AR102" s="79">
        <v>0</v>
      </c>
      <c r="AS102" s="79"/>
      <c r="AT102" s="79"/>
      <c r="AU102" s="79"/>
      <c r="AV102" s="79"/>
      <c r="AW102" s="79"/>
      <c r="AX102" s="79"/>
      <c r="AY102" s="79"/>
      <c r="AZ102" s="79"/>
      <c r="BA102">
        <v>19</v>
      </c>
      <c r="BB102" s="78" t="str">
        <f>REPLACE(INDEX(GroupVertices[Group],MATCH(Edges[[#This Row],[Vertex 1]],GroupVertices[Vertex],0)),1,1,"")</f>
        <v>1</v>
      </c>
      <c r="BC102" s="78" t="str">
        <f>REPLACE(INDEX(GroupVertices[Group],MATCH(Edges[[#This Row],[Vertex 2]],GroupVertices[Vertex],0)),1,1,"")</f>
        <v>1</v>
      </c>
      <c r="BD102" s="48">
        <v>1</v>
      </c>
      <c r="BE102" s="49">
        <v>3.5714285714285716</v>
      </c>
      <c r="BF102" s="48">
        <v>0</v>
      </c>
      <c r="BG102" s="49">
        <v>0</v>
      </c>
      <c r="BH102" s="48">
        <v>0</v>
      </c>
      <c r="BI102" s="49">
        <v>0</v>
      </c>
      <c r="BJ102" s="48">
        <v>27</v>
      </c>
      <c r="BK102" s="49">
        <v>96.42857142857143</v>
      </c>
      <c r="BL102" s="48">
        <v>28</v>
      </c>
    </row>
    <row r="103" spans="1:64" ht="15">
      <c r="A103" s="64" t="s">
        <v>242</v>
      </c>
      <c r="B103" s="64" t="s">
        <v>242</v>
      </c>
      <c r="C103" s="65" t="s">
        <v>1463</v>
      </c>
      <c r="D103" s="66">
        <v>10</v>
      </c>
      <c r="E103" s="67" t="s">
        <v>136</v>
      </c>
      <c r="F103" s="68">
        <v>6</v>
      </c>
      <c r="G103" s="65"/>
      <c r="H103" s="69"/>
      <c r="I103" s="70"/>
      <c r="J103" s="70"/>
      <c r="K103" s="34" t="s">
        <v>65</v>
      </c>
      <c r="L103" s="77">
        <v>103</v>
      </c>
      <c r="M103" s="77"/>
      <c r="N103" s="72"/>
      <c r="O103" s="79" t="s">
        <v>176</v>
      </c>
      <c r="P103" s="81">
        <v>43513.02085648148</v>
      </c>
      <c r="Q103" s="79" t="s">
        <v>315</v>
      </c>
      <c r="R103" s="82" t="s">
        <v>339</v>
      </c>
      <c r="S103" s="79" t="s">
        <v>351</v>
      </c>
      <c r="T103" s="79" t="s">
        <v>372</v>
      </c>
      <c r="U103" s="79"/>
      <c r="V103" s="82" t="s">
        <v>424</v>
      </c>
      <c r="W103" s="81">
        <v>43513.02085648148</v>
      </c>
      <c r="X103" s="82" t="s">
        <v>500</v>
      </c>
      <c r="Y103" s="79"/>
      <c r="Z103" s="79"/>
      <c r="AA103" s="85" t="s">
        <v>585</v>
      </c>
      <c r="AB103" s="79"/>
      <c r="AC103" s="79" t="b">
        <v>0</v>
      </c>
      <c r="AD103" s="79">
        <v>1</v>
      </c>
      <c r="AE103" s="85" t="s">
        <v>598</v>
      </c>
      <c r="AF103" s="79" t="b">
        <v>0</v>
      </c>
      <c r="AG103" s="79" t="s">
        <v>603</v>
      </c>
      <c r="AH103" s="79"/>
      <c r="AI103" s="85" t="s">
        <v>598</v>
      </c>
      <c r="AJ103" s="79" t="b">
        <v>0</v>
      </c>
      <c r="AK103" s="79">
        <v>0</v>
      </c>
      <c r="AL103" s="85" t="s">
        <v>598</v>
      </c>
      <c r="AM103" s="79" t="s">
        <v>615</v>
      </c>
      <c r="AN103" s="79" t="b">
        <v>0</v>
      </c>
      <c r="AO103" s="85" t="s">
        <v>585</v>
      </c>
      <c r="AP103" s="79" t="s">
        <v>176</v>
      </c>
      <c r="AQ103" s="79">
        <v>0</v>
      </c>
      <c r="AR103" s="79">
        <v>0</v>
      </c>
      <c r="AS103" s="79"/>
      <c r="AT103" s="79"/>
      <c r="AU103" s="79"/>
      <c r="AV103" s="79"/>
      <c r="AW103" s="79"/>
      <c r="AX103" s="79"/>
      <c r="AY103" s="79"/>
      <c r="AZ103" s="79"/>
      <c r="BA103">
        <v>19</v>
      </c>
      <c r="BB103" s="78" t="str">
        <f>REPLACE(INDEX(GroupVertices[Group],MATCH(Edges[[#This Row],[Vertex 1]],GroupVertices[Vertex],0)),1,1,"")</f>
        <v>1</v>
      </c>
      <c r="BC103" s="78" t="str">
        <f>REPLACE(INDEX(GroupVertices[Group],MATCH(Edges[[#This Row],[Vertex 2]],GroupVertices[Vertex],0)),1,1,"")</f>
        <v>1</v>
      </c>
      <c r="BD103" s="48">
        <v>1</v>
      </c>
      <c r="BE103" s="49">
        <v>4.3478260869565215</v>
      </c>
      <c r="BF103" s="48">
        <v>0</v>
      </c>
      <c r="BG103" s="49">
        <v>0</v>
      </c>
      <c r="BH103" s="48">
        <v>0</v>
      </c>
      <c r="BI103" s="49">
        <v>0</v>
      </c>
      <c r="BJ103" s="48">
        <v>22</v>
      </c>
      <c r="BK103" s="49">
        <v>95.65217391304348</v>
      </c>
      <c r="BL103" s="48">
        <v>23</v>
      </c>
    </row>
    <row r="104" spans="1:64" ht="15">
      <c r="A104" s="64" t="s">
        <v>242</v>
      </c>
      <c r="B104" s="64" t="s">
        <v>242</v>
      </c>
      <c r="C104" s="65" t="s">
        <v>1463</v>
      </c>
      <c r="D104" s="66">
        <v>10</v>
      </c>
      <c r="E104" s="67" t="s">
        <v>136</v>
      </c>
      <c r="F104" s="68">
        <v>6</v>
      </c>
      <c r="G104" s="65"/>
      <c r="H104" s="69"/>
      <c r="I104" s="70"/>
      <c r="J104" s="70"/>
      <c r="K104" s="34" t="s">
        <v>65</v>
      </c>
      <c r="L104" s="77">
        <v>104</v>
      </c>
      <c r="M104" s="77"/>
      <c r="N104" s="72"/>
      <c r="O104" s="79" t="s">
        <v>176</v>
      </c>
      <c r="P104" s="81">
        <v>43515.67920138889</v>
      </c>
      <c r="Q104" s="79" t="s">
        <v>319</v>
      </c>
      <c r="R104" s="79" t="s">
        <v>340</v>
      </c>
      <c r="S104" s="79" t="s">
        <v>352</v>
      </c>
      <c r="T104" s="79" t="s">
        <v>355</v>
      </c>
      <c r="U104" s="79"/>
      <c r="V104" s="82" t="s">
        <v>424</v>
      </c>
      <c r="W104" s="81">
        <v>43515.67920138889</v>
      </c>
      <c r="X104" s="82" t="s">
        <v>501</v>
      </c>
      <c r="Y104" s="79"/>
      <c r="Z104" s="79"/>
      <c r="AA104" s="85" t="s">
        <v>586</v>
      </c>
      <c r="AB104" s="79"/>
      <c r="AC104" s="79" t="b">
        <v>0</v>
      </c>
      <c r="AD104" s="79">
        <v>1</v>
      </c>
      <c r="AE104" s="85" t="s">
        <v>598</v>
      </c>
      <c r="AF104" s="79" t="b">
        <v>1</v>
      </c>
      <c r="AG104" s="79" t="s">
        <v>603</v>
      </c>
      <c r="AH104" s="79"/>
      <c r="AI104" s="85" t="s">
        <v>605</v>
      </c>
      <c r="AJ104" s="79" t="b">
        <v>0</v>
      </c>
      <c r="AK104" s="79">
        <v>0</v>
      </c>
      <c r="AL104" s="85" t="s">
        <v>598</v>
      </c>
      <c r="AM104" s="79" t="s">
        <v>609</v>
      </c>
      <c r="AN104" s="79" t="b">
        <v>0</v>
      </c>
      <c r="AO104" s="85" t="s">
        <v>586</v>
      </c>
      <c r="AP104" s="79" t="s">
        <v>176</v>
      </c>
      <c r="AQ104" s="79">
        <v>0</v>
      </c>
      <c r="AR104" s="79">
        <v>0</v>
      </c>
      <c r="AS104" s="79"/>
      <c r="AT104" s="79"/>
      <c r="AU104" s="79"/>
      <c r="AV104" s="79"/>
      <c r="AW104" s="79"/>
      <c r="AX104" s="79"/>
      <c r="AY104" s="79"/>
      <c r="AZ104" s="79"/>
      <c r="BA104">
        <v>19</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3</v>
      </c>
      <c r="BK104" s="49">
        <v>100</v>
      </c>
      <c r="BL104" s="48">
        <v>3</v>
      </c>
    </row>
    <row r="105" spans="1:64" ht="15">
      <c r="A105" s="64" t="s">
        <v>242</v>
      </c>
      <c r="B105" s="64" t="s">
        <v>242</v>
      </c>
      <c r="C105" s="65" t="s">
        <v>1463</v>
      </c>
      <c r="D105" s="66">
        <v>10</v>
      </c>
      <c r="E105" s="67" t="s">
        <v>136</v>
      </c>
      <c r="F105" s="68">
        <v>6</v>
      </c>
      <c r="G105" s="65"/>
      <c r="H105" s="69"/>
      <c r="I105" s="70"/>
      <c r="J105" s="70"/>
      <c r="K105" s="34" t="s">
        <v>65</v>
      </c>
      <c r="L105" s="77">
        <v>105</v>
      </c>
      <c r="M105" s="77"/>
      <c r="N105" s="72"/>
      <c r="O105" s="79" t="s">
        <v>176</v>
      </c>
      <c r="P105" s="81">
        <v>43515.68409722222</v>
      </c>
      <c r="Q105" s="79" t="s">
        <v>320</v>
      </c>
      <c r="R105" s="79" t="s">
        <v>341</v>
      </c>
      <c r="S105" s="79" t="s">
        <v>353</v>
      </c>
      <c r="T105" s="79" t="s">
        <v>355</v>
      </c>
      <c r="U105" s="82" t="s">
        <v>394</v>
      </c>
      <c r="V105" s="82" t="s">
        <v>394</v>
      </c>
      <c r="W105" s="81">
        <v>43515.68409722222</v>
      </c>
      <c r="X105" s="82" t="s">
        <v>502</v>
      </c>
      <c r="Y105" s="79"/>
      <c r="Z105" s="79"/>
      <c r="AA105" s="85" t="s">
        <v>587</v>
      </c>
      <c r="AB105" s="79"/>
      <c r="AC105" s="79" t="b">
        <v>0</v>
      </c>
      <c r="AD105" s="79">
        <v>5</v>
      </c>
      <c r="AE105" s="85" t="s">
        <v>598</v>
      </c>
      <c r="AF105" s="79" t="b">
        <v>0</v>
      </c>
      <c r="AG105" s="79" t="s">
        <v>603</v>
      </c>
      <c r="AH105" s="79"/>
      <c r="AI105" s="85" t="s">
        <v>598</v>
      </c>
      <c r="AJ105" s="79" t="b">
        <v>0</v>
      </c>
      <c r="AK105" s="79">
        <v>2</v>
      </c>
      <c r="AL105" s="85" t="s">
        <v>598</v>
      </c>
      <c r="AM105" s="79" t="s">
        <v>609</v>
      </c>
      <c r="AN105" s="79" t="b">
        <v>0</v>
      </c>
      <c r="AO105" s="85" t="s">
        <v>587</v>
      </c>
      <c r="AP105" s="79" t="s">
        <v>176</v>
      </c>
      <c r="AQ105" s="79">
        <v>0</v>
      </c>
      <c r="AR105" s="79">
        <v>0</v>
      </c>
      <c r="AS105" s="79"/>
      <c r="AT105" s="79"/>
      <c r="AU105" s="79"/>
      <c r="AV105" s="79"/>
      <c r="AW105" s="79"/>
      <c r="AX105" s="79"/>
      <c r="AY105" s="79"/>
      <c r="AZ105" s="79"/>
      <c r="BA105">
        <v>19</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23</v>
      </c>
      <c r="BK105" s="49">
        <v>100</v>
      </c>
      <c r="BL105" s="48">
        <v>23</v>
      </c>
    </row>
    <row r="106" spans="1:64" ht="15">
      <c r="A106" s="64" t="s">
        <v>242</v>
      </c>
      <c r="B106" s="64" t="s">
        <v>242</v>
      </c>
      <c r="C106" s="65" t="s">
        <v>1463</v>
      </c>
      <c r="D106" s="66">
        <v>10</v>
      </c>
      <c r="E106" s="67" t="s">
        <v>136</v>
      </c>
      <c r="F106" s="68">
        <v>6</v>
      </c>
      <c r="G106" s="65"/>
      <c r="H106" s="69"/>
      <c r="I106" s="70"/>
      <c r="J106" s="70"/>
      <c r="K106" s="34" t="s">
        <v>65</v>
      </c>
      <c r="L106" s="77">
        <v>106</v>
      </c>
      <c r="M106" s="77"/>
      <c r="N106" s="72"/>
      <c r="O106" s="79" t="s">
        <v>176</v>
      </c>
      <c r="P106" s="81">
        <v>43515.707962962966</v>
      </c>
      <c r="Q106" s="79" t="s">
        <v>321</v>
      </c>
      <c r="R106" s="82" t="s">
        <v>335</v>
      </c>
      <c r="S106" s="79" t="s">
        <v>349</v>
      </c>
      <c r="T106" s="79" t="s">
        <v>355</v>
      </c>
      <c r="U106" s="82" t="s">
        <v>395</v>
      </c>
      <c r="V106" s="82" t="s">
        <v>395</v>
      </c>
      <c r="W106" s="81">
        <v>43515.707962962966</v>
      </c>
      <c r="X106" s="82" t="s">
        <v>503</v>
      </c>
      <c r="Y106" s="79"/>
      <c r="Z106" s="79"/>
      <c r="AA106" s="85" t="s">
        <v>588</v>
      </c>
      <c r="AB106" s="79"/>
      <c r="AC106" s="79" t="b">
        <v>0</v>
      </c>
      <c r="AD106" s="79">
        <v>4</v>
      </c>
      <c r="AE106" s="85" t="s">
        <v>598</v>
      </c>
      <c r="AF106" s="79" t="b">
        <v>0</v>
      </c>
      <c r="AG106" s="79" t="s">
        <v>603</v>
      </c>
      <c r="AH106" s="79"/>
      <c r="AI106" s="85" t="s">
        <v>598</v>
      </c>
      <c r="AJ106" s="79" t="b">
        <v>0</v>
      </c>
      <c r="AK106" s="79">
        <v>1</v>
      </c>
      <c r="AL106" s="85" t="s">
        <v>598</v>
      </c>
      <c r="AM106" s="79" t="s">
        <v>611</v>
      </c>
      <c r="AN106" s="79" t="b">
        <v>0</v>
      </c>
      <c r="AO106" s="85" t="s">
        <v>588</v>
      </c>
      <c r="AP106" s="79" t="s">
        <v>176</v>
      </c>
      <c r="AQ106" s="79">
        <v>0</v>
      </c>
      <c r="AR106" s="79">
        <v>0</v>
      </c>
      <c r="AS106" s="79" t="s">
        <v>617</v>
      </c>
      <c r="AT106" s="79" t="s">
        <v>619</v>
      </c>
      <c r="AU106" s="79" t="s">
        <v>620</v>
      </c>
      <c r="AV106" s="79" t="s">
        <v>621</v>
      </c>
      <c r="AW106" s="79" t="s">
        <v>623</v>
      </c>
      <c r="AX106" s="79" t="s">
        <v>625</v>
      </c>
      <c r="AY106" s="79" t="s">
        <v>626</v>
      </c>
      <c r="AZ106" s="82" t="s">
        <v>628</v>
      </c>
      <c r="BA106">
        <v>19</v>
      </c>
      <c r="BB106" s="78" t="str">
        <f>REPLACE(INDEX(GroupVertices[Group],MATCH(Edges[[#This Row],[Vertex 1]],GroupVertices[Vertex],0)),1,1,"")</f>
        <v>1</v>
      </c>
      <c r="BC106" s="78" t="str">
        <f>REPLACE(INDEX(GroupVertices[Group],MATCH(Edges[[#This Row],[Vertex 2]],GroupVertices[Vertex],0)),1,1,"")</f>
        <v>1</v>
      </c>
      <c r="BD106" s="48">
        <v>0</v>
      </c>
      <c r="BE106" s="49">
        <v>0</v>
      </c>
      <c r="BF106" s="48">
        <v>1</v>
      </c>
      <c r="BG106" s="49">
        <v>5.882352941176471</v>
      </c>
      <c r="BH106" s="48">
        <v>0</v>
      </c>
      <c r="BI106" s="49">
        <v>0</v>
      </c>
      <c r="BJ106" s="48">
        <v>16</v>
      </c>
      <c r="BK106" s="49">
        <v>94.11764705882354</v>
      </c>
      <c r="BL106" s="48">
        <v>17</v>
      </c>
    </row>
    <row r="107" spans="1:64" ht="15">
      <c r="A107" s="64" t="s">
        <v>242</v>
      </c>
      <c r="B107" s="64" t="s">
        <v>242</v>
      </c>
      <c r="C107" s="65" t="s">
        <v>1463</v>
      </c>
      <c r="D107" s="66">
        <v>10</v>
      </c>
      <c r="E107" s="67" t="s">
        <v>136</v>
      </c>
      <c r="F107" s="68">
        <v>6</v>
      </c>
      <c r="G107" s="65"/>
      <c r="H107" s="69"/>
      <c r="I107" s="70"/>
      <c r="J107" s="70"/>
      <c r="K107" s="34" t="s">
        <v>65</v>
      </c>
      <c r="L107" s="77">
        <v>107</v>
      </c>
      <c r="M107" s="77"/>
      <c r="N107" s="72"/>
      <c r="O107" s="79" t="s">
        <v>176</v>
      </c>
      <c r="P107" s="81">
        <v>43515.72075231482</v>
      </c>
      <c r="Q107" s="79" t="s">
        <v>322</v>
      </c>
      <c r="R107" s="82" t="s">
        <v>336</v>
      </c>
      <c r="S107" s="79" t="s">
        <v>350</v>
      </c>
      <c r="T107" s="79" t="s">
        <v>368</v>
      </c>
      <c r="U107" s="79"/>
      <c r="V107" s="82" t="s">
        <v>424</v>
      </c>
      <c r="W107" s="81">
        <v>43515.72075231482</v>
      </c>
      <c r="X107" s="82" t="s">
        <v>504</v>
      </c>
      <c r="Y107" s="79"/>
      <c r="Z107" s="79"/>
      <c r="AA107" s="85" t="s">
        <v>589</v>
      </c>
      <c r="AB107" s="79"/>
      <c r="AC107" s="79" t="b">
        <v>0</v>
      </c>
      <c r="AD107" s="79">
        <v>2</v>
      </c>
      <c r="AE107" s="85" t="s">
        <v>598</v>
      </c>
      <c r="AF107" s="79" t="b">
        <v>0</v>
      </c>
      <c r="AG107" s="79" t="s">
        <v>603</v>
      </c>
      <c r="AH107" s="79"/>
      <c r="AI107" s="85" t="s">
        <v>598</v>
      </c>
      <c r="AJ107" s="79" t="b">
        <v>0</v>
      </c>
      <c r="AK107" s="79">
        <v>1</v>
      </c>
      <c r="AL107" s="85" t="s">
        <v>598</v>
      </c>
      <c r="AM107" s="79" t="s">
        <v>611</v>
      </c>
      <c r="AN107" s="79" t="b">
        <v>0</v>
      </c>
      <c r="AO107" s="85" t="s">
        <v>589</v>
      </c>
      <c r="AP107" s="79" t="s">
        <v>176</v>
      </c>
      <c r="AQ107" s="79">
        <v>0</v>
      </c>
      <c r="AR107" s="79">
        <v>0</v>
      </c>
      <c r="AS107" s="79" t="s">
        <v>617</v>
      </c>
      <c r="AT107" s="79" t="s">
        <v>619</v>
      </c>
      <c r="AU107" s="79" t="s">
        <v>620</v>
      </c>
      <c r="AV107" s="79" t="s">
        <v>621</v>
      </c>
      <c r="AW107" s="79" t="s">
        <v>623</v>
      </c>
      <c r="AX107" s="79" t="s">
        <v>625</v>
      </c>
      <c r="AY107" s="79" t="s">
        <v>626</v>
      </c>
      <c r="AZ107" s="82" t="s">
        <v>628</v>
      </c>
      <c r="BA107">
        <v>19</v>
      </c>
      <c r="BB107" s="78" t="str">
        <f>REPLACE(INDEX(GroupVertices[Group],MATCH(Edges[[#This Row],[Vertex 1]],GroupVertices[Vertex],0)),1,1,"")</f>
        <v>1</v>
      </c>
      <c r="BC107" s="78" t="str">
        <f>REPLACE(INDEX(GroupVertices[Group],MATCH(Edges[[#This Row],[Vertex 2]],GroupVertices[Vertex],0)),1,1,"")</f>
        <v>1</v>
      </c>
      <c r="BD107" s="48">
        <v>1</v>
      </c>
      <c r="BE107" s="49">
        <v>5.882352941176471</v>
      </c>
      <c r="BF107" s="48">
        <v>0</v>
      </c>
      <c r="BG107" s="49">
        <v>0</v>
      </c>
      <c r="BH107" s="48">
        <v>0</v>
      </c>
      <c r="BI107" s="49">
        <v>0</v>
      </c>
      <c r="BJ107" s="48">
        <v>16</v>
      </c>
      <c r="BK107" s="49">
        <v>94.11764705882354</v>
      </c>
      <c r="BL107" s="48">
        <v>17</v>
      </c>
    </row>
    <row r="108" spans="1:64" ht="15">
      <c r="A108" s="64" t="s">
        <v>242</v>
      </c>
      <c r="B108" s="64" t="s">
        <v>242</v>
      </c>
      <c r="C108" s="65" t="s">
        <v>1463</v>
      </c>
      <c r="D108" s="66">
        <v>10</v>
      </c>
      <c r="E108" s="67" t="s">
        <v>136</v>
      </c>
      <c r="F108" s="68">
        <v>6</v>
      </c>
      <c r="G108" s="65"/>
      <c r="H108" s="69"/>
      <c r="I108" s="70"/>
      <c r="J108" s="70"/>
      <c r="K108" s="34" t="s">
        <v>65</v>
      </c>
      <c r="L108" s="77">
        <v>108</v>
      </c>
      <c r="M108" s="77"/>
      <c r="N108" s="72"/>
      <c r="O108" s="79" t="s">
        <v>176</v>
      </c>
      <c r="P108" s="81">
        <v>43515.724016203705</v>
      </c>
      <c r="Q108" s="79" t="s">
        <v>323</v>
      </c>
      <c r="R108" s="79"/>
      <c r="S108" s="79"/>
      <c r="T108" s="79" t="s">
        <v>368</v>
      </c>
      <c r="U108" s="82" t="s">
        <v>396</v>
      </c>
      <c r="V108" s="82" t="s">
        <v>396</v>
      </c>
      <c r="W108" s="81">
        <v>43515.724016203705</v>
      </c>
      <c r="X108" s="82" t="s">
        <v>505</v>
      </c>
      <c r="Y108" s="79"/>
      <c r="Z108" s="79"/>
      <c r="AA108" s="85" t="s">
        <v>590</v>
      </c>
      <c r="AB108" s="79"/>
      <c r="AC108" s="79" t="b">
        <v>0</v>
      </c>
      <c r="AD108" s="79">
        <v>5</v>
      </c>
      <c r="AE108" s="85" t="s">
        <v>598</v>
      </c>
      <c r="AF108" s="79" t="b">
        <v>0</v>
      </c>
      <c r="AG108" s="79" t="s">
        <v>603</v>
      </c>
      <c r="AH108" s="79"/>
      <c r="AI108" s="85" t="s">
        <v>598</v>
      </c>
      <c r="AJ108" s="79" t="b">
        <v>0</v>
      </c>
      <c r="AK108" s="79">
        <v>1</v>
      </c>
      <c r="AL108" s="85" t="s">
        <v>598</v>
      </c>
      <c r="AM108" s="79" t="s">
        <v>611</v>
      </c>
      <c r="AN108" s="79" t="b">
        <v>0</v>
      </c>
      <c r="AO108" s="85" t="s">
        <v>590</v>
      </c>
      <c r="AP108" s="79" t="s">
        <v>176</v>
      </c>
      <c r="AQ108" s="79">
        <v>0</v>
      </c>
      <c r="AR108" s="79">
        <v>0</v>
      </c>
      <c r="AS108" s="79" t="s">
        <v>617</v>
      </c>
      <c r="AT108" s="79" t="s">
        <v>619</v>
      </c>
      <c r="AU108" s="79" t="s">
        <v>620</v>
      </c>
      <c r="AV108" s="79" t="s">
        <v>621</v>
      </c>
      <c r="AW108" s="79" t="s">
        <v>623</v>
      </c>
      <c r="AX108" s="79" t="s">
        <v>625</v>
      </c>
      <c r="AY108" s="79" t="s">
        <v>626</v>
      </c>
      <c r="AZ108" s="82" t="s">
        <v>628</v>
      </c>
      <c r="BA108">
        <v>19</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14</v>
      </c>
      <c r="BK108" s="49">
        <v>100</v>
      </c>
      <c r="BL108" s="48">
        <v>14</v>
      </c>
    </row>
    <row r="109" spans="1:64" ht="15">
      <c r="A109" s="64" t="s">
        <v>242</v>
      </c>
      <c r="B109" s="64" t="s">
        <v>242</v>
      </c>
      <c r="C109" s="65" t="s">
        <v>1463</v>
      </c>
      <c r="D109" s="66">
        <v>10</v>
      </c>
      <c r="E109" s="67" t="s">
        <v>136</v>
      </c>
      <c r="F109" s="68">
        <v>6</v>
      </c>
      <c r="G109" s="65"/>
      <c r="H109" s="69"/>
      <c r="I109" s="70"/>
      <c r="J109" s="70"/>
      <c r="K109" s="34" t="s">
        <v>65</v>
      </c>
      <c r="L109" s="77">
        <v>109</v>
      </c>
      <c r="M109" s="77"/>
      <c r="N109" s="72"/>
      <c r="O109" s="79" t="s">
        <v>176</v>
      </c>
      <c r="P109" s="81">
        <v>43515.72628472222</v>
      </c>
      <c r="Q109" s="79" t="s">
        <v>324</v>
      </c>
      <c r="R109" s="79"/>
      <c r="S109" s="79"/>
      <c r="T109" s="79" t="s">
        <v>368</v>
      </c>
      <c r="U109" s="79"/>
      <c r="V109" s="82" t="s">
        <v>424</v>
      </c>
      <c r="W109" s="81">
        <v>43515.72628472222</v>
      </c>
      <c r="X109" s="82" t="s">
        <v>506</v>
      </c>
      <c r="Y109" s="79"/>
      <c r="Z109" s="79"/>
      <c r="AA109" s="85" t="s">
        <v>591</v>
      </c>
      <c r="AB109" s="85" t="s">
        <v>590</v>
      </c>
      <c r="AC109" s="79" t="b">
        <v>0</v>
      </c>
      <c r="AD109" s="79">
        <v>1</v>
      </c>
      <c r="AE109" s="85" t="s">
        <v>602</v>
      </c>
      <c r="AF109" s="79" t="b">
        <v>0</v>
      </c>
      <c r="AG109" s="79" t="s">
        <v>603</v>
      </c>
      <c r="AH109" s="79"/>
      <c r="AI109" s="85" t="s">
        <v>598</v>
      </c>
      <c r="AJ109" s="79" t="b">
        <v>0</v>
      </c>
      <c r="AK109" s="79">
        <v>1</v>
      </c>
      <c r="AL109" s="85" t="s">
        <v>598</v>
      </c>
      <c r="AM109" s="79" t="s">
        <v>611</v>
      </c>
      <c r="AN109" s="79" t="b">
        <v>0</v>
      </c>
      <c r="AO109" s="85" t="s">
        <v>590</v>
      </c>
      <c r="AP109" s="79" t="s">
        <v>176</v>
      </c>
      <c r="AQ109" s="79">
        <v>0</v>
      </c>
      <c r="AR109" s="79">
        <v>0</v>
      </c>
      <c r="AS109" s="79" t="s">
        <v>617</v>
      </c>
      <c r="AT109" s="79" t="s">
        <v>619</v>
      </c>
      <c r="AU109" s="79" t="s">
        <v>620</v>
      </c>
      <c r="AV109" s="79" t="s">
        <v>621</v>
      </c>
      <c r="AW109" s="79" t="s">
        <v>623</v>
      </c>
      <c r="AX109" s="79" t="s">
        <v>625</v>
      </c>
      <c r="AY109" s="79" t="s">
        <v>626</v>
      </c>
      <c r="AZ109" s="82" t="s">
        <v>628</v>
      </c>
      <c r="BA109">
        <v>19</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22</v>
      </c>
      <c r="BK109" s="49">
        <v>100</v>
      </c>
      <c r="BL109" s="48">
        <v>22</v>
      </c>
    </row>
    <row r="110" spans="1:64" ht="15">
      <c r="A110" s="64" t="s">
        <v>242</v>
      </c>
      <c r="B110" s="64" t="s">
        <v>242</v>
      </c>
      <c r="C110" s="65" t="s">
        <v>1463</v>
      </c>
      <c r="D110" s="66">
        <v>10</v>
      </c>
      <c r="E110" s="67" t="s">
        <v>136</v>
      </c>
      <c r="F110" s="68">
        <v>6</v>
      </c>
      <c r="G110" s="65"/>
      <c r="H110" s="69"/>
      <c r="I110" s="70"/>
      <c r="J110" s="70"/>
      <c r="K110" s="34" t="s">
        <v>65</v>
      </c>
      <c r="L110" s="77">
        <v>110</v>
      </c>
      <c r="M110" s="77"/>
      <c r="N110" s="72"/>
      <c r="O110" s="79" t="s">
        <v>176</v>
      </c>
      <c r="P110" s="81">
        <v>43515.73269675926</v>
      </c>
      <c r="Q110" s="79" t="s">
        <v>325</v>
      </c>
      <c r="R110" s="79"/>
      <c r="S110" s="79"/>
      <c r="T110" s="79" t="s">
        <v>358</v>
      </c>
      <c r="U110" s="82" t="s">
        <v>397</v>
      </c>
      <c r="V110" s="82" t="s">
        <v>397</v>
      </c>
      <c r="W110" s="81">
        <v>43515.73269675926</v>
      </c>
      <c r="X110" s="82" t="s">
        <v>507</v>
      </c>
      <c r="Y110" s="79"/>
      <c r="Z110" s="79"/>
      <c r="AA110" s="85" t="s">
        <v>592</v>
      </c>
      <c r="AB110" s="79"/>
      <c r="AC110" s="79" t="b">
        <v>0</v>
      </c>
      <c r="AD110" s="79">
        <v>9</v>
      </c>
      <c r="AE110" s="85" t="s">
        <v>598</v>
      </c>
      <c r="AF110" s="79" t="b">
        <v>0</v>
      </c>
      <c r="AG110" s="79" t="s">
        <v>603</v>
      </c>
      <c r="AH110" s="79"/>
      <c r="AI110" s="85" t="s">
        <v>598</v>
      </c>
      <c r="AJ110" s="79" t="b">
        <v>0</v>
      </c>
      <c r="AK110" s="79">
        <v>2</v>
      </c>
      <c r="AL110" s="85" t="s">
        <v>598</v>
      </c>
      <c r="AM110" s="79" t="s">
        <v>611</v>
      </c>
      <c r="AN110" s="79" t="b">
        <v>0</v>
      </c>
      <c r="AO110" s="85" t="s">
        <v>592</v>
      </c>
      <c r="AP110" s="79" t="s">
        <v>176</v>
      </c>
      <c r="AQ110" s="79">
        <v>0</v>
      </c>
      <c r="AR110" s="79">
        <v>0</v>
      </c>
      <c r="AS110" s="79" t="s">
        <v>617</v>
      </c>
      <c r="AT110" s="79" t="s">
        <v>619</v>
      </c>
      <c r="AU110" s="79" t="s">
        <v>620</v>
      </c>
      <c r="AV110" s="79" t="s">
        <v>621</v>
      </c>
      <c r="AW110" s="79" t="s">
        <v>623</v>
      </c>
      <c r="AX110" s="79" t="s">
        <v>625</v>
      </c>
      <c r="AY110" s="79" t="s">
        <v>626</v>
      </c>
      <c r="AZ110" s="82" t="s">
        <v>628</v>
      </c>
      <c r="BA110">
        <v>19</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17</v>
      </c>
      <c r="BK110" s="49">
        <v>100</v>
      </c>
      <c r="BL110" s="48">
        <v>17</v>
      </c>
    </row>
    <row r="111" spans="1:64" ht="15">
      <c r="A111" s="64" t="s">
        <v>242</v>
      </c>
      <c r="B111" s="64" t="s">
        <v>242</v>
      </c>
      <c r="C111" s="65" t="s">
        <v>1463</v>
      </c>
      <c r="D111" s="66">
        <v>10</v>
      </c>
      <c r="E111" s="67" t="s">
        <v>136</v>
      </c>
      <c r="F111" s="68">
        <v>6</v>
      </c>
      <c r="G111" s="65"/>
      <c r="H111" s="69"/>
      <c r="I111" s="70"/>
      <c r="J111" s="70"/>
      <c r="K111" s="34" t="s">
        <v>65</v>
      </c>
      <c r="L111" s="77">
        <v>111</v>
      </c>
      <c r="M111" s="77"/>
      <c r="N111" s="72"/>
      <c r="O111" s="79" t="s">
        <v>176</v>
      </c>
      <c r="P111" s="81">
        <v>43515.73295138889</v>
      </c>
      <c r="Q111" s="79" t="s">
        <v>326</v>
      </c>
      <c r="R111" s="82" t="s">
        <v>342</v>
      </c>
      <c r="S111" s="79" t="s">
        <v>347</v>
      </c>
      <c r="T111" s="79" t="s">
        <v>355</v>
      </c>
      <c r="U111" s="79"/>
      <c r="V111" s="82" t="s">
        <v>424</v>
      </c>
      <c r="W111" s="81">
        <v>43515.73295138889</v>
      </c>
      <c r="X111" s="82" t="s">
        <v>508</v>
      </c>
      <c r="Y111" s="79"/>
      <c r="Z111" s="79"/>
      <c r="AA111" s="85" t="s">
        <v>593</v>
      </c>
      <c r="AB111" s="79"/>
      <c r="AC111" s="79" t="b">
        <v>0</v>
      </c>
      <c r="AD111" s="79">
        <v>4</v>
      </c>
      <c r="AE111" s="85" t="s">
        <v>598</v>
      </c>
      <c r="AF111" s="79" t="b">
        <v>1</v>
      </c>
      <c r="AG111" s="79" t="s">
        <v>604</v>
      </c>
      <c r="AH111" s="79"/>
      <c r="AI111" s="85" t="s">
        <v>606</v>
      </c>
      <c r="AJ111" s="79" t="b">
        <v>0</v>
      </c>
      <c r="AK111" s="79">
        <v>0</v>
      </c>
      <c r="AL111" s="85" t="s">
        <v>598</v>
      </c>
      <c r="AM111" s="79" t="s">
        <v>611</v>
      </c>
      <c r="AN111" s="79" t="b">
        <v>0</v>
      </c>
      <c r="AO111" s="85" t="s">
        <v>593</v>
      </c>
      <c r="AP111" s="79" t="s">
        <v>176</v>
      </c>
      <c r="AQ111" s="79">
        <v>0</v>
      </c>
      <c r="AR111" s="79">
        <v>0</v>
      </c>
      <c r="AS111" s="79" t="s">
        <v>617</v>
      </c>
      <c r="AT111" s="79" t="s">
        <v>619</v>
      </c>
      <c r="AU111" s="79" t="s">
        <v>620</v>
      </c>
      <c r="AV111" s="79" t="s">
        <v>621</v>
      </c>
      <c r="AW111" s="79" t="s">
        <v>623</v>
      </c>
      <c r="AX111" s="79" t="s">
        <v>625</v>
      </c>
      <c r="AY111" s="79" t="s">
        <v>626</v>
      </c>
      <c r="AZ111" s="82" t="s">
        <v>628</v>
      </c>
      <c r="BA111">
        <v>19</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v>
      </c>
      <c r="BK111" s="49">
        <v>100</v>
      </c>
      <c r="BL111" s="48">
        <v>1</v>
      </c>
    </row>
    <row r="112" spans="1:64" ht="15">
      <c r="A112" s="64" t="s">
        <v>242</v>
      </c>
      <c r="B112" s="64" t="s">
        <v>242</v>
      </c>
      <c r="C112" s="65" t="s">
        <v>1463</v>
      </c>
      <c r="D112" s="66">
        <v>10</v>
      </c>
      <c r="E112" s="67" t="s">
        <v>136</v>
      </c>
      <c r="F112" s="68">
        <v>6</v>
      </c>
      <c r="G112" s="65"/>
      <c r="H112" s="69"/>
      <c r="I112" s="70"/>
      <c r="J112" s="70"/>
      <c r="K112" s="34" t="s">
        <v>65</v>
      </c>
      <c r="L112" s="77">
        <v>112</v>
      </c>
      <c r="M112" s="77"/>
      <c r="N112" s="72"/>
      <c r="O112" s="79" t="s">
        <v>176</v>
      </c>
      <c r="P112" s="81">
        <v>43515.733125</v>
      </c>
      <c r="Q112" s="79" t="s">
        <v>327</v>
      </c>
      <c r="R112" s="82" t="s">
        <v>343</v>
      </c>
      <c r="S112" s="79" t="s">
        <v>347</v>
      </c>
      <c r="T112" s="79" t="s">
        <v>355</v>
      </c>
      <c r="U112" s="79"/>
      <c r="V112" s="82" t="s">
        <v>424</v>
      </c>
      <c r="W112" s="81">
        <v>43515.733125</v>
      </c>
      <c r="X112" s="82" t="s">
        <v>509</v>
      </c>
      <c r="Y112" s="79"/>
      <c r="Z112" s="79"/>
      <c r="AA112" s="85" t="s">
        <v>594</v>
      </c>
      <c r="AB112" s="79"/>
      <c r="AC112" s="79" t="b">
        <v>0</v>
      </c>
      <c r="AD112" s="79">
        <v>0</v>
      </c>
      <c r="AE112" s="85" t="s">
        <v>598</v>
      </c>
      <c r="AF112" s="79" t="b">
        <v>1</v>
      </c>
      <c r="AG112" s="79" t="s">
        <v>604</v>
      </c>
      <c r="AH112" s="79"/>
      <c r="AI112" s="85" t="s">
        <v>607</v>
      </c>
      <c r="AJ112" s="79" t="b">
        <v>0</v>
      </c>
      <c r="AK112" s="79">
        <v>0</v>
      </c>
      <c r="AL112" s="85" t="s">
        <v>598</v>
      </c>
      <c r="AM112" s="79" t="s">
        <v>611</v>
      </c>
      <c r="AN112" s="79" t="b">
        <v>0</v>
      </c>
      <c r="AO112" s="85" t="s">
        <v>594</v>
      </c>
      <c r="AP112" s="79" t="s">
        <v>176</v>
      </c>
      <c r="AQ112" s="79">
        <v>0</v>
      </c>
      <c r="AR112" s="79">
        <v>0</v>
      </c>
      <c r="AS112" s="79" t="s">
        <v>617</v>
      </c>
      <c r="AT112" s="79" t="s">
        <v>619</v>
      </c>
      <c r="AU112" s="79" t="s">
        <v>620</v>
      </c>
      <c r="AV112" s="79" t="s">
        <v>621</v>
      </c>
      <c r="AW112" s="79" t="s">
        <v>623</v>
      </c>
      <c r="AX112" s="79" t="s">
        <v>625</v>
      </c>
      <c r="AY112" s="79" t="s">
        <v>626</v>
      </c>
      <c r="AZ112" s="82" t="s">
        <v>628</v>
      </c>
      <c r="BA112">
        <v>19</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v>
      </c>
      <c r="BK112" s="49">
        <v>100</v>
      </c>
      <c r="BL112" s="48">
        <v>1</v>
      </c>
    </row>
    <row r="113" spans="1:64" ht="15">
      <c r="A113" s="64" t="s">
        <v>242</v>
      </c>
      <c r="B113" s="64" t="s">
        <v>242</v>
      </c>
      <c r="C113" s="65" t="s">
        <v>1463</v>
      </c>
      <c r="D113" s="66">
        <v>10</v>
      </c>
      <c r="E113" s="67" t="s">
        <v>136</v>
      </c>
      <c r="F113" s="68">
        <v>6</v>
      </c>
      <c r="G113" s="65"/>
      <c r="H113" s="69"/>
      <c r="I113" s="70"/>
      <c r="J113" s="70"/>
      <c r="K113" s="34" t="s">
        <v>65</v>
      </c>
      <c r="L113" s="77">
        <v>113</v>
      </c>
      <c r="M113" s="77"/>
      <c r="N113" s="72"/>
      <c r="O113" s="79" t="s">
        <v>176</v>
      </c>
      <c r="P113" s="81">
        <v>43515.79417824074</v>
      </c>
      <c r="Q113" s="79" t="s">
        <v>328</v>
      </c>
      <c r="R113" s="82" t="s">
        <v>344</v>
      </c>
      <c r="S113" s="79" t="s">
        <v>347</v>
      </c>
      <c r="T113" s="79" t="s">
        <v>355</v>
      </c>
      <c r="U113" s="79"/>
      <c r="V113" s="82" t="s">
        <v>424</v>
      </c>
      <c r="W113" s="81">
        <v>43515.79417824074</v>
      </c>
      <c r="X113" s="82" t="s">
        <v>510</v>
      </c>
      <c r="Y113" s="79"/>
      <c r="Z113" s="79"/>
      <c r="AA113" s="85" t="s">
        <v>595</v>
      </c>
      <c r="AB113" s="79"/>
      <c r="AC113" s="79" t="b">
        <v>0</v>
      </c>
      <c r="AD113" s="79">
        <v>0</v>
      </c>
      <c r="AE113" s="85" t="s">
        <v>598</v>
      </c>
      <c r="AF113" s="79" t="b">
        <v>1</v>
      </c>
      <c r="AG113" s="79" t="s">
        <v>604</v>
      </c>
      <c r="AH113" s="79"/>
      <c r="AI113" s="85" t="s">
        <v>608</v>
      </c>
      <c r="AJ113" s="79" t="b">
        <v>0</v>
      </c>
      <c r="AK113" s="79">
        <v>0</v>
      </c>
      <c r="AL113" s="85" t="s">
        <v>598</v>
      </c>
      <c r="AM113" s="79" t="s">
        <v>611</v>
      </c>
      <c r="AN113" s="79" t="b">
        <v>0</v>
      </c>
      <c r="AO113" s="85" t="s">
        <v>595</v>
      </c>
      <c r="AP113" s="79" t="s">
        <v>176</v>
      </c>
      <c r="AQ113" s="79">
        <v>0</v>
      </c>
      <c r="AR113" s="79">
        <v>0</v>
      </c>
      <c r="AS113" s="79" t="s">
        <v>617</v>
      </c>
      <c r="AT113" s="79" t="s">
        <v>619</v>
      </c>
      <c r="AU113" s="79" t="s">
        <v>620</v>
      </c>
      <c r="AV113" s="79" t="s">
        <v>621</v>
      </c>
      <c r="AW113" s="79" t="s">
        <v>623</v>
      </c>
      <c r="AX113" s="79" t="s">
        <v>625</v>
      </c>
      <c r="AY113" s="79" t="s">
        <v>626</v>
      </c>
      <c r="AZ113" s="82" t="s">
        <v>628</v>
      </c>
      <c r="BA113">
        <v>19</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v>
      </c>
      <c r="BK113" s="49">
        <v>100</v>
      </c>
      <c r="BL113"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hyperlinks>
    <hyperlink ref="R39" r:id="rId1" display="https://twitter.com/CalEnergy/status/1097894855110320133"/>
    <hyperlink ref="R42" r:id="rId2" display="https://twitter.com/calenergy/status/1097913708758462469"/>
    <hyperlink ref="R51" r:id="rId3" display="https://twitter.com/calenergy/status/1097921714787299328"/>
    <hyperlink ref="R52" r:id="rId4" display="https://lnkd.in/eRkcaht"/>
    <hyperlink ref="R53" r:id="rId5" display="https://www.eventbee.com/v/2019epicsymposium#/tickets?platform=hootsuite"/>
    <hyperlink ref="R54" r:id="rId6" display="https://www.youtube.com/watch?v=fDHEHJVbM-s&amp;feature=youtu.be"/>
    <hyperlink ref="R57" r:id="rId7" display="https://twitter.com/calenergy/status/1097912468385361920"/>
    <hyperlink ref="R59" r:id="rId8" display="https://twitter.com/calenergy/status/1097913708758462469"/>
    <hyperlink ref="R95" r:id="rId9" display="https://calenergycommission.blogspot.com/2019/01/planning-underway-for-2019-epic.html"/>
    <hyperlink ref="R96" r:id="rId10" display="https://calenergycommission.blogspot.com/2019/01/planning-underway-for-2019-epic.html"/>
    <hyperlink ref="R97" r:id="rId11" display="https://calenergycommission.blogspot.com/2019/02/energy-commissions-epic-symposium.html"/>
    <hyperlink ref="R98" r:id="rId12" display="https://calenergycommission.blogspot.com/2019/01/planning-underway-for-2019-epic.html"/>
    <hyperlink ref="R99" r:id="rId13" display="https://calenergycommission.blogspot.com/2019/02/energy-commissions-epic-symposium.html"/>
    <hyperlink ref="R100" r:id="rId14" display="https://calenergycommission.blogspot.com/2019/02/energy-commissions-epic-symposium.html"/>
    <hyperlink ref="R101" r:id="rId15" display="https://calenergycommission.blogspot.com/2019/01/planning-underway-for-2019-epic.html"/>
    <hyperlink ref="R102" r:id="rId16" display="https://calenergycommission.blogspot.com/2019/02/energy-commissions-epic-symposium.html"/>
    <hyperlink ref="R103" r:id="rId17" display="https://calenergycommission.blogspot.com/2019/02/energy-commissions-epic-symposium.html"/>
    <hyperlink ref="R106" r:id="rId18" display="https://www.eventbee.com/v/2019epicsymposium#/tickets?platform=hootsuite"/>
    <hyperlink ref="R107" r:id="rId19" display="https://www.youtube.com/watch?v=fDHEHJVbM-s&amp;feature=youtu.be"/>
    <hyperlink ref="R111" r:id="rId20" display="https://twitter.com/jim_hawley/status/1097911779701620736"/>
    <hyperlink ref="R112" r:id="rId21" display="https://twitter.com/eco_rex/status/1097911969581953024"/>
    <hyperlink ref="R113" r:id="rId22" display="https://twitter.com/jim_hawley/status/1097934264828538881"/>
    <hyperlink ref="U15" r:id="rId23" display="https://pbs.twimg.com/media/DzxxqBuV4AAQrBP.jpg"/>
    <hyperlink ref="U18" r:id="rId24" display="https://pbs.twimg.com/media/DzyQ0xhUcAAU6QK.jpg"/>
    <hyperlink ref="U21" r:id="rId25" display="https://pbs.twimg.com/media/DzyDOf2U8AE3i-b.jpg"/>
    <hyperlink ref="U25" r:id="rId26" display="https://pbs.twimg.com/media/DzyDOf2U8AE3i-b.jpg"/>
    <hyperlink ref="U27" r:id="rId27" display="https://pbs.twimg.com/media/DzyRyrrU0AArOR6.jpg"/>
    <hyperlink ref="U32" r:id="rId28" display="https://pbs.twimg.com/ext_tw_video_thumb/1097915126370299906/pu/img/80muz78xtW8qHbGy.jpg"/>
    <hyperlink ref="U33" r:id="rId29" display="https://pbs.twimg.com/ext_tw_video_thumb/1097915126370299906/pu/img/80muz78xtW8qHbGy.jpg"/>
    <hyperlink ref="U43" r:id="rId30" display="https://pbs.twimg.com/media/DzyYcXwUYAAip26.jpg"/>
    <hyperlink ref="U45" r:id="rId31" display="https://pbs.twimg.com/media/Dzya3mBVAAEYpEL.jpg"/>
    <hyperlink ref="U46" r:id="rId32" display="https://pbs.twimg.com/media/Dzya3mBVAAEYpEL.jpg"/>
    <hyperlink ref="U58" r:id="rId33" display="https://pbs.twimg.com/media/DzyUVADUYAAjnSf.jpg"/>
    <hyperlink ref="U60" r:id="rId34" display="https://pbs.twimg.com/media/DzyYcXwUYAAip26.jpg"/>
    <hyperlink ref="U61" r:id="rId35" display="https://pbs.twimg.com/media/DzyYcXwUYAAip26.jpg"/>
    <hyperlink ref="U62" r:id="rId36" display="https://pbs.twimg.com/media/DzyYcXwUYAAip26.jpg"/>
    <hyperlink ref="U69" r:id="rId37" display="https://pbs.twimg.com/media/Dzyf10GVsAUvtSk.jpg"/>
    <hyperlink ref="U71" r:id="rId38" display="https://pbs.twimg.com/media/Dzyf0uxUUAEqiN8.jpg"/>
    <hyperlink ref="U76" r:id="rId39" display="https://pbs.twimg.com/media/DzyMQtgVAAE5KR9.jpg"/>
    <hyperlink ref="U77" r:id="rId40" display="https://pbs.twimg.com/media/DzyS5ITVYAAF3i2.jpg"/>
    <hyperlink ref="U81" r:id="rId41" display="https://pbs.twimg.com/media/DzySsqHU8AEGF2M.jpg"/>
    <hyperlink ref="U84" r:id="rId42" display="https://pbs.twimg.com/ext_tw_video_thumb/1097920400565035009/pu/img/E09dW9ihTnTZBwoR.jpg"/>
    <hyperlink ref="U85" r:id="rId43" display="https://pbs.twimg.com/ext_tw_video_thumb/1097920400565035009/pu/img/E09dW9ihTnTZBwoR.jpg"/>
    <hyperlink ref="U86" r:id="rId44" display="https://pbs.twimg.com/ext_tw_video_thumb/1097920400565035009/pu/img/E09dW9ihTnTZBwoR.jpg"/>
    <hyperlink ref="U90" r:id="rId45" display="https://pbs.twimg.com/ext_tw_video_thumb/1097920400565035009/pu/img/E09dW9ihTnTZBwoR.jpg"/>
    <hyperlink ref="U91" r:id="rId46" display="https://pbs.twimg.com/media/DzyZ-l-UYAABGBX.jpg"/>
    <hyperlink ref="U92" r:id="rId47" display="https://pbs.twimg.com/ext_tw_video_thumb/1097930393695662080/pu/img/tVaJ7LxMszlaHux0.jpg"/>
    <hyperlink ref="U93" r:id="rId48" display="https://pbs.twimg.com/media/Dzyls4HUcAAxxuN.jpg"/>
    <hyperlink ref="U94" r:id="rId49" display="https://pbs.twimg.com/media/Dzyls4HUcAAxxuN.jpg"/>
    <hyperlink ref="U95" r:id="rId50" display="https://pbs.twimg.com/ext_tw_video_thumb/1094046754629083137/pu/img/w8G_K0PswA8r0Za3.jpg"/>
    <hyperlink ref="U96" r:id="rId51" display="https://pbs.twimg.com/media/DzJfYk4VAAEXv4I.jpg"/>
    <hyperlink ref="U98" r:id="rId52" display="https://pbs.twimg.com/media/DzO1g8vUcAAWLUo.jpg"/>
    <hyperlink ref="U101" r:id="rId53" display="https://pbs.twimg.com/ext_tw_video_thumb/1096207176413065217/pu/img/IvbjT830EwclOI_j.jpg"/>
    <hyperlink ref="U105" r:id="rId54" display="https://pbs.twimg.com/media/DzyBfHKVsAANHba.jpg"/>
    <hyperlink ref="U106" r:id="rId55" display="https://pbs.twimg.com/media/DzyJataV4AE_-23.jpg"/>
    <hyperlink ref="U108" r:id="rId56" display="https://pbs.twimg.com/media/DzyOtWXVYAAmS-4.jpg"/>
    <hyperlink ref="U110" r:id="rId57" display="https://pbs.twimg.com/media/DzyRkbvUcAA9632.jpg"/>
    <hyperlink ref="V3" r:id="rId58" display="http://pbs.twimg.com/profile_images/840348192075993088/95wJexH5_normal.jpg"/>
    <hyperlink ref="V4" r:id="rId59" display="http://pbs.twimg.com/profile_images/3110236185/9e1be353cf357d755657bb966f95a11a_normal.jpeg"/>
    <hyperlink ref="V5" r:id="rId60" display="http://pbs.twimg.com/profile_images/3465327014/e527850d872c16152bd7358c624d6e55_normal.jpeg"/>
    <hyperlink ref="V6" r:id="rId61" display="http://pbs.twimg.com/profile_images/461476288914407424/10BSwo-L_normal.jpeg"/>
    <hyperlink ref="V7" r:id="rId62" display="http://pbs.twimg.com/profile_images/991190565214601216/MCOKabSH_normal.jpg"/>
    <hyperlink ref="V8" r:id="rId63" display="http://pbs.twimg.com/profile_images/1760781761/Tuff-Punk_008_normal.JPG"/>
    <hyperlink ref="V9" r:id="rId64" display="http://pbs.twimg.com/profile_images/1096444690969186305/0QUWIFCp_normal.jpg"/>
    <hyperlink ref="V10" r:id="rId65" display="http://pbs.twimg.com/profile_images/1040062078814441472/M8Gz3U9W_normal.jpg"/>
    <hyperlink ref="V11" r:id="rId66" display="http://abs.twimg.com/sticky/default_profile_images/default_profile_normal.png"/>
    <hyperlink ref="V12" r:id="rId67" display="http://pbs.twimg.com/profile_images/959520077572841472/nLNPHZkN_normal.jpg"/>
    <hyperlink ref="V13" r:id="rId68" display="http://pbs.twimg.com/profile_images/1019340730223886336/QgBHJkzU_normal.jpg"/>
    <hyperlink ref="V14" r:id="rId69" display="http://pbs.twimg.com/profile_images/903002860333367296/p8Pn5Tsv_normal.jpg"/>
    <hyperlink ref="V15" r:id="rId70" display="https://pbs.twimg.com/media/DzxxqBuV4AAQrBP.jpg"/>
    <hyperlink ref="V16" r:id="rId71" display="http://pbs.twimg.com/profile_images/639134799504896000/C4Ps57mu_normal.jpg"/>
    <hyperlink ref="V17" r:id="rId72" display="http://pbs.twimg.com/profile_images/184593873/Koldan_twitter_normal.jpg"/>
    <hyperlink ref="V18" r:id="rId73" display="https://pbs.twimg.com/media/DzyQ0xhUcAAU6QK.jpg"/>
    <hyperlink ref="V19" r:id="rId74" display="http://pbs.twimg.com/profile_images/932837133001166849/_5ZgZaZS_normal.jpg"/>
    <hyperlink ref="V20" r:id="rId75" display="http://pbs.twimg.com/profile_images/932837133001166849/_5ZgZaZS_normal.jpg"/>
    <hyperlink ref="V21" r:id="rId76" display="https://pbs.twimg.com/media/DzyDOf2U8AE3i-b.jpg"/>
    <hyperlink ref="V22" r:id="rId77" display="http://pbs.twimg.com/profile_images/1029513145952350208/4T2-A3Zs_normal.jpg"/>
    <hyperlink ref="V23" r:id="rId78" display="http://pbs.twimg.com/profile_images/1029513145952350208/4T2-A3Zs_normal.jpg"/>
    <hyperlink ref="V24" r:id="rId79" display="http://pbs.twimg.com/profile_images/1029513145952350208/4T2-A3Zs_normal.jpg"/>
    <hyperlink ref="V25" r:id="rId80" display="https://pbs.twimg.com/media/DzyDOf2U8AE3i-b.jpg"/>
    <hyperlink ref="V26" r:id="rId81" display="http://pbs.twimg.com/profile_images/857795620932796417/-CxjvFb9_normal.jpg"/>
    <hyperlink ref="V27" r:id="rId82" display="https://pbs.twimg.com/media/DzyRyrrU0AArOR6.jpg"/>
    <hyperlink ref="V28" r:id="rId83" display="http://pbs.twimg.com/profile_images/857795620932796417/-CxjvFb9_normal.jpg"/>
    <hyperlink ref="V29" r:id="rId84" display="http://abs.twimg.com/sticky/default_profile_images/default_profile_normal.png"/>
    <hyperlink ref="V30" r:id="rId85" display="http://abs.twimg.com/sticky/default_profile_images/default_profile_normal.png"/>
    <hyperlink ref="V31" r:id="rId86" display="http://abs.twimg.com/sticky/default_profile_images/default_profile_normal.png"/>
    <hyperlink ref="V32" r:id="rId87" display="https://pbs.twimg.com/ext_tw_video_thumb/1097915126370299906/pu/img/80muz78xtW8qHbGy.jpg"/>
    <hyperlink ref="V33" r:id="rId88" display="https://pbs.twimg.com/ext_tw_video_thumb/1097915126370299906/pu/img/80muz78xtW8qHbGy.jpg"/>
    <hyperlink ref="V34" r:id="rId89" display="http://pbs.twimg.com/profile_images/1033938951885602817/LyMD1tfO_normal.jpg"/>
    <hyperlink ref="V35" r:id="rId90" display="http://pbs.twimg.com/profile_images/1033938951885602817/LyMD1tfO_normal.jpg"/>
    <hyperlink ref="V36" r:id="rId91" display="http://pbs.twimg.com/profile_images/1033938951885602817/LyMD1tfO_normal.jpg"/>
    <hyperlink ref="V37" r:id="rId92" display="http://pbs.twimg.com/profile_images/788419022576558084/bWdB0SQl_normal.jpg"/>
    <hyperlink ref="V38" r:id="rId93" display="http://pbs.twimg.com/profile_images/892497202471239680/Ubl4V3VS_normal.jpg"/>
    <hyperlink ref="V39" r:id="rId94" display="http://pbs.twimg.com/profile_images/792042893242359809/cfrLH1c7_normal.jpg"/>
    <hyperlink ref="V40" r:id="rId95" display="http://pbs.twimg.com/profile_images/792042893242359809/cfrLH1c7_normal.jpg"/>
    <hyperlink ref="V41" r:id="rId96" display="http://pbs.twimg.com/profile_images/792042893242359809/cfrLH1c7_normal.jpg"/>
    <hyperlink ref="V42" r:id="rId97" display="http://pbs.twimg.com/profile_images/3507348900/dfb36fd4bc7659680104490c1a91ee02_normal.jpeg"/>
    <hyperlink ref="V43" r:id="rId98" display="https://pbs.twimg.com/media/DzyYcXwUYAAip26.jpg"/>
    <hyperlink ref="V44" r:id="rId99" display="http://pbs.twimg.com/profile_images/749362097855664128/aJ53eIn3_normal.jpg"/>
    <hyperlink ref="V45" r:id="rId100" display="https://pbs.twimg.com/media/Dzya3mBVAAEYpEL.jpg"/>
    <hyperlink ref="V46" r:id="rId101" display="https://pbs.twimg.com/media/Dzya3mBVAAEYpEL.jpg"/>
    <hyperlink ref="V47" r:id="rId102" display="http://pbs.twimg.com/profile_images/3507348900/dfb36fd4bc7659680104490c1a91ee02_normal.jpeg"/>
    <hyperlink ref="V48" r:id="rId103" display="http://pbs.twimg.com/profile_images/3507348900/dfb36fd4bc7659680104490c1a91ee02_normal.jpeg"/>
    <hyperlink ref="V49" r:id="rId104" display="http://pbs.twimg.com/profile_images/3507348900/dfb36fd4bc7659680104490c1a91ee02_normal.jpeg"/>
    <hyperlink ref="V50" r:id="rId105" display="http://pbs.twimg.com/profile_images/3507348900/dfb36fd4bc7659680104490c1a91ee02_normal.jpeg"/>
    <hyperlink ref="V51" r:id="rId106" display="http://pbs.twimg.com/profile_images/3507348900/dfb36fd4bc7659680104490c1a91ee02_normal.jpeg"/>
    <hyperlink ref="V52" r:id="rId107" display="http://pbs.twimg.com/profile_images/3507348900/dfb36fd4bc7659680104490c1a91ee02_normal.jpeg"/>
    <hyperlink ref="V53" r:id="rId108" display="http://pbs.twimg.com/profile_images/3507348900/dfb36fd4bc7659680104490c1a91ee02_normal.jpeg"/>
    <hyperlink ref="V54" r:id="rId109" display="http://pbs.twimg.com/profile_images/3507348900/dfb36fd4bc7659680104490c1a91ee02_normal.jpeg"/>
    <hyperlink ref="V55" r:id="rId110" display="http://pbs.twimg.com/profile_images/3507348900/dfb36fd4bc7659680104490c1a91ee02_normal.jpeg"/>
    <hyperlink ref="V56" r:id="rId111" display="http://pbs.twimg.com/profile_images/3507348900/dfb36fd4bc7659680104490c1a91ee02_normal.jpeg"/>
    <hyperlink ref="V57" r:id="rId112" display="http://pbs.twimg.com/profile_images/3507348900/dfb36fd4bc7659680104490c1a91ee02_normal.jpeg"/>
    <hyperlink ref="V58" r:id="rId113" display="https://pbs.twimg.com/media/DzyUVADUYAAjnSf.jpg"/>
    <hyperlink ref="V59" r:id="rId114" display="http://pbs.twimg.com/profile_images/3507348900/dfb36fd4bc7659680104490c1a91ee02_normal.jpeg"/>
    <hyperlink ref="V60" r:id="rId115" display="https://pbs.twimg.com/media/DzyYcXwUYAAip26.jpg"/>
    <hyperlink ref="V61" r:id="rId116" display="https://pbs.twimg.com/media/DzyYcXwUYAAip26.jpg"/>
    <hyperlink ref="V62" r:id="rId117" display="https://pbs.twimg.com/media/DzyYcXwUYAAip26.jpg"/>
    <hyperlink ref="V63" r:id="rId118" display="http://pbs.twimg.com/profile_images/3507348900/dfb36fd4bc7659680104490c1a91ee02_normal.jpeg"/>
    <hyperlink ref="V64" r:id="rId119" display="http://pbs.twimg.com/profile_images/3507348900/dfb36fd4bc7659680104490c1a91ee02_normal.jpeg"/>
    <hyperlink ref="V65" r:id="rId120" display="http://pbs.twimg.com/profile_images/3507348900/dfb36fd4bc7659680104490c1a91ee02_normal.jpeg"/>
    <hyperlink ref="V66" r:id="rId121" display="http://pbs.twimg.com/profile_images/3507348900/dfb36fd4bc7659680104490c1a91ee02_normal.jpeg"/>
    <hyperlink ref="V67" r:id="rId122" display="http://pbs.twimg.com/profile_images/3507348900/dfb36fd4bc7659680104490c1a91ee02_normal.jpeg"/>
    <hyperlink ref="V68" r:id="rId123" display="http://pbs.twimg.com/profile_images/3507348900/dfb36fd4bc7659680104490c1a91ee02_normal.jpeg"/>
    <hyperlink ref="V69" r:id="rId124" display="https://pbs.twimg.com/media/Dzyf10GVsAUvtSk.jpg"/>
    <hyperlink ref="V70" r:id="rId125" display="http://pbs.twimg.com/profile_images/659814215734190081/2lF-Mdja_normal.jpg"/>
    <hyperlink ref="V71" r:id="rId126" display="https://pbs.twimg.com/media/Dzyf0uxUUAEqiN8.jpg"/>
    <hyperlink ref="V72" r:id="rId127" display="http://pbs.twimg.com/profile_images/1442987664/adam_headshot_CROPPED_normal.jpg"/>
    <hyperlink ref="V73" r:id="rId128" display="http://pbs.twimg.com/profile_images/1442987664/adam_headshot_CROPPED_normal.jpg"/>
    <hyperlink ref="V74" r:id="rId129" display="http://pbs.twimg.com/profile_images/1442987664/adam_headshot_CROPPED_normal.jpg"/>
    <hyperlink ref="V75" r:id="rId130" display="http://pbs.twimg.com/profile_images/1442987664/adam_headshot_CROPPED_normal.jpg"/>
    <hyperlink ref="V76" r:id="rId131" display="https://pbs.twimg.com/media/DzyMQtgVAAE5KR9.jpg"/>
    <hyperlink ref="V77" r:id="rId132" display="https://pbs.twimg.com/media/DzyS5ITVYAAF3i2.jpg"/>
    <hyperlink ref="V78" r:id="rId133" display="http://pbs.twimg.com/profile_images/969650284199727104/QiJcA_se_normal.jpg"/>
    <hyperlink ref="V79" r:id="rId134" display="http://pbs.twimg.com/profile_images/555422464298070016/9qesAKdK_normal.jpeg"/>
    <hyperlink ref="V80" r:id="rId135" display="http://pbs.twimg.com/profile_images/837400610282463232/MWrtSBvB_normal.jpg"/>
    <hyperlink ref="V81" r:id="rId136" display="https://pbs.twimg.com/media/DzySsqHU8AEGF2M.jpg"/>
    <hyperlink ref="V82" r:id="rId137" display="http://pbs.twimg.com/profile_images/555422464298070016/9qesAKdK_normal.jpeg"/>
    <hyperlink ref="V83" r:id="rId138" display="http://pbs.twimg.com/profile_images/555422464298070016/9qesAKdK_normal.jpeg"/>
    <hyperlink ref="V84" r:id="rId139" display="https://pbs.twimg.com/ext_tw_video_thumb/1097920400565035009/pu/img/E09dW9ihTnTZBwoR.jpg"/>
    <hyperlink ref="V85" r:id="rId140" display="https://pbs.twimg.com/ext_tw_video_thumb/1097920400565035009/pu/img/E09dW9ihTnTZBwoR.jpg"/>
    <hyperlink ref="V86" r:id="rId141" display="https://pbs.twimg.com/ext_tw_video_thumb/1097920400565035009/pu/img/E09dW9ihTnTZBwoR.jpg"/>
    <hyperlink ref="V87" r:id="rId142" display="http://pbs.twimg.com/profile_images/555422464298070016/9qesAKdK_normal.jpeg"/>
    <hyperlink ref="V88" r:id="rId143" display="http://pbs.twimg.com/profile_images/837400610282463232/MWrtSBvB_normal.jpg"/>
    <hyperlink ref="V89" r:id="rId144" display="http://pbs.twimg.com/profile_images/555422464298070016/9qesAKdK_normal.jpeg"/>
    <hyperlink ref="V90" r:id="rId145" display="https://pbs.twimg.com/ext_tw_video_thumb/1097920400565035009/pu/img/E09dW9ihTnTZBwoR.jpg"/>
    <hyperlink ref="V91" r:id="rId146" display="https://pbs.twimg.com/media/DzyZ-l-UYAABGBX.jpg"/>
    <hyperlink ref="V92" r:id="rId147" display="https://pbs.twimg.com/ext_tw_video_thumb/1097930393695662080/pu/img/tVaJ7LxMszlaHux0.jpg"/>
    <hyperlink ref="V93" r:id="rId148" display="https://pbs.twimg.com/media/Dzyls4HUcAAxxuN.jpg"/>
    <hyperlink ref="V94" r:id="rId149" display="https://pbs.twimg.com/media/Dzyls4HUcAAxxuN.jpg"/>
    <hyperlink ref="V95" r:id="rId150" display="https://pbs.twimg.com/ext_tw_video_thumb/1094046754629083137/pu/img/w8G_K0PswA8r0Za3.jpg"/>
    <hyperlink ref="V96" r:id="rId151" display="https://pbs.twimg.com/media/DzJfYk4VAAEXv4I.jpg"/>
    <hyperlink ref="V97" r:id="rId152" display="http://pbs.twimg.com/profile_images/555422464298070016/9qesAKdK_normal.jpeg"/>
    <hyperlink ref="V98" r:id="rId153" display="https://pbs.twimg.com/media/DzO1g8vUcAAWLUo.jpg"/>
    <hyperlink ref="V99" r:id="rId154" display="http://pbs.twimg.com/profile_images/555422464298070016/9qesAKdK_normal.jpeg"/>
    <hyperlink ref="V100" r:id="rId155" display="http://pbs.twimg.com/profile_images/555422464298070016/9qesAKdK_normal.jpeg"/>
    <hyperlink ref="V101" r:id="rId156" display="https://pbs.twimg.com/ext_tw_video_thumb/1096207176413065217/pu/img/IvbjT830EwclOI_j.jpg"/>
    <hyperlink ref="V102" r:id="rId157" display="http://pbs.twimg.com/profile_images/555422464298070016/9qesAKdK_normal.jpeg"/>
    <hyperlink ref="V103" r:id="rId158" display="http://pbs.twimg.com/profile_images/555422464298070016/9qesAKdK_normal.jpeg"/>
    <hyperlink ref="V104" r:id="rId159" display="http://pbs.twimg.com/profile_images/555422464298070016/9qesAKdK_normal.jpeg"/>
    <hyperlink ref="V105" r:id="rId160" display="https://pbs.twimg.com/media/DzyBfHKVsAANHba.jpg"/>
    <hyperlink ref="V106" r:id="rId161" display="https://pbs.twimg.com/media/DzyJataV4AE_-23.jpg"/>
    <hyperlink ref="V107" r:id="rId162" display="http://pbs.twimg.com/profile_images/555422464298070016/9qesAKdK_normal.jpeg"/>
    <hyperlink ref="V108" r:id="rId163" display="https://pbs.twimg.com/media/DzyOtWXVYAAmS-4.jpg"/>
    <hyperlink ref="V109" r:id="rId164" display="http://pbs.twimg.com/profile_images/555422464298070016/9qesAKdK_normal.jpeg"/>
    <hyperlink ref="V110" r:id="rId165" display="https://pbs.twimg.com/media/DzyRkbvUcAA9632.jpg"/>
    <hyperlink ref="V111" r:id="rId166" display="http://pbs.twimg.com/profile_images/555422464298070016/9qesAKdK_normal.jpeg"/>
    <hyperlink ref="V112" r:id="rId167" display="http://pbs.twimg.com/profile_images/555422464298070016/9qesAKdK_normal.jpeg"/>
    <hyperlink ref="V113" r:id="rId168" display="http://pbs.twimg.com/profile_images/555422464298070016/9qesAKdK_normal.jpeg"/>
    <hyperlink ref="X3" r:id="rId169" display="https://twitter.com/#!/sunspecalliance/status/1094298475888500736"/>
    <hyperlink ref="X4" r:id="rId170" display="https://twitter.com/#!/identity3co/status/1094298748342149126"/>
    <hyperlink ref="X5" r:id="rId171" display="https://twitter.com/#!/christinarolsen/status/1095192606483439616"/>
    <hyperlink ref="X6" r:id="rId172" display="https://twitter.com/#!/burkese/status/1095891510107795456"/>
    <hyperlink ref="X7" r:id="rId173" display="https://twitter.com/#!/johnny12976/status/1095894847813079040"/>
    <hyperlink ref="X8" r:id="rId174" display="https://twitter.com/#!/missionclarity/status/1096064911275225090"/>
    <hyperlink ref="X9" r:id="rId175" display="https://twitter.com/#!/therealestokes/status/1096110426457165825"/>
    <hyperlink ref="X10" r:id="rId176" display="https://twitter.com/#!/hydrogen2energy/status/1096221081457840128"/>
    <hyperlink ref="X11" r:id="rId177" display="https://twitter.com/#!/whc_joe/status/1096259258373435392"/>
    <hyperlink ref="X12" r:id="rId178" display="https://twitter.com/#!/caenergyallianc/status/1096472241464795136"/>
    <hyperlink ref="X13" r:id="rId179" display="https://twitter.com/#!/nuvvecorp/status/1096539207768584193"/>
    <hyperlink ref="X14" r:id="rId180" display="https://twitter.com/#!/airresources/status/1096560116034228225"/>
    <hyperlink ref="X15" r:id="rId181" display="https://twitter.com/#!/shashinetwork/status/1097877445691076610"/>
    <hyperlink ref="X16" r:id="rId182" display="https://twitter.com/#!/sce_tammyt/status/1097908669230903296"/>
    <hyperlink ref="X17" r:id="rId183" display="https://twitter.com/#!/ken_koldan/status/1097899449043476480"/>
    <hyperlink ref="X18" r:id="rId184" display="https://twitter.com/#!/ken_koldan/status/1097911650978394113"/>
    <hyperlink ref="X19" r:id="rId185" display="https://twitter.com/#!/lehrerdesign/status/1097912850155069440"/>
    <hyperlink ref="X20" r:id="rId186" display="https://twitter.com/#!/lehrerdesign/status/1097912850155069440"/>
    <hyperlink ref="X21" r:id="rId187" display="https://twitter.com/#!/smzgallagher/status/1097896700440502272"/>
    <hyperlink ref="X22" r:id="rId188" display="https://twitter.com/#!/oceanmotiontech/status/1097913178741125120"/>
    <hyperlink ref="X23" r:id="rId189" display="https://twitter.com/#!/oceanmotiontech/status/1097914565747077120"/>
    <hyperlink ref="X24" r:id="rId190" display="https://twitter.com/#!/oceanmotiontech/status/1097914565747077120"/>
    <hyperlink ref="X25" r:id="rId191" display="https://twitter.com/#!/smzgallagher/status/1097896700440502272"/>
    <hyperlink ref="X26" r:id="rId192" display="https://twitter.com/#!/smzgallagher/status/1097908768442970112"/>
    <hyperlink ref="X27" r:id="rId193" display="https://twitter.com/#!/smzgallagher/status/1097912714481922048"/>
    <hyperlink ref="X28" r:id="rId194" display="https://twitter.com/#!/smzgallagher/status/1097914271915114496"/>
    <hyperlink ref="X29" r:id="rId195" display="https://twitter.com/#!/markduvall/status/1097915013946269697"/>
    <hyperlink ref="X30" r:id="rId196" display="https://twitter.com/#!/markduvall/status/1096238800827793408"/>
    <hyperlink ref="X31" r:id="rId197" display="https://twitter.com/#!/markduvall/status/1097915013946269697"/>
    <hyperlink ref="X32" r:id="rId198" display="https://twitter.com/#!/skottikins/status/1097915722078969857"/>
    <hyperlink ref="X33" r:id="rId199" display="https://twitter.com/#!/skottikins/status/1097915722078969857"/>
    <hyperlink ref="X34" r:id="rId200" display="https://twitter.com/#!/byjpan/status/1097916088254291968"/>
    <hyperlink ref="X35" r:id="rId201" display="https://twitter.com/#!/byjpan/status/1097916118973333504"/>
    <hyperlink ref="X36" r:id="rId202" display="https://twitter.com/#!/byjpan/status/1097916118973333504"/>
    <hyperlink ref="X37" r:id="rId203" display="https://twitter.com/#!/revclown/status/1097920737451466752"/>
    <hyperlink ref="X38" r:id="rId204" display="https://twitter.com/#!/doctorkflem/status/1097927579133128704"/>
    <hyperlink ref="X39" r:id="rId205" display="https://twitter.com/#!/btvcluster/status/1097902903619010560"/>
    <hyperlink ref="X40" r:id="rId206" display="https://twitter.com/#!/btvcluster/status/1097927998131429376"/>
    <hyperlink ref="X41" r:id="rId207" display="https://twitter.com/#!/btvcluster/status/1097927998131429376"/>
    <hyperlink ref="X42" r:id="rId208" display="https://twitter.com/#!/10ly/status/1097917845722157063"/>
    <hyperlink ref="X43" r:id="rId209" display="https://twitter.com/#!/10ly/status/1097920028077215744"/>
    <hyperlink ref="X44" r:id="rId210" display="https://twitter.com/#!/nscrisostomo/status/1096841196905713664"/>
    <hyperlink ref="X45" r:id="rId211" display="https://twitter.com/#!/nscrisostomo/status/1097922727149658113"/>
    <hyperlink ref="X46" r:id="rId212" display="https://twitter.com/#!/nscrisostomo/status/1097922727149658113"/>
    <hyperlink ref="X47" r:id="rId213" display="https://twitter.com/#!/10ly/status/1097923705764597761"/>
    <hyperlink ref="X48" r:id="rId214" display="https://twitter.com/#!/10ly/status/1097910913586192390"/>
    <hyperlink ref="X49" r:id="rId215" display="https://twitter.com/#!/10ly/status/1097912872921751553"/>
    <hyperlink ref="X50" r:id="rId216" display="https://twitter.com/#!/10ly/status/1097923017076666368"/>
    <hyperlink ref="X51" r:id="rId217" display="https://twitter.com/#!/10ly/status/1097924422592212992"/>
    <hyperlink ref="X52" r:id="rId218" display="https://twitter.com/#!/10ly/status/1096163606717235207"/>
    <hyperlink ref="X53" r:id="rId219" display="https://twitter.com/#!/10ly/status/1097906618161721344"/>
    <hyperlink ref="X54" r:id="rId220" display="https://twitter.com/#!/10ly/status/1097909010831835136"/>
    <hyperlink ref="X55" r:id="rId221" display="https://twitter.com/#!/10ly/status/1097910913586192390"/>
    <hyperlink ref="X56" r:id="rId222" display="https://twitter.com/#!/10ly/status/1097912872921751553"/>
    <hyperlink ref="X57" r:id="rId223" display="https://twitter.com/#!/10ly/status/1097914114645536769"/>
    <hyperlink ref="X58" r:id="rId224" display="https://twitter.com/#!/10ly/status/1097915504281280512"/>
    <hyperlink ref="X59" r:id="rId225" display="https://twitter.com/#!/10ly/status/1097917845722157063"/>
    <hyperlink ref="X60" r:id="rId226" display="https://twitter.com/#!/10ly/status/1097920028077215744"/>
    <hyperlink ref="X61" r:id="rId227" display="https://twitter.com/#!/10ly/status/1097920028077215744"/>
    <hyperlink ref="X62" r:id="rId228" display="https://twitter.com/#!/10ly/status/1097920028077215744"/>
    <hyperlink ref="X63" r:id="rId229" display="https://twitter.com/#!/10ly/status/1097920244734091264"/>
    <hyperlink ref="X64" r:id="rId230" display="https://twitter.com/#!/10ly/status/1097920483549274113"/>
    <hyperlink ref="X65" r:id="rId231" display="https://twitter.com/#!/10ly/status/1097923017076666368"/>
    <hyperlink ref="X66" r:id="rId232" display="https://twitter.com/#!/10ly/status/1097923569294569472"/>
    <hyperlink ref="X67" r:id="rId233" display="https://twitter.com/#!/10ly/status/1097923705764597761"/>
    <hyperlink ref="X68" r:id="rId234" display="https://twitter.com/#!/10ly/status/1097923705764597761"/>
    <hyperlink ref="X69" r:id="rId235" display="https://twitter.com/#!/10ly/status/1097928160992157696"/>
    <hyperlink ref="X70" r:id="rId236" display="https://twitter.com/#!/t_h_beek/status/1097928180621627394"/>
    <hyperlink ref="X71" r:id="rId237" display="https://twitter.com/#!/aiacalif/status/1097928300704423937"/>
    <hyperlink ref="X72" r:id="rId238" display="https://twitter.com/#!/balanceofpower/status/1097930070314803200"/>
    <hyperlink ref="X73" r:id="rId239" display="https://twitter.com/#!/balanceofpower/status/1097930070314803200"/>
    <hyperlink ref="X74" r:id="rId240" display="https://twitter.com/#!/balanceofpower/status/1097930167287074816"/>
    <hyperlink ref="X75" r:id="rId241" display="https://twitter.com/#!/balanceofpower/status/1097930167287074816"/>
    <hyperlink ref="X76" r:id="rId242" display="https://twitter.com/#!/timmlatimer/status/1097906633869451265"/>
    <hyperlink ref="X77" r:id="rId243" display="https://twitter.com/#!/timmlatimer/status/1097913924773539841"/>
    <hyperlink ref="X78" r:id="rId244" display="https://twitter.com/#!/timmlatimer/status/1097920758225895424"/>
    <hyperlink ref="X79" r:id="rId245" display="https://twitter.com/#!/calenergy/status/1097914156110376960"/>
    <hyperlink ref="X80" r:id="rId246" display="https://twitter.com/#!/jim_hawley/status/1097927399029633024"/>
    <hyperlink ref="X81" r:id="rId247" display="https://twitter.com/#!/calenergy/status/1097913708758462469"/>
    <hyperlink ref="X82" r:id="rId248" display="https://twitter.com/#!/calenergy/status/1097915165197172737"/>
    <hyperlink ref="X83" r:id="rId249" display="https://twitter.com/#!/calenergy/status/1097915165197172737"/>
    <hyperlink ref="X84" r:id="rId250" display="https://twitter.com/#!/calenergy/status/1097920472837120000"/>
    <hyperlink ref="X85" r:id="rId251" display="https://twitter.com/#!/calenergy/status/1097920472837120000"/>
    <hyperlink ref="X86" r:id="rId252" display="https://twitter.com/#!/calenergy/status/1097920472837120000"/>
    <hyperlink ref="X87" r:id="rId253" display="https://twitter.com/#!/calenergy/status/1097920477610135552"/>
    <hyperlink ref="X88" r:id="rId254" display="https://twitter.com/#!/jim_hawley/status/1097927399029633024"/>
    <hyperlink ref="X89" r:id="rId255" display="https://twitter.com/#!/calenergy/status/1097920477610135552"/>
    <hyperlink ref="X90" r:id="rId256" display="https://twitter.com/#!/calenergy/status/1097920472837120000"/>
    <hyperlink ref="X91" r:id="rId257" display="https://twitter.com/#!/calenergy/status/1097921714787299328"/>
    <hyperlink ref="X92" r:id="rId258" display="https://twitter.com/#!/calenergy/status/1097930449769324544"/>
    <hyperlink ref="X93" r:id="rId259" display="https://twitter.com/#!/calenergy/status/1097934604856582145"/>
    <hyperlink ref="X94" r:id="rId260" display="https://twitter.com/#!/calenergy/status/1097934604856582145"/>
    <hyperlink ref="X95" r:id="rId261" display="https://twitter.com/#!/calenergy/status/1094046830415859713"/>
    <hyperlink ref="X96" r:id="rId262" display="https://twitter.com/#!/calenergy/status/1095043139872550917"/>
    <hyperlink ref="X97" r:id="rId263" display="https://twitter.com/#!/calenergy/status/1095351852688912385"/>
    <hyperlink ref="X98" r:id="rId264" display="https://twitter.com/#!/calenergy/status/1095419331058401280"/>
    <hyperlink ref="X99" r:id="rId265" display="https://twitter.com/#!/calenergy/status/1095887863005229057"/>
    <hyperlink ref="X100" r:id="rId266" display="https://twitter.com/#!/calenergy/status/1096196916810080257"/>
    <hyperlink ref="X101" r:id="rId267" display="https://twitter.com/#!/calenergy/status/1096207268213809152"/>
    <hyperlink ref="X102" r:id="rId268" display="https://twitter.com/#!/calenergy/status/1096471766384496640"/>
    <hyperlink ref="X103" r:id="rId269" display="https://twitter.com/#!/calenergy/status/1096929730996129824"/>
    <hyperlink ref="X104" r:id="rId270" display="https://twitter.com/#!/calenergy/status/1097893081918001153"/>
    <hyperlink ref="X105" r:id="rId271" display="https://twitter.com/#!/calenergy/status/1097894855110320133"/>
    <hyperlink ref="X106" r:id="rId272" display="https://twitter.com/#!/calenergy/status/1097903504943796224"/>
    <hyperlink ref="X107" r:id="rId273" display="https://twitter.com/#!/calenergy/status/1097908141558136833"/>
    <hyperlink ref="X108" r:id="rId274" display="https://twitter.com/#!/calenergy/status/1097909323412299776"/>
    <hyperlink ref="X109" r:id="rId275" display="https://twitter.com/#!/calenergy/status/1097910145223254016"/>
    <hyperlink ref="X110" r:id="rId276" display="https://twitter.com/#!/calenergy/status/1097912468385361920"/>
    <hyperlink ref="X111" r:id="rId277" display="https://twitter.com/#!/calenergy/status/1097912562815909888"/>
    <hyperlink ref="X112" r:id="rId278" display="https://twitter.com/#!/calenergy/status/1097912623675334657"/>
    <hyperlink ref="X113" r:id="rId279" display="https://twitter.com/#!/calenergy/status/1097934750818361346"/>
    <hyperlink ref="AZ26" r:id="rId280" display="https://api.twitter.com/1.1/geo/id/b71fac2ee9792cbe.json"/>
    <hyperlink ref="AZ28" r:id="rId281" display="https://api.twitter.com/1.1/geo/id/b71fac2ee9792cbe.json"/>
    <hyperlink ref="AZ37" r:id="rId282" display="https://api.twitter.com/1.1/geo/id/b71fac2ee9792cbe.json"/>
    <hyperlink ref="AZ45" r:id="rId283" display="https://api.twitter.com/1.1/geo/id/07d9ec8091c87000.json"/>
    <hyperlink ref="AZ46" r:id="rId284" display="https://api.twitter.com/1.1/geo/id/07d9ec8091c87000.json"/>
    <hyperlink ref="AZ81" r:id="rId285" display="https://api.twitter.com/1.1/geo/id/b71fac2ee9792cbe.json"/>
    <hyperlink ref="AZ82" r:id="rId286" display="https://api.twitter.com/1.1/geo/id/b71fac2ee9792cbe.json"/>
    <hyperlink ref="AZ83" r:id="rId287" display="https://api.twitter.com/1.1/geo/id/b71fac2ee9792cbe.json"/>
    <hyperlink ref="AZ84" r:id="rId288" display="https://api.twitter.com/1.1/geo/id/b71fac2ee9792cbe.json"/>
    <hyperlink ref="AZ85" r:id="rId289" display="https://api.twitter.com/1.1/geo/id/b71fac2ee9792cbe.json"/>
    <hyperlink ref="AZ86" r:id="rId290" display="https://api.twitter.com/1.1/geo/id/b71fac2ee9792cbe.json"/>
    <hyperlink ref="AZ87" r:id="rId291" display="https://api.twitter.com/1.1/geo/id/b71fac2ee9792cbe.json"/>
    <hyperlink ref="AZ89" r:id="rId292" display="https://api.twitter.com/1.1/geo/id/b71fac2ee9792cbe.json"/>
    <hyperlink ref="AZ90" r:id="rId293" display="https://api.twitter.com/1.1/geo/id/b71fac2ee9792cbe.json"/>
    <hyperlink ref="AZ91" r:id="rId294" display="https://api.twitter.com/1.1/geo/id/b71fac2ee9792cbe.json"/>
    <hyperlink ref="AZ93" r:id="rId295" display="https://api.twitter.com/1.1/geo/id/b71fac2ee9792cbe.json"/>
    <hyperlink ref="AZ94" r:id="rId296" display="https://api.twitter.com/1.1/geo/id/b71fac2ee9792cbe.json"/>
    <hyperlink ref="AZ106" r:id="rId297" display="https://api.twitter.com/1.1/geo/id/b71fac2ee9792cbe.json"/>
    <hyperlink ref="AZ107" r:id="rId298" display="https://api.twitter.com/1.1/geo/id/b71fac2ee9792cbe.json"/>
    <hyperlink ref="AZ108" r:id="rId299" display="https://api.twitter.com/1.1/geo/id/b71fac2ee9792cbe.json"/>
    <hyperlink ref="AZ109" r:id="rId300" display="https://api.twitter.com/1.1/geo/id/b71fac2ee9792cbe.json"/>
    <hyperlink ref="AZ110" r:id="rId301" display="https://api.twitter.com/1.1/geo/id/b71fac2ee9792cbe.json"/>
    <hyperlink ref="AZ111" r:id="rId302" display="https://api.twitter.com/1.1/geo/id/b71fac2ee9792cbe.json"/>
    <hyperlink ref="AZ112" r:id="rId303" display="https://api.twitter.com/1.1/geo/id/b71fac2ee9792cbe.json"/>
    <hyperlink ref="AZ113" r:id="rId304" display="https://api.twitter.com/1.1/geo/id/b71fac2ee9792cbe.json"/>
  </hyperlinks>
  <printOptions/>
  <pageMargins left="0.7" right="0.7" top="0.75" bottom="0.75" header="0.3" footer="0.3"/>
  <pageSetup horizontalDpi="600" verticalDpi="600" orientation="portrait" r:id="rId308"/>
  <legacyDrawing r:id="rId306"/>
  <tableParts>
    <tablePart r:id="rId3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1287</v>
      </c>
      <c r="B1" s="13" t="s">
        <v>1430</v>
      </c>
      <c r="C1" s="13" t="s">
        <v>1431</v>
      </c>
      <c r="D1" s="13" t="s">
        <v>144</v>
      </c>
      <c r="E1" s="13" t="s">
        <v>1433</v>
      </c>
      <c r="F1" s="13" t="s">
        <v>1434</v>
      </c>
      <c r="G1" s="13" t="s">
        <v>1435</v>
      </c>
    </row>
    <row r="2" spans="1:7" ht="15">
      <c r="A2" s="78" t="s">
        <v>1090</v>
      </c>
      <c r="B2" s="78">
        <v>59</v>
      </c>
      <c r="C2" s="122">
        <v>0.032399780340472265</v>
      </c>
      <c r="D2" s="78" t="s">
        <v>1432</v>
      </c>
      <c r="E2" s="78"/>
      <c r="F2" s="78"/>
      <c r="G2" s="78"/>
    </row>
    <row r="3" spans="1:7" ht="15">
      <c r="A3" s="78" t="s">
        <v>1091</v>
      </c>
      <c r="B3" s="78">
        <v>16</v>
      </c>
      <c r="C3" s="122">
        <v>0.008786381109280615</v>
      </c>
      <c r="D3" s="78" t="s">
        <v>1432</v>
      </c>
      <c r="E3" s="78"/>
      <c r="F3" s="78"/>
      <c r="G3" s="78"/>
    </row>
    <row r="4" spans="1:7" ht="15">
      <c r="A4" s="78" t="s">
        <v>1092</v>
      </c>
      <c r="B4" s="78">
        <v>0</v>
      </c>
      <c r="C4" s="122">
        <v>0</v>
      </c>
      <c r="D4" s="78" t="s">
        <v>1432</v>
      </c>
      <c r="E4" s="78"/>
      <c r="F4" s="78"/>
      <c r="G4" s="78"/>
    </row>
    <row r="5" spans="1:7" ht="15">
      <c r="A5" s="78" t="s">
        <v>1093</v>
      </c>
      <c r="B5" s="78">
        <v>1746</v>
      </c>
      <c r="C5" s="122">
        <v>0.958813838550247</v>
      </c>
      <c r="D5" s="78" t="s">
        <v>1432</v>
      </c>
      <c r="E5" s="78"/>
      <c r="F5" s="78"/>
      <c r="G5" s="78"/>
    </row>
    <row r="6" spans="1:7" ht="15">
      <c r="A6" s="78" t="s">
        <v>1094</v>
      </c>
      <c r="B6" s="78">
        <v>1821</v>
      </c>
      <c r="C6" s="122">
        <v>1</v>
      </c>
      <c r="D6" s="78" t="s">
        <v>1432</v>
      </c>
      <c r="E6" s="78"/>
      <c r="F6" s="78"/>
      <c r="G6" s="78"/>
    </row>
    <row r="7" spans="1:7" ht="15">
      <c r="A7" s="84" t="s">
        <v>355</v>
      </c>
      <c r="B7" s="84">
        <v>63</v>
      </c>
      <c r="C7" s="123">
        <v>0.006689745064836569</v>
      </c>
      <c r="D7" s="84" t="s">
        <v>1432</v>
      </c>
      <c r="E7" s="84" t="b">
        <v>0</v>
      </c>
      <c r="F7" s="84" t="b">
        <v>0</v>
      </c>
      <c r="G7" s="84" t="b">
        <v>0</v>
      </c>
    </row>
    <row r="8" spans="1:7" ht="15">
      <c r="A8" s="84" t="s">
        <v>242</v>
      </c>
      <c r="B8" s="84">
        <v>47</v>
      </c>
      <c r="C8" s="123">
        <v>0.011354834364351994</v>
      </c>
      <c r="D8" s="84" t="s">
        <v>1432</v>
      </c>
      <c r="E8" s="84" t="b">
        <v>0</v>
      </c>
      <c r="F8" s="84" t="b">
        <v>0</v>
      </c>
      <c r="G8" s="84" t="b">
        <v>0</v>
      </c>
    </row>
    <row r="9" spans="1:7" ht="15">
      <c r="A9" s="84" t="s">
        <v>1095</v>
      </c>
      <c r="B9" s="84">
        <v>37</v>
      </c>
      <c r="C9" s="123">
        <v>0.012814653921299846</v>
      </c>
      <c r="D9" s="84" t="s">
        <v>1432</v>
      </c>
      <c r="E9" s="84" t="b">
        <v>0</v>
      </c>
      <c r="F9" s="84" t="b">
        <v>0</v>
      </c>
      <c r="G9" s="84" t="b">
        <v>0</v>
      </c>
    </row>
    <row r="10" spans="1:7" ht="15">
      <c r="A10" s="84" t="s">
        <v>1075</v>
      </c>
      <c r="B10" s="84">
        <v>32</v>
      </c>
      <c r="C10" s="123">
        <v>0.011082943931935001</v>
      </c>
      <c r="D10" s="84" t="s">
        <v>1432</v>
      </c>
      <c r="E10" s="84" t="b">
        <v>0</v>
      </c>
      <c r="F10" s="84" t="b">
        <v>0</v>
      </c>
      <c r="G10" s="84" t="b">
        <v>0</v>
      </c>
    </row>
    <row r="11" spans="1:7" ht="15">
      <c r="A11" s="84" t="s">
        <v>1096</v>
      </c>
      <c r="B11" s="84">
        <v>23</v>
      </c>
      <c r="C11" s="123">
        <v>0.01065868984736661</v>
      </c>
      <c r="D11" s="84" t="s">
        <v>1432</v>
      </c>
      <c r="E11" s="84" t="b">
        <v>0</v>
      </c>
      <c r="F11" s="84" t="b">
        <v>0</v>
      </c>
      <c r="G11" s="84" t="b">
        <v>0</v>
      </c>
    </row>
    <row r="12" spans="1:7" ht="15">
      <c r="A12" s="84" t="s">
        <v>1100</v>
      </c>
      <c r="B12" s="84">
        <v>22</v>
      </c>
      <c r="C12" s="123">
        <v>0.010541973377653798</v>
      </c>
      <c r="D12" s="84" t="s">
        <v>1432</v>
      </c>
      <c r="E12" s="84" t="b">
        <v>0</v>
      </c>
      <c r="F12" s="84" t="b">
        <v>0</v>
      </c>
      <c r="G12" s="84" t="b">
        <v>0</v>
      </c>
    </row>
    <row r="13" spans="1:7" ht="15">
      <c r="A13" s="84" t="s">
        <v>1056</v>
      </c>
      <c r="B13" s="84">
        <v>22</v>
      </c>
      <c r="C13" s="123">
        <v>0.010541973377653798</v>
      </c>
      <c r="D13" s="84" t="s">
        <v>1432</v>
      </c>
      <c r="E13" s="84" t="b">
        <v>0</v>
      </c>
      <c r="F13" s="84" t="b">
        <v>0</v>
      </c>
      <c r="G13" s="84" t="b">
        <v>0</v>
      </c>
    </row>
    <row r="14" spans="1:7" ht="15">
      <c r="A14" s="84" t="s">
        <v>1098</v>
      </c>
      <c r="B14" s="84">
        <v>22</v>
      </c>
      <c r="C14" s="123">
        <v>0.010541973377653798</v>
      </c>
      <c r="D14" s="84" t="s">
        <v>1432</v>
      </c>
      <c r="E14" s="84" t="b">
        <v>0</v>
      </c>
      <c r="F14" s="84" t="b">
        <v>0</v>
      </c>
      <c r="G14" s="84" t="b">
        <v>0</v>
      </c>
    </row>
    <row r="15" spans="1:7" ht="15">
      <c r="A15" s="84" t="s">
        <v>1099</v>
      </c>
      <c r="B15" s="84">
        <v>22</v>
      </c>
      <c r="C15" s="123">
        <v>0.011285352213148452</v>
      </c>
      <c r="D15" s="84" t="s">
        <v>1432</v>
      </c>
      <c r="E15" s="84" t="b">
        <v>0</v>
      </c>
      <c r="F15" s="84" t="b">
        <v>0</v>
      </c>
      <c r="G15" s="84" t="b">
        <v>0</v>
      </c>
    </row>
    <row r="16" spans="1:7" ht="15">
      <c r="A16" s="84" t="s">
        <v>1101</v>
      </c>
      <c r="B16" s="84">
        <v>16</v>
      </c>
      <c r="C16" s="123">
        <v>0.00947329231749705</v>
      </c>
      <c r="D16" s="84" t="s">
        <v>1432</v>
      </c>
      <c r="E16" s="84" t="b">
        <v>0</v>
      </c>
      <c r="F16" s="84" t="b">
        <v>0</v>
      </c>
      <c r="G16" s="84" t="b">
        <v>0</v>
      </c>
    </row>
    <row r="17" spans="1:7" ht="15">
      <c r="A17" s="84" t="s">
        <v>1102</v>
      </c>
      <c r="B17" s="84">
        <v>16</v>
      </c>
      <c r="C17" s="123">
        <v>0.00947329231749705</v>
      </c>
      <c r="D17" s="84" t="s">
        <v>1432</v>
      </c>
      <c r="E17" s="84" t="b">
        <v>0</v>
      </c>
      <c r="F17" s="84" t="b">
        <v>0</v>
      </c>
      <c r="G17" s="84" t="b">
        <v>0</v>
      </c>
    </row>
    <row r="18" spans="1:7" ht="15">
      <c r="A18" s="84" t="s">
        <v>1288</v>
      </c>
      <c r="B18" s="84">
        <v>15</v>
      </c>
      <c r="C18" s="123">
        <v>0.009591317020849649</v>
      </c>
      <c r="D18" s="84" t="s">
        <v>1432</v>
      </c>
      <c r="E18" s="84" t="b">
        <v>0</v>
      </c>
      <c r="F18" s="84" t="b">
        <v>0</v>
      </c>
      <c r="G18" s="84" t="b">
        <v>0</v>
      </c>
    </row>
    <row r="19" spans="1:7" ht="15">
      <c r="A19" s="84" t="s">
        <v>1104</v>
      </c>
      <c r="B19" s="84">
        <v>14</v>
      </c>
      <c r="C19" s="123">
        <v>0.009717002053333347</v>
      </c>
      <c r="D19" s="84" t="s">
        <v>1432</v>
      </c>
      <c r="E19" s="84" t="b">
        <v>0</v>
      </c>
      <c r="F19" s="84" t="b">
        <v>0</v>
      </c>
      <c r="G19" s="84" t="b">
        <v>0</v>
      </c>
    </row>
    <row r="20" spans="1:7" ht="15">
      <c r="A20" s="84" t="s">
        <v>1289</v>
      </c>
      <c r="B20" s="84">
        <v>14</v>
      </c>
      <c r="C20" s="123">
        <v>0.008951895886126339</v>
      </c>
      <c r="D20" s="84" t="s">
        <v>1432</v>
      </c>
      <c r="E20" s="84" t="b">
        <v>0</v>
      </c>
      <c r="F20" s="84" t="b">
        <v>0</v>
      </c>
      <c r="G20" s="84" t="b">
        <v>0</v>
      </c>
    </row>
    <row r="21" spans="1:7" ht="15">
      <c r="A21" s="84" t="s">
        <v>1290</v>
      </c>
      <c r="B21" s="84">
        <v>13</v>
      </c>
      <c r="C21" s="123">
        <v>0.008654026493303614</v>
      </c>
      <c r="D21" s="84" t="s">
        <v>1432</v>
      </c>
      <c r="E21" s="84" t="b">
        <v>0</v>
      </c>
      <c r="F21" s="84" t="b">
        <v>0</v>
      </c>
      <c r="G21" s="84" t="b">
        <v>0</v>
      </c>
    </row>
    <row r="22" spans="1:7" ht="15">
      <c r="A22" s="84" t="s">
        <v>245</v>
      </c>
      <c r="B22" s="84">
        <v>13</v>
      </c>
      <c r="C22" s="123">
        <v>0.008654026493303614</v>
      </c>
      <c r="D22" s="84" t="s">
        <v>1432</v>
      </c>
      <c r="E22" s="84" t="b">
        <v>0</v>
      </c>
      <c r="F22" s="84" t="b">
        <v>0</v>
      </c>
      <c r="G22" s="84" t="b">
        <v>0</v>
      </c>
    </row>
    <row r="23" spans="1:7" ht="15">
      <c r="A23" s="84" t="s">
        <v>1291</v>
      </c>
      <c r="B23" s="84">
        <v>13</v>
      </c>
      <c r="C23" s="123">
        <v>0.008654026493303614</v>
      </c>
      <c r="D23" s="84" t="s">
        <v>1432</v>
      </c>
      <c r="E23" s="84" t="b">
        <v>0</v>
      </c>
      <c r="F23" s="84" t="b">
        <v>0</v>
      </c>
      <c r="G23" s="84" t="b">
        <v>0</v>
      </c>
    </row>
    <row r="24" spans="1:7" ht="15">
      <c r="A24" s="84" t="s">
        <v>1292</v>
      </c>
      <c r="B24" s="84">
        <v>13</v>
      </c>
      <c r="C24" s="123">
        <v>0.008654026493303614</v>
      </c>
      <c r="D24" s="84" t="s">
        <v>1432</v>
      </c>
      <c r="E24" s="84" t="b">
        <v>0</v>
      </c>
      <c r="F24" s="84" t="b">
        <v>0</v>
      </c>
      <c r="G24" s="84" t="b">
        <v>0</v>
      </c>
    </row>
    <row r="25" spans="1:7" ht="15">
      <c r="A25" s="84" t="s">
        <v>1293</v>
      </c>
      <c r="B25" s="84">
        <v>13</v>
      </c>
      <c r="C25" s="123">
        <v>0.008654026493303614</v>
      </c>
      <c r="D25" s="84" t="s">
        <v>1432</v>
      </c>
      <c r="E25" s="84" t="b">
        <v>0</v>
      </c>
      <c r="F25" s="84" t="b">
        <v>0</v>
      </c>
      <c r="G25" s="84" t="b">
        <v>0</v>
      </c>
    </row>
    <row r="26" spans="1:7" ht="15">
      <c r="A26" s="84" t="s">
        <v>1294</v>
      </c>
      <c r="B26" s="84">
        <v>12</v>
      </c>
      <c r="C26" s="123">
        <v>0.008328858902857153</v>
      </c>
      <c r="D26" s="84" t="s">
        <v>1432</v>
      </c>
      <c r="E26" s="84" t="b">
        <v>0</v>
      </c>
      <c r="F26" s="84" t="b">
        <v>0</v>
      </c>
      <c r="G26" s="84" t="b">
        <v>0</v>
      </c>
    </row>
    <row r="27" spans="1:7" ht="15">
      <c r="A27" s="84" t="s">
        <v>1295</v>
      </c>
      <c r="B27" s="84">
        <v>12</v>
      </c>
      <c r="C27" s="123">
        <v>0.008328858902857153</v>
      </c>
      <c r="D27" s="84" t="s">
        <v>1432</v>
      </c>
      <c r="E27" s="84" t="b">
        <v>0</v>
      </c>
      <c r="F27" s="84" t="b">
        <v>0</v>
      </c>
      <c r="G27" s="84" t="b">
        <v>0</v>
      </c>
    </row>
    <row r="28" spans="1:7" ht="15">
      <c r="A28" s="84" t="s">
        <v>249</v>
      </c>
      <c r="B28" s="84">
        <v>11</v>
      </c>
      <c r="C28" s="123">
        <v>0.008345802598250792</v>
      </c>
      <c r="D28" s="84" t="s">
        <v>1432</v>
      </c>
      <c r="E28" s="84" t="b">
        <v>0</v>
      </c>
      <c r="F28" s="84" t="b">
        <v>0</v>
      </c>
      <c r="G28" s="84" t="b">
        <v>0</v>
      </c>
    </row>
    <row r="29" spans="1:7" ht="15">
      <c r="A29" s="84" t="s">
        <v>1296</v>
      </c>
      <c r="B29" s="84">
        <v>10</v>
      </c>
      <c r="C29" s="123">
        <v>0.007587093271137085</v>
      </c>
      <c r="D29" s="84" t="s">
        <v>1432</v>
      </c>
      <c r="E29" s="84" t="b">
        <v>0</v>
      </c>
      <c r="F29" s="84" t="b">
        <v>0</v>
      </c>
      <c r="G29" s="84" t="b">
        <v>0</v>
      </c>
    </row>
    <row r="30" spans="1:7" ht="15">
      <c r="A30" s="84" t="s">
        <v>1297</v>
      </c>
      <c r="B30" s="84">
        <v>9</v>
      </c>
      <c r="C30" s="123">
        <v>0.007164561425693641</v>
      </c>
      <c r="D30" s="84" t="s">
        <v>1432</v>
      </c>
      <c r="E30" s="84" t="b">
        <v>0</v>
      </c>
      <c r="F30" s="84" t="b">
        <v>0</v>
      </c>
      <c r="G30" s="84" t="b">
        <v>0</v>
      </c>
    </row>
    <row r="31" spans="1:7" ht="15">
      <c r="A31" s="84" t="s">
        <v>247</v>
      </c>
      <c r="B31" s="84">
        <v>9</v>
      </c>
      <c r="C31" s="123">
        <v>0.007164561425693641</v>
      </c>
      <c r="D31" s="84" t="s">
        <v>1432</v>
      </c>
      <c r="E31" s="84" t="b">
        <v>0</v>
      </c>
      <c r="F31" s="84" t="b">
        <v>0</v>
      </c>
      <c r="G31" s="84" t="b">
        <v>0</v>
      </c>
    </row>
    <row r="32" spans="1:7" ht="15">
      <c r="A32" s="84" t="s">
        <v>1298</v>
      </c>
      <c r="B32" s="84">
        <v>9</v>
      </c>
      <c r="C32" s="123">
        <v>0.007164561425693641</v>
      </c>
      <c r="D32" s="84" t="s">
        <v>1432</v>
      </c>
      <c r="E32" s="84" t="b">
        <v>0</v>
      </c>
      <c r="F32" s="84" t="b">
        <v>0</v>
      </c>
      <c r="G32" s="84" t="b">
        <v>0</v>
      </c>
    </row>
    <row r="33" spans="1:7" ht="15">
      <c r="A33" s="84" t="s">
        <v>1299</v>
      </c>
      <c r="B33" s="84">
        <v>9</v>
      </c>
      <c r="C33" s="123">
        <v>0.007164561425693641</v>
      </c>
      <c r="D33" s="84" t="s">
        <v>1432</v>
      </c>
      <c r="E33" s="84" t="b">
        <v>0</v>
      </c>
      <c r="F33" s="84" t="b">
        <v>0</v>
      </c>
      <c r="G33" s="84" t="b">
        <v>0</v>
      </c>
    </row>
    <row r="34" spans="1:7" ht="15">
      <c r="A34" s="84" t="s">
        <v>1119</v>
      </c>
      <c r="B34" s="84">
        <v>9</v>
      </c>
      <c r="C34" s="123">
        <v>0.007164561425693641</v>
      </c>
      <c r="D34" s="84" t="s">
        <v>1432</v>
      </c>
      <c r="E34" s="84" t="b">
        <v>0</v>
      </c>
      <c r="F34" s="84" t="b">
        <v>0</v>
      </c>
      <c r="G34" s="84" t="b">
        <v>0</v>
      </c>
    </row>
    <row r="35" spans="1:7" ht="15">
      <c r="A35" s="84" t="s">
        <v>1300</v>
      </c>
      <c r="B35" s="84">
        <v>9</v>
      </c>
      <c r="C35" s="123">
        <v>0.007164561425693641</v>
      </c>
      <c r="D35" s="84" t="s">
        <v>1432</v>
      </c>
      <c r="E35" s="84" t="b">
        <v>0</v>
      </c>
      <c r="F35" s="84" t="b">
        <v>0</v>
      </c>
      <c r="G35" s="84" t="b">
        <v>0</v>
      </c>
    </row>
    <row r="36" spans="1:7" ht="15">
      <c r="A36" s="84" t="s">
        <v>1301</v>
      </c>
      <c r="B36" s="84">
        <v>8</v>
      </c>
      <c r="C36" s="123">
        <v>0.006702556334513301</v>
      </c>
      <c r="D36" s="84" t="s">
        <v>1432</v>
      </c>
      <c r="E36" s="84" t="b">
        <v>0</v>
      </c>
      <c r="F36" s="84" t="b">
        <v>0</v>
      </c>
      <c r="G36" s="84" t="b">
        <v>0</v>
      </c>
    </row>
    <row r="37" spans="1:7" ht="15">
      <c r="A37" s="84" t="s">
        <v>1302</v>
      </c>
      <c r="B37" s="84">
        <v>8</v>
      </c>
      <c r="C37" s="123">
        <v>0.006702556334513301</v>
      </c>
      <c r="D37" s="84" t="s">
        <v>1432</v>
      </c>
      <c r="E37" s="84" t="b">
        <v>0</v>
      </c>
      <c r="F37" s="84" t="b">
        <v>0</v>
      </c>
      <c r="G37" s="84" t="b">
        <v>0</v>
      </c>
    </row>
    <row r="38" spans="1:7" ht="15">
      <c r="A38" s="84" t="s">
        <v>1303</v>
      </c>
      <c r="B38" s="84">
        <v>8</v>
      </c>
      <c r="C38" s="123">
        <v>0.006702556334513301</v>
      </c>
      <c r="D38" s="84" t="s">
        <v>1432</v>
      </c>
      <c r="E38" s="84" t="b">
        <v>0</v>
      </c>
      <c r="F38" s="84" t="b">
        <v>0</v>
      </c>
      <c r="G38" s="84" t="b">
        <v>0</v>
      </c>
    </row>
    <row r="39" spans="1:7" ht="15">
      <c r="A39" s="84" t="s">
        <v>1304</v>
      </c>
      <c r="B39" s="84">
        <v>8</v>
      </c>
      <c r="C39" s="123">
        <v>0.006702556334513301</v>
      </c>
      <c r="D39" s="84" t="s">
        <v>1432</v>
      </c>
      <c r="E39" s="84" t="b">
        <v>0</v>
      </c>
      <c r="F39" s="84" t="b">
        <v>0</v>
      </c>
      <c r="G39" s="84" t="b">
        <v>0</v>
      </c>
    </row>
    <row r="40" spans="1:7" ht="15">
      <c r="A40" s="84" t="s">
        <v>1111</v>
      </c>
      <c r="B40" s="84">
        <v>7</v>
      </c>
      <c r="C40" s="123">
        <v>0.006196119346857348</v>
      </c>
      <c r="D40" s="84" t="s">
        <v>1432</v>
      </c>
      <c r="E40" s="84" t="b">
        <v>0</v>
      </c>
      <c r="F40" s="84" t="b">
        <v>0</v>
      </c>
      <c r="G40" s="84" t="b">
        <v>0</v>
      </c>
    </row>
    <row r="41" spans="1:7" ht="15">
      <c r="A41" s="84" t="s">
        <v>1112</v>
      </c>
      <c r="B41" s="84">
        <v>7</v>
      </c>
      <c r="C41" s="123">
        <v>0.006196119346857348</v>
      </c>
      <c r="D41" s="84" t="s">
        <v>1432</v>
      </c>
      <c r="E41" s="84" t="b">
        <v>0</v>
      </c>
      <c r="F41" s="84" t="b">
        <v>0</v>
      </c>
      <c r="G41" s="84" t="b">
        <v>0</v>
      </c>
    </row>
    <row r="42" spans="1:7" ht="15">
      <c r="A42" s="84" t="s">
        <v>1106</v>
      </c>
      <c r="B42" s="84">
        <v>7</v>
      </c>
      <c r="C42" s="123">
        <v>0.006578672430460852</v>
      </c>
      <c r="D42" s="84" t="s">
        <v>1432</v>
      </c>
      <c r="E42" s="84" t="b">
        <v>0</v>
      </c>
      <c r="F42" s="84" t="b">
        <v>0</v>
      </c>
      <c r="G42" s="84" t="b">
        <v>0</v>
      </c>
    </row>
    <row r="43" spans="1:7" ht="15">
      <c r="A43" s="84" t="s">
        <v>1107</v>
      </c>
      <c r="B43" s="84">
        <v>7</v>
      </c>
      <c r="C43" s="123">
        <v>0.006578672430460852</v>
      </c>
      <c r="D43" s="84" t="s">
        <v>1432</v>
      </c>
      <c r="E43" s="84" t="b">
        <v>0</v>
      </c>
      <c r="F43" s="84" t="b">
        <v>0</v>
      </c>
      <c r="G43" s="84" t="b">
        <v>0</v>
      </c>
    </row>
    <row r="44" spans="1:7" ht="15">
      <c r="A44" s="84" t="s">
        <v>1305</v>
      </c>
      <c r="B44" s="84">
        <v>7</v>
      </c>
      <c r="C44" s="123">
        <v>0.006196119346857348</v>
      </c>
      <c r="D44" s="84" t="s">
        <v>1432</v>
      </c>
      <c r="E44" s="84" t="b">
        <v>1</v>
      </c>
      <c r="F44" s="84" t="b">
        <v>0</v>
      </c>
      <c r="G44" s="84" t="b">
        <v>0</v>
      </c>
    </row>
    <row r="45" spans="1:7" ht="15">
      <c r="A45" s="84" t="s">
        <v>1306</v>
      </c>
      <c r="B45" s="84">
        <v>7</v>
      </c>
      <c r="C45" s="123">
        <v>0.006196119346857348</v>
      </c>
      <c r="D45" s="84" t="s">
        <v>1432</v>
      </c>
      <c r="E45" s="84" t="b">
        <v>0</v>
      </c>
      <c r="F45" s="84" t="b">
        <v>0</v>
      </c>
      <c r="G45" s="84" t="b">
        <v>0</v>
      </c>
    </row>
    <row r="46" spans="1:7" ht="15">
      <c r="A46" s="84" t="s">
        <v>1307</v>
      </c>
      <c r="B46" s="84">
        <v>6</v>
      </c>
      <c r="C46" s="123">
        <v>0.005638862083252158</v>
      </c>
      <c r="D46" s="84" t="s">
        <v>1432</v>
      </c>
      <c r="E46" s="84" t="b">
        <v>0</v>
      </c>
      <c r="F46" s="84" t="b">
        <v>0</v>
      </c>
      <c r="G46" s="84" t="b">
        <v>0</v>
      </c>
    </row>
    <row r="47" spans="1:7" ht="15">
      <c r="A47" s="84" t="s">
        <v>1308</v>
      </c>
      <c r="B47" s="84">
        <v>6</v>
      </c>
      <c r="C47" s="123">
        <v>0.005638862083252158</v>
      </c>
      <c r="D47" s="84" t="s">
        <v>1432</v>
      </c>
      <c r="E47" s="84" t="b">
        <v>0</v>
      </c>
      <c r="F47" s="84" t="b">
        <v>0</v>
      </c>
      <c r="G47" s="84" t="b">
        <v>0</v>
      </c>
    </row>
    <row r="48" spans="1:7" ht="15">
      <c r="A48" s="84" t="s">
        <v>1309</v>
      </c>
      <c r="B48" s="84">
        <v>6</v>
      </c>
      <c r="C48" s="123">
        <v>0.005638862083252158</v>
      </c>
      <c r="D48" s="84" t="s">
        <v>1432</v>
      </c>
      <c r="E48" s="84" t="b">
        <v>1</v>
      </c>
      <c r="F48" s="84" t="b">
        <v>0</v>
      </c>
      <c r="G48" s="84" t="b">
        <v>0</v>
      </c>
    </row>
    <row r="49" spans="1:7" ht="15">
      <c r="A49" s="84" t="s">
        <v>1310</v>
      </c>
      <c r="B49" s="84">
        <v>6</v>
      </c>
      <c r="C49" s="123">
        <v>0.005638862083252158</v>
      </c>
      <c r="D49" s="84" t="s">
        <v>1432</v>
      </c>
      <c r="E49" s="84" t="b">
        <v>0</v>
      </c>
      <c r="F49" s="84" t="b">
        <v>0</v>
      </c>
      <c r="G49" s="84" t="b">
        <v>0</v>
      </c>
    </row>
    <row r="50" spans="1:7" ht="15">
      <c r="A50" s="84" t="s">
        <v>1311</v>
      </c>
      <c r="B50" s="84">
        <v>6</v>
      </c>
      <c r="C50" s="123">
        <v>0.005638862083252158</v>
      </c>
      <c r="D50" s="84" t="s">
        <v>1432</v>
      </c>
      <c r="E50" s="84" t="b">
        <v>0</v>
      </c>
      <c r="F50" s="84" t="b">
        <v>0</v>
      </c>
      <c r="G50" s="84" t="b">
        <v>0</v>
      </c>
    </row>
    <row r="51" spans="1:7" ht="15">
      <c r="A51" s="84" t="s">
        <v>1312</v>
      </c>
      <c r="B51" s="84">
        <v>5</v>
      </c>
      <c r="C51" s="123">
        <v>0.005022240495421527</v>
      </c>
      <c r="D51" s="84" t="s">
        <v>1432</v>
      </c>
      <c r="E51" s="84" t="b">
        <v>0</v>
      </c>
      <c r="F51" s="84" t="b">
        <v>0</v>
      </c>
      <c r="G51" s="84" t="b">
        <v>0</v>
      </c>
    </row>
    <row r="52" spans="1:7" ht="15">
      <c r="A52" s="84" t="s">
        <v>1313</v>
      </c>
      <c r="B52" s="84">
        <v>5</v>
      </c>
      <c r="C52" s="123">
        <v>0.005022240495421527</v>
      </c>
      <c r="D52" s="84" t="s">
        <v>1432</v>
      </c>
      <c r="E52" s="84" t="b">
        <v>0</v>
      </c>
      <c r="F52" s="84" t="b">
        <v>0</v>
      </c>
      <c r="G52" s="84" t="b">
        <v>0</v>
      </c>
    </row>
    <row r="53" spans="1:7" ht="15">
      <c r="A53" s="84" t="s">
        <v>1314</v>
      </c>
      <c r="B53" s="84">
        <v>5</v>
      </c>
      <c r="C53" s="123">
        <v>0.005022240495421527</v>
      </c>
      <c r="D53" s="84" t="s">
        <v>1432</v>
      </c>
      <c r="E53" s="84" t="b">
        <v>0</v>
      </c>
      <c r="F53" s="84" t="b">
        <v>0</v>
      </c>
      <c r="G53" s="84" t="b">
        <v>0</v>
      </c>
    </row>
    <row r="54" spans="1:7" ht="15">
      <c r="A54" s="84" t="s">
        <v>1315</v>
      </c>
      <c r="B54" s="84">
        <v>5</v>
      </c>
      <c r="C54" s="123">
        <v>0.005417791568923798</v>
      </c>
      <c r="D54" s="84" t="s">
        <v>1432</v>
      </c>
      <c r="E54" s="84" t="b">
        <v>0</v>
      </c>
      <c r="F54" s="84" t="b">
        <v>0</v>
      </c>
      <c r="G54" s="84" t="b">
        <v>0</v>
      </c>
    </row>
    <row r="55" spans="1:7" ht="15">
      <c r="A55" s="84" t="s">
        <v>1105</v>
      </c>
      <c r="B55" s="84">
        <v>5</v>
      </c>
      <c r="C55" s="123">
        <v>0.005022240495421527</v>
      </c>
      <c r="D55" s="84" t="s">
        <v>1432</v>
      </c>
      <c r="E55" s="84" t="b">
        <v>0</v>
      </c>
      <c r="F55" s="84" t="b">
        <v>0</v>
      </c>
      <c r="G55" s="84" t="b">
        <v>0</v>
      </c>
    </row>
    <row r="56" spans="1:7" ht="15">
      <c r="A56" s="84" t="s">
        <v>1108</v>
      </c>
      <c r="B56" s="84">
        <v>5</v>
      </c>
      <c r="C56" s="123">
        <v>0.005022240495421527</v>
      </c>
      <c r="D56" s="84" t="s">
        <v>1432</v>
      </c>
      <c r="E56" s="84" t="b">
        <v>0</v>
      </c>
      <c r="F56" s="84" t="b">
        <v>0</v>
      </c>
      <c r="G56" s="84" t="b">
        <v>0</v>
      </c>
    </row>
    <row r="57" spans="1:7" ht="15">
      <c r="A57" s="84" t="s">
        <v>1109</v>
      </c>
      <c r="B57" s="84">
        <v>5</v>
      </c>
      <c r="C57" s="123">
        <v>0.005022240495421527</v>
      </c>
      <c r="D57" s="84" t="s">
        <v>1432</v>
      </c>
      <c r="E57" s="84" t="b">
        <v>1</v>
      </c>
      <c r="F57" s="84" t="b">
        <v>0</v>
      </c>
      <c r="G57" s="84" t="b">
        <v>0</v>
      </c>
    </row>
    <row r="58" spans="1:7" ht="15">
      <c r="A58" s="84" t="s">
        <v>1316</v>
      </c>
      <c r="B58" s="84">
        <v>5</v>
      </c>
      <c r="C58" s="123">
        <v>0.005022240495421527</v>
      </c>
      <c r="D58" s="84" t="s">
        <v>1432</v>
      </c>
      <c r="E58" s="84" t="b">
        <v>0</v>
      </c>
      <c r="F58" s="84" t="b">
        <v>0</v>
      </c>
      <c r="G58" s="84" t="b">
        <v>0</v>
      </c>
    </row>
    <row r="59" spans="1:7" ht="15">
      <c r="A59" s="84" t="s">
        <v>1317</v>
      </c>
      <c r="B59" s="84">
        <v>5</v>
      </c>
      <c r="C59" s="123">
        <v>0.005022240495421527</v>
      </c>
      <c r="D59" s="84" t="s">
        <v>1432</v>
      </c>
      <c r="E59" s="84" t="b">
        <v>0</v>
      </c>
      <c r="F59" s="84" t="b">
        <v>0</v>
      </c>
      <c r="G59" s="84" t="b">
        <v>0</v>
      </c>
    </row>
    <row r="60" spans="1:7" ht="15">
      <c r="A60" s="84" t="s">
        <v>1318</v>
      </c>
      <c r="B60" s="84">
        <v>5</v>
      </c>
      <c r="C60" s="123">
        <v>0.005022240495421527</v>
      </c>
      <c r="D60" s="84" t="s">
        <v>1432</v>
      </c>
      <c r="E60" s="84" t="b">
        <v>0</v>
      </c>
      <c r="F60" s="84" t="b">
        <v>0</v>
      </c>
      <c r="G60" s="84" t="b">
        <v>0</v>
      </c>
    </row>
    <row r="61" spans="1:7" ht="15">
      <c r="A61" s="84" t="s">
        <v>1319</v>
      </c>
      <c r="B61" s="84">
        <v>5</v>
      </c>
      <c r="C61" s="123">
        <v>0.005022240495421527</v>
      </c>
      <c r="D61" s="84" t="s">
        <v>1432</v>
      </c>
      <c r="E61" s="84" t="b">
        <v>0</v>
      </c>
      <c r="F61" s="84" t="b">
        <v>0</v>
      </c>
      <c r="G61" s="84" t="b">
        <v>0</v>
      </c>
    </row>
    <row r="62" spans="1:7" ht="15">
      <c r="A62" s="84" t="s">
        <v>1067</v>
      </c>
      <c r="B62" s="84">
        <v>5</v>
      </c>
      <c r="C62" s="123">
        <v>0.005022240495421527</v>
      </c>
      <c r="D62" s="84" t="s">
        <v>1432</v>
      </c>
      <c r="E62" s="84" t="b">
        <v>1</v>
      </c>
      <c r="F62" s="84" t="b">
        <v>0</v>
      </c>
      <c r="G62" s="84" t="b">
        <v>0</v>
      </c>
    </row>
    <row r="63" spans="1:7" ht="15">
      <c r="A63" s="84" t="s">
        <v>1320</v>
      </c>
      <c r="B63" s="84">
        <v>5</v>
      </c>
      <c r="C63" s="123">
        <v>0.005022240495421527</v>
      </c>
      <c r="D63" s="84" t="s">
        <v>1432</v>
      </c>
      <c r="E63" s="84" t="b">
        <v>0</v>
      </c>
      <c r="F63" s="84" t="b">
        <v>0</v>
      </c>
      <c r="G63" s="84" t="b">
        <v>0</v>
      </c>
    </row>
    <row r="64" spans="1:7" ht="15">
      <c r="A64" s="84" t="s">
        <v>1074</v>
      </c>
      <c r="B64" s="84">
        <v>4</v>
      </c>
      <c r="C64" s="123">
        <v>0.004334233255139038</v>
      </c>
      <c r="D64" s="84" t="s">
        <v>1432</v>
      </c>
      <c r="E64" s="84" t="b">
        <v>0</v>
      </c>
      <c r="F64" s="84" t="b">
        <v>0</v>
      </c>
      <c r="G64" s="84" t="b">
        <v>0</v>
      </c>
    </row>
    <row r="65" spans="1:7" ht="15">
      <c r="A65" s="84" t="s">
        <v>1321</v>
      </c>
      <c r="B65" s="84">
        <v>4</v>
      </c>
      <c r="C65" s="123">
        <v>0.004334233255139038</v>
      </c>
      <c r="D65" s="84" t="s">
        <v>1432</v>
      </c>
      <c r="E65" s="84" t="b">
        <v>0</v>
      </c>
      <c r="F65" s="84" t="b">
        <v>0</v>
      </c>
      <c r="G65" s="84" t="b">
        <v>0</v>
      </c>
    </row>
    <row r="66" spans="1:7" ht="15">
      <c r="A66" s="84" t="s">
        <v>1322</v>
      </c>
      <c r="B66" s="84">
        <v>4</v>
      </c>
      <c r="C66" s="123">
        <v>0.004334233255139038</v>
      </c>
      <c r="D66" s="84" t="s">
        <v>1432</v>
      </c>
      <c r="E66" s="84" t="b">
        <v>0</v>
      </c>
      <c r="F66" s="84" t="b">
        <v>0</v>
      </c>
      <c r="G66" s="84" t="b">
        <v>0</v>
      </c>
    </row>
    <row r="67" spans="1:7" ht="15">
      <c r="A67" s="84" t="s">
        <v>1113</v>
      </c>
      <c r="B67" s="84">
        <v>4</v>
      </c>
      <c r="C67" s="123">
        <v>0.004334233255139038</v>
      </c>
      <c r="D67" s="84" t="s">
        <v>1432</v>
      </c>
      <c r="E67" s="84" t="b">
        <v>0</v>
      </c>
      <c r="F67" s="84" t="b">
        <v>0</v>
      </c>
      <c r="G67" s="84" t="b">
        <v>0</v>
      </c>
    </row>
    <row r="68" spans="1:7" ht="15">
      <c r="A68" s="84" t="s">
        <v>251</v>
      </c>
      <c r="B68" s="84">
        <v>4</v>
      </c>
      <c r="C68" s="123">
        <v>0.004334233255139038</v>
      </c>
      <c r="D68" s="84" t="s">
        <v>1432</v>
      </c>
      <c r="E68" s="84" t="b">
        <v>0</v>
      </c>
      <c r="F68" s="84" t="b">
        <v>0</v>
      </c>
      <c r="G68" s="84" t="b">
        <v>0</v>
      </c>
    </row>
    <row r="69" spans="1:7" ht="15">
      <c r="A69" s="84" t="s">
        <v>1323</v>
      </c>
      <c r="B69" s="84">
        <v>4</v>
      </c>
      <c r="C69" s="123">
        <v>0.004334233255139038</v>
      </c>
      <c r="D69" s="84" t="s">
        <v>1432</v>
      </c>
      <c r="E69" s="84" t="b">
        <v>0</v>
      </c>
      <c r="F69" s="84" t="b">
        <v>0</v>
      </c>
      <c r="G69" s="84" t="b">
        <v>0</v>
      </c>
    </row>
    <row r="70" spans="1:7" ht="15">
      <c r="A70" s="84" t="s">
        <v>1324</v>
      </c>
      <c r="B70" s="84">
        <v>4</v>
      </c>
      <c r="C70" s="123">
        <v>0.004334233255139038</v>
      </c>
      <c r="D70" s="84" t="s">
        <v>1432</v>
      </c>
      <c r="E70" s="84" t="b">
        <v>0</v>
      </c>
      <c r="F70" s="84" t="b">
        <v>0</v>
      </c>
      <c r="G70" s="84" t="b">
        <v>0</v>
      </c>
    </row>
    <row r="71" spans="1:7" ht="15">
      <c r="A71" s="84" t="s">
        <v>1325</v>
      </c>
      <c r="B71" s="84">
        <v>4</v>
      </c>
      <c r="C71" s="123">
        <v>0.005317188343021426</v>
      </c>
      <c r="D71" s="84" t="s">
        <v>1432</v>
      </c>
      <c r="E71" s="84" t="b">
        <v>0</v>
      </c>
      <c r="F71" s="84" t="b">
        <v>0</v>
      </c>
      <c r="G71" s="84" t="b">
        <v>0</v>
      </c>
    </row>
    <row r="72" spans="1:7" ht="15">
      <c r="A72" s="84" t="s">
        <v>1326</v>
      </c>
      <c r="B72" s="84">
        <v>4</v>
      </c>
      <c r="C72" s="123">
        <v>0.004334233255139038</v>
      </c>
      <c r="D72" s="84" t="s">
        <v>1432</v>
      </c>
      <c r="E72" s="84" t="b">
        <v>0</v>
      </c>
      <c r="F72" s="84" t="b">
        <v>0</v>
      </c>
      <c r="G72" s="84" t="b">
        <v>0</v>
      </c>
    </row>
    <row r="73" spans="1:7" ht="15">
      <c r="A73" s="84" t="s">
        <v>1327</v>
      </c>
      <c r="B73" s="84">
        <v>4</v>
      </c>
      <c r="C73" s="123">
        <v>0.004334233255139038</v>
      </c>
      <c r="D73" s="84" t="s">
        <v>1432</v>
      </c>
      <c r="E73" s="84" t="b">
        <v>0</v>
      </c>
      <c r="F73" s="84" t="b">
        <v>0</v>
      </c>
      <c r="G73" s="84" t="b">
        <v>0</v>
      </c>
    </row>
    <row r="74" spans="1:7" ht="15">
      <c r="A74" s="84" t="s">
        <v>1328</v>
      </c>
      <c r="B74" s="84">
        <v>4</v>
      </c>
      <c r="C74" s="123">
        <v>0.004334233255139038</v>
      </c>
      <c r="D74" s="84" t="s">
        <v>1432</v>
      </c>
      <c r="E74" s="84" t="b">
        <v>0</v>
      </c>
      <c r="F74" s="84" t="b">
        <v>0</v>
      </c>
      <c r="G74" s="84" t="b">
        <v>0</v>
      </c>
    </row>
    <row r="75" spans="1:7" ht="15">
      <c r="A75" s="84" t="s">
        <v>1329</v>
      </c>
      <c r="B75" s="84">
        <v>4</v>
      </c>
      <c r="C75" s="123">
        <v>0.004334233255139038</v>
      </c>
      <c r="D75" s="84" t="s">
        <v>1432</v>
      </c>
      <c r="E75" s="84" t="b">
        <v>0</v>
      </c>
      <c r="F75" s="84" t="b">
        <v>0</v>
      </c>
      <c r="G75" s="84" t="b">
        <v>0</v>
      </c>
    </row>
    <row r="76" spans="1:7" ht="15">
      <c r="A76" s="84" t="s">
        <v>1330</v>
      </c>
      <c r="B76" s="84">
        <v>4</v>
      </c>
      <c r="C76" s="123">
        <v>0.004334233255139038</v>
      </c>
      <c r="D76" s="84" t="s">
        <v>1432</v>
      </c>
      <c r="E76" s="84" t="b">
        <v>0</v>
      </c>
      <c r="F76" s="84" t="b">
        <v>0</v>
      </c>
      <c r="G76" s="84" t="b">
        <v>0</v>
      </c>
    </row>
    <row r="77" spans="1:7" ht="15">
      <c r="A77" s="84" t="s">
        <v>1331</v>
      </c>
      <c r="B77" s="84">
        <v>4</v>
      </c>
      <c r="C77" s="123">
        <v>0.004334233255139038</v>
      </c>
      <c r="D77" s="84" t="s">
        <v>1432</v>
      </c>
      <c r="E77" s="84" t="b">
        <v>0</v>
      </c>
      <c r="F77" s="84" t="b">
        <v>0</v>
      </c>
      <c r="G77" s="84" t="b">
        <v>0</v>
      </c>
    </row>
    <row r="78" spans="1:7" ht="15">
      <c r="A78" s="84" t="s">
        <v>1332</v>
      </c>
      <c r="B78" s="84">
        <v>4</v>
      </c>
      <c r="C78" s="123">
        <v>0.004334233255139038</v>
      </c>
      <c r="D78" s="84" t="s">
        <v>1432</v>
      </c>
      <c r="E78" s="84" t="b">
        <v>0</v>
      </c>
      <c r="F78" s="84" t="b">
        <v>0</v>
      </c>
      <c r="G78" s="84" t="b">
        <v>0</v>
      </c>
    </row>
    <row r="79" spans="1:7" ht="15">
      <c r="A79" s="84" t="s">
        <v>1333</v>
      </c>
      <c r="B79" s="84">
        <v>4</v>
      </c>
      <c r="C79" s="123">
        <v>0.004334233255139038</v>
      </c>
      <c r="D79" s="84" t="s">
        <v>1432</v>
      </c>
      <c r="E79" s="84" t="b">
        <v>0</v>
      </c>
      <c r="F79" s="84" t="b">
        <v>0</v>
      </c>
      <c r="G79" s="84" t="b">
        <v>0</v>
      </c>
    </row>
    <row r="80" spans="1:7" ht="15">
      <c r="A80" s="84" t="s">
        <v>1334</v>
      </c>
      <c r="B80" s="84">
        <v>4</v>
      </c>
      <c r="C80" s="123">
        <v>0.004334233255139038</v>
      </c>
      <c r="D80" s="84" t="s">
        <v>1432</v>
      </c>
      <c r="E80" s="84" t="b">
        <v>0</v>
      </c>
      <c r="F80" s="84" t="b">
        <v>0</v>
      </c>
      <c r="G80" s="84" t="b">
        <v>0</v>
      </c>
    </row>
    <row r="81" spans="1:7" ht="15">
      <c r="A81" s="84" t="s">
        <v>1335</v>
      </c>
      <c r="B81" s="84">
        <v>4</v>
      </c>
      <c r="C81" s="123">
        <v>0.004334233255139038</v>
      </c>
      <c r="D81" s="84" t="s">
        <v>1432</v>
      </c>
      <c r="E81" s="84" t="b">
        <v>0</v>
      </c>
      <c r="F81" s="84" t="b">
        <v>0</v>
      </c>
      <c r="G81" s="84" t="b">
        <v>0</v>
      </c>
    </row>
    <row r="82" spans="1:7" ht="15">
      <c r="A82" s="84" t="s">
        <v>1336</v>
      </c>
      <c r="B82" s="84">
        <v>4</v>
      </c>
      <c r="C82" s="123">
        <v>0.004334233255139038</v>
      </c>
      <c r="D82" s="84" t="s">
        <v>1432</v>
      </c>
      <c r="E82" s="84" t="b">
        <v>0</v>
      </c>
      <c r="F82" s="84" t="b">
        <v>0</v>
      </c>
      <c r="G82" s="84" t="b">
        <v>0</v>
      </c>
    </row>
    <row r="83" spans="1:7" ht="15">
      <c r="A83" s="84" t="s">
        <v>1337</v>
      </c>
      <c r="B83" s="84">
        <v>4</v>
      </c>
      <c r="C83" s="123">
        <v>0.004334233255139038</v>
      </c>
      <c r="D83" s="84" t="s">
        <v>1432</v>
      </c>
      <c r="E83" s="84" t="b">
        <v>0</v>
      </c>
      <c r="F83" s="84" t="b">
        <v>0</v>
      </c>
      <c r="G83" s="84" t="b">
        <v>0</v>
      </c>
    </row>
    <row r="84" spans="1:7" ht="15">
      <c r="A84" s="84" t="s">
        <v>1338</v>
      </c>
      <c r="B84" s="84">
        <v>4</v>
      </c>
      <c r="C84" s="123">
        <v>0.004334233255139038</v>
      </c>
      <c r="D84" s="84" t="s">
        <v>1432</v>
      </c>
      <c r="E84" s="84" t="b">
        <v>0</v>
      </c>
      <c r="F84" s="84" t="b">
        <v>0</v>
      </c>
      <c r="G84" s="84" t="b">
        <v>0</v>
      </c>
    </row>
    <row r="85" spans="1:7" ht="15">
      <c r="A85" s="84" t="s">
        <v>1339</v>
      </c>
      <c r="B85" s="84">
        <v>4</v>
      </c>
      <c r="C85" s="123">
        <v>0.004334233255139038</v>
      </c>
      <c r="D85" s="84" t="s">
        <v>1432</v>
      </c>
      <c r="E85" s="84" t="b">
        <v>0</v>
      </c>
      <c r="F85" s="84" t="b">
        <v>0</v>
      </c>
      <c r="G85" s="84" t="b">
        <v>0</v>
      </c>
    </row>
    <row r="86" spans="1:7" ht="15">
      <c r="A86" s="84" t="s">
        <v>1340</v>
      </c>
      <c r="B86" s="84">
        <v>3</v>
      </c>
      <c r="C86" s="123">
        <v>0.00355664735753787</v>
      </c>
      <c r="D86" s="84" t="s">
        <v>1432</v>
      </c>
      <c r="E86" s="84" t="b">
        <v>0</v>
      </c>
      <c r="F86" s="84" t="b">
        <v>0</v>
      </c>
      <c r="G86" s="84" t="b">
        <v>0</v>
      </c>
    </row>
    <row r="87" spans="1:7" ht="15">
      <c r="A87" s="84" t="s">
        <v>1341</v>
      </c>
      <c r="B87" s="84">
        <v>3</v>
      </c>
      <c r="C87" s="123">
        <v>0.00355664735753787</v>
      </c>
      <c r="D87" s="84" t="s">
        <v>1432</v>
      </c>
      <c r="E87" s="84" t="b">
        <v>0</v>
      </c>
      <c r="F87" s="84" t="b">
        <v>0</v>
      </c>
      <c r="G87" s="84" t="b">
        <v>0</v>
      </c>
    </row>
    <row r="88" spans="1:7" ht="15">
      <c r="A88" s="84" t="s">
        <v>1342</v>
      </c>
      <c r="B88" s="84">
        <v>3</v>
      </c>
      <c r="C88" s="123">
        <v>0.00355664735753787</v>
      </c>
      <c r="D88" s="84" t="s">
        <v>1432</v>
      </c>
      <c r="E88" s="84" t="b">
        <v>0</v>
      </c>
      <c r="F88" s="84" t="b">
        <v>0</v>
      </c>
      <c r="G88" s="84" t="b">
        <v>0</v>
      </c>
    </row>
    <row r="89" spans="1:7" ht="15">
      <c r="A89" s="84" t="s">
        <v>1343</v>
      </c>
      <c r="B89" s="84">
        <v>3</v>
      </c>
      <c r="C89" s="123">
        <v>0.00355664735753787</v>
      </c>
      <c r="D89" s="84" t="s">
        <v>1432</v>
      </c>
      <c r="E89" s="84" t="b">
        <v>0</v>
      </c>
      <c r="F89" s="84" t="b">
        <v>0</v>
      </c>
      <c r="G89" s="84" t="b">
        <v>0</v>
      </c>
    </row>
    <row r="90" spans="1:7" ht="15">
      <c r="A90" s="84" t="s">
        <v>1344</v>
      </c>
      <c r="B90" s="84">
        <v>3</v>
      </c>
      <c r="C90" s="123">
        <v>0.00355664735753787</v>
      </c>
      <c r="D90" s="84" t="s">
        <v>1432</v>
      </c>
      <c r="E90" s="84" t="b">
        <v>0</v>
      </c>
      <c r="F90" s="84" t="b">
        <v>0</v>
      </c>
      <c r="G90" s="84" t="b">
        <v>0</v>
      </c>
    </row>
    <row r="91" spans="1:7" ht="15">
      <c r="A91" s="84" t="s">
        <v>252</v>
      </c>
      <c r="B91" s="84">
        <v>3</v>
      </c>
      <c r="C91" s="123">
        <v>0.00355664735753787</v>
      </c>
      <c r="D91" s="84" t="s">
        <v>1432</v>
      </c>
      <c r="E91" s="84" t="b">
        <v>0</v>
      </c>
      <c r="F91" s="84" t="b">
        <v>0</v>
      </c>
      <c r="G91" s="84" t="b">
        <v>0</v>
      </c>
    </row>
    <row r="92" spans="1:7" ht="15">
      <c r="A92" s="84" t="s">
        <v>1345</v>
      </c>
      <c r="B92" s="84">
        <v>3</v>
      </c>
      <c r="C92" s="123">
        <v>0.00355664735753787</v>
      </c>
      <c r="D92" s="84" t="s">
        <v>1432</v>
      </c>
      <c r="E92" s="84" t="b">
        <v>0</v>
      </c>
      <c r="F92" s="84" t="b">
        <v>0</v>
      </c>
      <c r="G92" s="84" t="b">
        <v>0</v>
      </c>
    </row>
    <row r="93" spans="1:7" ht="15">
      <c r="A93" s="84" t="s">
        <v>1346</v>
      </c>
      <c r="B93" s="84">
        <v>3</v>
      </c>
      <c r="C93" s="123">
        <v>0.00355664735753787</v>
      </c>
      <c r="D93" s="84" t="s">
        <v>1432</v>
      </c>
      <c r="E93" s="84" t="b">
        <v>0</v>
      </c>
      <c r="F93" s="84" t="b">
        <v>1</v>
      </c>
      <c r="G93" s="84" t="b">
        <v>0</v>
      </c>
    </row>
    <row r="94" spans="1:7" ht="15">
      <c r="A94" s="84" t="s">
        <v>1114</v>
      </c>
      <c r="B94" s="84">
        <v>3</v>
      </c>
      <c r="C94" s="123">
        <v>0.00355664735753787</v>
      </c>
      <c r="D94" s="84" t="s">
        <v>1432</v>
      </c>
      <c r="E94" s="84" t="b">
        <v>0</v>
      </c>
      <c r="F94" s="84" t="b">
        <v>0</v>
      </c>
      <c r="G94" s="84" t="b">
        <v>0</v>
      </c>
    </row>
    <row r="95" spans="1:7" ht="15">
      <c r="A95" s="84" t="s">
        <v>1115</v>
      </c>
      <c r="B95" s="84">
        <v>3</v>
      </c>
      <c r="C95" s="123">
        <v>0.00355664735753787</v>
      </c>
      <c r="D95" s="84" t="s">
        <v>1432</v>
      </c>
      <c r="E95" s="84" t="b">
        <v>0</v>
      </c>
      <c r="F95" s="84" t="b">
        <v>0</v>
      </c>
      <c r="G95" s="84" t="b">
        <v>0</v>
      </c>
    </row>
    <row r="96" spans="1:7" ht="15">
      <c r="A96" s="84" t="s">
        <v>1116</v>
      </c>
      <c r="B96" s="84">
        <v>3</v>
      </c>
      <c r="C96" s="123">
        <v>0.00355664735753787</v>
      </c>
      <c r="D96" s="84" t="s">
        <v>1432</v>
      </c>
      <c r="E96" s="84" t="b">
        <v>0</v>
      </c>
      <c r="F96" s="84" t="b">
        <v>0</v>
      </c>
      <c r="G96" s="84" t="b">
        <v>0</v>
      </c>
    </row>
    <row r="97" spans="1:7" ht="15">
      <c r="A97" s="84" t="s">
        <v>1117</v>
      </c>
      <c r="B97" s="84">
        <v>3</v>
      </c>
      <c r="C97" s="123">
        <v>0.00355664735753787</v>
      </c>
      <c r="D97" s="84" t="s">
        <v>1432</v>
      </c>
      <c r="E97" s="84" t="b">
        <v>0</v>
      </c>
      <c r="F97" s="84" t="b">
        <v>0</v>
      </c>
      <c r="G97" s="84" t="b">
        <v>0</v>
      </c>
    </row>
    <row r="98" spans="1:7" ht="15">
      <c r="A98" s="84" t="s">
        <v>1347</v>
      </c>
      <c r="B98" s="84">
        <v>3</v>
      </c>
      <c r="C98" s="123">
        <v>0.00355664735753787</v>
      </c>
      <c r="D98" s="84" t="s">
        <v>1432</v>
      </c>
      <c r="E98" s="84" t="b">
        <v>0</v>
      </c>
      <c r="F98" s="84" t="b">
        <v>0</v>
      </c>
      <c r="G98" s="84" t="b">
        <v>0</v>
      </c>
    </row>
    <row r="99" spans="1:7" ht="15">
      <c r="A99" s="84" t="s">
        <v>1348</v>
      </c>
      <c r="B99" s="84">
        <v>3</v>
      </c>
      <c r="C99" s="123">
        <v>0.00355664735753787</v>
      </c>
      <c r="D99" s="84" t="s">
        <v>1432</v>
      </c>
      <c r="E99" s="84" t="b">
        <v>0</v>
      </c>
      <c r="F99" s="84" t="b">
        <v>0</v>
      </c>
      <c r="G99" s="84" t="b">
        <v>0</v>
      </c>
    </row>
    <row r="100" spans="1:7" ht="15">
      <c r="A100" s="84" t="s">
        <v>1349</v>
      </c>
      <c r="B100" s="84">
        <v>3</v>
      </c>
      <c r="C100" s="123">
        <v>0.00355664735753787</v>
      </c>
      <c r="D100" s="84" t="s">
        <v>1432</v>
      </c>
      <c r="E100" s="84" t="b">
        <v>0</v>
      </c>
      <c r="F100" s="84" t="b">
        <v>0</v>
      </c>
      <c r="G100" s="84" t="b">
        <v>0</v>
      </c>
    </row>
    <row r="101" spans="1:7" ht="15">
      <c r="A101" s="84" t="s">
        <v>1350</v>
      </c>
      <c r="B101" s="84">
        <v>3</v>
      </c>
      <c r="C101" s="123">
        <v>0.00355664735753787</v>
      </c>
      <c r="D101" s="84" t="s">
        <v>1432</v>
      </c>
      <c r="E101" s="84" t="b">
        <v>0</v>
      </c>
      <c r="F101" s="84" t="b">
        <v>0</v>
      </c>
      <c r="G101" s="84" t="b">
        <v>0</v>
      </c>
    </row>
    <row r="102" spans="1:7" ht="15">
      <c r="A102" s="84" t="s">
        <v>1120</v>
      </c>
      <c r="B102" s="84">
        <v>3</v>
      </c>
      <c r="C102" s="123">
        <v>0.00355664735753787</v>
      </c>
      <c r="D102" s="84" t="s">
        <v>1432</v>
      </c>
      <c r="E102" s="84" t="b">
        <v>0</v>
      </c>
      <c r="F102" s="84" t="b">
        <v>0</v>
      </c>
      <c r="G102" s="84" t="b">
        <v>0</v>
      </c>
    </row>
    <row r="103" spans="1:7" ht="15">
      <c r="A103" s="84" t="s">
        <v>1351</v>
      </c>
      <c r="B103" s="84">
        <v>3</v>
      </c>
      <c r="C103" s="123">
        <v>0.00355664735753787</v>
      </c>
      <c r="D103" s="84" t="s">
        <v>1432</v>
      </c>
      <c r="E103" s="84" t="b">
        <v>0</v>
      </c>
      <c r="F103" s="84" t="b">
        <v>0</v>
      </c>
      <c r="G103" s="84" t="b">
        <v>0</v>
      </c>
    </row>
    <row r="104" spans="1:7" ht="15">
      <c r="A104" s="84" t="s">
        <v>1352</v>
      </c>
      <c r="B104" s="84">
        <v>3</v>
      </c>
      <c r="C104" s="123">
        <v>0.00355664735753787</v>
      </c>
      <c r="D104" s="84" t="s">
        <v>1432</v>
      </c>
      <c r="E104" s="84" t="b">
        <v>0</v>
      </c>
      <c r="F104" s="84" t="b">
        <v>0</v>
      </c>
      <c r="G104" s="84" t="b">
        <v>0</v>
      </c>
    </row>
    <row r="105" spans="1:7" ht="15">
      <c r="A105" s="84" t="s">
        <v>1353</v>
      </c>
      <c r="B105" s="84">
        <v>3</v>
      </c>
      <c r="C105" s="123">
        <v>0.00355664735753787</v>
      </c>
      <c r="D105" s="84" t="s">
        <v>1432</v>
      </c>
      <c r="E105" s="84" t="b">
        <v>0</v>
      </c>
      <c r="F105" s="84" t="b">
        <v>0</v>
      </c>
      <c r="G105" s="84" t="b">
        <v>0</v>
      </c>
    </row>
    <row r="106" spans="1:7" ht="15">
      <c r="A106" s="84" t="s">
        <v>1354</v>
      </c>
      <c r="B106" s="84">
        <v>3</v>
      </c>
      <c r="C106" s="123">
        <v>0.00355664735753787</v>
      </c>
      <c r="D106" s="84" t="s">
        <v>1432</v>
      </c>
      <c r="E106" s="84" t="b">
        <v>0</v>
      </c>
      <c r="F106" s="84" t="b">
        <v>1</v>
      </c>
      <c r="G106" s="84" t="b">
        <v>0</v>
      </c>
    </row>
    <row r="107" spans="1:7" ht="15">
      <c r="A107" s="84" t="s">
        <v>1355</v>
      </c>
      <c r="B107" s="84">
        <v>3</v>
      </c>
      <c r="C107" s="123">
        <v>0.00355664735753787</v>
      </c>
      <c r="D107" s="84" t="s">
        <v>1432</v>
      </c>
      <c r="E107" s="84" t="b">
        <v>0</v>
      </c>
      <c r="F107" s="84" t="b">
        <v>0</v>
      </c>
      <c r="G107" s="84" t="b">
        <v>0</v>
      </c>
    </row>
    <row r="108" spans="1:7" ht="15">
      <c r="A108" s="84" t="s">
        <v>1356</v>
      </c>
      <c r="B108" s="84">
        <v>3</v>
      </c>
      <c r="C108" s="123">
        <v>0.00355664735753787</v>
      </c>
      <c r="D108" s="84" t="s">
        <v>1432</v>
      </c>
      <c r="E108" s="84" t="b">
        <v>0</v>
      </c>
      <c r="F108" s="84" t="b">
        <v>0</v>
      </c>
      <c r="G108" s="84" t="b">
        <v>0</v>
      </c>
    </row>
    <row r="109" spans="1:7" ht="15">
      <c r="A109" s="84" t="s">
        <v>1357</v>
      </c>
      <c r="B109" s="84">
        <v>3</v>
      </c>
      <c r="C109" s="123">
        <v>0.00355664735753787</v>
      </c>
      <c r="D109" s="84" t="s">
        <v>1432</v>
      </c>
      <c r="E109" s="84" t="b">
        <v>0</v>
      </c>
      <c r="F109" s="84" t="b">
        <v>0</v>
      </c>
      <c r="G109" s="84" t="b">
        <v>0</v>
      </c>
    </row>
    <row r="110" spans="1:7" ht="15">
      <c r="A110" s="84" t="s">
        <v>1358</v>
      </c>
      <c r="B110" s="84">
        <v>3</v>
      </c>
      <c r="C110" s="123">
        <v>0.00355664735753787</v>
      </c>
      <c r="D110" s="84" t="s">
        <v>1432</v>
      </c>
      <c r="E110" s="84" t="b">
        <v>0</v>
      </c>
      <c r="F110" s="84" t="b">
        <v>0</v>
      </c>
      <c r="G110" s="84" t="b">
        <v>0</v>
      </c>
    </row>
    <row r="111" spans="1:7" ht="15">
      <c r="A111" s="84" t="s">
        <v>1359</v>
      </c>
      <c r="B111" s="84">
        <v>3</v>
      </c>
      <c r="C111" s="123">
        <v>0.00355664735753787</v>
      </c>
      <c r="D111" s="84" t="s">
        <v>1432</v>
      </c>
      <c r="E111" s="84" t="b">
        <v>0</v>
      </c>
      <c r="F111" s="84" t="b">
        <v>0</v>
      </c>
      <c r="G111" s="84" t="b">
        <v>0</v>
      </c>
    </row>
    <row r="112" spans="1:7" ht="15">
      <c r="A112" s="84" t="s">
        <v>1360</v>
      </c>
      <c r="B112" s="84">
        <v>3</v>
      </c>
      <c r="C112" s="123">
        <v>0.00355664735753787</v>
      </c>
      <c r="D112" s="84" t="s">
        <v>1432</v>
      </c>
      <c r="E112" s="84" t="b">
        <v>1</v>
      </c>
      <c r="F112" s="84" t="b">
        <v>0</v>
      </c>
      <c r="G112" s="84" t="b">
        <v>0</v>
      </c>
    </row>
    <row r="113" spans="1:7" ht="15">
      <c r="A113" s="84" t="s">
        <v>1361</v>
      </c>
      <c r="B113" s="84">
        <v>3</v>
      </c>
      <c r="C113" s="123">
        <v>0.00355664735753787</v>
      </c>
      <c r="D113" s="84" t="s">
        <v>1432</v>
      </c>
      <c r="E113" s="84" t="b">
        <v>0</v>
      </c>
      <c r="F113" s="84" t="b">
        <v>0</v>
      </c>
      <c r="G113" s="84" t="b">
        <v>0</v>
      </c>
    </row>
    <row r="114" spans="1:7" ht="15">
      <c r="A114" s="84" t="s">
        <v>1362</v>
      </c>
      <c r="B114" s="84">
        <v>3</v>
      </c>
      <c r="C114" s="123">
        <v>0.00355664735753787</v>
      </c>
      <c r="D114" s="84" t="s">
        <v>1432</v>
      </c>
      <c r="E114" s="84" t="b">
        <v>0</v>
      </c>
      <c r="F114" s="84" t="b">
        <v>0</v>
      </c>
      <c r="G114" s="84" t="b">
        <v>0</v>
      </c>
    </row>
    <row r="115" spans="1:7" ht="15">
      <c r="A115" s="84" t="s">
        <v>1363</v>
      </c>
      <c r="B115" s="84">
        <v>3</v>
      </c>
      <c r="C115" s="123">
        <v>0.00355664735753787</v>
      </c>
      <c r="D115" s="84" t="s">
        <v>1432</v>
      </c>
      <c r="E115" s="84" t="b">
        <v>0</v>
      </c>
      <c r="F115" s="84" t="b">
        <v>0</v>
      </c>
      <c r="G115" s="84" t="b">
        <v>0</v>
      </c>
    </row>
    <row r="116" spans="1:7" ht="15">
      <c r="A116" s="84" t="s">
        <v>1364</v>
      </c>
      <c r="B116" s="84">
        <v>3</v>
      </c>
      <c r="C116" s="123">
        <v>0.00355664735753787</v>
      </c>
      <c r="D116" s="84" t="s">
        <v>1432</v>
      </c>
      <c r="E116" s="84" t="b">
        <v>0</v>
      </c>
      <c r="F116" s="84" t="b">
        <v>0</v>
      </c>
      <c r="G116" s="84" t="b">
        <v>0</v>
      </c>
    </row>
    <row r="117" spans="1:7" ht="15">
      <c r="A117" s="84" t="s">
        <v>1365</v>
      </c>
      <c r="B117" s="84">
        <v>3</v>
      </c>
      <c r="C117" s="123">
        <v>0.00355664735753787</v>
      </c>
      <c r="D117" s="84" t="s">
        <v>1432</v>
      </c>
      <c r="E117" s="84" t="b">
        <v>0</v>
      </c>
      <c r="F117" s="84" t="b">
        <v>0</v>
      </c>
      <c r="G117" s="84" t="b">
        <v>0</v>
      </c>
    </row>
    <row r="118" spans="1:7" ht="15">
      <c r="A118" s="84" t="s">
        <v>1366</v>
      </c>
      <c r="B118" s="84">
        <v>3</v>
      </c>
      <c r="C118" s="123">
        <v>0.00355664735753787</v>
      </c>
      <c r="D118" s="84" t="s">
        <v>1432</v>
      </c>
      <c r="E118" s="84" t="b">
        <v>0</v>
      </c>
      <c r="F118" s="84" t="b">
        <v>0</v>
      </c>
      <c r="G118" s="84" t="b">
        <v>0</v>
      </c>
    </row>
    <row r="119" spans="1:7" ht="15">
      <c r="A119" s="84" t="s">
        <v>1057</v>
      </c>
      <c r="B119" s="84">
        <v>3</v>
      </c>
      <c r="C119" s="123">
        <v>0.00355664735753787</v>
      </c>
      <c r="D119" s="84" t="s">
        <v>1432</v>
      </c>
      <c r="E119" s="84" t="b">
        <v>0</v>
      </c>
      <c r="F119" s="84" t="b">
        <v>0</v>
      </c>
      <c r="G119" s="84" t="b">
        <v>0</v>
      </c>
    </row>
    <row r="120" spans="1:7" ht="15">
      <c r="A120" s="84" t="s">
        <v>1058</v>
      </c>
      <c r="B120" s="84">
        <v>3</v>
      </c>
      <c r="C120" s="123">
        <v>0.00355664735753787</v>
      </c>
      <c r="D120" s="84" t="s">
        <v>1432</v>
      </c>
      <c r="E120" s="84" t="b">
        <v>0</v>
      </c>
      <c r="F120" s="84" t="b">
        <v>0</v>
      </c>
      <c r="G120" s="84" t="b">
        <v>0</v>
      </c>
    </row>
    <row r="121" spans="1:7" ht="15">
      <c r="A121" s="84" t="s">
        <v>1367</v>
      </c>
      <c r="B121" s="84">
        <v>3</v>
      </c>
      <c r="C121" s="123">
        <v>0.00355664735753787</v>
      </c>
      <c r="D121" s="84" t="s">
        <v>1432</v>
      </c>
      <c r="E121" s="84" t="b">
        <v>0</v>
      </c>
      <c r="F121" s="84" t="b">
        <v>0</v>
      </c>
      <c r="G121" s="84" t="b">
        <v>0</v>
      </c>
    </row>
    <row r="122" spans="1:7" ht="15">
      <c r="A122" s="84" t="s">
        <v>1081</v>
      </c>
      <c r="B122" s="84">
        <v>3</v>
      </c>
      <c r="C122" s="123">
        <v>0.0047251075731778594</v>
      </c>
      <c r="D122" s="84" t="s">
        <v>1432</v>
      </c>
      <c r="E122" s="84" t="b">
        <v>0</v>
      </c>
      <c r="F122" s="84" t="b">
        <v>0</v>
      </c>
      <c r="G122" s="84" t="b">
        <v>0</v>
      </c>
    </row>
    <row r="123" spans="1:7" ht="15">
      <c r="A123" s="84" t="s">
        <v>1368</v>
      </c>
      <c r="B123" s="84">
        <v>2</v>
      </c>
      <c r="C123" s="123">
        <v>0.0031500717154519064</v>
      </c>
      <c r="D123" s="84" t="s">
        <v>1432</v>
      </c>
      <c r="E123" s="84" t="b">
        <v>0</v>
      </c>
      <c r="F123" s="84" t="b">
        <v>0</v>
      </c>
      <c r="G123" s="84" t="b">
        <v>0</v>
      </c>
    </row>
    <row r="124" spans="1:7" ht="15">
      <c r="A124" s="84" t="s">
        <v>1369</v>
      </c>
      <c r="B124" s="84">
        <v>2</v>
      </c>
      <c r="C124" s="123">
        <v>0.002658594171510713</v>
      </c>
      <c r="D124" s="84" t="s">
        <v>1432</v>
      </c>
      <c r="E124" s="84" t="b">
        <v>0</v>
      </c>
      <c r="F124" s="84" t="b">
        <v>0</v>
      </c>
      <c r="G124" s="84" t="b">
        <v>0</v>
      </c>
    </row>
    <row r="125" spans="1:7" ht="15">
      <c r="A125" s="84" t="s">
        <v>1370</v>
      </c>
      <c r="B125" s="84">
        <v>2</v>
      </c>
      <c r="C125" s="123">
        <v>0.0031500717154519064</v>
      </c>
      <c r="D125" s="84" t="s">
        <v>1432</v>
      </c>
      <c r="E125" s="84" t="b">
        <v>0</v>
      </c>
      <c r="F125" s="84" t="b">
        <v>0</v>
      </c>
      <c r="G125" s="84" t="b">
        <v>0</v>
      </c>
    </row>
    <row r="126" spans="1:7" ht="15">
      <c r="A126" s="84" t="s">
        <v>1371</v>
      </c>
      <c r="B126" s="84">
        <v>2</v>
      </c>
      <c r="C126" s="123">
        <v>0.002658594171510713</v>
      </c>
      <c r="D126" s="84" t="s">
        <v>1432</v>
      </c>
      <c r="E126" s="84" t="b">
        <v>0</v>
      </c>
      <c r="F126" s="84" t="b">
        <v>0</v>
      </c>
      <c r="G126" s="84" t="b">
        <v>0</v>
      </c>
    </row>
    <row r="127" spans="1:7" ht="15">
      <c r="A127" s="84" t="s">
        <v>1372</v>
      </c>
      <c r="B127" s="84">
        <v>2</v>
      </c>
      <c r="C127" s="123">
        <v>0.002658594171510713</v>
      </c>
      <c r="D127" s="84" t="s">
        <v>1432</v>
      </c>
      <c r="E127" s="84" t="b">
        <v>0</v>
      </c>
      <c r="F127" s="84" t="b">
        <v>0</v>
      </c>
      <c r="G127" s="84" t="b">
        <v>0</v>
      </c>
    </row>
    <row r="128" spans="1:7" ht="15">
      <c r="A128" s="84" t="s">
        <v>1373</v>
      </c>
      <c r="B128" s="84">
        <v>2</v>
      </c>
      <c r="C128" s="123">
        <v>0.002658594171510713</v>
      </c>
      <c r="D128" s="84" t="s">
        <v>1432</v>
      </c>
      <c r="E128" s="84" t="b">
        <v>0</v>
      </c>
      <c r="F128" s="84" t="b">
        <v>0</v>
      </c>
      <c r="G128" s="84" t="b">
        <v>0</v>
      </c>
    </row>
    <row r="129" spans="1:7" ht="15">
      <c r="A129" s="84" t="s">
        <v>1374</v>
      </c>
      <c r="B129" s="84">
        <v>2</v>
      </c>
      <c r="C129" s="123">
        <v>0.002658594171510713</v>
      </c>
      <c r="D129" s="84" t="s">
        <v>1432</v>
      </c>
      <c r="E129" s="84" t="b">
        <v>0</v>
      </c>
      <c r="F129" s="84" t="b">
        <v>0</v>
      </c>
      <c r="G129" s="84" t="b">
        <v>0</v>
      </c>
    </row>
    <row r="130" spans="1:7" ht="15">
      <c r="A130" s="84" t="s">
        <v>1375</v>
      </c>
      <c r="B130" s="84">
        <v>2</v>
      </c>
      <c r="C130" s="123">
        <v>0.002658594171510713</v>
      </c>
      <c r="D130" s="84" t="s">
        <v>1432</v>
      </c>
      <c r="E130" s="84" t="b">
        <v>0</v>
      </c>
      <c r="F130" s="84" t="b">
        <v>0</v>
      </c>
      <c r="G130" s="84" t="b">
        <v>0</v>
      </c>
    </row>
    <row r="131" spans="1:7" ht="15">
      <c r="A131" s="84" t="s">
        <v>1376</v>
      </c>
      <c r="B131" s="84">
        <v>2</v>
      </c>
      <c r="C131" s="123">
        <v>0.002658594171510713</v>
      </c>
      <c r="D131" s="84" t="s">
        <v>1432</v>
      </c>
      <c r="E131" s="84" t="b">
        <v>0</v>
      </c>
      <c r="F131" s="84" t="b">
        <v>0</v>
      </c>
      <c r="G131" s="84" t="b">
        <v>0</v>
      </c>
    </row>
    <row r="132" spans="1:7" ht="15">
      <c r="A132" s="84" t="s">
        <v>1377</v>
      </c>
      <c r="B132" s="84">
        <v>2</v>
      </c>
      <c r="C132" s="123">
        <v>0.002658594171510713</v>
      </c>
      <c r="D132" s="84" t="s">
        <v>1432</v>
      </c>
      <c r="E132" s="84" t="b">
        <v>0</v>
      </c>
      <c r="F132" s="84" t="b">
        <v>0</v>
      </c>
      <c r="G132" s="84" t="b">
        <v>0</v>
      </c>
    </row>
    <row r="133" spans="1:7" ht="15">
      <c r="A133" s="84" t="s">
        <v>1378</v>
      </c>
      <c r="B133" s="84">
        <v>2</v>
      </c>
      <c r="C133" s="123">
        <v>0.002658594171510713</v>
      </c>
      <c r="D133" s="84" t="s">
        <v>1432</v>
      </c>
      <c r="E133" s="84" t="b">
        <v>0</v>
      </c>
      <c r="F133" s="84" t="b">
        <v>0</v>
      </c>
      <c r="G133" s="84" t="b">
        <v>0</v>
      </c>
    </row>
    <row r="134" spans="1:7" ht="15">
      <c r="A134" s="84" t="s">
        <v>1379</v>
      </c>
      <c r="B134" s="84">
        <v>2</v>
      </c>
      <c r="C134" s="123">
        <v>0.002658594171510713</v>
      </c>
      <c r="D134" s="84" t="s">
        <v>1432</v>
      </c>
      <c r="E134" s="84" t="b">
        <v>0</v>
      </c>
      <c r="F134" s="84" t="b">
        <v>0</v>
      </c>
      <c r="G134" s="84" t="b">
        <v>0</v>
      </c>
    </row>
    <row r="135" spans="1:7" ht="15">
      <c r="A135" s="84" t="s">
        <v>1380</v>
      </c>
      <c r="B135" s="84">
        <v>2</v>
      </c>
      <c r="C135" s="123">
        <v>0.002658594171510713</v>
      </c>
      <c r="D135" s="84" t="s">
        <v>1432</v>
      </c>
      <c r="E135" s="84" t="b">
        <v>0</v>
      </c>
      <c r="F135" s="84" t="b">
        <v>0</v>
      </c>
      <c r="G135" s="84" t="b">
        <v>0</v>
      </c>
    </row>
    <row r="136" spans="1:7" ht="15">
      <c r="A136" s="84" t="s">
        <v>1381</v>
      </c>
      <c r="B136" s="84">
        <v>2</v>
      </c>
      <c r="C136" s="123">
        <v>0.002658594171510713</v>
      </c>
      <c r="D136" s="84" t="s">
        <v>1432</v>
      </c>
      <c r="E136" s="84" t="b">
        <v>0</v>
      </c>
      <c r="F136" s="84" t="b">
        <v>0</v>
      </c>
      <c r="G136" s="84" t="b">
        <v>0</v>
      </c>
    </row>
    <row r="137" spans="1:7" ht="15">
      <c r="A137" s="84" t="s">
        <v>1382</v>
      </c>
      <c r="B137" s="84">
        <v>2</v>
      </c>
      <c r="C137" s="123">
        <v>0.002658594171510713</v>
      </c>
      <c r="D137" s="84" t="s">
        <v>1432</v>
      </c>
      <c r="E137" s="84" t="b">
        <v>0</v>
      </c>
      <c r="F137" s="84" t="b">
        <v>0</v>
      </c>
      <c r="G137" s="84" t="b">
        <v>0</v>
      </c>
    </row>
    <row r="138" spans="1:7" ht="15">
      <c r="A138" s="84" t="s">
        <v>1383</v>
      </c>
      <c r="B138" s="84">
        <v>2</v>
      </c>
      <c r="C138" s="123">
        <v>0.002658594171510713</v>
      </c>
      <c r="D138" s="84" t="s">
        <v>1432</v>
      </c>
      <c r="E138" s="84" t="b">
        <v>0</v>
      </c>
      <c r="F138" s="84" t="b">
        <v>0</v>
      </c>
      <c r="G138" s="84" t="b">
        <v>0</v>
      </c>
    </row>
    <row r="139" spans="1:7" ht="15">
      <c r="A139" s="84" t="s">
        <v>1384</v>
      </c>
      <c r="B139" s="84">
        <v>2</v>
      </c>
      <c r="C139" s="123">
        <v>0.002658594171510713</v>
      </c>
      <c r="D139" s="84" t="s">
        <v>1432</v>
      </c>
      <c r="E139" s="84" t="b">
        <v>0</v>
      </c>
      <c r="F139" s="84" t="b">
        <v>0</v>
      </c>
      <c r="G139" s="84" t="b">
        <v>0</v>
      </c>
    </row>
    <row r="140" spans="1:7" ht="15">
      <c r="A140" s="84" t="s">
        <v>1385</v>
      </c>
      <c r="B140" s="84">
        <v>2</v>
      </c>
      <c r="C140" s="123">
        <v>0.002658594171510713</v>
      </c>
      <c r="D140" s="84" t="s">
        <v>1432</v>
      </c>
      <c r="E140" s="84" t="b">
        <v>0</v>
      </c>
      <c r="F140" s="84" t="b">
        <v>0</v>
      </c>
      <c r="G140" s="84" t="b">
        <v>0</v>
      </c>
    </row>
    <row r="141" spans="1:7" ht="15">
      <c r="A141" s="84" t="s">
        <v>1386</v>
      </c>
      <c r="B141" s="84">
        <v>2</v>
      </c>
      <c r="C141" s="123">
        <v>0.002658594171510713</v>
      </c>
      <c r="D141" s="84" t="s">
        <v>1432</v>
      </c>
      <c r="E141" s="84" t="b">
        <v>0</v>
      </c>
      <c r="F141" s="84" t="b">
        <v>0</v>
      </c>
      <c r="G141" s="84" t="b">
        <v>0</v>
      </c>
    </row>
    <row r="142" spans="1:7" ht="15">
      <c r="A142" s="84" t="s">
        <v>1387</v>
      </c>
      <c r="B142" s="84">
        <v>2</v>
      </c>
      <c r="C142" s="123">
        <v>0.002658594171510713</v>
      </c>
      <c r="D142" s="84" t="s">
        <v>1432</v>
      </c>
      <c r="E142" s="84" t="b">
        <v>0</v>
      </c>
      <c r="F142" s="84" t="b">
        <v>0</v>
      </c>
      <c r="G142" s="84" t="b">
        <v>0</v>
      </c>
    </row>
    <row r="143" spans="1:7" ht="15">
      <c r="A143" s="84" t="s">
        <v>1060</v>
      </c>
      <c r="B143" s="84">
        <v>2</v>
      </c>
      <c r="C143" s="123">
        <v>0.0031500717154519064</v>
      </c>
      <c r="D143" s="84" t="s">
        <v>1432</v>
      </c>
      <c r="E143" s="84" t="b">
        <v>0</v>
      </c>
      <c r="F143" s="84" t="b">
        <v>0</v>
      </c>
      <c r="G143" s="84" t="b">
        <v>0</v>
      </c>
    </row>
    <row r="144" spans="1:7" ht="15">
      <c r="A144" s="84" t="s">
        <v>1388</v>
      </c>
      <c r="B144" s="84">
        <v>2</v>
      </c>
      <c r="C144" s="123">
        <v>0.002658594171510713</v>
      </c>
      <c r="D144" s="84" t="s">
        <v>1432</v>
      </c>
      <c r="E144" s="84" t="b">
        <v>0</v>
      </c>
      <c r="F144" s="84" t="b">
        <v>0</v>
      </c>
      <c r="G144" s="84" t="b">
        <v>0</v>
      </c>
    </row>
    <row r="145" spans="1:7" ht="15">
      <c r="A145" s="84" t="s">
        <v>1389</v>
      </c>
      <c r="B145" s="84">
        <v>2</v>
      </c>
      <c r="C145" s="123">
        <v>0.0031500717154519064</v>
      </c>
      <c r="D145" s="84" t="s">
        <v>1432</v>
      </c>
      <c r="E145" s="84" t="b">
        <v>0</v>
      </c>
      <c r="F145" s="84" t="b">
        <v>1</v>
      </c>
      <c r="G145" s="84" t="b">
        <v>0</v>
      </c>
    </row>
    <row r="146" spans="1:7" ht="15">
      <c r="A146" s="84" t="s">
        <v>1390</v>
      </c>
      <c r="B146" s="84">
        <v>2</v>
      </c>
      <c r="C146" s="123">
        <v>0.0031500717154519064</v>
      </c>
      <c r="D146" s="84" t="s">
        <v>1432</v>
      </c>
      <c r="E146" s="84" t="b">
        <v>0</v>
      </c>
      <c r="F146" s="84" t="b">
        <v>0</v>
      </c>
      <c r="G146" s="84" t="b">
        <v>0</v>
      </c>
    </row>
    <row r="147" spans="1:7" ht="15">
      <c r="A147" s="84" t="s">
        <v>1391</v>
      </c>
      <c r="B147" s="84">
        <v>2</v>
      </c>
      <c r="C147" s="123">
        <v>0.0031500717154519064</v>
      </c>
      <c r="D147" s="84" t="s">
        <v>1432</v>
      </c>
      <c r="E147" s="84" t="b">
        <v>0</v>
      </c>
      <c r="F147" s="84" t="b">
        <v>0</v>
      </c>
      <c r="G147" s="84" t="b">
        <v>0</v>
      </c>
    </row>
    <row r="148" spans="1:7" ht="15">
      <c r="A148" s="84" t="s">
        <v>1059</v>
      </c>
      <c r="B148" s="84">
        <v>2</v>
      </c>
      <c r="C148" s="123">
        <v>0.002658594171510713</v>
      </c>
      <c r="D148" s="84" t="s">
        <v>1432</v>
      </c>
      <c r="E148" s="84" t="b">
        <v>0</v>
      </c>
      <c r="F148" s="84" t="b">
        <v>0</v>
      </c>
      <c r="G148" s="84" t="b">
        <v>0</v>
      </c>
    </row>
    <row r="149" spans="1:7" ht="15">
      <c r="A149" s="84" t="s">
        <v>1392</v>
      </c>
      <c r="B149" s="84">
        <v>2</v>
      </c>
      <c r="C149" s="123">
        <v>0.002658594171510713</v>
      </c>
      <c r="D149" s="84" t="s">
        <v>1432</v>
      </c>
      <c r="E149" s="84" t="b">
        <v>0</v>
      </c>
      <c r="F149" s="84" t="b">
        <v>0</v>
      </c>
      <c r="G149" s="84" t="b">
        <v>0</v>
      </c>
    </row>
    <row r="150" spans="1:7" ht="15">
      <c r="A150" s="84" t="s">
        <v>1393</v>
      </c>
      <c r="B150" s="84">
        <v>2</v>
      </c>
      <c r="C150" s="123">
        <v>0.002658594171510713</v>
      </c>
      <c r="D150" s="84" t="s">
        <v>1432</v>
      </c>
      <c r="E150" s="84" t="b">
        <v>0</v>
      </c>
      <c r="F150" s="84" t="b">
        <v>0</v>
      </c>
      <c r="G150" s="84" t="b">
        <v>0</v>
      </c>
    </row>
    <row r="151" spans="1:7" ht="15">
      <c r="A151" s="84" t="s">
        <v>1394</v>
      </c>
      <c r="B151" s="84">
        <v>2</v>
      </c>
      <c r="C151" s="123">
        <v>0.002658594171510713</v>
      </c>
      <c r="D151" s="84" t="s">
        <v>1432</v>
      </c>
      <c r="E151" s="84" t="b">
        <v>0</v>
      </c>
      <c r="F151" s="84" t="b">
        <v>0</v>
      </c>
      <c r="G151" s="84" t="b">
        <v>0</v>
      </c>
    </row>
    <row r="152" spans="1:7" ht="15">
      <c r="A152" s="84" t="s">
        <v>1395</v>
      </c>
      <c r="B152" s="84">
        <v>2</v>
      </c>
      <c r="C152" s="123">
        <v>0.002658594171510713</v>
      </c>
      <c r="D152" s="84" t="s">
        <v>1432</v>
      </c>
      <c r="E152" s="84" t="b">
        <v>0</v>
      </c>
      <c r="F152" s="84" t="b">
        <v>0</v>
      </c>
      <c r="G152" s="84" t="b">
        <v>0</v>
      </c>
    </row>
    <row r="153" spans="1:7" ht="15">
      <c r="A153" s="84" t="s">
        <v>1396</v>
      </c>
      <c r="B153" s="84">
        <v>2</v>
      </c>
      <c r="C153" s="123">
        <v>0.002658594171510713</v>
      </c>
      <c r="D153" s="84" t="s">
        <v>1432</v>
      </c>
      <c r="E153" s="84" t="b">
        <v>0</v>
      </c>
      <c r="F153" s="84" t="b">
        <v>0</v>
      </c>
      <c r="G153" s="84" t="b">
        <v>0</v>
      </c>
    </row>
    <row r="154" spans="1:7" ht="15">
      <c r="A154" s="84" t="s">
        <v>1397</v>
      </c>
      <c r="B154" s="84">
        <v>2</v>
      </c>
      <c r="C154" s="123">
        <v>0.002658594171510713</v>
      </c>
      <c r="D154" s="84" t="s">
        <v>1432</v>
      </c>
      <c r="E154" s="84" t="b">
        <v>0</v>
      </c>
      <c r="F154" s="84" t="b">
        <v>0</v>
      </c>
      <c r="G154" s="84" t="b">
        <v>0</v>
      </c>
    </row>
    <row r="155" spans="1:7" ht="15">
      <c r="A155" s="84" t="s">
        <v>1398</v>
      </c>
      <c r="B155" s="84">
        <v>2</v>
      </c>
      <c r="C155" s="123">
        <v>0.002658594171510713</v>
      </c>
      <c r="D155" s="84" t="s">
        <v>1432</v>
      </c>
      <c r="E155" s="84" t="b">
        <v>0</v>
      </c>
      <c r="F155" s="84" t="b">
        <v>0</v>
      </c>
      <c r="G155" s="84" t="b">
        <v>0</v>
      </c>
    </row>
    <row r="156" spans="1:7" ht="15">
      <c r="A156" s="84" t="s">
        <v>1399</v>
      </c>
      <c r="B156" s="84">
        <v>2</v>
      </c>
      <c r="C156" s="123">
        <v>0.002658594171510713</v>
      </c>
      <c r="D156" s="84" t="s">
        <v>1432</v>
      </c>
      <c r="E156" s="84" t="b">
        <v>0</v>
      </c>
      <c r="F156" s="84" t="b">
        <v>0</v>
      </c>
      <c r="G156" s="84" t="b">
        <v>0</v>
      </c>
    </row>
    <row r="157" spans="1:7" ht="15">
      <c r="A157" s="84" t="s">
        <v>1400</v>
      </c>
      <c r="B157" s="84">
        <v>2</v>
      </c>
      <c r="C157" s="123">
        <v>0.002658594171510713</v>
      </c>
      <c r="D157" s="84" t="s">
        <v>1432</v>
      </c>
      <c r="E157" s="84" t="b">
        <v>1</v>
      </c>
      <c r="F157" s="84" t="b">
        <v>0</v>
      </c>
      <c r="G157" s="84" t="b">
        <v>0</v>
      </c>
    </row>
    <row r="158" spans="1:7" ht="15">
      <c r="A158" s="84" t="s">
        <v>1401</v>
      </c>
      <c r="B158" s="84">
        <v>2</v>
      </c>
      <c r="C158" s="123">
        <v>0.002658594171510713</v>
      </c>
      <c r="D158" s="84" t="s">
        <v>1432</v>
      </c>
      <c r="E158" s="84" t="b">
        <v>0</v>
      </c>
      <c r="F158" s="84" t="b">
        <v>0</v>
      </c>
      <c r="G158" s="84" t="b">
        <v>0</v>
      </c>
    </row>
    <row r="159" spans="1:7" ht="15">
      <c r="A159" s="84" t="s">
        <v>1402</v>
      </c>
      <c r="B159" s="84">
        <v>2</v>
      </c>
      <c r="C159" s="123">
        <v>0.002658594171510713</v>
      </c>
      <c r="D159" s="84" t="s">
        <v>1432</v>
      </c>
      <c r="E159" s="84" t="b">
        <v>1</v>
      </c>
      <c r="F159" s="84" t="b">
        <v>0</v>
      </c>
      <c r="G159" s="84" t="b">
        <v>0</v>
      </c>
    </row>
    <row r="160" spans="1:7" ht="15">
      <c r="A160" s="84" t="s">
        <v>1403</v>
      </c>
      <c r="B160" s="84">
        <v>2</v>
      </c>
      <c r="C160" s="123">
        <v>0.002658594171510713</v>
      </c>
      <c r="D160" s="84" t="s">
        <v>1432</v>
      </c>
      <c r="E160" s="84" t="b">
        <v>0</v>
      </c>
      <c r="F160" s="84" t="b">
        <v>0</v>
      </c>
      <c r="G160" s="84" t="b">
        <v>0</v>
      </c>
    </row>
    <row r="161" spans="1:7" ht="15">
      <c r="A161" s="84" t="s">
        <v>1404</v>
      </c>
      <c r="B161" s="84">
        <v>2</v>
      </c>
      <c r="C161" s="123">
        <v>0.0031500717154519064</v>
      </c>
      <c r="D161" s="84" t="s">
        <v>1432</v>
      </c>
      <c r="E161" s="84" t="b">
        <v>0</v>
      </c>
      <c r="F161" s="84" t="b">
        <v>0</v>
      </c>
      <c r="G161" s="84" t="b">
        <v>0</v>
      </c>
    </row>
    <row r="162" spans="1:7" ht="15">
      <c r="A162" s="84" t="s">
        <v>1405</v>
      </c>
      <c r="B162" s="84">
        <v>2</v>
      </c>
      <c r="C162" s="123">
        <v>0.002658594171510713</v>
      </c>
      <c r="D162" s="84" t="s">
        <v>1432</v>
      </c>
      <c r="E162" s="84" t="b">
        <v>0</v>
      </c>
      <c r="F162" s="84" t="b">
        <v>0</v>
      </c>
      <c r="G162" s="84" t="b">
        <v>0</v>
      </c>
    </row>
    <row r="163" spans="1:7" ht="15">
      <c r="A163" s="84" t="s">
        <v>1406</v>
      </c>
      <c r="B163" s="84">
        <v>2</v>
      </c>
      <c r="C163" s="123">
        <v>0.002658594171510713</v>
      </c>
      <c r="D163" s="84" t="s">
        <v>1432</v>
      </c>
      <c r="E163" s="84" t="b">
        <v>0</v>
      </c>
      <c r="F163" s="84" t="b">
        <v>0</v>
      </c>
      <c r="G163" s="84" t="b">
        <v>0</v>
      </c>
    </row>
    <row r="164" spans="1:7" ht="15">
      <c r="A164" s="84" t="s">
        <v>1407</v>
      </c>
      <c r="B164" s="84">
        <v>2</v>
      </c>
      <c r="C164" s="123">
        <v>0.002658594171510713</v>
      </c>
      <c r="D164" s="84" t="s">
        <v>1432</v>
      </c>
      <c r="E164" s="84" t="b">
        <v>0</v>
      </c>
      <c r="F164" s="84" t="b">
        <v>0</v>
      </c>
      <c r="G164" s="84" t="b">
        <v>0</v>
      </c>
    </row>
    <row r="165" spans="1:7" ht="15">
      <c r="A165" s="84" t="s">
        <v>1408</v>
      </c>
      <c r="B165" s="84">
        <v>2</v>
      </c>
      <c r="C165" s="123">
        <v>0.002658594171510713</v>
      </c>
      <c r="D165" s="84" t="s">
        <v>1432</v>
      </c>
      <c r="E165" s="84" t="b">
        <v>0</v>
      </c>
      <c r="F165" s="84" t="b">
        <v>0</v>
      </c>
      <c r="G165" s="84" t="b">
        <v>0</v>
      </c>
    </row>
    <row r="166" spans="1:7" ht="15">
      <c r="A166" s="84" t="s">
        <v>1409</v>
      </c>
      <c r="B166" s="84">
        <v>2</v>
      </c>
      <c r="C166" s="123">
        <v>0.002658594171510713</v>
      </c>
      <c r="D166" s="84" t="s">
        <v>1432</v>
      </c>
      <c r="E166" s="84" t="b">
        <v>0</v>
      </c>
      <c r="F166" s="84" t="b">
        <v>0</v>
      </c>
      <c r="G166" s="84" t="b">
        <v>0</v>
      </c>
    </row>
    <row r="167" spans="1:7" ht="15">
      <c r="A167" s="84" t="s">
        <v>1410</v>
      </c>
      <c r="B167" s="84">
        <v>2</v>
      </c>
      <c r="C167" s="123">
        <v>0.002658594171510713</v>
      </c>
      <c r="D167" s="84" t="s">
        <v>1432</v>
      </c>
      <c r="E167" s="84" t="b">
        <v>0</v>
      </c>
      <c r="F167" s="84" t="b">
        <v>0</v>
      </c>
      <c r="G167" s="84" t="b">
        <v>0</v>
      </c>
    </row>
    <row r="168" spans="1:7" ht="15">
      <c r="A168" s="84" t="s">
        <v>1411</v>
      </c>
      <c r="B168" s="84">
        <v>2</v>
      </c>
      <c r="C168" s="123">
        <v>0.002658594171510713</v>
      </c>
      <c r="D168" s="84" t="s">
        <v>1432</v>
      </c>
      <c r="E168" s="84" t="b">
        <v>0</v>
      </c>
      <c r="F168" s="84" t="b">
        <v>0</v>
      </c>
      <c r="G168" s="84" t="b">
        <v>0</v>
      </c>
    </row>
    <row r="169" spans="1:7" ht="15">
      <c r="A169" s="84" t="s">
        <v>1412</v>
      </c>
      <c r="B169" s="84">
        <v>2</v>
      </c>
      <c r="C169" s="123">
        <v>0.002658594171510713</v>
      </c>
      <c r="D169" s="84" t="s">
        <v>1432</v>
      </c>
      <c r="E169" s="84" t="b">
        <v>0</v>
      </c>
      <c r="F169" s="84" t="b">
        <v>0</v>
      </c>
      <c r="G169" s="84" t="b">
        <v>0</v>
      </c>
    </row>
    <row r="170" spans="1:7" ht="15">
      <c r="A170" s="84" t="s">
        <v>1413</v>
      </c>
      <c r="B170" s="84">
        <v>2</v>
      </c>
      <c r="C170" s="123">
        <v>0.002658594171510713</v>
      </c>
      <c r="D170" s="84" t="s">
        <v>1432</v>
      </c>
      <c r="E170" s="84" t="b">
        <v>0</v>
      </c>
      <c r="F170" s="84" t="b">
        <v>0</v>
      </c>
      <c r="G170" s="84" t="b">
        <v>0</v>
      </c>
    </row>
    <row r="171" spans="1:7" ht="15">
      <c r="A171" s="84" t="s">
        <v>1414</v>
      </c>
      <c r="B171" s="84">
        <v>2</v>
      </c>
      <c r="C171" s="123">
        <v>0.002658594171510713</v>
      </c>
      <c r="D171" s="84" t="s">
        <v>1432</v>
      </c>
      <c r="E171" s="84" t="b">
        <v>0</v>
      </c>
      <c r="F171" s="84" t="b">
        <v>0</v>
      </c>
      <c r="G171" s="84" t="b">
        <v>0</v>
      </c>
    </row>
    <row r="172" spans="1:7" ht="15">
      <c r="A172" s="84" t="s">
        <v>1415</v>
      </c>
      <c r="B172" s="84">
        <v>2</v>
      </c>
      <c r="C172" s="123">
        <v>0.002658594171510713</v>
      </c>
      <c r="D172" s="84" t="s">
        <v>1432</v>
      </c>
      <c r="E172" s="84" t="b">
        <v>0</v>
      </c>
      <c r="F172" s="84" t="b">
        <v>1</v>
      </c>
      <c r="G172" s="84" t="b">
        <v>0</v>
      </c>
    </row>
    <row r="173" spans="1:7" ht="15">
      <c r="A173" s="84" t="s">
        <v>1416</v>
      </c>
      <c r="B173" s="84">
        <v>2</v>
      </c>
      <c r="C173" s="123">
        <v>0.002658594171510713</v>
      </c>
      <c r="D173" s="84" t="s">
        <v>1432</v>
      </c>
      <c r="E173" s="84" t="b">
        <v>0</v>
      </c>
      <c r="F173" s="84" t="b">
        <v>0</v>
      </c>
      <c r="G173" s="84" t="b">
        <v>0</v>
      </c>
    </row>
    <row r="174" spans="1:7" ht="15">
      <c r="A174" s="84" t="s">
        <v>1417</v>
      </c>
      <c r="B174" s="84">
        <v>2</v>
      </c>
      <c r="C174" s="123">
        <v>0.002658594171510713</v>
      </c>
      <c r="D174" s="84" t="s">
        <v>1432</v>
      </c>
      <c r="E174" s="84" t="b">
        <v>0</v>
      </c>
      <c r="F174" s="84" t="b">
        <v>0</v>
      </c>
      <c r="G174" s="84" t="b">
        <v>0</v>
      </c>
    </row>
    <row r="175" spans="1:7" ht="15">
      <c r="A175" s="84" t="s">
        <v>1418</v>
      </c>
      <c r="B175" s="84">
        <v>2</v>
      </c>
      <c r="C175" s="123">
        <v>0.002658594171510713</v>
      </c>
      <c r="D175" s="84" t="s">
        <v>1432</v>
      </c>
      <c r="E175" s="84" t="b">
        <v>0</v>
      </c>
      <c r="F175" s="84" t="b">
        <v>0</v>
      </c>
      <c r="G175" s="84" t="b">
        <v>0</v>
      </c>
    </row>
    <row r="176" spans="1:7" ht="15">
      <c r="A176" s="84" t="s">
        <v>228</v>
      </c>
      <c r="B176" s="84">
        <v>2</v>
      </c>
      <c r="C176" s="123">
        <v>0.002658594171510713</v>
      </c>
      <c r="D176" s="84" t="s">
        <v>1432</v>
      </c>
      <c r="E176" s="84" t="b">
        <v>0</v>
      </c>
      <c r="F176" s="84" t="b">
        <v>0</v>
      </c>
      <c r="G176" s="84" t="b">
        <v>0</v>
      </c>
    </row>
    <row r="177" spans="1:7" ht="15">
      <c r="A177" s="84" t="s">
        <v>1419</v>
      </c>
      <c r="B177" s="84">
        <v>2</v>
      </c>
      <c r="C177" s="123">
        <v>0.002658594171510713</v>
      </c>
      <c r="D177" s="84" t="s">
        <v>1432</v>
      </c>
      <c r="E177" s="84" t="b">
        <v>0</v>
      </c>
      <c r="F177" s="84" t="b">
        <v>0</v>
      </c>
      <c r="G177" s="84" t="b">
        <v>0</v>
      </c>
    </row>
    <row r="178" spans="1:7" ht="15">
      <c r="A178" s="84" t="s">
        <v>1420</v>
      </c>
      <c r="B178" s="84">
        <v>2</v>
      </c>
      <c r="C178" s="123">
        <v>0.002658594171510713</v>
      </c>
      <c r="D178" s="84" t="s">
        <v>1432</v>
      </c>
      <c r="E178" s="84" t="b">
        <v>0</v>
      </c>
      <c r="F178" s="84" t="b">
        <v>0</v>
      </c>
      <c r="G178" s="84" t="b">
        <v>0</v>
      </c>
    </row>
    <row r="179" spans="1:7" ht="15">
      <c r="A179" s="84" t="s">
        <v>1421</v>
      </c>
      <c r="B179" s="84">
        <v>2</v>
      </c>
      <c r="C179" s="123">
        <v>0.002658594171510713</v>
      </c>
      <c r="D179" s="84" t="s">
        <v>1432</v>
      </c>
      <c r="E179" s="84" t="b">
        <v>0</v>
      </c>
      <c r="F179" s="84" t="b">
        <v>0</v>
      </c>
      <c r="G179" s="84" t="b">
        <v>0</v>
      </c>
    </row>
    <row r="180" spans="1:7" ht="15">
      <c r="A180" s="84" t="s">
        <v>1422</v>
      </c>
      <c r="B180" s="84">
        <v>2</v>
      </c>
      <c r="C180" s="123">
        <v>0.002658594171510713</v>
      </c>
      <c r="D180" s="84" t="s">
        <v>1432</v>
      </c>
      <c r="E180" s="84" t="b">
        <v>0</v>
      </c>
      <c r="F180" s="84" t="b">
        <v>0</v>
      </c>
      <c r="G180" s="84" t="b">
        <v>0</v>
      </c>
    </row>
    <row r="181" spans="1:7" ht="15">
      <c r="A181" s="84" t="s">
        <v>1423</v>
      </c>
      <c r="B181" s="84">
        <v>2</v>
      </c>
      <c r="C181" s="123">
        <v>0.002658594171510713</v>
      </c>
      <c r="D181" s="84" t="s">
        <v>1432</v>
      </c>
      <c r="E181" s="84" t="b">
        <v>0</v>
      </c>
      <c r="F181" s="84" t="b">
        <v>0</v>
      </c>
      <c r="G181" s="84" t="b">
        <v>0</v>
      </c>
    </row>
    <row r="182" spans="1:7" ht="15">
      <c r="A182" s="84" t="s">
        <v>1424</v>
      </c>
      <c r="B182" s="84">
        <v>2</v>
      </c>
      <c r="C182" s="123">
        <v>0.002658594171510713</v>
      </c>
      <c r="D182" s="84" t="s">
        <v>1432</v>
      </c>
      <c r="E182" s="84" t="b">
        <v>0</v>
      </c>
      <c r="F182" s="84" t="b">
        <v>0</v>
      </c>
      <c r="G182" s="84" t="b">
        <v>0</v>
      </c>
    </row>
    <row r="183" spans="1:7" ht="15">
      <c r="A183" s="84" t="s">
        <v>1425</v>
      </c>
      <c r="B183" s="84">
        <v>2</v>
      </c>
      <c r="C183" s="123">
        <v>0.002658594171510713</v>
      </c>
      <c r="D183" s="84" t="s">
        <v>1432</v>
      </c>
      <c r="E183" s="84" t="b">
        <v>0</v>
      </c>
      <c r="F183" s="84" t="b">
        <v>1</v>
      </c>
      <c r="G183" s="84" t="b">
        <v>0</v>
      </c>
    </row>
    <row r="184" spans="1:7" ht="15">
      <c r="A184" s="84" t="s">
        <v>1426</v>
      </c>
      <c r="B184" s="84">
        <v>2</v>
      </c>
      <c r="C184" s="123">
        <v>0.002658594171510713</v>
      </c>
      <c r="D184" s="84" t="s">
        <v>1432</v>
      </c>
      <c r="E184" s="84" t="b">
        <v>0</v>
      </c>
      <c r="F184" s="84" t="b">
        <v>0</v>
      </c>
      <c r="G184" s="84" t="b">
        <v>0</v>
      </c>
    </row>
    <row r="185" spans="1:7" ht="15">
      <c r="A185" s="84" t="s">
        <v>1427</v>
      </c>
      <c r="B185" s="84">
        <v>2</v>
      </c>
      <c r="C185" s="123">
        <v>0.002658594171510713</v>
      </c>
      <c r="D185" s="84" t="s">
        <v>1432</v>
      </c>
      <c r="E185" s="84" t="b">
        <v>0</v>
      </c>
      <c r="F185" s="84" t="b">
        <v>0</v>
      </c>
      <c r="G185" s="84" t="b">
        <v>0</v>
      </c>
    </row>
    <row r="186" spans="1:7" ht="15">
      <c r="A186" s="84" t="s">
        <v>1428</v>
      </c>
      <c r="B186" s="84">
        <v>2</v>
      </c>
      <c r="C186" s="123">
        <v>0.002658594171510713</v>
      </c>
      <c r="D186" s="84" t="s">
        <v>1432</v>
      </c>
      <c r="E186" s="84" t="b">
        <v>0</v>
      </c>
      <c r="F186" s="84" t="b">
        <v>0</v>
      </c>
      <c r="G186" s="84" t="b">
        <v>0</v>
      </c>
    </row>
    <row r="187" spans="1:7" ht="15">
      <c r="A187" s="84" t="s">
        <v>244</v>
      </c>
      <c r="B187" s="84">
        <v>2</v>
      </c>
      <c r="C187" s="123">
        <v>0.002658594171510713</v>
      </c>
      <c r="D187" s="84" t="s">
        <v>1432</v>
      </c>
      <c r="E187" s="84" t="b">
        <v>0</v>
      </c>
      <c r="F187" s="84" t="b">
        <v>0</v>
      </c>
      <c r="G187" s="84" t="b">
        <v>0</v>
      </c>
    </row>
    <row r="188" spans="1:7" ht="15">
      <c r="A188" s="84" t="s">
        <v>1429</v>
      </c>
      <c r="B188" s="84">
        <v>2</v>
      </c>
      <c r="C188" s="123">
        <v>0.002658594171510713</v>
      </c>
      <c r="D188" s="84" t="s">
        <v>1432</v>
      </c>
      <c r="E188" s="84" t="b">
        <v>0</v>
      </c>
      <c r="F188" s="84" t="b">
        <v>0</v>
      </c>
      <c r="G188" s="84" t="b">
        <v>0</v>
      </c>
    </row>
    <row r="189" spans="1:7" ht="15">
      <c r="A189" s="84" t="s">
        <v>355</v>
      </c>
      <c r="B189" s="84">
        <v>29</v>
      </c>
      <c r="C189" s="123">
        <v>0.007572544614398355</v>
      </c>
      <c r="D189" s="84" t="s">
        <v>993</v>
      </c>
      <c r="E189" s="84" t="b">
        <v>0</v>
      </c>
      <c r="F189" s="84" t="b">
        <v>0</v>
      </c>
      <c r="G189" s="84" t="b">
        <v>0</v>
      </c>
    </row>
    <row r="190" spans="1:7" ht="15">
      <c r="A190" s="84" t="s">
        <v>1095</v>
      </c>
      <c r="B190" s="84">
        <v>28</v>
      </c>
      <c r="C190" s="123">
        <v>0.011887338835468525</v>
      </c>
      <c r="D190" s="84" t="s">
        <v>993</v>
      </c>
      <c r="E190" s="84" t="b">
        <v>0</v>
      </c>
      <c r="F190" s="84" t="b">
        <v>0</v>
      </c>
      <c r="G190" s="84" t="b">
        <v>0</v>
      </c>
    </row>
    <row r="191" spans="1:7" ht="15">
      <c r="A191" s="84" t="s">
        <v>1075</v>
      </c>
      <c r="B191" s="84">
        <v>23</v>
      </c>
      <c r="C191" s="123">
        <v>0.009764599757706287</v>
      </c>
      <c r="D191" s="84" t="s">
        <v>993</v>
      </c>
      <c r="E191" s="84" t="b">
        <v>0</v>
      </c>
      <c r="F191" s="84" t="b">
        <v>0</v>
      </c>
      <c r="G191" s="84" t="b">
        <v>0</v>
      </c>
    </row>
    <row r="192" spans="1:7" ht="15">
      <c r="A192" s="84" t="s">
        <v>1098</v>
      </c>
      <c r="B192" s="84">
        <v>20</v>
      </c>
      <c r="C192" s="123">
        <v>0.010461665413438938</v>
      </c>
      <c r="D192" s="84" t="s">
        <v>993</v>
      </c>
      <c r="E192" s="84" t="b">
        <v>0</v>
      </c>
      <c r="F192" s="84" t="b">
        <v>0</v>
      </c>
      <c r="G192" s="84" t="b">
        <v>0</v>
      </c>
    </row>
    <row r="193" spans="1:7" ht="15">
      <c r="A193" s="84" t="s">
        <v>1096</v>
      </c>
      <c r="B193" s="84">
        <v>20</v>
      </c>
      <c r="C193" s="123">
        <v>0.010461665413438938</v>
      </c>
      <c r="D193" s="84" t="s">
        <v>993</v>
      </c>
      <c r="E193" s="84" t="b">
        <v>0</v>
      </c>
      <c r="F193" s="84" t="b">
        <v>0</v>
      </c>
      <c r="G193" s="84" t="b">
        <v>0</v>
      </c>
    </row>
    <row r="194" spans="1:7" ht="15">
      <c r="A194" s="84" t="s">
        <v>1099</v>
      </c>
      <c r="B194" s="84">
        <v>18</v>
      </c>
      <c r="C194" s="123">
        <v>0.011477932860963113</v>
      </c>
      <c r="D194" s="84" t="s">
        <v>993</v>
      </c>
      <c r="E194" s="84" t="b">
        <v>0</v>
      </c>
      <c r="F194" s="84" t="b">
        <v>0</v>
      </c>
      <c r="G194" s="84" t="b">
        <v>0</v>
      </c>
    </row>
    <row r="195" spans="1:7" ht="15">
      <c r="A195" s="84" t="s">
        <v>1100</v>
      </c>
      <c r="B195" s="84">
        <v>18</v>
      </c>
      <c r="C195" s="123">
        <v>0.010752568401465422</v>
      </c>
      <c r="D195" s="84" t="s">
        <v>993</v>
      </c>
      <c r="E195" s="84" t="b">
        <v>0</v>
      </c>
      <c r="F195" s="84" t="b">
        <v>0</v>
      </c>
      <c r="G195" s="84" t="b">
        <v>0</v>
      </c>
    </row>
    <row r="196" spans="1:7" ht="15">
      <c r="A196" s="84" t="s">
        <v>242</v>
      </c>
      <c r="B196" s="84">
        <v>18</v>
      </c>
      <c r="C196" s="123">
        <v>0.010752568401465422</v>
      </c>
      <c r="D196" s="84" t="s">
        <v>993</v>
      </c>
      <c r="E196" s="84" t="b">
        <v>0</v>
      </c>
      <c r="F196" s="84" t="b">
        <v>0</v>
      </c>
      <c r="G196" s="84" t="b">
        <v>0</v>
      </c>
    </row>
    <row r="197" spans="1:7" ht="15">
      <c r="A197" s="84" t="s">
        <v>1101</v>
      </c>
      <c r="B197" s="84">
        <v>15</v>
      </c>
      <c r="C197" s="123">
        <v>0.010888588425541053</v>
      </c>
      <c r="D197" s="84" t="s">
        <v>993</v>
      </c>
      <c r="E197" s="84" t="b">
        <v>0</v>
      </c>
      <c r="F197" s="84" t="b">
        <v>0</v>
      </c>
      <c r="G197" s="84" t="b">
        <v>0</v>
      </c>
    </row>
    <row r="198" spans="1:7" ht="15">
      <c r="A198" s="84" t="s">
        <v>1102</v>
      </c>
      <c r="B198" s="84">
        <v>15</v>
      </c>
      <c r="C198" s="123">
        <v>0.010888588425541053</v>
      </c>
      <c r="D198" s="84" t="s">
        <v>993</v>
      </c>
      <c r="E198" s="84" t="b">
        <v>0</v>
      </c>
      <c r="F198" s="84" t="b">
        <v>0</v>
      </c>
      <c r="G198" s="84" t="b">
        <v>0</v>
      </c>
    </row>
    <row r="199" spans="1:7" ht="15">
      <c r="A199" s="84" t="s">
        <v>1290</v>
      </c>
      <c r="B199" s="84">
        <v>12</v>
      </c>
      <c r="C199" s="123">
        <v>0.010598728136693682</v>
      </c>
      <c r="D199" s="84" t="s">
        <v>993</v>
      </c>
      <c r="E199" s="84" t="b">
        <v>0</v>
      </c>
      <c r="F199" s="84" t="b">
        <v>0</v>
      </c>
      <c r="G199" s="84" t="b">
        <v>0</v>
      </c>
    </row>
    <row r="200" spans="1:7" ht="15">
      <c r="A200" s="84" t="s">
        <v>1288</v>
      </c>
      <c r="B200" s="84">
        <v>12</v>
      </c>
      <c r="C200" s="123">
        <v>0.01133486893324043</v>
      </c>
      <c r="D200" s="84" t="s">
        <v>993</v>
      </c>
      <c r="E200" s="84" t="b">
        <v>0</v>
      </c>
      <c r="F200" s="84" t="b">
        <v>0</v>
      </c>
      <c r="G200" s="84" t="b">
        <v>0</v>
      </c>
    </row>
    <row r="201" spans="1:7" ht="15">
      <c r="A201" s="84" t="s">
        <v>1293</v>
      </c>
      <c r="B201" s="84">
        <v>11</v>
      </c>
      <c r="C201" s="123">
        <v>0.010390296522137061</v>
      </c>
      <c r="D201" s="84" t="s">
        <v>993</v>
      </c>
      <c r="E201" s="84" t="b">
        <v>0</v>
      </c>
      <c r="F201" s="84" t="b">
        <v>0</v>
      </c>
      <c r="G201" s="84" t="b">
        <v>0</v>
      </c>
    </row>
    <row r="202" spans="1:7" ht="15">
      <c r="A202" s="84" t="s">
        <v>1294</v>
      </c>
      <c r="B202" s="84">
        <v>11</v>
      </c>
      <c r="C202" s="123">
        <v>0.010390296522137061</v>
      </c>
      <c r="D202" s="84" t="s">
        <v>993</v>
      </c>
      <c r="E202" s="84" t="b">
        <v>0</v>
      </c>
      <c r="F202" s="84" t="b">
        <v>0</v>
      </c>
      <c r="G202" s="84" t="b">
        <v>0</v>
      </c>
    </row>
    <row r="203" spans="1:7" ht="15">
      <c r="A203" s="84" t="s">
        <v>1295</v>
      </c>
      <c r="B203" s="84">
        <v>11</v>
      </c>
      <c r="C203" s="123">
        <v>0.010390296522137061</v>
      </c>
      <c r="D203" s="84" t="s">
        <v>993</v>
      </c>
      <c r="E203" s="84" t="b">
        <v>0</v>
      </c>
      <c r="F203" s="84" t="b">
        <v>0</v>
      </c>
      <c r="G203" s="84" t="b">
        <v>0</v>
      </c>
    </row>
    <row r="204" spans="1:7" ht="15">
      <c r="A204" s="84" t="s">
        <v>1292</v>
      </c>
      <c r="B204" s="84">
        <v>11</v>
      </c>
      <c r="C204" s="123">
        <v>0.010390296522137061</v>
      </c>
      <c r="D204" s="84" t="s">
        <v>993</v>
      </c>
      <c r="E204" s="84" t="b">
        <v>0</v>
      </c>
      <c r="F204" s="84" t="b">
        <v>0</v>
      </c>
      <c r="G204" s="84" t="b">
        <v>0</v>
      </c>
    </row>
    <row r="205" spans="1:7" ht="15">
      <c r="A205" s="84" t="s">
        <v>1289</v>
      </c>
      <c r="B205" s="84">
        <v>11</v>
      </c>
      <c r="C205" s="123">
        <v>0.010390296522137061</v>
      </c>
      <c r="D205" s="84" t="s">
        <v>993</v>
      </c>
      <c r="E205" s="84" t="b">
        <v>0</v>
      </c>
      <c r="F205" s="84" t="b">
        <v>0</v>
      </c>
      <c r="G205" s="84" t="b">
        <v>0</v>
      </c>
    </row>
    <row r="206" spans="1:7" ht="15">
      <c r="A206" s="84" t="s">
        <v>1291</v>
      </c>
      <c r="B206" s="84">
        <v>11</v>
      </c>
      <c r="C206" s="123">
        <v>0.010390296522137061</v>
      </c>
      <c r="D206" s="84" t="s">
        <v>993</v>
      </c>
      <c r="E206" s="84" t="b">
        <v>0</v>
      </c>
      <c r="F206" s="84" t="b">
        <v>0</v>
      </c>
      <c r="G206" s="84" t="b">
        <v>0</v>
      </c>
    </row>
    <row r="207" spans="1:7" ht="15">
      <c r="A207" s="84" t="s">
        <v>1056</v>
      </c>
      <c r="B207" s="84">
        <v>11</v>
      </c>
      <c r="C207" s="123">
        <v>0.010390296522137061</v>
      </c>
      <c r="D207" s="84" t="s">
        <v>993</v>
      </c>
      <c r="E207" s="84" t="b">
        <v>0</v>
      </c>
      <c r="F207" s="84" t="b">
        <v>0</v>
      </c>
      <c r="G207" s="84" t="b">
        <v>0</v>
      </c>
    </row>
    <row r="208" spans="1:7" ht="15">
      <c r="A208" s="84" t="s">
        <v>1300</v>
      </c>
      <c r="B208" s="84">
        <v>9</v>
      </c>
      <c r="C208" s="123">
        <v>0.00977444972179737</v>
      </c>
      <c r="D208" s="84" t="s">
        <v>993</v>
      </c>
      <c r="E208" s="84" t="b">
        <v>0</v>
      </c>
      <c r="F208" s="84" t="b">
        <v>0</v>
      </c>
      <c r="G208" s="84" t="b">
        <v>0</v>
      </c>
    </row>
    <row r="209" spans="1:7" ht="15">
      <c r="A209" s="84" t="s">
        <v>1296</v>
      </c>
      <c r="B209" s="84">
        <v>9</v>
      </c>
      <c r="C209" s="123">
        <v>0.00977444972179737</v>
      </c>
      <c r="D209" s="84" t="s">
        <v>993</v>
      </c>
      <c r="E209" s="84" t="b">
        <v>0</v>
      </c>
      <c r="F209" s="84" t="b">
        <v>0</v>
      </c>
      <c r="G209" s="84" t="b">
        <v>0</v>
      </c>
    </row>
    <row r="210" spans="1:7" ht="15">
      <c r="A210" s="84" t="s">
        <v>1297</v>
      </c>
      <c r="B210" s="84">
        <v>8</v>
      </c>
      <c r="C210" s="123">
        <v>0.009352718226051389</v>
      </c>
      <c r="D210" s="84" t="s">
        <v>993</v>
      </c>
      <c r="E210" s="84" t="b">
        <v>0</v>
      </c>
      <c r="F210" s="84" t="b">
        <v>0</v>
      </c>
      <c r="G210" s="84" t="b">
        <v>0</v>
      </c>
    </row>
    <row r="211" spans="1:7" ht="15">
      <c r="A211" s="84" t="s">
        <v>1299</v>
      </c>
      <c r="B211" s="84">
        <v>8</v>
      </c>
      <c r="C211" s="123">
        <v>0.009352718226051389</v>
      </c>
      <c r="D211" s="84" t="s">
        <v>993</v>
      </c>
      <c r="E211" s="84" t="b">
        <v>0</v>
      </c>
      <c r="F211" s="84" t="b">
        <v>0</v>
      </c>
      <c r="G211" s="84" t="b">
        <v>0</v>
      </c>
    </row>
    <row r="212" spans="1:7" ht="15">
      <c r="A212" s="84" t="s">
        <v>1306</v>
      </c>
      <c r="B212" s="84">
        <v>7</v>
      </c>
      <c r="C212" s="123">
        <v>0.008842627845268678</v>
      </c>
      <c r="D212" s="84" t="s">
        <v>993</v>
      </c>
      <c r="E212" s="84" t="b">
        <v>0</v>
      </c>
      <c r="F212" s="84" t="b">
        <v>0</v>
      </c>
      <c r="G212" s="84" t="b">
        <v>0</v>
      </c>
    </row>
    <row r="213" spans="1:7" ht="15">
      <c r="A213" s="84" t="s">
        <v>1301</v>
      </c>
      <c r="B213" s="84">
        <v>7</v>
      </c>
      <c r="C213" s="123">
        <v>0.008842627845268678</v>
      </c>
      <c r="D213" s="84" t="s">
        <v>993</v>
      </c>
      <c r="E213" s="84" t="b">
        <v>0</v>
      </c>
      <c r="F213" s="84" t="b">
        <v>0</v>
      </c>
      <c r="G213" s="84" t="b">
        <v>0</v>
      </c>
    </row>
    <row r="214" spans="1:7" ht="15">
      <c r="A214" s="84" t="s">
        <v>1302</v>
      </c>
      <c r="B214" s="84">
        <v>7</v>
      </c>
      <c r="C214" s="123">
        <v>0.008842627845268678</v>
      </c>
      <c r="D214" s="84" t="s">
        <v>993</v>
      </c>
      <c r="E214" s="84" t="b">
        <v>0</v>
      </c>
      <c r="F214" s="84" t="b">
        <v>0</v>
      </c>
      <c r="G214" s="84" t="b">
        <v>0</v>
      </c>
    </row>
    <row r="215" spans="1:7" ht="15">
      <c r="A215" s="84" t="s">
        <v>1303</v>
      </c>
      <c r="B215" s="84">
        <v>7</v>
      </c>
      <c r="C215" s="123">
        <v>0.008842627845268678</v>
      </c>
      <c r="D215" s="84" t="s">
        <v>993</v>
      </c>
      <c r="E215" s="84" t="b">
        <v>0</v>
      </c>
      <c r="F215" s="84" t="b">
        <v>0</v>
      </c>
      <c r="G215" s="84" t="b">
        <v>0</v>
      </c>
    </row>
    <row r="216" spans="1:7" ht="15">
      <c r="A216" s="84" t="s">
        <v>1305</v>
      </c>
      <c r="B216" s="84">
        <v>6</v>
      </c>
      <c r="C216" s="123">
        <v>0.008231474415723281</v>
      </c>
      <c r="D216" s="84" t="s">
        <v>993</v>
      </c>
      <c r="E216" s="84" t="b">
        <v>1</v>
      </c>
      <c r="F216" s="84" t="b">
        <v>0</v>
      </c>
      <c r="G216" s="84" t="b">
        <v>0</v>
      </c>
    </row>
    <row r="217" spans="1:7" ht="15">
      <c r="A217" s="84" t="s">
        <v>1304</v>
      </c>
      <c r="B217" s="84">
        <v>5</v>
      </c>
      <c r="C217" s="123">
        <v>0.007502266932320468</v>
      </c>
      <c r="D217" s="84" t="s">
        <v>993</v>
      </c>
      <c r="E217" s="84" t="b">
        <v>0</v>
      </c>
      <c r="F217" s="84" t="b">
        <v>0</v>
      </c>
      <c r="G217" s="84" t="b">
        <v>0</v>
      </c>
    </row>
    <row r="218" spans="1:7" ht="15">
      <c r="A218" s="84" t="s">
        <v>1104</v>
      </c>
      <c r="B218" s="84">
        <v>5</v>
      </c>
      <c r="C218" s="123">
        <v>0.008288874180762483</v>
      </c>
      <c r="D218" s="84" t="s">
        <v>993</v>
      </c>
      <c r="E218" s="84" t="b">
        <v>0</v>
      </c>
      <c r="F218" s="84" t="b">
        <v>0</v>
      </c>
      <c r="G218" s="84" t="b">
        <v>0</v>
      </c>
    </row>
    <row r="219" spans="1:7" ht="15">
      <c r="A219" s="84" t="s">
        <v>1310</v>
      </c>
      <c r="B219" s="84">
        <v>5</v>
      </c>
      <c r="C219" s="123">
        <v>0.007502266932320468</v>
      </c>
      <c r="D219" s="84" t="s">
        <v>993</v>
      </c>
      <c r="E219" s="84" t="b">
        <v>0</v>
      </c>
      <c r="F219" s="84" t="b">
        <v>0</v>
      </c>
      <c r="G219" s="84" t="b">
        <v>0</v>
      </c>
    </row>
    <row r="220" spans="1:7" ht="15">
      <c r="A220" s="84" t="s">
        <v>1332</v>
      </c>
      <c r="B220" s="84">
        <v>4</v>
      </c>
      <c r="C220" s="123">
        <v>0.006631099344609988</v>
      </c>
      <c r="D220" s="84" t="s">
        <v>993</v>
      </c>
      <c r="E220" s="84" t="b">
        <v>0</v>
      </c>
      <c r="F220" s="84" t="b">
        <v>0</v>
      </c>
      <c r="G220" s="84" t="b">
        <v>0</v>
      </c>
    </row>
    <row r="221" spans="1:7" ht="15">
      <c r="A221" s="84" t="s">
        <v>1333</v>
      </c>
      <c r="B221" s="84">
        <v>4</v>
      </c>
      <c r="C221" s="123">
        <v>0.006631099344609988</v>
      </c>
      <c r="D221" s="84" t="s">
        <v>993</v>
      </c>
      <c r="E221" s="84" t="b">
        <v>0</v>
      </c>
      <c r="F221" s="84" t="b">
        <v>0</v>
      </c>
      <c r="G221" s="84" t="b">
        <v>0</v>
      </c>
    </row>
    <row r="222" spans="1:7" ht="15">
      <c r="A222" s="84" t="s">
        <v>1334</v>
      </c>
      <c r="B222" s="84">
        <v>4</v>
      </c>
      <c r="C222" s="123">
        <v>0.006631099344609988</v>
      </c>
      <c r="D222" s="84" t="s">
        <v>993</v>
      </c>
      <c r="E222" s="84" t="b">
        <v>0</v>
      </c>
      <c r="F222" s="84" t="b">
        <v>0</v>
      </c>
      <c r="G222" s="84" t="b">
        <v>0</v>
      </c>
    </row>
    <row r="223" spans="1:7" ht="15">
      <c r="A223" s="84" t="s">
        <v>1335</v>
      </c>
      <c r="B223" s="84">
        <v>4</v>
      </c>
      <c r="C223" s="123">
        <v>0.006631099344609988</v>
      </c>
      <c r="D223" s="84" t="s">
        <v>993</v>
      </c>
      <c r="E223" s="84" t="b">
        <v>0</v>
      </c>
      <c r="F223" s="84" t="b">
        <v>0</v>
      </c>
      <c r="G223" s="84" t="b">
        <v>0</v>
      </c>
    </row>
    <row r="224" spans="1:7" ht="15">
      <c r="A224" s="84" t="s">
        <v>1336</v>
      </c>
      <c r="B224" s="84">
        <v>4</v>
      </c>
      <c r="C224" s="123">
        <v>0.006631099344609988</v>
      </c>
      <c r="D224" s="84" t="s">
        <v>993</v>
      </c>
      <c r="E224" s="84" t="b">
        <v>0</v>
      </c>
      <c r="F224" s="84" t="b">
        <v>0</v>
      </c>
      <c r="G224" s="84" t="b">
        <v>0</v>
      </c>
    </row>
    <row r="225" spans="1:7" ht="15">
      <c r="A225" s="84" t="s">
        <v>1337</v>
      </c>
      <c r="B225" s="84">
        <v>4</v>
      </c>
      <c r="C225" s="123">
        <v>0.006631099344609988</v>
      </c>
      <c r="D225" s="84" t="s">
        <v>993</v>
      </c>
      <c r="E225" s="84" t="b">
        <v>0</v>
      </c>
      <c r="F225" s="84" t="b">
        <v>0</v>
      </c>
      <c r="G225" s="84" t="b">
        <v>0</v>
      </c>
    </row>
    <row r="226" spans="1:7" ht="15">
      <c r="A226" s="84" t="s">
        <v>1338</v>
      </c>
      <c r="B226" s="84">
        <v>4</v>
      </c>
      <c r="C226" s="123">
        <v>0.006631099344609988</v>
      </c>
      <c r="D226" s="84" t="s">
        <v>993</v>
      </c>
      <c r="E226" s="84" t="b">
        <v>0</v>
      </c>
      <c r="F226" s="84" t="b">
        <v>0</v>
      </c>
      <c r="G226" s="84" t="b">
        <v>0</v>
      </c>
    </row>
    <row r="227" spans="1:7" ht="15">
      <c r="A227" s="84" t="s">
        <v>1339</v>
      </c>
      <c r="B227" s="84">
        <v>4</v>
      </c>
      <c r="C227" s="123">
        <v>0.006631099344609988</v>
      </c>
      <c r="D227" s="84" t="s">
        <v>993</v>
      </c>
      <c r="E227" s="84" t="b">
        <v>0</v>
      </c>
      <c r="F227" s="84" t="b">
        <v>0</v>
      </c>
      <c r="G227" s="84" t="b">
        <v>0</v>
      </c>
    </row>
    <row r="228" spans="1:7" ht="15">
      <c r="A228" s="84" t="s">
        <v>1320</v>
      </c>
      <c r="B228" s="84">
        <v>4</v>
      </c>
      <c r="C228" s="123">
        <v>0.006631099344609988</v>
      </c>
      <c r="D228" s="84" t="s">
        <v>993</v>
      </c>
      <c r="E228" s="84" t="b">
        <v>0</v>
      </c>
      <c r="F228" s="84" t="b">
        <v>0</v>
      </c>
      <c r="G228" s="84" t="b">
        <v>0</v>
      </c>
    </row>
    <row r="229" spans="1:7" ht="15">
      <c r="A229" s="84" t="s">
        <v>1322</v>
      </c>
      <c r="B229" s="84">
        <v>3</v>
      </c>
      <c r="C229" s="123">
        <v>0.00558179238154986</v>
      </c>
      <c r="D229" s="84" t="s">
        <v>993</v>
      </c>
      <c r="E229" s="84" t="b">
        <v>0</v>
      </c>
      <c r="F229" s="84" t="b">
        <v>0</v>
      </c>
      <c r="G229" s="84" t="b">
        <v>0</v>
      </c>
    </row>
    <row r="230" spans="1:7" ht="15">
      <c r="A230" s="84" t="s">
        <v>1314</v>
      </c>
      <c r="B230" s="84">
        <v>3</v>
      </c>
      <c r="C230" s="123">
        <v>0.00558179238154986</v>
      </c>
      <c r="D230" s="84" t="s">
        <v>993</v>
      </c>
      <c r="E230" s="84" t="b">
        <v>0</v>
      </c>
      <c r="F230" s="84" t="b">
        <v>0</v>
      </c>
      <c r="G230" s="84" t="b">
        <v>0</v>
      </c>
    </row>
    <row r="231" spans="1:7" ht="15">
      <c r="A231" s="84" t="s">
        <v>1298</v>
      </c>
      <c r="B231" s="84">
        <v>3</v>
      </c>
      <c r="C231" s="123">
        <v>0.00558179238154986</v>
      </c>
      <c r="D231" s="84" t="s">
        <v>993</v>
      </c>
      <c r="E231" s="84" t="b">
        <v>0</v>
      </c>
      <c r="F231" s="84" t="b">
        <v>0</v>
      </c>
      <c r="G231" s="84" t="b">
        <v>0</v>
      </c>
    </row>
    <row r="232" spans="1:7" ht="15">
      <c r="A232" s="84" t="s">
        <v>1311</v>
      </c>
      <c r="B232" s="84">
        <v>3</v>
      </c>
      <c r="C232" s="123">
        <v>0.00558179238154986</v>
      </c>
      <c r="D232" s="84" t="s">
        <v>993</v>
      </c>
      <c r="E232" s="84" t="b">
        <v>0</v>
      </c>
      <c r="F232" s="84" t="b">
        <v>0</v>
      </c>
      <c r="G232" s="84" t="b">
        <v>0</v>
      </c>
    </row>
    <row r="233" spans="1:7" ht="15">
      <c r="A233" s="84" t="s">
        <v>1315</v>
      </c>
      <c r="B233" s="84">
        <v>3</v>
      </c>
      <c r="C233" s="123">
        <v>0.006439379682145711</v>
      </c>
      <c r="D233" s="84" t="s">
        <v>993</v>
      </c>
      <c r="E233" s="84" t="b">
        <v>0</v>
      </c>
      <c r="F233" s="84" t="b">
        <v>0</v>
      </c>
      <c r="G233" s="84" t="b">
        <v>0</v>
      </c>
    </row>
    <row r="234" spans="1:7" ht="15">
      <c r="A234" s="84" t="s">
        <v>249</v>
      </c>
      <c r="B234" s="84">
        <v>3</v>
      </c>
      <c r="C234" s="123">
        <v>0.00558179238154986</v>
      </c>
      <c r="D234" s="84" t="s">
        <v>993</v>
      </c>
      <c r="E234" s="84" t="b">
        <v>0</v>
      </c>
      <c r="F234" s="84" t="b">
        <v>0</v>
      </c>
      <c r="G234" s="84" t="b">
        <v>0</v>
      </c>
    </row>
    <row r="235" spans="1:7" ht="15">
      <c r="A235" s="84" t="s">
        <v>1309</v>
      </c>
      <c r="B235" s="84">
        <v>3</v>
      </c>
      <c r="C235" s="123">
        <v>0.00558179238154986</v>
      </c>
      <c r="D235" s="84" t="s">
        <v>993</v>
      </c>
      <c r="E235" s="84" t="b">
        <v>1</v>
      </c>
      <c r="F235" s="84" t="b">
        <v>0</v>
      </c>
      <c r="G235" s="84" t="b">
        <v>0</v>
      </c>
    </row>
    <row r="236" spans="1:7" ht="15">
      <c r="A236" s="84" t="s">
        <v>1368</v>
      </c>
      <c r="B236" s="84">
        <v>2</v>
      </c>
      <c r="C236" s="123">
        <v>0.005270289903889288</v>
      </c>
      <c r="D236" s="84" t="s">
        <v>993</v>
      </c>
      <c r="E236" s="84" t="b">
        <v>0</v>
      </c>
      <c r="F236" s="84" t="b">
        <v>0</v>
      </c>
      <c r="G236" s="84" t="b">
        <v>0</v>
      </c>
    </row>
    <row r="237" spans="1:7" ht="15">
      <c r="A237" s="84" t="s">
        <v>1341</v>
      </c>
      <c r="B237" s="84">
        <v>2</v>
      </c>
      <c r="C237" s="123">
        <v>0.004292919788097141</v>
      </c>
      <c r="D237" s="84" t="s">
        <v>993</v>
      </c>
      <c r="E237" s="84" t="b">
        <v>0</v>
      </c>
      <c r="F237" s="84" t="b">
        <v>0</v>
      </c>
      <c r="G237" s="84" t="b">
        <v>0</v>
      </c>
    </row>
    <row r="238" spans="1:7" ht="15">
      <c r="A238" s="84" t="s">
        <v>1429</v>
      </c>
      <c r="B238" s="84">
        <v>2</v>
      </c>
      <c r="C238" s="123">
        <v>0.004292919788097141</v>
      </c>
      <c r="D238" s="84" t="s">
        <v>993</v>
      </c>
      <c r="E238" s="84" t="b">
        <v>0</v>
      </c>
      <c r="F238" s="84" t="b">
        <v>0</v>
      </c>
      <c r="G238" s="84" t="b">
        <v>0</v>
      </c>
    </row>
    <row r="239" spans="1:7" ht="15">
      <c r="A239" s="84" t="s">
        <v>1327</v>
      </c>
      <c r="B239" s="84">
        <v>2</v>
      </c>
      <c r="C239" s="123">
        <v>0.004292919788097141</v>
      </c>
      <c r="D239" s="84" t="s">
        <v>993</v>
      </c>
      <c r="E239" s="84" t="b">
        <v>0</v>
      </c>
      <c r="F239" s="84" t="b">
        <v>0</v>
      </c>
      <c r="G239" s="84" t="b">
        <v>0</v>
      </c>
    </row>
    <row r="240" spans="1:7" ht="15">
      <c r="A240" s="84" t="s">
        <v>1356</v>
      </c>
      <c r="B240" s="84">
        <v>2</v>
      </c>
      <c r="C240" s="123">
        <v>0.004292919788097141</v>
      </c>
      <c r="D240" s="84" t="s">
        <v>993</v>
      </c>
      <c r="E240" s="84" t="b">
        <v>0</v>
      </c>
      <c r="F240" s="84" t="b">
        <v>0</v>
      </c>
      <c r="G240" s="84" t="b">
        <v>0</v>
      </c>
    </row>
    <row r="241" spans="1:7" ht="15">
      <c r="A241" s="84" t="s">
        <v>1357</v>
      </c>
      <c r="B241" s="84">
        <v>2</v>
      </c>
      <c r="C241" s="123">
        <v>0.004292919788097141</v>
      </c>
      <c r="D241" s="84" t="s">
        <v>993</v>
      </c>
      <c r="E241" s="84" t="b">
        <v>0</v>
      </c>
      <c r="F241" s="84" t="b">
        <v>0</v>
      </c>
      <c r="G241" s="84" t="b">
        <v>0</v>
      </c>
    </row>
    <row r="242" spans="1:7" ht="15">
      <c r="A242" s="84" t="s">
        <v>1358</v>
      </c>
      <c r="B242" s="84">
        <v>2</v>
      </c>
      <c r="C242" s="123">
        <v>0.004292919788097141</v>
      </c>
      <c r="D242" s="84" t="s">
        <v>993</v>
      </c>
      <c r="E242" s="84" t="b">
        <v>0</v>
      </c>
      <c r="F242" s="84" t="b">
        <v>0</v>
      </c>
      <c r="G242" s="84" t="b">
        <v>0</v>
      </c>
    </row>
    <row r="243" spans="1:7" ht="15">
      <c r="A243" s="84" t="s">
        <v>1362</v>
      </c>
      <c r="B243" s="84">
        <v>2</v>
      </c>
      <c r="C243" s="123">
        <v>0.004292919788097141</v>
      </c>
      <c r="D243" s="84" t="s">
        <v>993</v>
      </c>
      <c r="E243" s="84" t="b">
        <v>0</v>
      </c>
      <c r="F243" s="84" t="b">
        <v>0</v>
      </c>
      <c r="G243" s="84" t="b">
        <v>0</v>
      </c>
    </row>
    <row r="244" spans="1:7" ht="15">
      <c r="A244" s="84" t="s">
        <v>1331</v>
      </c>
      <c r="B244" s="84">
        <v>2</v>
      </c>
      <c r="C244" s="123">
        <v>0.004292919788097141</v>
      </c>
      <c r="D244" s="84" t="s">
        <v>993</v>
      </c>
      <c r="E244" s="84" t="b">
        <v>0</v>
      </c>
      <c r="F244" s="84" t="b">
        <v>0</v>
      </c>
      <c r="G244" s="84" t="b">
        <v>0</v>
      </c>
    </row>
    <row r="245" spans="1:7" ht="15">
      <c r="A245" s="84" t="s">
        <v>1326</v>
      </c>
      <c r="B245" s="84">
        <v>2</v>
      </c>
      <c r="C245" s="123">
        <v>0.004292919788097141</v>
      </c>
      <c r="D245" s="84" t="s">
        <v>993</v>
      </c>
      <c r="E245" s="84" t="b">
        <v>0</v>
      </c>
      <c r="F245" s="84" t="b">
        <v>0</v>
      </c>
      <c r="G245" s="84" t="b">
        <v>0</v>
      </c>
    </row>
    <row r="246" spans="1:7" ht="15">
      <c r="A246" s="84" t="s">
        <v>1324</v>
      </c>
      <c r="B246" s="84">
        <v>2</v>
      </c>
      <c r="C246" s="123">
        <v>0.004292919788097141</v>
      </c>
      <c r="D246" s="84" t="s">
        <v>993</v>
      </c>
      <c r="E246" s="84" t="b">
        <v>0</v>
      </c>
      <c r="F246" s="84" t="b">
        <v>0</v>
      </c>
      <c r="G246" s="84" t="b">
        <v>0</v>
      </c>
    </row>
    <row r="247" spans="1:7" ht="15">
      <c r="A247" s="84" t="s">
        <v>1359</v>
      </c>
      <c r="B247" s="84">
        <v>2</v>
      </c>
      <c r="C247" s="123">
        <v>0.004292919788097141</v>
      </c>
      <c r="D247" s="84" t="s">
        <v>993</v>
      </c>
      <c r="E247" s="84" t="b">
        <v>0</v>
      </c>
      <c r="F247" s="84" t="b">
        <v>0</v>
      </c>
      <c r="G247" s="84" t="b">
        <v>0</v>
      </c>
    </row>
    <row r="248" spans="1:7" ht="15">
      <c r="A248" s="84" t="s">
        <v>1325</v>
      </c>
      <c r="B248" s="84">
        <v>2</v>
      </c>
      <c r="C248" s="123">
        <v>0.005270289903889288</v>
      </c>
      <c r="D248" s="84" t="s">
        <v>993</v>
      </c>
      <c r="E248" s="84" t="b">
        <v>0</v>
      </c>
      <c r="F248" s="84" t="b">
        <v>0</v>
      </c>
      <c r="G248" s="84" t="b">
        <v>0</v>
      </c>
    </row>
    <row r="249" spans="1:7" ht="15">
      <c r="A249" s="84" t="s">
        <v>245</v>
      </c>
      <c r="B249" s="84">
        <v>2</v>
      </c>
      <c r="C249" s="123">
        <v>0.004292919788097141</v>
      </c>
      <c r="D249" s="84" t="s">
        <v>993</v>
      </c>
      <c r="E249" s="84" t="b">
        <v>0</v>
      </c>
      <c r="F249" s="84" t="b">
        <v>0</v>
      </c>
      <c r="G249" s="84" t="b">
        <v>0</v>
      </c>
    </row>
    <row r="250" spans="1:7" ht="15">
      <c r="A250" s="84" t="s">
        <v>1111</v>
      </c>
      <c r="B250" s="84">
        <v>2</v>
      </c>
      <c r="C250" s="123">
        <v>0.004292919788097141</v>
      </c>
      <c r="D250" s="84" t="s">
        <v>993</v>
      </c>
      <c r="E250" s="84" t="b">
        <v>0</v>
      </c>
      <c r="F250" s="84" t="b">
        <v>0</v>
      </c>
      <c r="G250" s="84" t="b">
        <v>0</v>
      </c>
    </row>
    <row r="251" spans="1:7" ht="15">
      <c r="A251" s="84" t="s">
        <v>1112</v>
      </c>
      <c r="B251" s="84">
        <v>2</v>
      </c>
      <c r="C251" s="123">
        <v>0.004292919788097141</v>
      </c>
      <c r="D251" s="84" t="s">
        <v>993</v>
      </c>
      <c r="E251" s="84" t="b">
        <v>0</v>
      </c>
      <c r="F251" s="84" t="b">
        <v>0</v>
      </c>
      <c r="G251" s="84" t="b">
        <v>0</v>
      </c>
    </row>
    <row r="252" spans="1:7" ht="15">
      <c r="A252" s="84" t="s">
        <v>247</v>
      </c>
      <c r="B252" s="84">
        <v>2</v>
      </c>
      <c r="C252" s="123">
        <v>0.004292919788097141</v>
      </c>
      <c r="D252" s="84" t="s">
        <v>993</v>
      </c>
      <c r="E252" s="84" t="b">
        <v>0</v>
      </c>
      <c r="F252" s="84" t="b">
        <v>0</v>
      </c>
      <c r="G252" s="84" t="b">
        <v>0</v>
      </c>
    </row>
    <row r="253" spans="1:7" ht="15">
      <c r="A253" s="84" t="s">
        <v>1377</v>
      </c>
      <c r="B253" s="84">
        <v>2</v>
      </c>
      <c r="C253" s="123">
        <v>0.004292919788097141</v>
      </c>
      <c r="D253" s="84" t="s">
        <v>993</v>
      </c>
      <c r="E253" s="84" t="b">
        <v>0</v>
      </c>
      <c r="F253" s="84" t="b">
        <v>0</v>
      </c>
      <c r="G253" s="84" t="b">
        <v>0</v>
      </c>
    </row>
    <row r="254" spans="1:7" ht="15">
      <c r="A254" s="84" t="s">
        <v>1345</v>
      </c>
      <c r="B254" s="84">
        <v>2</v>
      </c>
      <c r="C254" s="123">
        <v>0.004292919788097141</v>
      </c>
      <c r="D254" s="84" t="s">
        <v>993</v>
      </c>
      <c r="E254" s="84" t="b">
        <v>0</v>
      </c>
      <c r="F254" s="84" t="b">
        <v>0</v>
      </c>
      <c r="G254" s="84" t="b">
        <v>0</v>
      </c>
    </row>
    <row r="255" spans="1:7" ht="15">
      <c r="A255" s="84" t="s">
        <v>1378</v>
      </c>
      <c r="B255" s="84">
        <v>2</v>
      </c>
      <c r="C255" s="123">
        <v>0.004292919788097141</v>
      </c>
      <c r="D255" s="84" t="s">
        <v>993</v>
      </c>
      <c r="E255" s="84" t="b">
        <v>0</v>
      </c>
      <c r="F255" s="84" t="b">
        <v>0</v>
      </c>
      <c r="G255" s="84" t="b">
        <v>0</v>
      </c>
    </row>
    <row r="256" spans="1:7" ht="15">
      <c r="A256" s="84" t="s">
        <v>1379</v>
      </c>
      <c r="B256" s="84">
        <v>2</v>
      </c>
      <c r="C256" s="123">
        <v>0.004292919788097141</v>
      </c>
      <c r="D256" s="84" t="s">
        <v>993</v>
      </c>
      <c r="E256" s="84" t="b">
        <v>0</v>
      </c>
      <c r="F256" s="84" t="b">
        <v>0</v>
      </c>
      <c r="G256" s="84" t="b">
        <v>0</v>
      </c>
    </row>
    <row r="257" spans="1:7" ht="15">
      <c r="A257" s="84" t="s">
        <v>1380</v>
      </c>
      <c r="B257" s="84">
        <v>2</v>
      </c>
      <c r="C257" s="123">
        <v>0.004292919788097141</v>
      </c>
      <c r="D257" s="84" t="s">
        <v>993</v>
      </c>
      <c r="E257" s="84" t="b">
        <v>0</v>
      </c>
      <c r="F257" s="84" t="b">
        <v>0</v>
      </c>
      <c r="G257" s="84" t="b">
        <v>0</v>
      </c>
    </row>
    <row r="258" spans="1:7" ht="15">
      <c r="A258" s="84" t="s">
        <v>1381</v>
      </c>
      <c r="B258" s="84">
        <v>2</v>
      </c>
      <c r="C258" s="123">
        <v>0.004292919788097141</v>
      </c>
      <c r="D258" s="84" t="s">
        <v>993</v>
      </c>
      <c r="E258" s="84" t="b">
        <v>0</v>
      </c>
      <c r="F258" s="84" t="b">
        <v>0</v>
      </c>
      <c r="G258" s="84" t="b">
        <v>0</v>
      </c>
    </row>
    <row r="259" spans="1:7" ht="15">
      <c r="A259" s="84" t="s">
        <v>1382</v>
      </c>
      <c r="B259" s="84">
        <v>2</v>
      </c>
      <c r="C259" s="123">
        <v>0.004292919788097141</v>
      </c>
      <c r="D259" s="84" t="s">
        <v>993</v>
      </c>
      <c r="E259" s="84" t="b">
        <v>0</v>
      </c>
      <c r="F259" s="84" t="b">
        <v>0</v>
      </c>
      <c r="G259" s="84" t="b">
        <v>0</v>
      </c>
    </row>
    <row r="260" spans="1:7" ht="15">
      <c r="A260" s="84" t="s">
        <v>1383</v>
      </c>
      <c r="B260" s="84">
        <v>2</v>
      </c>
      <c r="C260" s="123">
        <v>0.004292919788097141</v>
      </c>
      <c r="D260" s="84" t="s">
        <v>993</v>
      </c>
      <c r="E260" s="84" t="b">
        <v>0</v>
      </c>
      <c r="F260" s="84" t="b">
        <v>0</v>
      </c>
      <c r="G260" s="84" t="b">
        <v>0</v>
      </c>
    </row>
    <row r="261" spans="1:7" ht="15">
      <c r="A261" s="84" t="s">
        <v>1346</v>
      </c>
      <c r="B261" s="84">
        <v>2</v>
      </c>
      <c r="C261" s="123">
        <v>0.004292919788097141</v>
      </c>
      <c r="D261" s="84" t="s">
        <v>993</v>
      </c>
      <c r="E261" s="84" t="b">
        <v>0</v>
      </c>
      <c r="F261" s="84" t="b">
        <v>1</v>
      </c>
      <c r="G261" s="84" t="b">
        <v>0</v>
      </c>
    </row>
    <row r="262" spans="1:7" ht="15">
      <c r="A262" s="84" t="s">
        <v>1342</v>
      </c>
      <c r="B262" s="84">
        <v>2</v>
      </c>
      <c r="C262" s="123">
        <v>0.004292919788097141</v>
      </c>
      <c r="D262" s="84" t="s">
        <v>993</v>
      </c>
      <c r="E262" s="84" t="b">
        <v>0</v>
      </c>
      <c r="F262" s="84" t="b">
        <v>0</v>
      </c>
      <c r="G262" s="84" t="b">
        <v>0</v>
      </c>
    </row>
    <row r="263" spans="1:7" ht="15">
      <c r="A263" s="84" t="s">
        <v>1074</v>
      </c>
      <c r="B263" s="84">
        <v>2</v>
      </c>
      <c r="C263" s="123">
        <v>0.004292919788097141</v>
      </c>
      <c r="D263" s="84" t="s">
        <v>993</v>
      </c>
      <c r="E263" s="84" t="b">
        <v>0</v>
      </c>
      <c r="F263" s="84" t="b">
        <v>0</v>
      </c>
      <c r="G263" s="84" t="b">
        <v>0</v>
      </c>
    </row>
    <row r="264" spans="1:7" ht="15">
      <c r="A264" s="84" t="s">
        <v>1312</v>
      </c>
      <c r="B264" s="84">
        <v>2</v>
      </c>
      <c r="C264" s="123">
        <v>0.004292919788097141</v>
      </c>
      <c r="D264" s="84" t="s">
        <v>993</v>
      </c>
      <c r="E264" s="84" t="b">
        <v>0</v>
      </c>
      <c r="F264" s="84" t="b">
        <v>0</v>
      </c>
      <c r="G264" s="84" t="b">
        <v>0</v>
      </c>
    </row>
    <row r="265" spans="1:7" ht="15">
      <c r="A265" s="84" t="s">
        <v>1313</v>
      </c>
      <c r="B265" s="84">
        <v>2</v>
      </c>
      <c r="C265" s="123">
        <v>0.004292919788097141</v>
      </c>
      <c r="D265" s="84" t="s">
        <v>993</v>
      </c>
      <c r="E265" s="84" t="b">
        <v>0</v>
      </c>
      <c r="F265" s="84" t="b">
        <v>0</v>
      </c>
      <c r="G265" s="84" t="b">
        <v>0</v>
      </c>
    </row>
    <row r="266" spans="1:7" ht="15">
      <c r="A266" s="84" t="s">
        <v>1371</v>
      </c>
      <c r="B266" s="84">
        <v>2</v>
      </c>
      <c r="C266" s="123">
        <v>0.004292919788097141</v>
      </c>
      <c r="D266" s="84" t="s">
        <v>993</v>
      </c>
      <c r="E266" s="84" t="b">
        <v>0</v>
      </c>
      <c r="F266" s="84" t="b">
        <v>0</v>
      </c>
      <c r="G266" s="84" t="b">
        <v>0</v>
      </c>
    </row>
    <row r="267" spans="1:7" ht="15">
      <c r="A267" s="84" t="s">
        <v>1372</v>
      </c>
      <c r="B267" s="84">
        <v>2</v>
      </c>
      <c r="C267" s="123">
        <v>0.004292919788097141</v>
      </c>
      <c r="D267" s="84" t="s">
        <v>993</v>
      </c>
      <c r="E267" s="84" t="b">
        <v>0</v>
      </c>
      <c r="F267" s="84" t="b">
        <v>0</v>
      </c>
      <c r="G267" s="84" t="b">
        <v>0</v>
      </c>
    </row>
    <row r="268" spans="1:7" ht="15">
      <c r="A268" s="84" t="s">
        <v>1373</v>
      </c>
      <c r="B268" s="84">
        <v>2</v>
      </c>
      <c r="C268" s="123">
        <v>0.004292919788097141</v>
      </c>
      <c r="D268" s="84" t="s">
        <v>993</v>
      </c>
      <c r="E268" s="84" t="b">
        <v>0</v>
      </c>
      <c r="F268" s="84" t="b">
        <v>0</v>
      </c>
      <c r="G268" s="84" t="b">
        <v>0</v>
      </c>
    </row>
    <row r="269" spans="1:7" ht="15">
      <c r="A269" s="84" t="s">
        <v>1374</v>
      </c>
      <c r="B269" s="84">
        <v>2</v>
      </c>
      <c r="C269" s="123">
        <v>0.004292919788097141</v>
      </c>
      <c r="D269" s="84" t="s">
        <v>993</v>
      </c>
      <c r="E269" s="84" t="b">
        <v>0</v>
      </c>
      <c r="F269" s="84" t="b">
        <v>0</v>
      </c>
      <c r="G269" s="84" t="b">
        <v>0</v>
      </c>
    </row>
    <row r="270" spans="1:7" ht="15">
      <c r="A270" s="84" t="s">
        <v>1375</v>
      </c>
      <c r="B270" s="84">
        <v>2</v>
      </c>
      <c r="C270" s="123">
        <v>0.004292919788097141</v>
      </c>
      <c r="D270" s="84" t="s">
        <v>993</v>
      </c>
      <c r="E270" s="84" t="b">
        <v>0</v>
      </c>
      <c r="F270" s="84" t="b">
        <v>0</v>
      </c>
      <c r="G270" s="84" t="b">
        <v>0</v>
      </c>
    </row>
    <row r="271" spans="1:7" ht="15">
      <c r="A271" s="84" t="s">
        <v>1376</v>
      </c>
      <c r="B271" s="84">
        <v>2</v>
      </c>
      <c r="C271" s="123">
        <v>0.004292919788097141</v>
      </c>
      <c r="D271" s="84" t="s">
        <v>993</v>
      </c>
      <c r="E271" s="84" t="b">
        <v>0</v>
      </c>
      <c r="F271" s="84" t="b">
        <v>0</v>
      </c>
      <c r="G271" s="84" t="b">
        <v>0</v>
      </c>
    </row>
    <row r="272" spans="1:7" ht="15">
      <c r="A272" s="84" t="s">
        <v>1321</v>
      </c>
      <c r="B272" s="84">
        <v>2</v>
      </c>
      <c r="C272" s="123">
        <v>0.004292919788097141</v>
      </c>
      <c r="D272" s="84" t="s">
        <v>993</v>
      </c>
      <c r="E272" s="84" t="b">
        <v>0</v>
      </c>
      <c r="F272" s="84" t="b">
        <v>0</v>
      </c>
      <c r="G272" s="84" t="b">
        <v>0</v>
      </c>
    </row>
    <row r="273" spans="1:7" ht="15">
      <c r="A273" s="84" t="s">
        <v>1370</v>
      </c>
      <c r="B273" s="84">
        <v>2</v>
      </c>
      <c r="C273" s="123">
        <v>0.005270289903889288</v>
      </c>
      <c r="D273" s="84" t="s">
        <v>993</v>
      </c>
      <c r="E273" s="84" t="b">
        <v>0</v>
      </c>
      <c r="F273" s="84" t="b">
        <v>0</v>
      </c>
      <c r="G273" s="84" t="b">
        <v>0</v>
      </c>
    </row>
    <row r="274" spans="1:7" ht="15">
      <c r="A274" s="84" t="s">
        <v>1067</v>
      </c>
      <c r="B274" s="84">
        <v>2</v>
      </c>
      <c r="C274" s="123">
        <v>0.004292919788097141</v>
      </c>
      <c r="D274" s="84" t="s">
        <v>993</v>
      </c>
      <c r="E274" s="84" t="b">
        <v>1</v>
      </c>
      <c r="F274" s="84" t="b">
        <v>0</v>
      </c>
      <c r="G274" s="84" t="b">
        <v>0</v>
      </c>
    </row>
    <row r="275" spans="1:7" ht="15">
      <c r="A275" s="84" t="s">
        <v>242</v>
      </c>
      <c r="B275" s="84">
        <v>12</v>
      </c>
      <c r="C275" s="123">
        <v>0.0073118728753050356</v>
      </c>
      <c r="D275" s="84" t="s">
        <v>994</v>
      </c>
      <c r="E275" s="84" t="b">
        <v>0</v>
      </c>
      <c r="F275" s="84" t="b">
        <v>0</v>
      </c>
      <c r="G275" s="84" t="b">
        <v>0</v>
      </c>
    </row>
    <row r="276" spans="1:7" ht="15">
      <c r="A276" s="84" t="s">
        <v>355</v>
      </c>
      <c r="B276" s="84">
        <v>8</v>
      </c>
      <c r="C276" s="123">
        <v>0.00902046482630559</v>
      </c>
      <c r="D276" s="84" t="s">
        <v>994</v>
      </c>
      <c r="E276" s="84" t="b">
        <v>0</v>
      </c>
      <c r="F276" s="84" t="b">
        <v>0</v>
      </c>
      <c r="G276" s="84" t="b">
        <v>0</v>
      </c>
    </row>
    <row r="277" spans="1:7" ht="15">
      <c r="A277" s="84" t="s">
        <v>245</v>
      </c>
      <c r="B277" s="84">
        <v>7</v>
      </c>
      <c r="C277" s="123">
        <v>0.010063728267636683</v>
      </c>
      <c r="D277" s="84" t="s">
        <v>994</v>
      </c>
      <c r="E277" s="84" t="b">
        <v>0</v>
      </c>
      <c r="F277" s="84" t="b">
        <v>0</v>
      </c>
      <c r="G277" s="84" t="b">
        <v>0</v>
      </c>
    </row>
    <row r="278" spans="1:7" ht="15">
      <c r="A278" s="84" t="s">
        <v>1104</v>
      </c>
      <c r="B278" s="84">
        <v>6</v>
      </c>
      <c r="C278" s="123">
        <v>0.013314652876069028</v>
      </c>
      <c r="D278" s="84" t="s">
        <v>994</v>
      </c>
      <c r="E278" s="84" t="b">
        <v>0</v>
      </c>
      <c r="F278" s="84" t="b">
        <v>0</v>
      </c>
      <c r="G278" s="84" t="b">
        <v>0</v>
      </c>
    </row>
    <row r="279" spans="1:7" ht="15">
      <c r="A279" s="84" t="s">
        <v>1075</v>
      </c>
      <c r="B279" s="84">
        <v>4</v>
      </c>
      <c r="C279" s="123">
        <v>0.010949376705430466</v>
      </c>
      <c r="D279" s="84" t="s">
        <v>994</v>
      </c>
      <c r="E279" s="84" t="b">
        <v>0</v>
      </c>
      <c r="F279" s="84" t="b">
        <v>0</v>
      </c>
      <c r="G279" s="84" t="b">
        <v>0</v>
      </c>
    </row>
    <row r="280" spans="1:7" ht="15">
      <c r="A280" s="84" t="s">
        <v>1105</v>
      </c>
      <c r="B280" s="84">
        <v>3</v>
      </c>
      <c r="C280" s="123">
        <v>0.010216397287494777</v>
      </c>
      <c r="D280" s="84" t="s">
        <v>994</v>
      </c>
      <c r="E280" s="84" t="b">
        <v>0</v>
      </c>
      <c r="F280" s="84" t="b">
        <v>0</v>
      </c>
      <c r="G280" s="84" t="b">
        <v>0</v>
      </c>
    </row>
    <row r="281" spans="1:7" ht="15">
      <c r="A281" s="84" t="s">
        <v>1106</v>
      </c>
      <c r="B281" s="84">
        <v>3</v>
      </c>
      <c r="C281" s="123">
        <v>0.010216397287494777</v>
      </c>
      <c r="D281" s="84" t="s">
        <v>994</v>
      </c>
      <c r="E281" s="84" t="b">
        <v>0</v>
      </c>
      <c r="F281" s="84" t="b">
        <v>0</v>
      </c>
      <c r="G281" s="84" t="b">
        <v>0</v>
      </c>
    </row>
    <row r="282" spans="1:7" ht="15">
      <c r="A282" s="84" t="s">
        <v>1107</v>
      </c>
      <c r="B282" s="84">
        <v>3</v>
      </c>
      <c r="C282" s="123">
        <v>0.010216397287494777</v>
      </c>
      <c r="D282" s="84" t="s">
        <v>994</v>
      </c>
      <c r="E282" s="84" t="b">
        <v>0</v>
      </c>
      <c r="F282" s="84" t="b">
        <v>0</v>
      </c>
      <c r="G282" s="84" t="b">
        <v>0</v>
      </c>
    </row>
    <row r="283" spans="1:7" ht="15">
      <c r="A283" s="84" t="s">
        <v>1108</v>
      </c>
      <c r="B283" s="84">
        <v>3</v>
      </c>
      <c r="C283" s="123">
        <v>0.010216397287494777</v>
      </c>
      <c r="D283" s="84" t="s">
        <v>994</v>
      </c>
      <c r="E283" s="84" t="b">
        <v>0</v>
      </c>
      <c r="F283" s="84" t="b">
        <v>0</v>
      </c>
      <c r="G283" s="84" t="b">
        <v>0</v>
      </c>
    </row>
    <row r="284" spans="1:7" ht="15">
      <c r="A284" s="84" t="s">
        <v>1109</v>
      </c>
      <c r="B284" s="84">
        <v>3</v>
      </c>
      <c r="C284" s="123">
        <v>0.010216397287494777</v>
      </c>
      <c r="D284" s="84" t="s">
        <v>994</v>
      </c>
      <c r="E284" s="84" t="b">
        <v>1</v>
      </c>
      <c r="F284" s="84" t="b">
        <v>0</v>
      </c>
      <c r="G284" s="84" t="b">
        <v>0</v>
      </c>
    </row>
    <row r="285" spans="1:7" ht="15">
      <c r="A285" s="84" t="s">
        <v>1316</v>
      </c>
      <c r="B285" s="84">
        <v>3</v>
      </c>
      <c r="C285" s="123">
        <v>0.010216397287494777</v>
      </c>
      <c r="D285" s="84" t="s">
        <v>994</v>
      </c>
      <c r="E285" s="84" t="b">
        <v>0</v>
      </c>
      <c r="F285" s="84" t="b">
        <v>0</v>
      </c>
      <c r="G285" s="84" t="b">
        <v>0</v>
      </c>
    </row>
    <row r="286" spans="1:7" ht="15">
      <c r="A286" s="84" t="s">
        <v>1317</v>
      </c>
      <c r="B286" s="84">
        <v>3</v>
      </c>
      <c r="C286" s="123">
        <v>0.010216397287494777</v>
      </c>
      <c r="D286" s="84" t="s">
        <v>994</v>
      </c>
      <c r="E286" s="84" t="b">
        <v>0</v>
      </c>
      <c r="F286" s="84" t="b">
        <v>0</v>
      </c>
      <c r="G286" s="84" t="b">
        <v>0</v>
      </c>
    </row>
    <row r="287" spans="1:7" ht="15">
      <c r="A287" s="84" t="s">
        <v>1318</v>
      </c>
      <c r="B287" s="84">
        <v>3</v>
      </c>
      <c r="C287" s="123">
        <v>0.010216397287494777</v>
      </c>
      <c r="D287" s="84" t="s">
        <v>994</v>
      </c>
      <c r="E287" s="84" t="b">
        <v>0</v>
      </c>
      <c r="F287" s="84" t="b">
        <v>0</v>
      </c>
      <c r="G287" s="84" t="b">
        <v>0</v>
      </c>
    </row>
    <row r="288" spans="1:7" ht="15">
      <c r="A288" s="84" t="s">
        <v>1319</v>
      </c>
      <c r="B288" s="84">
        <v>3</v>
      </c>
      <c r="C288" s="123">
        <v>0.010216397287494777</v>
      </c>
      <c r="D288" s="84" t="s">
        <v>994</v>
      </c>
      <c r="E288" s="84" t="b">
        <v>0</v>
      </c>
      <c r="F288" s="84" t="b">
        <v>0</v>
      </c>
      <c r="G288" s="84" t="b">
        <v>0</v>
      </c>
    </row>
    <row r="289" spans="1:7" ht="15">
      <c r="A289" s="84" t="s">
        <v>1307</v>
      </c>
      <c r="B289" s="84">
        <v>3</v>
      </c>
      <c r="C289" s="123">
        <v>0.010216397287494777</v>
      </c>
      <c r="D289" s="84" t="s">
        <v>994</v>
      </c>
      <c r="E289" s="84" t="b">
        <v>0</v>
      </c>
      <c r="F289" s="84" t="b">
        <v>0</v>
      </c>
      <c r="G289" s="84" t="b">
        <v>0</v>
      </c>
    </row>
    <row r="290" spans="1:7" ht="15">
      <c r="A290" s="84" t="s">
        <v>1308</v>
      </c>
      <c r="B290" s="84">
        <v>3</v>
      </c>
      <c r="C290" s="123">
        <v>0.010216397287494777</v>
      </c>
      <c r="D290" s="84" t="s">
        <v>994</v>
      </c>
      <c r="E290" s="84" t="b">
        <v>0</v>
      </c>
      <c r="F290" s="84" t="b">
        <v>0</v>
      </c>
      <c r="G290" s="84" t="b">
        <v>0</v>
      </c>
    </row>
    <row r="291" spans="1:7" ht="15">
      <c r="A291" s="84" t="s">
        <v>1298</v>
      </c>
      <c r="B291" s="84">
        <v>3</v>
      </c>
      <c r="C291" s="123">
        <v>0.010216397287494777</v>
      </c>
      <c r="D291" s="84" t="s">
        <v>994</v>
      </c>
      <c r="E291" s="84" t="b">
        <v>0</v>
      </c>
      <c r="F291" s="84" t="b">
        <v>0</v>
      </c>
      <c r="G291" s="84" t="b">
        <v>0</v>
      </c>
    </row>
    <row r="292" spans="1:7" ht="15">
      <c r="A292" s="84" t="s">
        <v>1056</v>
      </c>
      <c r="B292" s="84">
        <v>3</v>
      </c>
      <c r="C292" s="123">
        <v>0.010216397287494777</v>
      </c>
      <c r="D292" s="84" t="s">
        <v>994</v>
      </c>
      <c r="E292" s="84" t="b">
        <v>0</v>
      </c>
      <c r="F292" s="84" t="b">
        <v>0</v>
      </c>
      <c r="G292" s="84" t="b">
        <v>0</v>
      </c>
    </row>
    <row r="293" spans="1:7" ht="15">
      <c r="A293" s="84" t="s">
        <v>249</v>
      </c>
      <c r="B293" s="84">
        <v>3</v>
      </c>
      <c r="C293" s="123">
        <v>0.010216397287494777</v>
      </c>
      <c r="D293" s="84" t="s">
        <v>994</v>
      </c>
      <c r="E293" s="84" t="b">
        <v>0</v>
      </c>
      <c r="F293" s="84" t="b">
        <v>0</v>
      </c>
      <c r="G293" s="84" t="b">
        <v>0</v>
      </c>
    </row>
    <row r="294" spans="1:7" ht="15">
      <c r="A294" s="84" t="s">
        <v>1057</v>
      </c>
      <c r="B294" s="84">
        <v>3</v>
      </c>
      <c r="C294" s="123">
        <v>0.010216397287494777</v>
      </c>
      <c r="D294" s="84" t="s">
        <v>994</v>
      </c>
      <c r="E294" s="84" t="b">
        <v>0</v>
      </c>
      <c r="F294" s="84" t="b">
        <v>0</v>
      </c>
      <c r="G294" s="84" t="b">
        <v>0</v>
      </c>
    </row>
    <row r="295" spans="1:7" ht="15">
      <c r="A295" s="84" t="s">
        <v>1058</v>
      </c>
      <c r="B295" s="84">
        <v>3</v>
      </c>
      <c r="C295" s="123">
        <v>0.010216397287494777</v>
      </c>
      <c r="D295" s="84" t="s">
        <v>994</v>
      </c>
      <c r="E295" s="84" t="b">
        <v>0</v>
      </c>
      <c r="F295" s="84" t="b">
        <v>0</v>
      </c>
      <c r="G295" s="84" t="b">
        <v>0</v>
      </c>
    </row>
    <row r="296" spans="1:7" ht="15">
      <c r="A296" s="84" t="s">
        <v>1364</v>
      </c>
      <c r="B296" s="84">
        <v>2</v>
      </c>
      <c r="C296" s="123">
        <v>0.00869426049885407</v>
      </c>
      <c r="D296" s="84" t="s">
        <v>994</v>
      </c>
      <c r="E296" s="84" t="b">
        <v>0</v>
      </c>
      <c r="F296" s="84" t="b">
        <v>0</v>
      </c>
      <c r="G296" s="84" t="b">
        <v>0</v>
      </c>
    </row>
    <row r="297" spans="1:7" ht="15">
      <c r="A297" s="84" t="s">
        <v>1365</v>
      </c>
      <c r="B297" s="84">
        <v>2</v>
      </c>
      <c r="C297" s="123">
        <v>0.00869426049885407</v>
      </c>
      <c r="D297" s="84" t="s">
        <v>994</v>
      </c>
      <c r="E297" s="84" t="b">
        <v>0</v>
      </c>
      <c r="F297" s="84" t="b">
        <v>0</v>
      </c>
      <c r="G297" s="84" t="b">
        <v>0</v>
      </c>
    </row>
    <row r="298" spans="1:7" ht="15">
      <c r="A298" s="84" t="s">
        <v>1366</v>
      </c>
      <c r="B298" s="84">
        <v>2</v>
      </c>
      <c r="C298" s="123">
        <v>0.00869426049885407</v>
      </c>
      <c r="D298" s="84" t="s">
        <v>994</v>
      </c>
      <c r="E298" s="84" t="b">
        <v>0</v>
      </c>
      <c r="F298" s="84" t="b">
        <v>0</v>
      </c>
      <c r="G298" s="84" t="b">
        <v>0</v>
      </c>
    </row>
    <row r="299" spans="1:7" ht="15">
      <c r="A299" s="84" t="s">
        <v>1329</v>
      </c>
      <c r="B299" s="84">
        <v>2</v>
      </c>
      <c r="C299" s="123">
        <v>0.00869426049885407</v>
      </c>
      <c r="D299" s="84" t="s">
        <v>994</v>
      </c>
      <c r="E299" s="84" t="b">
        <v>0</v>
      </c>
      <c r="F299" s="84" t="b">
        <v>0</v>
      </c>
      <c r="G299" s="84" t="b">
        <v>0</v>
      </c>
    </row>
    <row r="300" spans="1:7" ht="15">
      <c r="A300" s="84" t="s">
        <v>1330</v>
      </c>
      <c r="B300" s="84">
        <v>2</v>
      </c>
      <c r="C300" s="123">
        <v>0.00869426049885407</v>
      </c>
      <c r="D300" s="84" t="s">
        <v>994</v>
      </c>
      <c r="E300" s="84" t="b">
        <v>0</v>
      </c>
      <c r="F300" s="84" t="b">
        <v>0</v>
      </c>
      <c r="G300" s="84" t="b">
        <v>0</v>
      </c>
    </row>
    <row r="301" spans="1:7" ht="15">
      <c r="A301" s="84" t="s">
        <v>1323</v>
      </c>
      <c r="B301" s="84">
        <v>2</v>
      </c>
      <c r="C301" s="123">
        <v>0.00869426049885407</v>
      </c>
      <c r="D301" s="84" t="s">
        <v>994</v>
      </c>
      <c r="E301" s="84" t="b">
        <v>0</v>
      </c>
      <c r="F301" s="84" t="b">
        <v>0</v>
      </c>
      <c r="G301" s="84" t="b">
        <v>0</v>
      </c>
    </row>
    <row r="302" spans="1:7" ht="15">
      <c r="A302" s="84" t="s">
        <v>1311</v>
      </c>
      <c r="B302" s="84">
        <v>2</v>
      </c>
      <c r="C302" s="123">
        <v>0.00869426049885407</v>
      </c>
      <c r="D302" s="84" t="s">
        <v>994</v>
      </c>
      <c r="E302" s="84" t="b">
        <v>0</v>
      </c>
      <c r="F302" s="84" t="b">
        <v>0</v>
      </c>
      <c r="G302" s="84" t="b">
        <v>0</v>
      </c>
    </row>
    <row r="303" spans="1:7" ht="15">
      <c r="A303" s="84" t="s">
        <v>1418</v>
      </c>
      <c r="B303" s="84">
        <v>2</v>
      </c>
      <c r="C303" s="123">
        <v>0.00869426049885407</v>
      </c>
      <c r="D303" s="84" t="s">
        <v>994</v>
      </c>
      <c r="E303" s="84" t="b">
        <v>0</v>
      </c>
      <c r="F303" s="84" t="b">
        <v>0</v>
      </c>
      <c r="G303" s="84" t="b">
        <v>0</v>
      </c>
    </row>
    <row r="304" spans="1:7" ht="15">
      <c r="A304" s="84" t="s">
        <v>1351</v>
      </c>
      <c r="B304" s="84">
        <v>2</v>
      </c>
      <c r="C304" s="123">
        <v>0.00869426049885407</v>
      </c>
      <c r="D304" s="84" t="s">
        <v>994</v>
      </c>
      <c r="E304" s="84" t="b">
        <v>0</v>
      </c>
      <c r="F304" s="84" t="b">
        <v>0</v>
      </c>
      <c r="G304" s="84" t="b">
        <v>0</v>
      </c>
    </row>
    <row r="305" spans="1:7" ht="15">
      <c r="A305" s="84" t="s">
        <v>1309</v>
      </c>
      <c r="B305" s="84">
        <v>2</v>
      </c>
      <c r="C305" s="123">
        <v>0.00869426049885407</v>
      </c>
      <c r="D305" s="84" t="s">
        <v>994</v>
      </c>
      <c r="E305" s="84" t="b">
        <v>1</v>
      </c>
      <c r="F305" s="84" t="b">
        <v>0</v>
      </c>
      <c r="G305" s="84" t="b">
        <v>0</v>
      </c>
    </row>
    <row r="306" spans="1:7" ht="15">
      <c r="A306" s="84" t="s">
        <v>1095</v>
      </c>
      <c r="B306" s="84">
        <v>2</v>
      </c>
      <c r="C306" s="123">
        <v>0.00869426049885407</v>
      </c>
      <c r="D306" s="84" t="s">
        <v>994</v>
      </c>
      <c r="E306" s="84" t="b">
        <v>0</v>
      </c>
      <c r="F306" s="84" t="b">
        <v>0</v>
      </c>
      <c r="G306" s="84" t="b">
        <v>0</v>
      </c>
    </row>
    <row r="307" spans="1:7" ht="15">
      <c r="A307" s="84" t="s">
        <v>228</v>
      </c>
      <c r="B307" s="84">
        <v>2</v>
      </c>
      <c r="C307" s="123">
        <v>0.00869426049885407</v>
      </c>
      <c r="D307" s="84" t="s">
        <v>994</v>
      </c>
      <c r="E307" s="84" t="b">
        <v>0</v>
      </c>
      <c r="F307" s="84" t="b">
        <v>0</v>
      </c>
      <c r="G307" s="84" t="b">
        <v>0</v>
      </c>
    </row>
    <row r="308" spans="1:7" ht="15">
      <c r="A308" s="84" t="s">
        <v>1419</v>
      </c>
      <c r="B308" s="84">
        <v>2</v>
      </c>
      <c r="C308" s="123">
        <v>0.00869426049885407</v>
      </c>
      <c r="D308" s="84" t="s">
        <v>994</v>
      </c>
      <c r="E308" s="84" t="b">
        <v>0</v>
      </c>
      <c r="F308" s="84" t="b">
        <v>0</v>
      </c>
      <c r="G308" s="84" t="b">
        <v>0</v>
      </c>
    </row>
    <row r="309" spans="1:7" ht="15">
      <c r="A309" s="84" t="s">
        <v>1352</v>
      </c>
      <c r="B309" s="84">
        <v>2</v>
      </c>
      <c r="C309" s="123">
        <v>0.00869426049885407</v>
      </c>
      <c r="D309" s="84" t="s">
        <v>994</v>
      </c>
      <c r="E309" s="84" t="b">
        <v>0</v>
      </c>
      <c r="F309" s="84" t="b">
        <v>0</v>
      </c>
      <c r="G309" s="84" t="b">
        <v>0</v>
      </c>
    </row>
    <row r="310" spans="1:7" ht="15">
      <c r="A310" s="84" t="s">
        <v>1420</v>
      </c>
      <c r="B310" s="84">
        <v>2</v>
      </c>
      <c r="C310" s="123">
        <v>0.00869426049885407</v>
      </c>
      <c r="D310" s="84" t="s">
        <v>994</v>
      </c>
      <c r="E310" s="84" t="b">
        <v>0</v>
      </c>
      <c r="F310" s="84" t="b">
        <v>0</v>
      </c>
      <c r="G310" s="84" t="b">
        <v>0</v>
      </c>
    </row>
    <row r="311" spans="1:7" ht="15">
      <c r="A311" s="84" t="s">
        <v>1421</v>
      </c>
      <c r="B311" s="84">
        <v>2</v>
      </c>
      <c r="C311" s="123">
        <v>0.00869426049885407</v>
      </c>
      <c r="D311" s="84" t="s">
        <v>994</v>
      </c>
      <c r="E311" s="84" t="b">
        <v>0</v>
      </c>
      <c r="F311" s="84" t="b">
        <v>0</v>
      </c>
      <c r="G311" s="84" t="b">
        <v>0</v>
      </c>
    </row>
    <row r="312" spans="1:7" ht="15">
      <c r="A312" s="84" t="s">
        <v>1422</v>
      </c>
      <c r="B312" s="84">
        <v>2</v>
      </c>
      <c r="C312" s="123">
        <v>0.00869426049885407</v>
      </c>
      <c r="D312" s="84" t="s">
        <v>994</v>
      </c>
      <c r="E312" s="84" t="b">
        <v>0</v>
      </c>
      <c r="F312" s="84" t="b">
        <v>0</v>
      </c>
      <c r="G312" s="84" t="b">
        <v>0</v>
      </c>
    </row>
    <row r="313" spans="1:7" ht="15">
      <c r="A313" s="84" t="s">
        <v>1423</v>
      </c>
      <c r="B313" s="84">
        <v>2</v>
      </c>
      <c r="C313" s="123">
        <v>0.00869426049885407</v>
      </c>
      <c r="D313" s="84" t="s">
        <v>994</v>
      </c>
      <c r="E313" s="84" t="b">
        <v>0</v>
      </c>
      <c r="F313" s="84" t="b">
        <v>0</v>
      </c>
      <c r="G313" s="84" t="b">
        <v>0</v>
      </c>
    </row>
    <row r="314" spans="1:7" ht="15">
      <c r="A314" s="84" t="s">
        <v>1304</v>
      </c>
      <c r="B314" s="84">
        <v>2</v>
      </c>
      <c r="C314" s="123">
        <v>0.00869426049885407</v>
      </c>
      <c r="D314" s="84" t="s">
        <v>994</v>
      </c>
      <c r="E314" s="84" t="b">
        <v>0</v>
      </c>
      <c r="F314" s="84" t="b">
        <v>0</v>
      </c>
      <c r="G314" s="84" t="b">
        <v>0</v>
      </c>
    </row>
    <row r="315" spans="1:7" ht="15">
      <c r="A315" s="84" t="s">
        <v>1424</v>
      </c>
      <c r="B315" s="84">
        <v>2</v>
      </c>
      <c r="C315" s="123">
        <v>0.00869426049885407</v>
      </c>
      <c r="D315" s="84" t="s">
        <v>994</v>
      </c>
      <c r="E315" s="84" t="b">
        <v>0</v>
      </c>
      <c r="F315" s="84" t="b">
        <v>0</v>
      </c>
      <c r="G315" s="84" t="b">
        <v>0</v>
      </c>
    </row>
    <row r="316" spans="1:7" ht="15">
      <c r="A316" s="84" t="s">
        <v>1425</v>
      </c>
      <c r="B316" s="84">
        <v>2</v>
      </c>
      <c r="C316" s="123">
        <v>0.00869426049885407</v>
      </c>
      <c r="D316" s="84" t="s">
        <v>994</v>
      </c>
      <c r="E316" s="84" t="b">
        <v>0</v>
      </c>
      <c r="F316" s="84" t="b">
        <v>1</v>
      </c>
      <c r="G316" s="84" t="b">
        <v>0</v>
      </c>
    </row>
    <row r="317" spans="1:7" ht="15">
      <c r="A317" s="84" t="s">
        <v>1355</v>
      </c>
      <c r="B317" s="84">
        <v>2</v>
      </c>
      <c r="C317" s="123">
        <v>0.00869426049885407</v>
      </c>
      <c r="D317" s="84" t="s">
        <v>994</v>
      </c>
      <c r="E317" s="84" t="b">
        <v>0</v>
      </c>
      <c r="F317" s="84" t="b">
        <v>0</v>
      </c>
      <c r="G317" s="84" t="b">
        <v>0</v>
      </c>
    </row>
    <row r="318" spans="1:7" ht="15">
      <c r="A318" s="84" t="s">
        <v>1367</v>
      </c>
      <c r="B318" s="84">
        <v>2</v>
      </c>
      <c r="C318" s="123">
        <v>0.00869426049885407</v>
      </c>
      <c r="D318" s="84" t="s">
        <v>994</v>
      </c>
      <c r="E318" s="84" t="b">
        <v>0</v>
      </c>
      <c r="F318" s="84" t="b">
        <v>0</v>
      </c>
      <c r="G318" s="84" t="b">
        <v>0</v>
      </c>
    </row>
    <row r="319" spans="1:7" ht="15">
      <c r="A319" s="84" t="s">
        <v>1426</v>
      </c>
      <c r="B319" s="84">
        <v>2</v>
      </c>
      <c r="C319" s="123">
        <v>0.00869426049885407</v>
      </c>
      <c r="D319" s="84" t="s">
        <v>994</v>
      </c>
      <c r="E319" s="84" t="b">
        <v>0</v>
      </c>
      <c r="F319" s="84" t="b">
        <v>0</v>
      </c>
      <c r="G319" s="84" t="b">
        <v>0</v>
      </c>
    </row>
    <row r="320" spans="1:7" ht="15">
      <c r="A320" s="84" t="s">
        <v>1427</v>
      </c>
      <c r="B320" s="84">
        <v>2</v>
      </c>
      <c r="C320" s="123">
        <v>0.00869426049885407</v>
      </c>
      <c r="D320" s="84" t="s">
        <v>994</v>
      </c>
      <c r="E320" s="84" t="b">
        <v>0</v>
      </c>
      <c r="F320" s="84" t="b">
        <v>0</v>
      </c>
      <c r="G320" s="84" t="b">
        <v>0</v>
      </c>
    </row>
    <row r="321" spans="1:7" ht="15">
      <c r="A321" s="84" t="s">
        <v>1328</v>
      </c>
      <c r="B321" s="84">
        <v>2</v>
      </c>
      <c r="C321" s="123">
        <v>0.00869426049885407</v>
      </c>
      <c r="D321" s="84" t="s">
        <v>994</v>
      </c>
      <c r="E321" s="84" t="b">
        <v>0</v>
      </c>
      <c r="F321" s="84" t="b">
        <v>0</v>
      </c>
      <c r="G321" s="84" t="b">
        <v>0</v>
      </c>
    </row>
    <row r="322" spans="1:7" ht="15">
      <c r="A322" s="84" t="s">
        <v>1363</v>
      </c>
      <c r="B322" s="84">
        <v>2</v>
      </c>
      <c r="C322" s="123">
        <v>0.00869426049885407</v>
      </c>
      <c r="D322" s="84" t="s">
        <v>994</v>
      </c>
      <c r="E322" s="84" t="b">
        <v>0</v>
      </c>
      <c r="F322" s="84" t="b">
        <v>0</v>
      </c>
      <c r="G322" s="84" t="b">
        <v>0</v>
      </c>
    </row>
    <row r="323" spans="1:7" ht="15">
      <c r="A323" s="84" t="s">
        <v>1321</v>
      </c>
      <c r="B323" s="84">
        <v>2</v>
      </c>
      <c r="C323" s="123">
        <v>0.00869426049885407</v>
      </c>
      <c r="D323" s="84" t="s">
        <v>994</v>
      </c>
      <c r="E323" s="84" t="b">
        <v>0</v>
      </c>
      <c r="F323" s="84" t="b">
        <v>0</v>
      </c>
      <c r="G323" s="84" t="b">
        <v>0</v>
      </c>
    </row>
    <row r="324" spans="1:7" ht="15">
      <c r="A324" s="84" t="s">
        <v>1119</v>
      </c>
      <c r="B324" s="84">
        <v>2</v>
      </c>
      <c r="C324" s="123">
        <v>0.00869426049885407</v>
      </c>
      <c r="D324" s="84" t="s">
        <v>994</v>
      </c>
      <c r="E324" s="84" t="b">
        <v>0</v>
      </c>
      <c r="F324" s="84" t="b">
        <v>0</v>
      </c>
      <c r="G324" s="84" t="b">
        <v>0</v>
      </c>
    </row>
    <row r="325" spans="1:7" ht="15">
      <c r="A325" s="84" t="s">
        <v>355</v>
      </c>
      <c r="B325" s="84">
        <v>6</v>
      </c>
      <c r="C325" s="123">
        <v>0.005552832738146664</v>
      </c>
      <c r="D325" s="84" t="s">
        <v>995</v>
      </c>
      <c r="E325" s="84" t="b">
        <v>0</v>
      </c>
      <c r="F325" s="84" t="b">
        <v>0</v>
      </c>
      <c r="G325" s="84" t="b">
        <v>0</v>
      </c>
    </row>
    <row r="326" spans="1:7" ht="15">
      <c r="A326" s="84" t="s">
        <v>242</v>
      </c>
      <c r="B326" s="84">
        <v>5</v>
      </c>
      <c r="C326" s="123">
        <v>0.0075599993576268435</v>
      </c>
      <c r="D326" s="84" t="s">
        <v>995</v>
      </c>
      <c r="E326" s="84" t="b">
        <v>0</v>
      </c>
      <c r="F326" s="84" t="b">
        <v>0</v>
      </c>
      <c r="G326" s="84" t="b">
        <v>0</v>
      </c>
    </row>
    <row r="327" spans="1:7" ht="15">
      <c r="A327" s="84" t="s">
        <v>247</v>
      </c>
      <c r="B327" s="84">
        <v>5</v>
      </c>
      <c r="C327" s="123">
        <v>0.0075599993576268435</v>
      </c>
      <c r="D327" s="84" t="s">
        <v>995</v>
      </c>
      <c r="E327" s="84" t="b">
        <v>0</v>
      </c>
      <c r="F327" s="84" t="b">
        <v>0</v>
      </c>
      <c r="G327" s="84" t="b">
        <v>0</v>
      </c>
    </row>
    <row r="328" spans="1:7" ht="15">
      <c r="A328" s="84" t="s">
        <v>1111</v>
      </c>
      <c r="B328" s="84">
        <v>4</v>
      </c>
      <c r="C328" s="123">
        <v>0.008919407278932777</v>
      </c>
      <c r="D328" s="84" t="s">
        <v>995</v>
      </c>
      <c r="E328" s="84" t="b">
        <v>0</v>
      </c>
      <c r="F328" s="84" t="b">
        <v>0</v>
      </c>
      <c r="G328" s="84" t="b">
        <v>0</v>
      </c>
    </row>
    <row r="329" spans="1:7" ht="15">
      <c r="A329" s="84" t="s">
        <v>1112</v>
      </c>
      <c r="B329" s="84">
        <v>4</v>
      </c>
      <c r="C329" s="123">
        <v>0.008919407278932777</v>
      </c>
      <c r="D329" s="84" t="s">
        <v>995</v>
      </c>
      <c r="E329" s="84" t="b">
        <v>0</v>
      </c>
      <c r="F329" s="84" t="b">
        <v>0</v>
      </c>
      <c r="G329" s="84" t="b">
        <v>0</v>
      </c>
    </row>
    <row r="330" spans="1:7" ht="15">
      <c r="A330" s="84" t="s">
        <v>1113</v>
      </c>
      <c r="B330" s="84">
        <v>3</v>
      </c>
      <c r="C330" s="123">
        <v>0.009465971828272914</v>
      </c>
      <c r="D330" s="84" t="s">
        <v>995</v>
      </c>
      <c r="E330" s="84" t="b">
        <v>0</v>
      </c>
      <c r="F330" s="84" t="b">
        <v>0</v>
      </c>
      <c r="G330" s="84" t="b">
        <v>0</v>
      </c>
    </row>
    <row r="331" spans="1:7" ht="15">
      <c r="A331" s="84" t="s">
        <v>1114</v>
      </c>
      <c r="B331" s="84">
        <v>2</v>
      </c>
      <c r="C331" s="123">
        <v>0.008919407278932777</v>
      </c>
      <c r="D331" s="84" t="s">
        <v>995</v>
      </c>
      <c r="E331" s="84" t="b">
        <v>0</v>
      </c>
      <c r="F331" s="84" t="b">
        <v>0</v>
      </c>
      <c r="G331" s="84" t="b">
        <v>0</v>
      </c>
    </row>
    <row r="332" spans="1:7" ht="15">
      <c r="A332" s="84" t="s">
        <v>1115</v>
      </c>
      <c r="B332" s="84">
        <v>2</v>
      </c>
      <c r="C332" s="123">
        <v>0.008919407278932777</v>
      </c>
      <c r="D332" s="84" t="s">
        <v>995</v>
      </c>
      <c r="E332" s="84" t="b">
        <v>0</v>
      </c>
      <c r="F332" s="84" t="b">
        <v>0</v>
      </c>
      <c r="G332" s="84" t="b">
        <v>0</v>
      </c>
    </row>
    <row r="333" spans="1:7" ht="15">
      <c r="A333" s="84" t="s">
        <v>1116</v>
      </c>
      <c r="B333" s="84">
        <v>2</v>
      </c>
      <c r="C333" s="123">
        <v>0.008919407278932777</v>
      </c>
      <c r="D333" s="84" t="s">
        <v>995</v>
      </c>
      <c r="E333" s="84" t="b">
        <v>0</v>
      </c>
      <c r="F333" s="84" t="b">
        <v>0</v>
      </c>
      <c r="G333" s="84" t="b">
        <v>0</v>
      </c>
    </row>
    <row r="334" spans="1:7" ht="15">
      <c r="A334" s="84" t="s">
        <v>1117</v>
      </c>
      <c r="B334" s="84">
        <v>2</v>
      </c>
      <c r="C334" s="123">
        <v>0.008919407278932777</v>
      </c>
      <c r="D334" s="84" t="s">
        <v>995</v>
      </c>
      <c r="E334" s="84" t="b">
        <v>0</v>
      </c>
      <c r="F334" s="84" t="b">
        <v>0</v>
      </c>
      <c r="G334" s="84" t="b">
        <v>0</v>
      </c>
    </row>
    <row r="335" spans="1:7" ht="15">
      <c r="A335" s="84" t="s">
        <v>1347</v>
      </c>
      <c r="B335" s="84">
        <v>2</v>
      </c>
      <c r="C335" s="123">
        <v>0.008919407278932777</v>
      </c>
      <c r="D335" s="84" t="s">
        <v>995</v>
      </c>
      <c r="E335" s="84" t="b">
        <v>0</v>
      </c>
      <c r="F335" s="84" t="b">
        <v>0</v>
      </c>
      <c r="G335" s="84" t="b">
        <v>0</v>
      </c>
    </row>
    <row r="336" spans="1:7" ht="15">
      <c r="A336" s="84" t="s">
        <v>1348</v>
      </c>
      <c r="B336" s="84">
        <v>2</v>
      </c>
      <c r="C336" s="123">
        <v>0.008919407278932777</v>
      </c>
      <c r="D336" s="84" t="s">
        <v>995</v>
      </c>
      <c r="E336" s="84" t="b">
        <v>0</v>
      </c>
      <c r="F336" s="84" t="b">
        <v>0</v>
      </c>
      <c r="G336" s="84" t="b">
        <v>0</v>
      </c>
    </row>
    <row r="337" spans="1:7" ht="15">
      <c r="A337" s="84" t="s">
        <v>1349</v>
      </c>
      <c r="B337" s="84">
        <v>2</v>
      </c>
      <c r="C337" s="123">
        <v>0.008919407278932777</v>
      </c>
      <c r="D337" s="84" t="s">
        <v>995</v>
      </c>
      <c r="E337" s="84" t="b">
        <v>0</v>
      </c>
      <c r="F337" s="84" t="b">
        <v>0</v>
      </c>
      <c r="G337" s="84" t="b">
        <v>0</v>
      </c>
    </row>
    <row r="338" spans="1:7" ht="15">
      <c r="A338" s="84" t="s">
        <v>1315</v>
      </c>
      <c r="B338" s="84">
        <v>2</v>
      </c>
      <c r="C338" s="123">
        <v>0.008919407278932777</v>
      </c>
      <c r="D338" s="84" t="s">
        <v>995</v>
      </c>
      <c r="E338" s="84" t="b">
        <v>0</v>
      </c>
      <c r="F338" s="84" t="b">
        <v>0</v>
      </c>
      <c r="G338" s="84" t="b">
        <v>0</v>
      </c>
    </row>
    <row r="339" spans="1:7" ht="15">
      <c r="A339" s="84" t="s">
        <v>1387</v>
      </c>
      <c r="B339" s="84">
        <v>2</v>
      </c>
      <c r="C339" s="123">
        <v>0.008919407278932777</v>
      </c>
      <c r="D339" s="84" t="s">
        <v>995</v>
      </c>
      <c r="E339" s="84" t="b">
        <v>0</v>
      </c>
      <c r="F339" s="84" t="b">
        <v>0</v>
      </c>
      <c r="G339" s="84" t="b">
        <v>0</v>
      </c>
    </row>
    <row r="340" spans="1:7" ht="15">
      <c r="A340" s="84" t="s">
        <v>1388</v>
      </c>
      <c r="B340" s="84">
        <v>2</v>
      </c>
      <c r="C340" s="123">
        <v>0.008919407278932777</v>
      </c>
      <c r="D340" s="84" t="s">
        <v>995</v>
      </c>
      <c r="E340" s="84" t="b">
        <v>0</v>
      </c>
      <c r="F340" s="84" t="b">
        <v>0</v>
      </c>
      <c r="G340" s="84" t="b">
        <v>0</v>
      </c>
    </row>
    <row r="341" spans="1:7" ht="15">
      <c r="A341" s="84" t="s">
        <v>1389</v>
      </c>
      <c r="B341" s="84">
        <v>2</v>
      </c>
      <c r="C341" s="123">
        <v>0.013379110918399164</v>
      </c>
      <c r="D341" s="84" t="s">
        <v>995</v>
      </c>
      <c r="E341" s="84" t="b">
        <v>0</v>
      </c>
      <c r="F341" s="84" t="b">
        <v>1</v>
      </c>
      <c r="G341" s="84" t="b">
        <v>0</v>
      </c>
    </row>
    <row r="342" spans="1:7" ht="15">
      <c r="A342" s="84" t="s">
        <v>1390</v>
      </c>
      <c r="B342" s="84">
        <v>2</v>
      </c>
      <c r="C342" s="123">
        <v>0.013379110918399164</v>
      </c>
      <c r="D342" s="84" t="s">
        <v>995</v>
      </c>
      <c r="E342" s="84" t="b">
        <v>0</v>
      </c>
      <c r="F342" s="84" t="b">
        <v>0</v>
      </c>
      <c r="G342" s="84" t="b">
        <v>0</v>
      </c>
    </row>
    <row r="343" spans="1:7" ht="15">
      <c r="A343" s="84" t="s">
        <v>1391</v>
      </c>
      <c r="B343" s="84">
        <v>2</v>
      </c>
      <c r="C343" s="123">
        <v>0.013379110918399164</v>
      </c>
      <c r="D343" s="84" t="s">
        <v>995</v>
      </c>
      <c r="E343" s="84" t="b">
        <v>0</v>
      </c>
      <c r="F343" s="84" t="b">
        <v>0</v>
      </c>
      <c r="G343" s="84" t="b">
        <v>0</v>
      </c>
    </row>
    <row r="344" spans="1:7" ht="15">
      <c r="A344" s="84" t="s">
        <v>1056</v>
      </c>
      <c r="B344" s="84">
        <v>2</v>
      </c>
      <c r="C344" s="123">
        <v>0.008919407278932777</v>
      </c>
      <c r="D344" s="84" t="s">
        <v>995</v>
      </c>
      <c r="E344" s="84" t="b">
        <v>0</v>
      </c>
      <c r="F344" s="84" t="b">
        <v>0</v>
      </c>
      <c r="G344" s="84" t="b">
        <v>0</v>
      </c>
    </row>
    <row r="345" spans="1:7" ht="15">
      <c r="A345" s="84" t="s">
        <v>1075</v>
      </c>
      <c r="B345" s="84">
        <v>2</v>
      </c>
      <c r="C345" s="123">
        <v>0.008919407278932777</v>
      </c>
      <c r="D345" s="84" t="s">
        <v>995</v>
      </c>
      <c r="E345" s="84" t="b">
        <v>0</v>
      </c>
      <c r="F345" s="84" t="b">
        <v>0</v>
      </c>
      <c r="G345" s="84" t="b">
        <v>0</v>
      </c>
    </row>
    <row r="346" spans="1:7" ht="15">
      <c r="A346" s="84" t="s">
        <v>1095</v>
      </c>
      <c r="B346" s="84">
        <v>2</v>
      </c>
      <c r="C346" s="123">
        <v>0.008919407278932777</v>
      </c>
      <c r="D346" s="84" t="s">
        <v>995</v>
      </c>
      <c r="E346" s="84" t="b">
        <v>0</v>
      </c>
      <c r="F346" s="84" t="b">
        <v>0</v>
      </c>
      <c r="G346" s="84" t="b">
        <v>0</v>
      </c>
    </row>
    <row r="347" spans="1:7" ht="15">
      <c r="A347" s="84" t="s">
        <v>1289</v>
      </c>
      <c r="B347" s="84">
        <v>2</v>
      </c>
      <c r="C347" s="123">
        <v>0.008919407278932777</v>
      </c>
      <c r="D347" s="84" t="s">
        <v>995</v>
      </c>
      <c r="E347" s="84" t="b">
        <v>0</v>
      </c>
      <c r="F347" s="84" t="b">
        <v>0</v>
      </c>
      <c r="G347" s="84" t="b">
        <v>0</v>
      </c>
    </row>
    <row r="348" spans="1:7" ht="15">
      <c r="A348" s="84" t="s">
        <v>249</v>
      </c>
      <c r="B348" s="84">
        <v>2</v>
      </c>
      <c r="C348" s="123">
        <v>0.013379110918399164</v>
      </c>
      <c r="D348" s="84" t="s">
        <v>995</v>
      </c>
      <c r="E348" s="84" t="b">
        <v>0</v>
      </c>
      <c r="F348" s="84" t="b">
        <v>0</v>
      </c>
      <c r="G348" s="84" t="b">
        <v>0</v>
      </c>
    </row>
    <row r="349" spans="1:7" ht="15">
      <c r="A349" s="84" t="s">
        <v>355</v>
      </c>
      <c r="B349" s="84">
        <v>14</v>
      </c>
      <c r="C349" s="123">
        <v>0.003624496686105421</v>
      </c>
      <c r="D349" s="84" t="s">
        <v>996</v>
      </c>
      <c r="E349" s="84" t="b">
        <v>0</v>
      </c>
      <c r="F349" s="84" t="b">
        <v>0</v>
      </c>
      <c r="G349" s="84" t="b">
        <v>0</v>
      </c>
    </row>
    <row r="350" spans="1:7" ht="15">
      <c r="A350" s="84" t="s">
        <v>242</v>
      </c>
      <c r="B350" s="84">
        <v>12</v>
      </c>
      <c r="C350" s="123">
        <v>0.010934999070853114</v>
      </c>
      <c r="D350" s="84" t="s">
        <v>996</v>
      </c>
      <c r="E350" s="84" t="b">
        <v>0</v>
      </c>
      <c r="F350" s="84" t="b">
        <v>0</v>
      </c>
      <c r="G350" s="84" t="b">
        <v>0</v>
      </c>
    </row>
    <row r="351" spans="1:7" ht="15">
      <c r="A351" s="84" t="s">
        <v>1056</v>
      </c>
      <c r="B351" s="84">
        <v>6</v>
      </c>
      <c r="C351" s="123">
        <v>0.011409876757293243</v>
      </c>
      <c r="D351" s="84" t="s">
        <v>996</v>
      </c>
      <c r="E351" s="84" t="b">
        <v>0</v>
      </c>
      <c r="F351" s="84" t="b">
        <v>0</v>
      </c>
      <c r="G351" s="84" t="b">
        <v>0</v>
      </c>
    </row>
    <row r="352" spans="1:7" ht="15">
      <c r="A352" s="84" t="s">
        <v>1119</v>
      </c>
      <c r="B352" s="84">
        <v>5</v>
      </c>
      <c r="C352" s="123">
        <v>0.011275669158926475</v>
      </c>
      <c r="D352" s="84" t="s">
        <v>996</v>
      </c>
      <c r="E352" s="84" t="b">
        <v>0</v>
      </c>
      <c r="F352" s="84" t="b">
        <v>0</v>
      </c>
      <c r="G352" s="84" t="b">
        <v>0</v>
      </c>
    </row>
    <row r="353" spans="1:7" ht="15">
      <c r="A353" s="84" t="s">
        <v>251</v>
      </c>
      <c r="B353" s="84">
        <v>4</v>
      </c>
      <c r="C353" s="123">
        <v>0.010751071273713613</v>
      </c>
      <c r="D353" s="84" t="s">
        <v>996</v>
      </c>
      <c r="E353" s="84" t="b">
        <v>0</v>
      </c>
      <c r="F353" s="84" t="b">
        <v>0</v>
      </c>
      <c r="G353" s="84" t="b">
        <v>0</v>
      </c>
    </row>
    <row r="354" spans="1:7" ht="15">
      <c r="A354" s="84" t="s">
        <v>1095</v>
      </c>
      <c r="B354" s="84">
        <v>3</v>
      </c>
      <c r="C354" s="123">
        <v>0.009736590106289227</v>
      </c>
      <c r="D354" s="84" t="s">
        <v>996</v>
      </c>
      <c r="E354" s="84" t="b">
        <v>0</v>
      </c>
      <c r="F354" s="84" t="b">
        <v>0</v>
      </c>
      <c r="G354" s="84" t="b">
        <v>0</v>
      </c>
    </row>
    <row r="355" spans="1:7" ht="15">
      <c r="A355" s="84" t="s">
        <v>1100</v>
      </c>
      <c r="B355" s="84">
        <v>3</v>
      </c>
      <c r="C355" s="123">
        <v>0.009736590106289227</v>
      </c>
      <c r="D355" s="84" t="s">
        <v>996</v>
      </c>
      <c r="E355" s="84" t="b">
        <v>0</v>
      </c>
      <c r="F355" s="84" t="b">
        <v>0</v>
      </c>
      <c r="G355" s="84" t="b">
        <v>0</v>
      </c>
    </row>
    <row r="356" spans="1:7" ht="15">
      <c r="A356" s="84" t="s">
        <v>1075</v>
      </c>
      <c r="B356" s="84">
        <v>3</v>
      </c>
      <c r="C356" s="123">
        <v>0.009736590106289227</v>
      </c>
      <c r="D356" s="84" t="s">
        <v>996</v>
      </c>
      <c r="E356" s="84" t="b">
        <v>0</v>
      </c>
      <c r="F356" s="84" t="b">
        <v>0</v>
      </c>
      <c r="G356" s="84" t="b">
        <v>0</v>
      </c>
    </row>
    <row r="357" spans="1:7" ht="15">
      <c r="A357" s="84" t="s">
        <v>1120</v>
      </c>
      <c r="B357" s="84">
        <v>3</v>
      </c>
      <c r="C357" s="123">
        <v>0.009736590106289227</v>
      </c>
      <c r="D357" s="84" t="s">
        <v>996</v>
      </c>
      <c r="E357" s="84" t="b">
        <v>0</v>
      </c>
      <c r="F357" s="84" t="b">
        <v>0</v>
      </c>
      <c r="G357" s="84" t="b">
        <v>0</v>
      </c>
    </row>
    <row r="358" spans="1:7" ht="15">
      <c r="A358" s="84" t="s">
        <v>245</v>
      </c>
      <c r="B358" s="84">
        <v>3</v>
      </c>
      <c r="C358" s="123">
        <v>0.009736590106289227</v>
      </c>
      <c r="D358" s="84" t="s">
        <v>996</v>
      </c>
      <c r="E358" s="84" t="b">
        <v>0</v>
      </c>
      <c r="F358" s="84" t="b">
        <v>0</v>
      </c>
      <c r="G358" s="84" t="b">
        <v>0</v>
      </c>
    </row>
    <row r="359" spans="1:7" ht="15">
      <c r="A359" s="84" t="s">
        <v>1350</v>
      </c>
      <c r="B359" s="84">
        <v>2</v>
      </c>
      <c r="C359" s="123">
        <v>0.00806330345528521</v>
      </c>
      <c r="D359" s="84" t="s">
        <v>996</v>
      </c>
      <c r="E359" s="84" t="b">
        <v>0</v>
      </c>
      <c r="F359" s="84" t="b">
        <v>0</v>
      </c>
      <c r="G359" s="84" t="b">
        <v>0</v>
      </c>
    </row>
    <row r="360" spans="1:7" ht="15">
      <c r="A360" s="84" t="s">
        <v>1343</v>
      </c>
      <c r="B360" s="84">
        <v>2</v>
      </c>
      <c r="C360" s="123">
        <v>0.00806330345528521</v>
      </c>
      <c r="D360" s="84" t="s">
        <v>996</v>
      </c>
      <c r="E360" s="84" t="b">
        <v>0</v>
      </c>
      <c r="F360" s="84" t="b">
        <v>0</v>
      </c>
      <c r="G360" s="84" t="b">
        <v>0</v>
      </c>
    </row>
    <row r="361" spans="1:7" ht="15">
      <c r="A361" s="84" t="s">
        <v>1344</v>
      </c>
      <c r="B361" s="84">
        <v>2</v>
      </c>
      <c r="C361" s="123">
        <v>0.00806330345528521</v>
      </c>
      <c r="D361" s="84" t="s">
        <v>996</v>
      </c>
      <c r="E361" s="84" t="b">
        <v>0</v>
      </c>
      <c r="F361" s="84" t="b">
        <v>0</v>
      </c>
      <c r="G361" s="84" t="b">
        <v>0</v>
      </c>
    </row>
    <row r="362" spans="1:7" ht="15">
      <c r="A362" s="84" t="s">
        <v>252</v>
      </c>
      <c r="B362" s="84">
        <v>2</v>
      </c>
      <c r="C362" s="123">
        <v>0.00806330345528521</v>
      </c>
      <c r="D362" s="84" t="s">
        <v>996</v>
      </c>
      <c r="E362" s="84" t="b">
        <v>0</v>
      </c>
      <c r="F362" s="84" t="b">
        <v>0</v>
      </c>
      <c r="G362" s="84" t="b">
        <v>0</v>
      </c>
    </row>
    <row r="363" spans="1:7" ht="15">
      <c r="A363" s="84" t="s">
        <v>1288</v>
      </c>
      <c r="B363" s="84">
        <v>2</v>
      </c>
      <c r="C363" s="123">
        <v>0.00806330345528521</v>
      </c>
      <c r="D363" s="84" t="s">
        <v>996</v>
      </c>
      <c r="E363" s="84" t="b">
        <v>0</v>
      </c>
      <c r="F363" s="84" t="b">
        <v>0</v>
      </c>
      <c r="G363" s="84" t="b">
        <v>0</v>
      </c>
    </row>
    <row r="364" spans="1:7" ht="15">
      <c r="A364" s="84" t="s">
        <v>1059</v>
      </c>
      <c r="B364" s="84">
        <v>2</v>
      </c>
      <c r="C364" s="123">
        <v>0.00806330345528521</v>
      </c>
      <c r="D364" s="84" t="s">
        <v>996</v>
      </c>
      <c r="E364" s="84" t="b">
        <v>0</v>
      </c>
      <c r="F364" s="84" t="b">
        <v>0</v>
      </c>
      <c r="G364" s="84" t="b">
        <v>0</v>
      </c>
    </row>
    <row r="365" spans="1:7" ht="15">
      <c r="A365" s="84" t="s">
        <v>1099</v>
      </c>
      <c r="B365" s="84">
        <v>2</v>
      </c>
      <c r="C365" s="123">
        <v>0.010751071273713613</v>
      </c>
      <c r="D365" s="84" t="s">
        <v>996</v>
      </c>
      <c r="E365" s="84" t="b">
        <v>0</v>
      </c>
      <c r="F365" s="84" t="b">
        <v>0</v>
      </c>
      <c r="G365" s="84" t="b">
        <v>0</v>
      </c>
    </row>
    <row r="366" spans="1:7" ht="15">
      <c r="A366" s="84" t="s">
        <v>1104</v>
      </c>
      <c r="B366" s="84">
        <v>2</v>
      </c>
      <c r="C366" s="123">
        <v>0.00806330345528521</v>
      </c>
      <c r="D366" s="84" t="s">
        <v>996</v>
      </c>
      <c r="E366" s="84" t="b">
        <v>0</v>
      </c>
      <c r="F366" s="84" t="b">
        <v>0</v>
      </c>
      <c r="G366" s="84" t="b">
        <v>0</v>
      </c>
    </row>
    <row r="367" spans="1:7" ht="15">
      <c r="A367" s="84" t="s">
        <v>1392</v>
      </c>
      <c r="B367" s="84">
        <v>2</v>
      </c>
      <c r="C367" s="123">
        <v>0.00806330345528521</v>
      </c>
      <c r="D367" s="84" t="s">
        <v>996</v>
      </c>
      <c r="E367" s="84" t="b">
        <v>0</v>
      </c>
      <c r="F367" s="84" t="b">
        <v>0</v>
      </c>
      <c r="G367" s="84" t="b">
        <v>0</v>
      </c>
    </row>
    <row r="368" spans="1:7" ht="15">
      <c r="A368" s="84" t="s">
        <v>1314</v>
      </c>
      <c r="B368" s="84">
        <v>2</v>
      </c>
      <c r="C368" s="123">
        <v>0.00806330345528521</v>
      </c>
      <c r="D368" s="84" t="s">
        <v>996</v>
      </c>
      <c r="E368" s="84" t="b">
        <v>0</v>
      </c>
      <c r="F368" s="84" t="b">
        <v>0</v>
      </c>
      <c r="G368" s="84" t="b">
        <v>0</v>
      </c>
    </row>
    <row r="369" spans="1:7" ht="15">
      <c r="A369" s="84" t="s">
        <v>1326</v>
      </c>
      <c r="B369" s="84">
        <v>2</v>
      </c>
      <c r="C369" s="123">
        <v>0.00806330345528521</v>
      </c>
      <c r="D369" s="84" t="s">
        <v>996</v>
      </c>
      <c r="E369" s="84" t="b">
        <v>0</v>
      </c>
      <c r="F369" s="84" t="b">
        <v>0</v>
      </c>
      <c r="G369" s="84" t="b">
        <v>0</v>
      </c>
    </row>
    <row r="370" spans="1:7" ht="15">
      <c r="A370" s="84" t="s">
        <v>1324</v>
      </c>
      <c r="B370" s="84">
        <v>2</v>
      </c>
      <c r="C370" s="123">
        <v>0.00806330345528521</v>
      </c>
      <c r="D370" s="84" t="s">
        <v>996</v>
      </c>
      <c r="E370" s="84" t="b">
        <v>0</v>
      </c>
      <c r="F370" s="84" t="b">
        <v>0</v>
      </c>
      <c r="G370" s="84" t="b">
        <v>0</v>
      </c>
    </row>
    <row r="371" spans="1:7" ht="15">
      <c r="A371" s="84" t="s">
        <v>1325</v>
      </c>
      <c r="B371" s="84">
        <v>2</v>
      </c>
      <c r="C371" s="123">
        <v>0.010751071273713613</v>
      </c>
      <c r="D371" s="84" t="s">
        <v>996</v>
      </c>
      <c r="E371" s="84" t="b">
        <v>0</v>
      </c>
      <c r="F371" s="84" t="b">
        <v>0</v>
      </c>
      <c r="G371" s="84" t="b">
        <v>0</v>
      </c>
    </row>
    <row r="372" spans="1:7" ht="15">
      <c r="A372" s="84" t="s">
        <v>1403</v>
      </c>
      <c r="B372" s="84">
        <v>2</v>
      </c>
      <c r="C372" s="123">
        <v>0.00806330345528521</v>
      </c>
      <c r="D372" s="84" t="s">
        <v>996</v>
      </c>
      <c r="E372" s="84" t="b">
        <v>0</v>
      </c>
      <c r="F372" s="84" t="b">
        <v>0</v>
      </c>
      <c r="G372" s="84" t="b">
        <v>0</v>
      </c>
    </row>
    <row r="373" spans="1:7" ht="15">
      <c r="A373" s="84" t="s">
        <v>1404</v>
      </c>
      <c r="B373" s="84">
        <v>2</v>
      </c>
      <c r="C373" s="123">
        <v>0.010751071273713613</v>
      </c>
      <c r="D373" s="84" t="s">
        <v>996</v>
      </c>
      <c r="E373" s="84" t="b">
        <v>0</v>
      </c>
      <c r="F373" s="84" t="b">
        <v>0</v>
      </c>
      <c r="G373" s="84" t="b">
        <v>0</v>
      </c>
    </row>
    <row r="374" spans="1:7" ht="15">
      <c r="A374" s="84" t="s">
        <v>1354</v>
      </c>
      <c r="B374" s="84">
        <v>2</v>
      </c>
      <c r="C374" s="123">
        <v>0.00806330345528521</v>
      </c>
      <c r="D374" s="84" t="s">
        <v>996</v>
      </c>
      <c r="E374" s="84" t="b">
        <v>0</v>
      </c>
      <c r="F374" s="84" t="b">
        <v>1</v>
      </c>
      <c r="G374" s="84" t="b">
        <v>0</v>
      </c>
    </row>
    <row r="375" spans="1:7" ht="15">
      <c r="A375" s="84" t="s">
        <v>1106</v>
      </c>
      <c r="B375" s="84">
        <v>2</v>
      </c>
      <c r="C375" s="123">
        <v>0.010751071273713613</v>
      </c>
      <c r="D375" s="84" t="s">
        <v>996</v>
      </c>
      <c r="E375" s="84" t="b">
        <v>0</v>
      </c>
      <c r="F375" s="84" t="b">
        <v>0</v>
      </c>
      <c r="G375" s="84" t="b">
        <v>0</v>
      </c>
    </row>
    <row r="376" spans="1:7" ht="15">
      <c r="A376" s="84" t="s">
        <v>1107</v>
      </c>
      <c r="B376" s="84">
        <v>2</v>
      </c>
      <c r="C376" s="123">
        <v>0.010751071273713613</v>
      </c>
      <c r="D376" s="84" t="s">
        <v>996</v>
      </c>
      <c r="E376" s="84" t="b">
        <v>0</v>
      </c>
      <c r="F376" s="84" t="b">
        <v>0</v>
      </c>
      <c r="G376" s="84" t="b">
        <v>0</v>
      </c>
    </row>
    <row r="377" spans="1:7" ht="15">
      <c r="A377" s="84" t="s">
        <v>1394</v>
      </c>
      <c r="B377" s="84">
        <v>2</v>
      </c>
      <c r="C377" s="123">
        <v>0.00806330345528521</v>
      </c>
      <c r="D377" s="84" t="s">
        <v>996</v>
      </c>
      <c r="E377" s="84" t="b">
        <v>0</v>
      </c>
      <c r="F377" s="84" t="b">
        <v>0</v>
      </c>
      <c r="G377" s="84" t="b">
        <v>0</v>
      </c>
    </row>
    <row r="378" spans="1:7" ht="15">
      <c r="A378" s="84" t="s">
        <v>247</v>
      </c>
      <c r="B378" s="84">
        <v>2</v>
      </c>
      <c r="C378" s="123">
        <v>0.00806330345528521</v>
      </c>
      <c r="D378" s="84" t="s">
        <v>996</v>
      </c>
      <c r="E378" s="84" t="b">
        <v>0</v>
      </c>
      <c r="F378" s="84" t="b">
        <v>0</v>
      </c>
      <c r="G378" s="84" t="b">
        <v>0</v>
      </c>
    </row>
    <row r="379" spans="1:7" ht="15">
      <c r="A379" s="84" t="s">
        <v>1074</v>
      </c>
      <c r="B379" s="84">
        <v>2</v>
      </c>
      <c r="C379" s="123">
        <v>0.00806330345528521</v>
      </c>
      <c r="D379" s="84" t="s">
        <v>996</v>
      </c>
      <c r="E379" s="84" t="b">
        <v>0</v>
      </c>
      <c r="F379" s="84" t="b">
        <v>0</v>
      </c>
      <c r="G379" s="84" t="b">
        <v>0</v>
      </c>
    </row>
    <row r="380" spans="1:7" ht="15">
      <c r="A380" s="84" t="s">
        <v>355</v>
      </c>
      <c r="B380" s="84">
        <v>4</v>
      </c>
      <c r="C380" s="123">
        <v>0</v>
      </c>
      <c r="D380" s="84" t="s">
        <v>997</v>
      </c>
      <c r="E380" s="84" t="b">
        <v>0</v>
      </c>
      <c r="F380" s="84" t="b">
        <v>0</v>
      </c>
      <c r="G380" s="84" t="b">
        <v>0</v>
      </c>
    </row>
    <row r="381" spans="1:7" ht="15">
      <c r="A381" s="84" t="s">
        <v>1081</v>
      </c>
      <c r="B381" s="84">
        <v>3</v>
      </c>
      <c r="C381" s="123">
        <v>0.03612359947967774</v>
      </c>
      <c r="D381" s="84" t="s">
        <v>997</v>
      </c>
      <c r="E381" s="84" t="b">
        <v>0</v>
      </c>
      <c r="F381" s="84" t="b">
        <v>0</v>
      </c>
      <c r="G381" s="84" t="b">
        <v>0</v>
      </c>
    </row>
    <row r="382" spans="1:7" ht="15">
      <c r="A382" s="84" t="s">
        <v>1095</v>
      </c>
      <c r="B382" s="84">
        <v>2</v>
      </c>
      <c r="C382" s="123">
        <v>0.012041199826559249</v>
      </c>
      <c r="D382" s="84" t="s">
        <v>997</v>
      </c>
      <c r="E382" s="84" t="b">
        <v>0</v>
      </c>
      <c r="F382" s="84" t="b">
        <v>0</v>
      </c>
      <c r="G382" s="84" t="b">
        <v>0</v>
      </c>
    </row>
    <row r="383" spans="1:7" ht="15">
      <c r="A383" s="84" t="s">
        <v>249</v>
      </c>
      <c r="B383" s="84">
        <v>2</v>
      </c>
      <c r="C383" s="123">
        <v>0.012041199826559249</v>
      </c>
      <c r="D383" s="84" t="s">
        <v>997</v>
      </c>
      <c r="E383" s="84" t="b">
        <v>0</v>
      </c>
      <c r="F383" s="84" t="b">
        <v>0</v>
      </c>
      <c r="G383" s="84" t="b">
        <v>0</v>
      </c>
    </row>
    <row r="384" spans="1:7" ht="15">
      <c r="A384" s="84" t="s">
        <v>1060</v>
      </c>
      <c r="B384" s="84">
        <v>2</v>
      </c>
      <c r="C384" s="123">
        <v>0.024082399653118498</v>
      </c>
      <c r="D384" s="84" t="s">
        <v>997</v>
      </c>
      <c r="E384" s="84" t="b">
        <v>0</v>
      </c>
      <c r="F384" s="84" t="b">
        <v>0</v>
      </c>
      <c r="G384" s="84" t="b">
        <v>0</v>
      </c>
    </row>
    <row r="385" spans="1:7" ht="15">
      <c r="A385" s="84" t="s">
        <v>355</v>
      </c>
      <c r="B385" s="84">
        <v>2</v>
      </c>
      <c r="C385" s="123">
        <v>0</v>
      </c>
      <c r="D385" s="84" t="s">
        <v>998</v>
      </c>
      <c r="E385" s="84" t="b">
        <v>0</v>
      </c>
      <c r="F385" s="84" t="b">
        <v>0</v>
      </c>
      <c r="G385" s="84" t="b">
        <v>0</v>
      </c>
    </row>
    <row r="386" spans="1:7" ht="15">
      <c r="A386" s="84" t="s">
        <v>244</v>
      </c>
      <c r="B386" s="84">
        <v>2</v>
      </c>
      <c r="C386" s="123">
        <v>0</v>
      </c>
      <c r="D386" s="84" t="s">
        <v>998</v>
      </c>
      <c r="E386" s="84" t="b">
        <v>0</v>
      </c>
      <c r="F386" s="84" t="b">
        <v>0</v>
      </c>
      <c r="G38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1436</v>
      </c>
      <c r="B1" s="13" t="s">
        <v>1437</v>
      </c>
      <c r="C1" s="13" t="s">
        <v>1430</v>
      </c>
      <c r="D1" s="13" t="s">
        <v>1431</v>
      </c>
      <c r="E1" s="13" t="s">
        <v>1438</v>
      </c>
      <c r="F1" s="13" t="s">
        <v>144</v>
      </c>
      <c r="G1" s="13" t="s">
        <v>1439</v>
      </c>
      <c r="H1" s="13" t="s">
        <v>1440</v>
      </c>
      <c r="I1" s="13" t="s">
        <v>1441</v>
      </c>
      <c r="J1" s="13" t="s">
        <v>1442</v>
      </c>
      <c r="K1" s="13" t="s">
        <v>1443</v>
      </c>
      <c r="L1" s="13" t="s">
        <v>1444</v>
      </c>
    </row>
    <row r="2" spans="1:12" ht="15">
      <c r="A2" s="84" t="s">
        <v>1075</v>
      </c>
      <c r="B2" s="84" t="s">
        <v>1095</v>
      </c>
      <c r="C2" s="84">
        <v>29</v>
      </c>
      <c r="D2" s="123">
        <v>0.011056005638077356</v>
      </c>
      <c r="E2" s="123">
        <v>1.4459511468485278</v>
      </c>
      <c r="F2" s="84" t="s">
        <v>1432</v>
      </c>
      <c r="G2" s="84" t="b">
        <v>0</v>
      </c>
      <c r="H2" s="84" t="b">
        <v>0</v>
      </c>
      <c r="I2" s="84" t="b">
        <v>0</v>
      </c>
      <c r="J2" s="84" t="b">
        <v>0</v>
      </c>
      <c r="K2" s="84" t="b">
        <v>0</v>
      </c>
      <c r="L2" s="84" t="b">
        <v>0</v>
      </c>
    </row>
    <row r="3" spans="1:12" ht="15">
      <c r="A3" s="84" t="s">
        <v>1101</v>
      </c>
      <c r="B3" s="84" t="s">
        <v>1102</v>
      </c>
      <c r="C3" s="84">
        <v>16</v>
      </c>
      <c r="D3" s="123">
        <v>0.00947329231749705</v>
      </c>
      <c r="E3" s="123">
        <v>1.8527848686805477</v>
      </c>
      <c r="F3" s="84" t="s">
        <v>1432</v>
      </c>
      <c r="G3" s="84" t="b">
        <v>0</v>
      </c>
      <c r="H3" s="84" t="b">
        <v>0</v>
      </c>
      <c r="I3" s="84" t="b">
        <v>0</v>
      </c>
      <c r="J3" s="84" t="b">
        <v>0</v>
      </c>
      <c r="K3" s="84" t="b">
        <v>0</v>
      </c>
      <c r="L3" s="84" t="b">
        <v>0</v>
      </c>
    </row>
    <row r="4" spans="1:12" ht="15">
      <c r="A4" s="84" t="s">
        <v>1289</v>
      </c>
      <c r="B4" s="84" t="s">
        <v>1291</v>
      </c>
      <c r="C4" s="84">
        <v>13</v>
      </c>
      <c r="D4" s="123">
        <v>0.008654026493303614</v>
      </c>
      <c r="E4" s="123">
        <v>1.9107768156582345</v>
      </c>
      <c r="F4" s="84" t="s">
        <v>1432</v>
      </c>
      <c r="G4" s="84" t="b">
        <v>0</v>
      </c>
      <c r="H4" s="84" t="b">
        <v>0</v>
      </c>
      <c r="I4" s="84" t="b">
        <v>0</v>
      </c>
      <c r="J4" s="84" t="b">
        <v>0</v>
      </c>
      <c r="K4" s="84" t="b">
        <v>0</v>
      </c>
      <c r="L4" s="84" t="b">
        <v>0</v>
      </c>
    </row>
    <row r="5" spans="1:12" ht="15">
      <c r="A5" s="84" t="s">
        <v>1096</v>
      </c>
      <c r="B5" s="84" t="s">
        <v>1292</v>
      </c>
      <c r="C5" s="84">
        <v>13</v>
      </c>
      <c r="D5" s="123">
        <v>0.008654026493303614</v>
      </c>
      <c r="E5" s="123">
        <v>1.7781512503836436</v>
      </c>
      <c r="F5" s="84" t="s">
        <v>1432</v>
      </c>
      <c r="G5" s="84" t="b">
        <v>0</v>
      </c>
      <c r="H5" s="84" t="b">
        <v>0</v>
      </c>
      <c r="I5" s="84" t="b">
        <v>0</v>
      </c>
      <c r="J5" s="84" t="b">
        <v>0</v>
      </c>
      <c r="K5" s="84" t="b">
        <v>0</v>
      </c>
      <c r="L5" s="84" t="b">
        <v>0</v>
      </c>
    </row>
    <row r="6" spans="1:12" ht="15">
      <c r="A6" s="84" t="s">
        <v>1099</v>
      </c>
      <c r="B6" s="84" t="s">
        <v>1100</v>
      </c>
      <c r="C6" s="84">
        <v>13</v>
      </c>
      <c r="D6" s="123">
        <v>0.008654026493303614</v>
      </c>
      <c r="E6" s="123">
        <v>1.506206228087184</v>
      </c>
      <c r="F6" s="84" t="s">
        <v>1432</v>
      </c>
      <c r="G6" s="84" t="b">
        <v>0</v>
      </c>
      <c r="H6" s="84" t="b">
        <v>0</v>
      </c>
      <c r="I6" s="84" t="b">
        <v>0</v>
      </c>
      <c r="J6" s="84" t="b">
        <v>0</v>
      </c>
      <c r="K6" s="84" t="b">
        <v>0</v>
      </c>
      <c r="L6" s="84" t="b">
        <v>0</v>
      </c>
    </row>
    <row r="7" spans="1:12" ht="15">
      <c r="A7" s="84" t="s">
        <v>1290</v>
      </c>
      <c r="B7" s="84" t="s">
        <v>1288</v>
      </c>
      <c r="C7" s="84">
        <v>12</v>
      </c>
      <c r="D7" s="123">
        <v>0.008328858902857153</v>
      </c>
      <c r="E7" s="123">
        <v>1.8460514860215793</v>
      </c>
      <c r="F7" s="84" t="s">
        <v>1432</v>
      </c>
      <c r="G7" s="84" t="b">
        <v>0</v>
      </c>
      <c r="H7" s="84" t="b">
        <v>0</v>
      </c>
      <c r="I7" s="84" t="b">
        <v>0</v>
      </c>
      <c r="J7" s="84" t="b">
        <v>0</v>
      </c>
      <c r="K7" s="84" t="b">
        <v>0</v>
      </c>
      <c r="L7" s="84" t="b">
        <v>0</v>
      </c>
    </row>
    <row r="8" spans="1:12" ht="15">
      <c r="A8" s="84" t="s">
        <v>1288</v>
      </c>
      <c r="B8" s="84" t="s">
        <v>1293</v>
      </c>
      <c r="C8" s="84">
        <v>12</v>
      </c>
      <c r="D8" s="123">
        <v>0.008328858902857153</v>
      </c>
      <c r="E8" s="123">
        <v>1.8460514860215793</v>
      </c>
      <c r="F8" s="84" t="s">
        <v>1432</v>
      </c>
      <c r="G8" s="84" t="b">
        <v>0</v>
      </c>
      <c r="H8" s="84" t="b">
        <v>0</v>
      </c>
      <c r="I8" s="84" t="b">
        <v>0</v>
      </c>
      <c r="J8" s="84" t="b">
        <v>0</v>
      </c>
      <c r="K8" s="84" t="b">
        <v>0</v>
      </c>
      <c r="L8" s="84" t="b">
        <v>0</v>
      </c>
    </row>
    <row r="9" spans="1:12" ht="15">
      <c r="A9" s="84" t="s">
        <v>1293</v>
      </c>
      <c r="B9" s="84" t="s">
        <v>1294</v>
      </c>
      <c r="C9" s="84">
        <v>12</v>
      </c>
      <c r="D9" s="123">
        <v>0.008328858902857153</v>
      </c>
      <c r="E9" s="123">
        <v>1.9429614990296358</v>
      </c>
      <c r="F9" s="84" t="s">
        <v>1432</v>
      </c>
      <c r="G9" s="84" t="b">
        <v>0</v>
      </c>
      <c r="H9" s="84" t="b">
        <v>0</v>
      </c>
      <c r="I9" s="84" t="b">
        <v>0</v>
      </c>
      <c r="J9" s="84" t="b">
        <v>0</v>
      </c>
      <c r="K9" s="84" t="b">
        <v>0</v>
      </c>
      <c r="L9" s="84" t="b">
        <v>0</v>
      </c>
    </row>
    <row r="10" spans="1:12" ht="15">
      <c r="A10" s="84" t="s">
        <v>1294</v>
      </c>
      <c r="B10" s="84" t="s">
        <v>1075</v>
      </c>
      <c r="C10" s="84">
        <v>12</v>
      </c>
      <c r="D10" s="123">
        <v>0.008328858902857153</v>
      </c>
      <c r="E10" s="123">
        <v>1.5517548730165664</v>
      </c>
      <c r="F10" s="84" t="s">
        <v>1432</v>
      </c>
      <c r="G10" s="84" t="b">
        <v>0</v>
      </c>
      <c r="H10" s="84" t="b">
        <v>0</v>
      </c>
      <c r="I10" s="84" t="b">
        <v>0</v>
      </c>
      <c r="J10" s="84" t="b">
        <v>0</v>
      </c>
      <c r="K10" s="84" t="b">
        <v>0</v>
      </c>
      <c r="L10" s="84" t="b">
        <v>0</v>
      </c>
    </row>
    <row r="11" spans="1:12" ht="15">
      <c r="A11" s="84" t="s">
        <v>1098</v>
      </c>
      <c r="B11" s="84" t="s">
        <v>1300</v>
      </c>
      <c r="C11" s="84">
        <v>9</v>
      </c>
      <c r="D11" s="123">
        <v>0.007164561425693641</v>
      </c>
      <c r="E11" s="123">
        <v>1.7144821705142663</v>
      </c>
      <c r="F11" s="84" t="s">
        <v>1432</v>
      </c>
      <c r="G11" s="84" t="b">
        <v>0</v>
      </c>
      <c r="H11" s="84" t="b">
        <v>0</v>
      </c>
      <c r="I11" s="84" t="b">
        <v>0</v>
      </c>
      <c r="J11" s="84" t="b">
        <v>0</v>
      </c>
      <c r="K11" s="84" t="b">
        <v>0</v>
      </c>
      <c r="L11" s="84" t="b">
        <v>0</v>
      </c>
    </row>
    <row r="12" spans="1:12" ht="15">
      <c r="A12" s="84" t="s">
        <v>1300</v>
      </c>
      <c r="B12" s="84" t="s">
        <v>1296</v>
      </c>
      <c r="C12" s="84">
        <v>9</v>
      </c>
      <c r="D12" s="123">
        <v>0.007164561425693641</v>
      </c>
      <c r="E12" s="123">
        <v>2.0569048513364727</v>
      </c>
      <c r="F12" s="84" t="s">
        <v>1432</v>
      </c>
      <c r="G12" s="84" t="b">
        <v>0</v>
      </c>
      <c r="H12" s="84" t="b">
        <v>0</v>
      </c>
      <c r="I12" s="84" t="b">
        <v>0</v>
      </c>
      <c r="J12" s="84" t="b">
        <v>0</v>
      </c>
      <c r="K12" s="84" t="b">
        <v>0</v>
      </c>
      <c r="L12" s="84" t="b">
        <v>0</v>
      </c>
    </row>
    <row r="13" spans="1:12" ht="15">
      <c r="A13" s="84" t="s">
        <v>1296</v>
      </c>
      <c r="B13" s="84" t="s">
        <v>1290</v>
      </c>
      <c r="C13" s="84">
        <v>9</v>
      </c>
      <c r="D13" s="123">
        <v>0.007164561425693641</v>
      </c>
      <c r="E13" s="123">
        <v>1.8972040084689608</v>
      </c>
      <c r="F13" s="84" t="s">
        <v>1432</v>
      </c>
      <c r="G13" s="84" t="b">
        <v>0</v>
      </c>
      <c r="H13" s="84" t="b">
        <v>0</v>
      </c>
      <c r="I13" s="84" t="b">
        <v>0</v>
      </c>
      <c r="J13" s="84" t="b">
        <v>0</v>
      </c>
      <c r="K13" s="84" t="b">
        <v>0</v>
      </c>
      <c r="L13" s="84" t="b">
        <v>0</v>
      </c>
    </row>
    <row r="14" spans="1:12" ht="15">
      <c r="A14" s="84" t="s">
        <v>1095</v>
      </c>
      <c r="B14" s="84" t="s">
        <v>1101</v>
      </c>
      <c r="C14" s="84">
        <v>9</v>
      </c>
      <c r="D14" s="123">
        <v>0.007164561425693641</v>
      </c>
      <c r="E14" s="123">
        <v>1.2507248773525854</v>
      </c>
      <c r="F14" s="84" t="s">
        <v>1432</v>
      </c>
      <c r="G14" s="84" t="b">
        <v>0</v>
      </c>
      <c r="H14" s="84" t="b">
        <v>0</v>
      </c>
      <c r="I14" s="84" t="b">
        <v>0</v>
      </c>
      <c r="J14" s="84" t="b">
        <v>0</v>
      </c>
      <c r="K14" s="84" t="b">
        <v>0</v>
      </c>
      <c r="L14" s="84" t="b">
        <v>0</v>
      </c>
    </row>
    <row r="15" spans="1:12" ht="15">
      <c r="A15" s="84" t="s">
        <v>1102</v>
      </c>
      <c r="B15" s="84" t="s">
        <v>1295</v>
      </c>
      <c r="C15" s="84">
        <v>9</v>
      </c>
      <c r="D15" s="123">
        <v>0.007164561425693641</v>
      </c>
      <c r="E15" s="123">
        <v>1.7278461320722478</v>
      </c>
      <c r="F15" s="84" t="s">
        <v>1432</v>
      </c>
      <c r="G15" s="84" t="b">
        <v>0</v>
      </c>
      <c r="H15" s="84" t="b">
        <v>0</v>
      </c>
      <c r="I15" s="84" t="b">
        <v>0</v>
      </c>
      <c r="J15" s="84" t="b">
        <v>0</v>
      </c>
      <c r="K15" s="84" t="b">
        <v>0</v>
      </c>
      <c r="L15" s="84" t="b">
        <v>0</v>
      </c>
    </row>
    <row r="16" spans="1:12" ht="15">
      <c r="A16" s="84" t="s">
        <v>1098</v>
      </c>
      <c r="B16" s="84" t="s">
        <v>1075</v>
      </c>
      <c r="C16" s="84">
        <v>8</v>
      </c>
      <c r="D16" s="123">
        <v>0.006702556334513301</v>
      </c>
      <c r="E16" s="123">
        <v>1.1124221791863038</v>
      </c>
      <c r="F16" s="84" t="s">
        <v>1432</v>
      </c>
      <c r="G16" s="84" t="b">
        <v>0</v>
      </c>
      <c r="H16" s="84" t="b">
        <v>0</v>
      </c>
      <c r="I16" s="84" t="b">
        <v>0</v>
      </c>
      <c r="J16" s="84" t="b">
        <v>0</v>
      </c>
      <c r="K16" s="84" t="b">
        <v>0</v>
      </c>
      <c r="L16" s="84" t="b">
        <v>0</v>
      </c>
    </row>
    <row r="17" spans="1:12" ht="15">
      <c r="A17" s="84" t="s">
        <v>1095</v>
      </c>
      <c r="B17" s="84" t="s">
        <v>1301</v>
      </c>
      <c r="C17" s="84">
        <v>8</v>
      </c>
      <c r="D17" s="123">
        <v>0.006702556334513301</v>
      </c>
      <c r="E17" s="123">
        <v>1.5006023505691852</v>
      </c>
      <c r="F17" s="84" t="s">
        <v>1432</v>
      </c>
      <c r="G17" s="84" t="b">
        <v>0</v>
      </c>
      <c r="H17" s="84" t="b">
        <v>0</v>
      </c>
      <c r="I17" s="84" t="b">
        <v>0</v>
      </c>
      <c r="J17" s="84" t="b">
        <v>0</v>
      </c>
      <c r="K17" s="84" t="b">
        <v>0</v>
      </c>
      <c r="L17" s="84" t="b">
        <v>0</v>
      </c>
    </row>
    <row r="18" spans="1:12" ht="15">
      <c r="A18" s="84" t="s">
        <v>1301</v>
      </c>
      <c r="B18" s="84" t="s">
        <v>1302</v>
      </c>
      <c r="C18" s="84">
        <v>8</v>
      </c>
      <c r="D18" s="123">
        <v>0.006702556334513301</v>
      </c>
      <c r="E18" s="123">
        <v>2.153814864344529</v>
      </c>
      <c r="F18" s="84" t="s">
        <v>1432</v>
      </c>
      <c r="G18" s="84" t="b">
        <v>0</v>
      </c>
      <c r="H18" s="84" t="b">
        <v>0</v>
      </c>
      <c r="I18" s="84" t="b">
        <v>0</v>
      </c>
      <c r="J18" s="84" t="b">
        <v>0</v>
      </c>
      <c r="K18" s="84" t="b">
        <v>0</v>
      </c>
      <c r="L18" s="84" t="b">
        <v>0</v>
      </c>
    </row>
    <row r="19" spans="1:12" ht="15">
      <c r="A19" s="84" t="s">
        <v>1302</v>
      </c>
      <c r="B19" s="84" t="s">
        <v>1056</v>
      </c>
      <c r="C19" s="84">
        <v>8</v>
      </c>
      <c r="D19" s="123">
        <v>0.006702556334513301</v>
      </c>
      <c r="E19" s="123">
        <v>1.7144821705142663</v>
      </c>
      <c r="F19" s="84" t="s">
        <v>1432</v>
      </c>
      <c r="G19" s="84" t="b">
        <v>0</v>
      </c>
      <c r="H19" s="84" t="b">
        <v>0</v>
      </c>
      <c r="I19" s="84" t="b">
        <v>0</v>
      </c>
      <c r="J19" s="84" t="b">
        <v>0</v>
      </c>
      <c r="K19" s="84" t="b">
        <v>0</v>
      </c>
      <c r="L19" s="84" t="b">
        <v>0</v>
      </c>
    </row>
    <row r="20" spans="1:12" ht="15">
      <c r="A20" s="84" t="s">
        <v>1056</v>
      </c>
      <c r="B20" s="84" t="s">
        <v>1297</v>
      </c>
      <c r="C20" s="84">
        <v>8</v>
      </c>
      <c r="D20" s="123">
        <v>0.006702556334513301</v>
      </c>
      <c r="E20" s="123">
        <v>1.683533034155172</v>
      </c>
      <c r="F20" s="84" t="s">
        <v>1432</v>
      </c>
      <c r="G20" s="84" t="b">
        <v>0</v>
      </c>
      <c r="H20" s="84" t="b">
        <v>0</v>
      </c>
      <c r="I20" s="84" t="b">
        <v>0</v>
      </c>
      <c r="J20" s="84" t="b">
        <v>0</v>
      </c>
      <c r="K20" s="84" t="b">
        <v>0</v>
      </c>
      <c r="L20" s="84" t="b">
        <v>0</v>
      </c>
    </row>
    <row r="21" spans="1:12" ht="15">
      <c r="A21" s="84" t="s">
        <v>1297</v>
      </c>
      <c r="B21" s="84" t="s">
        <v>1303</v>
      </c>
      <c r="C21" s="84">
        <v>8</v>
      </c>
      <c r="D21" s="123">
        <v>0.006702556334513301</v>
      </c>
      <c r="E21" s="123">
        <v>2.1026623418971475</v>
      </c>
      <c r="F21" s="84" t="s">
        <v>1432</v>
      </c>
      <c r="G21" s="84" t="b">
        <v>0</v>
      </c>
      <c r="H21" s="84" t="b">
        <v>0</v>
      </c>
      <c r="I21" s="84" t="b">
        <v>0</v>
      </c>
      <c r="J21" s="84" t="b">
        <v>0</v>
      </c>
      <c r="K21" s="84" t="b">
        <v>0</v>
      </c>
      <c r="L21" s="84" t="b">
        <v>0</v>
      </c>
    </row>
    <row r="22" spans="1:12" ht="15">
      <c r="A22" s="84" t="s">
        <v>1303</v>
      </c>
      <c r="B22" s="84" t="s">
        <v>1289</v>
      </c>
      <c r="C22" s="84">
        <v>8</v>
      </c>
      <c r="D22" s="123">
        <v>0.006702556334513301</v>
      </c>
      <c r="E22" s="123">
        <v>1.9107768156582345</v>
      </c>
      <c r="F22" s="84" t="s">
        <v>1432</v>
      </c>
      <c r="G22" s="84" t="b">
        <v>0</v>
      </c>
      <c r="H22" s="84" t="b">
        <v>0</v>
      </c>
      <c r="I22" s="84" t="b">
        <v>0</v>
      </c>
      <c r="J22" s="84" t="b">
        <v>0</v>
      </c>
      <c r="K22" s="84" t="b">
        <v>0</v>
      </c>
      <c r="L22" s="84" t="b">
        <v>0</v>
      </c>
    </row>
    <row r="23" spans="1:12" ht="15">
      <c r="A23" s="84" t="s">
        <v>1291</v>
      </c>
      <c r="B23" s="84" t="s">
        <v>1096</v>
      </c>
      <c r="C23" s="84">
        <v>8</v>
      </c>
      <c r="D23" s="123">
        <v>0.006702556334513301</v>
      </c>
      <c r="E23" s="123">
        <v>1.5450214903575983</v>
      </c>
      <c r="F23" s="84" t="s">
        <v>1432</v>
      </c>
      <c r="G23" s="84" t="b">
        <v>0</v>
      </c>
      <c r="H23" s="84" t="b">
        <v>0</v>
      </c>
      <c r="I23" s="84" t="b">
        <v>0</v>
      </c>
      <c r="J23" s="84" t="b">
        <v>0</v>
      </c>
      <c r="K23" s="84" t="b">
        <v>0</v>
      </c>
      <c r="L23" s="84" t="b">
        <v>0</v>
      </c>
    </row>
    <row r="24" spans="1:12" ht="15">
      <c r="A24" s="84" t="s">
        <v>1292</v>
      </c>
      <c r="B24" s="84" t="s">
        <v>1099</v>
      </c>
      <c r="C24" s="84">
        <v>8</v>
      </c>
      <c r="D24" s="123">
        <v>0.006702556334513301</v>
      </c>
      <c r="E24" s="123">
        <v>1.5238321912876602</v>
      </c>
      <c r="F24" s="84" t="s">
        <v>1432</v>
      </c>
      <c r="G24" s="84" t="b">
        <v>0</v>
      </c>
      <c r="H24" s="84" t="b">
        <v>0</v>
      </c>
      <c r="I24" s="84" t="b">
        <v>0</v>
      </c>
      <c r="J24" s="84" t="b">
        <v>0</v>
      </c>
      <c r="K24" s="84" t="b">
        <v>0</v>
      </c>
      <c r="L24" s="84" t="b">
        <v>0</v>
      </c>
    </row>
    <row r="25" spans="1:12" ht="15">
      <c r="A25" s="84" t="s">
        <v>1295</v>
      </c>
      <c r="B25" s="84" t="s">
        <v>1299</v>
      </c>
      <c r="C25" s="84">
        <v>8</v>
      </c>
      <c r="D25" s="123">
        <v>0.006702556334513301</v>
      </c>
      <c r="E25" s="123">
        <v>1.9265710828414664</v>
      </c>
      <c r="F25" s="84" t="s">
        <v>1432</v>
      </c>
      <c r="G25" s="84" t="b">
        <v>0</v>
      </c>
      <c r="H25" s="84" t="b">
        <v>0</v>
      </c>
      <c r="I25" s="84" t="b">
        <v>0</v>
      </c>
      <c r="J25" s="84" t="b">
        <v>0</v>
      </c>
      <c r="K25" s="84" t="b">
        <v>0</v>
      </c>
      <c r="L25" s="84" t="b">
        <v>0</v>
      </c>
    </row>
    <row r="26" spans="1:12" ht="15">
      <c r="A26" s="84" t="s">
        <v>1299</v>
      </c>
      <c r="B26" s="84" t="s">
        <v>1096</v>
      </c>
      <c r="C26" s="84">
        <v>8</v>
      </c>
      <c r="D26" s="123">
        <v>0.006702556334513301</v>
      </c>
      <c r="E26" s="123">
        <v>1.7047223332251102</v>
      </c>
      <c r="F26" s="84" t="s">
        <v>1432</v>
      </c>
      <c r="G26" s="84" t="b">
        <v>0</v>
      </c>
      <c r="H26" s="84" t="b">
        <v>0</v>
      </c>
      <c r="I26" s="84" t="b">
        <v>0</v>
      </c>
      <c r="J26" s="84" t="b">
        <v>0</v>
      </c>
      <c r="K26" s="84" t="b">
        <v>0</v>
      </c>
      <c r="L26" s="84" t="b">
        <v>0</v>
      </c>
    </row>
    <row r="27" spans="1:12" ht="15">
      <c r="A27" s="84" t="s">
        <v>1111</v>
      </c>
      <c r="B27" s="84" t="s">
        <v>1112</v>
      </c>
      <c r="C27" s="84">
        <v>7</v>
      </c>
      <c r="D27" s="123">
        <v>0.006196119346857348</v>
      </c>
      <c r="E27" s="123">
        <v>2.211806811322216</v>
      </c>
      <c r="F27" s="84" t="s">
        <v>1432</v>
      </c>
      <c r="G27" s="84" t="b">
        <v>0</v>
      </c>
      <c r="H27" s="84" t="b">
        <v>0</v>
      </c>
      <c r="I27" s="84" t="b">
        <v>0</v>
      </c>
      <c r="J27" s="84" t="b">
        <v>0</v>
      </c>
      <c r="K27" s="84" t="b">
        <v>0</v>
      </c>
      <c r="L27" s="84" t="b">
        <v>0</v>
      </c>
    </row>
    <row r="28" spans="1:12" ht="15">
      <c r="A28" s="84" t="s">
        <v>1106</v>
      </c>
      <c r="B28" s="84" t="s">
        <v>1107</v>
      </c>
      <c r="C28" s="84">
        <v>7</v>
      </c>
      <c r="D28" s="123">
        <v>0.006578672430460852</v>
      </c>
      <c r="E28" s="123">
        <v>2.211806811322216</v>
      </c>
      <c r="F28" s="84" t="s">
        <v>1432</v>
      </c>
      <c r="G28" s="84" t="b">
        <v>0</v>
      </c>
      <c r="H28" s="84" t="b">
        <v>0</v>
      </c>
      <c r="I28" s="84" t="b">
        <v>0</v>
      </c>
      <c r="J28" s="84" t="b">
        <v>0</v>
      </c>
      <c r="K28" s="84" t="b">
        <v>0</v>
      </c>
      <c r="L28" s="84" t="b">
        <v>0</v>
      </c>
    </row>
    <row r="29" spans="1:12" ht="15">
      <c r="A29" s="84" t="s">
        <v>1306</v>
      </c>
      <c r="B29" s="84" t="s">
        <v>1098</v>
      </c>
      <c r="C29" s="84">
        <v>7</v>
      </c>
      <c r="D29" s="123">
        <v>0.006196119346857348</v>
      </c>
      <c r="E29" s="123">
        <v>1.7558748556724915</v>
      </c>
      <c r="F29" s="84" t="s">
        <v>1432</v>
      </c>
      <c r="G29" s="84" t="b">
        <v>0</v>
      </c>
      <c r="H29" s="84" t="b">
        <v>0</v>
      </c>
      <c r="I29" s="84" t="b">
        <v>0</v>
      </c>
      <c r="J29" s="84" t="b">
        <v>0</v>
      </c>
      <c r="K29" s="84" t="b">
        <v>0</v>
      </c>
      <c r="L29" s="84" t="b">
        <v>0</v>
      </c>
    </row>
    <row r="30" spans="1:12" ht="15">
      <c r="A30" s="84" t="s">
        <v>1112</v>
      </c>
      <c r="B30" s="84" t="s">
        <v>247</v>
      </c>
      <c r="C30" s="84">
        <v>6</v>
      </c>
      <c r="D30" s="123">
        <v>0.005638862083252158</v>
      </c>
      <c r="E30" s="123">
        <v>2.0357155522665344</v>
      </c>
      <c r="F30" s="84" t="s">
        <v>1432</v>
      </c>
      <c r="G30" s="84" t="b">
        <v>0</v>
      </c>
      <c r="H30" s="84" t="b">
        <v>0</v>
      </c>
      <c r="I30" s="84" t="b">
        <v>0</v>
      </c>
      <c r="J30" s="84" t="b">
        <v>0</v>
      </c>
      <c r="K30" s="84" t="b">
        <v>0</v>
      </c>
      <c r="L30" s="84" t="b">
        <v>0</v>
      </c>
    </row>
    <row r="31" spans="1:12" ht="15">
      <c r="A31" s="84" t="s">
        <v>242</v>
      </c>
      <c r="B31" s="84" t="s">
        <v>1098</v>
      </c>
      <c r="C31" s="84">
        <v>6</v>
      </c>
      <c r="D31" s="123">
        <v>0.005638862083252158</v>
      </c>
      <c r="E31" s="123">
        <v>0.8619282481204176</v>
      </c>
      <c r="F31" s="84" t="s">
        <v>1432</v>
      </c>
      <c r="G31" s="84" t="b">
        <v>0</v>
      </c>
      <c r="H31" s="84" t="b">
        <v>0</v>
      </c>
      <c r="I31" s="84" t="b">
        <v>0</v>
      </c>
      <c r="J31" s="84" t="b">
        <v>0</v>
      </c>
      <c r="K31" s="84" t="b">
        <v>0</v>
      </c>
      <c r="L31" s="84" t="b">
        <v>0</v>
      </c>
    </row>
    <row r="32" spans="1:12" ht="15">
      <c r="A32" s="84" t="s">
        <v>1100</v>
      </c>
      <c r="B32" s="84" t="s">
        <v>1310</v>
      </c>
      <c r="C32" s="84">
        <v>6</v>
      </c>
      <c r="D32" s="123">
        <v>0.005638862083252158</v>
      </c>
      <c r="E32" s="123">
        <v>1.7346855566025534</v>
      </c>
      <c r="F32" s="84" t="s">
        <v>1432</v>
      </c>
      <c r="G32" s="84" t="b">
        <v>0</v>
      </c>
      <c r="H32" s="84" t="b">
        <v>0</v>
      </c>
      <c r="I32" s="84" t="b">
        <v>0</v>
      </c>
      <c r="J32" s="84" t="b">
        <v>0</v>
      </c>
      <c r="K32" s="84" t="b">
        <v>0</v>
      </c>
      <c r="L32" s="84" t="b">
        <v>0</v>
      </c>
    </row>
    <row r="33" spans="1:12" ht="15">
      <c r="A33" s="84" t="s">
        <v>242</v>
      </c>
      <c r="B33" s="84" t="s">
        <v>1311</v>
      </c>
      <c r="C33" s="84">
        <v>6</v>
      </c>
      <c r="D33" s="123">
        <v>0.005638862083252158</v>
      </c>
      <c r="E33" s="123">
        <v>1.384806993400755</v>
      </c>
      <c r="F33" s="84" t="s">
        <v>1432</v>
      </c>
      <c r="G33" s="84" t="b">
        <v>0</v>
      </c>
      <c r="H33" s="84" t="b">
        <v>0</v>
      </c>
      <c r="I33" s="84" t="b">
        <v>0</v>
      </c>
      <c r="J33" s="84" t="b">
        <v>0</v>
      </c>
      <c r="K33" s="84" t="b">
        <v>0</v>
      </c>
      <c r="L33" s="84" t="b">
        <v>0</v>
      </c>
    </row>
    <row r="34" spans="1:12" ht="15">
      <c r="A34" s="84" t="s">
        <v>1312</v>
      </c>
      <c r="B34" s="84" t="s">
        <v>1313</v>
      </c>
      <c r="C34" s="84">
        <v>5</v>
      </c>
      <c r="D34" s="123">
        <v>0.005022240495421527</v>
      </c>
      <c r="E34" s="123">
        <v>2.357934847000454</v>
      </c>
      <c r="F34" s="84" t="s">
        <v>1432</v>
      </c>
      <c r="G34" s="84" t="b">
        <v>0</v>
      </c>
      <c r="H34" s="84" t="b">
        <v>0</v>
      </c>
      <c r="I34" s="84" t="b">
        <v>0</v>
      </c>
      <c r="J34" s="84" t="b">
        <v>0</v>
      </c>
      <c r="K34" s="84" t="b">
        <v>0</v>
      </c>
      <c r="L34" s="84" t="b">
        <v>0</v>
      </c>
    </row>
    <row r="35" spans="1:12" ht="15">
      <c r="A35" s="84" t="s">
        <v>1105</v>
      </c>
      <c r="B35" s="84" t="s">
        <v>1106</v>
      </c>
      <c r="C35" s="84">
        <v>5</v>
      </c>
      <c r="D35" s="123">
        <v>0.005022240495421527</v>
      </c>
      <c r="E35" s="123">
        <v>2.211806811322216</v>
      </c>
      <c r="F35" s="84" t="s">
        <v>1432</v>
      </c>
      <c r="G35" s="84" t="b">
        <v>0</v>
      </c>
      <c r="H35" s="84" t="b">
        <v>0</v>
      </c>
      <c r="I35" s="84" t="b">
        <v>0</v>
      </c>
      <c r="J35" s="84" t="b">
        <v>0</v>
      </c>
      <c r="K35" s="84" t="b">
        <v>0</v>
      </c>
      <c r="L35" s="84" t="b">
        <v>0</v>
      </c>
    </row>
    <row r="36" spans="1:12" ht="15">
      <c r="A36" s="84" t="s">
        <v>1107</v>
      </c>
      <c r="B36" s="84" t="s">
        <v>1104</v>
      </c>
      <c r="C36" s="84">
        <v>5</v>
      </c>
      <c r="D36" s="123">
        <v>0.005022240495421527</v>
      </c>
      <c r="E36" s="123">
        <v>1.7646487799799966</v>
      </c>
      <c r="F36" s="84" t="s">
        <v>1432</v>
      </c>
      <c r="G36" s="84" t="b">
        <v>0</v>
      </c>
      <c r="H36" s="84" t="b">
        <v>0</v>
      </c>
      <c r="I36" s="84" t="b">
        <v>0</v>
      </c>
      <c r="J36" s="84" t="b">
        <v>0</v>
      </c>
      <c r="K36" s="84" t="b">
        <v>0</v>
      </c>
      <c r="L36" s="84" t="b">
        <v>0</v>
      </c>
    </row>
    <row r="37" spans="1:12" ht="15">
      <c r="A37" s="84" t="s">
        <v>1104</v>
      </c>
      <c r="B37" s="84" t="s">
        <v>1108</v>
      </c>
      <c r="C37" s="84">
        <v>5</v>
      </c>
      <c r="D37" s="123">
        <v>0.005022240495421527</v>
      </c>
      <c r="E37" s="123">
        <v>1.9429614990296358</v>
      </c>
      <c r="F37" s="84" t="s">
        <v>1432</v>
      </c>
      <c r="G37" s="84" t="b">
        <v>0</v>
      </c>
      <c r="H37" s="84" t="b">
        <v>0</v>
      </c>
      <c r="I37" s="84" t="b">
        <v>0</v>
      </c>
      <c r="J37" s="84" t="b">
        <v>0</v>
      </c>
      <c r="K37" s="84" t="b">
        <v>0</v>
      </c>
      <c r="L37" s="84" t="b">
        <v>0</v>
      </c>
    </row>
    <row r="38" spans="1:12" ht="15">
      <c r="A38" s="84" t="s">
        <v>1108</v>
      </c>
      <c r="B38" s="84" t="s">
        <v>1109</v>
      </c>
      <c r="C38" s="84">
        <v>5</v>
      </c>
      <c r="D38" s="123">
        <v>0.005022240495421527</v>
      </c>
      <c r="E38" s="123">
        <v>2.357934847000454</v>
      </c>
      <c r="F38" s="84" t="s">
        <v>1432</v>
      </c>
      <c r="G38" s="84" t="b">
        <v>0</v>
      </c>
      <c r="H38" s="84" t="b">
        <v>0</v>
      </c>
      <c r="I38" s="84" t="b">
        <v>0</v>
      </c>
      <c r="J38" s="84" t="b">
        <v>1</v>
      </c>
      <c r="K38" s="84" t="b">
        <v>0</v>
      </c>
      <c r="L38" s="84" t="b">
        <v>0</v>
      </c>
    </row>
    <row r="39" spans="1:12" ht="15">
      <c r="A39" s="84" t="s">
        <v>1109</v>
      </c>
      <c r="B39" s="84" t="s">
        <v>1316</v>
      </c>
      <c r="C39" s="84">
        <v>5</v>
      </c>
      <c r="D39" s="123">
        <v>0.005022240495421527</v>
      </c>
      <c r="E39" s="123">
        <v>2.357934847000454</v>
      </c>
      <c r="F39" s="84" t="s">
        <v>1432</v>
      </c>
      <c r="G39" s="84" t="b">
        <v>1</v>
      </c>
      <c r="H39" s="84" t="b">
        <v>0</v>
      </c>
      <c r="I39" s="84" t="b">
        <v>0</v>
      </c>
      <c r="J39" s="84" t="b">
        <v>0</v>
      </c>
      <c r="K39" s="84" t="b">
        <v>0</v>
      </c>
      <c r="L39" s="84" t="b">
        <v>0</v>
      </c>
    </row>
    <row r="40" spans="1:12" ht="15">
      <c r="A40" s="84" t="s">
        <v>1316</v>
      </c>
      <c r="B40" s="84" t="s">
        <v>1317</v>
      </c>
      <c r="C40" s="84">
        <v>5</v>
      </c>
      <c r="D40" s="123">
        <v>0.005022240495421527</v>
      </c>
      <c r="E40" s="123">
        <v>2.357934847000454</v>
      </c>
      <c r="F40" s="84" t="s">
        <v>1432</v>
      </c>
      <c r="G40" s="84" t="b">
        <v>0</v>
      </c>
      <c r="H40" s="84" t="b">
        <v>0</v>
      </c>
      <c r="I40" s="84" t="b">
        <v>0</v>
      </c>
      <c r="J40" s="84" t="b">
        <v>0</v>
      </c>
      <c r="K40" s="84" t="b">
        <v>0</v>
      </c>
      <c r="L40" s="84" t="b">
        <v>0</v>
      </c>
    </row>
    <row r="41" spans="1:12" ht="15">
      <c r="A41" s="84" t="s">
        <v>1317</v>
      </c>
      <c r="B41" s="84" t="s">
        <v>1318</v>
      </c>
      <c r="C41" s="84">
        <v>5</v>
      </c>
      <c r="D41" s="123">
        <v>0.005022240495421527</v>
      </c>
      <c r="E41" s="123">
        <v>2.357934847000454</v>
      </c>
      <c r="F41" s="84" t="s">
        <v>1432</v>
      </c>
      <c r="G41" s="84" t="b">
        <v>0</v>
      </c>
      <c r="H41" s="84" t="b">
        <v>0</v>
      </c>
      <c r="I41" s="84" t="b">
        <v>0</v>
      </c>
      <c r="J41" s="84" t="b">
        <v>0</v>
      </c>
      <c r="K41" s="84" t="b">
        <v>0</v>
      </c>
      <c r="L41" s="84" t="b">
        <v>0</v>
      </c>
    </row>
    <row r="42" spans="1:12" ht="15">
      <c r="A42" s="84" t="s">
        <v>1318</v>
      </c>
      <c r="B42" s="84" t="s">
        <v>1319</v>
      </c>
      <c r="C42" s="84">
        <v>5</v>
      </c>
      <c r="D42" s="123">
        <v>0.005022240495421527</v>
      </c>
      <c r="E42" s="123">
        <v>2.357934847000454</v>
      </c>
      <c r="F42" s="84" t="s">
        <v>1432</v>
      </c>
      <c r="G42" s="84" t="b">
        <v>0</v>
      </c>
      <c r="H42" s="84" t="b">
        <v>0</v>
      </c>
      <c r="I42" s="84" t="b">
        <v>0</v>
      </c>
      <c r="J42" s="84" t="b">
        <v>0</v>
      </c>
      <c r="K42" s="84" t="b">
        <v>0</v>
      </c>
      <c r="L42" s="84" t="b">
        <v>0</v>
      </c>
    </row>
    <row r="43" spans="1:12" ht="15">
      <c r="A43" s="84" t="s">
        <v>1319</v>
      </c>
      <c r="B43" s="84" t="s">
        <v>1307</v>
      </c>
      <c r="C43" s="84">
        <v>5</v>
      </c>
      <c r="D43" s="123">
        <v>0.005022240495421527</v>
      </c>
      <c r="E43" s="123">
        <v>2.278753600952829</v>
      </c>
      <c r="F43" s="84" t="s">
        <v>1432</v>
      </c>
      <c r="G43" s="84" t="b">
        <v>0</v>
      </c>
      <c r="H43" s="84" t="b">
        <v>0</v>
      </c>
      <c r="I43" s="84" t="b">
        <v>0</v>
      </c>
      <c r="J43" s="84" t="b">
        <v>0</v>
      </c>
      <c r="K43" s="84" t="b">
        <v>0</v>
      </c>
      <c r="L43" s="84" t="b">
        <v>0</v>
      </c>
    </row>
    <row r="44" spans="1:12" ht="15">
      <c r="A44" s="84" t="s">
        <v>1307</v>
      </c>
      <c r="B44" s="84" t="s">
        <v>245</v>
      </c>
      <c r="C44" s="84">
        <v>5</v>
      </c>
      <c r="D44" s="123">
        <v>0.005022240495421527</v>
      </c>
      <c r="E44" s="123">
        <v>1.898542359241223</v>
      </c>
      <c r="F44" s="84" t="s">
        <v>1432</v>
      </c>
      <c r="G44" s="84" t="b">
        <v>0</v>
      </c>
      <c r="H44" s="84" t="b">
        <v>0</v>
      </c>
      <c r="I44" s="84" t="b">
        <v>0</v>
      </c>
      <c r="J44" s="84" t="b">
        <v>0</v>
      </c>
      <c r="K44" s="84" t="b">
        <v>0</v>
      </c>
      <c r="L44" s="84" t="b">
        <v>0</v>
      </c>
    </row>
    <row r="45" spans="1:12" ht="15">
      <c r="A45" s="84" t="s">
        <v>245</v>
      </c>
      <c r="B45" s="84" t="s">
        <v>1308</v>
      </c>
      <c r="C45" s="84">
        <v>5</v>
      </c>
      <c r="D45" s="123">
        <v>0.005022240495421527</v>
      </c>
      <c r="E45" s="123">
        <v>1.8637802529820109</v>
      </c>
      <c r="F45" s="84" t="s">
        <v>1432</v>
      </c>
      <c r="G45" s="84" t="b">
        <v>0</v>
      </c>
      <c r="H45" s="84" t="b">
        <v>0</v>
      </c>
      <c r="I45" s="84" t="b">
        <v>0</v>
      </c>
      <c r="J45" s="84" t="b">
        <v>0</v>
      </c>
      <c r="K45" s="84" t="b">
        <v>0</v>
      </c>
      <c r="L45" s="84" t="b">
        <v>0</v>
      </c>
    </row>
    <row r="46" spans="1:12" ht="15">
      <c r="A46" s="84" t="s">
        <v>1308</v>
      </c>
      <c r="B46" s="84" t="s">
        <v>1298</v>
      </c>
      <c r="C46" s="84">
        <v>5</v>
      </c>
      <c r="D46" s="123">
        <v>0.005022240495421527</v>
      </c>
      <c r="E46" s="123">
        <v>2.023481095849523</v>
      </c>
      <c r="F46" s="84" t="s">
        <v>1432</v>
      </c>
      <c r="G46" s="84" t="b">
        <v>0</v>
      </c>
      <c r="H46" s="84" t="b">
        <v>0</v>
      </c>
      <c r="I46" s="84" t="b">
        <v>0</v>
      </c>
      <c r="J46" s="84" t="b">
        <v>0</v>
      </c>
      <c r="K46" s="84" t="b">
        <v>0</v>
      </c>
      <c r="L46" s="84" t="b">
        <v>0</v>
      </c>
    </row>
    <row r="47" spans="1:12" ht="15">
      <c r="A47" s="84" t="s">
        <v>1292</v>
      </c>
      <c r="B47" s="84" t="s">
        <v>1098</v>
      </c>
      <c r="C47" s="84">
        <v>5</v>
      </c>
      <c r="D47" s="123">
        <v>0.005022240495421527</v>
      </c>
      <c r="E47" s="123">
        <v>1.3409015077016735</v>
      </c>
      <c r="F47" s="84" t="s">
        <v>1432</v>
      </c>
      <c r="G47" s="84" t="b">
        <v>0</v>
      </c>
      <c r="H47" s="84" t="b">
        <v>0</v>
      </c>
      <c r="I47" s="84" t="b">
        <v>0</v>
      </c>
      <c r="J47" s="84" t="b">
        <v>0</v>
      </c>
      <c r="K47" s="84" t="b">
        <v>0</v>
      </c>
      <c r="L47" s="84" t="b">
        <v>0</v>
      </c>
    </row>
    <row r="48" spans="1:12" ht="15">
      <c r="A48" s="84" t="s">
        <v>1098</v>
      </c>
      <c r="B48" s="84" t="s">
        <v>1101</v>
      </c>
      <c r="C48" s="84">
        <v>5</v>
      </c>
      <c r="D48" s="123">
        <v>0.005022240495421527</v>
      </c>
      <c r="E48" s="123">
        <v>1.2093321921943603</v>
      </c>
      <c r="F48" s="84" t="s">
        <v>1432</v>
      </c>
      <c r="G48" s="84" t="b">
        <v>0</v>
      </c>
      <c r="H48" s="84" t="b">
        <v>0</v>
      </c>
      <c r="I48" s="84" t="b">
        <v>0</v>
      </c>
      <c r="J48" s="84" t="b">
        <v>0</v>
      </c>
      <c r="K48" s="84" t="b">
        <v>0</v>
      </c>
      <c r="L48" s="84" t="b">
        <v>0</v>
      </c>
    </row>
    <row r="49" spans="1:12" ht="15">
      <c r="A49" s="84" t="s">
        <v>1102</v>
      </c>
      <c r="B49" s="84" t="s">
        <v>1075</v>
      </c>
      <c r="C49" s="84">
        <v>5</v>
      </c>
      <c r="D49" s="123">
        <v>0.005022240495421527</v>
      </c>
      <c r="E49" s="123">
        <v>1.0466048946966606</v>
      </c>
      <c r="F49" s="84" t="s">
        <v>1432</v>
      </c>
      <c r="G49" s="84" t="b">
        <v>0</v>
      </c>
      <c r="H49" s="84" t="b">
        <v>0</v>
      </c>
      <c r="I49" s="84" t="b">
        <v>0</v>
      </c>
      <c r="J49" s="84" t="b">
        <v>0</v>
      </c>
      <c r="K49" s="84" t="b">
        <v>0</v>
      </c>
      <c r="L49" s="84" t="b">
        <v>0</v>
      </c>
    </row>
    <row r="50" spans="1:12" ht="15">
      <c r="A50" s="84" t="s">
        <v>1095</v>
      </c>
      <c r="B50" s="84" t="s">
        <v>1320</v>
      </c>
      <c r="C50" s="84">
        <v>5</v>
      </c>
      <c r="D50" s="123">
        <v>0.005022240495421527</v>
      </c>
      <c r="E50" s="123">
        <v>1.5006023505691855</v>
      </c>
      <c r="F50" s="84" t="s">
        <v>1432</v>
      </c>
      <c r="G50" s="84" t="b">
        <v>0</v>
      </c>
      <c r="H50" s="84" t="b">
        <v>0</v>
      </c>
      <c r="I50" s="84" t="b">
        <v>0</v>
      </c>
      <c r="J50" s="84" t="b">
        <v>0</v>
      </c>
      <c r="K50" s="84" t="b">
        <v>0</v>
      </c>
      <c r="L50" s="84" t="b">
        <v>0</v>
      </c>
    </row>
    <row r="51" spans="1:12" ht="15">
      <c r="A51" s="84" t="s">
        <v>1320</v>
      </c>
      <c r="B51" s="84" t="s">
        <v>1289</v>
      </c>
      <c r="C51" s="84">
        <v>5</v>
      </c>
      <c r="D51" s="123">
        <v>0.005022240495421527</v>
      </c>
      <c r="E51" s="123">
        <v>1.9107768156582345</v>
      </c>
      <c r="F51" s="84" t="s">
        <v>1432</v>
      </c>
      <c r="G51" s="84" t="b">
        <v>0</v>
      </c>
      <c r="H51" s="84" t="b">
        <v>0</v>
      </c>
      <c r="I51" s="84" t="b">
        <v>0</v>
      </c>
      <c r="J51" s="84" t="b">
        <v>0</v>
      </c>
      <c r="K51" s="84" t="b">
        <v>0</v>
      </c>
      <c r="L51" s="84" t="b">
        <v>0</v>
      </c>
    </row>
    <row r="52" spans="1:12" ht="15">
      <c r="A52" s="84" t="s">
        <v>1291</v>
      </c>
      <c r="B52" s="84" t="s">
        <v>1099</v>
      </c>
      <c r="C52" s="84">
        <v>5</v>
      </c>
      <c r="D52" s="123">
        <v>0.005022240495421527</v>
      </c>
      <c r="E52" s="123">
        <v>1.3197122086317352</v>
      </c>
      <c r="F52" s="84" t="s">
        <v>1432</v>
      </c>
      <c r="G52" s="84" t="b">
        <v>0</v>
      </c>
      <c r="H52" s="84" t="b">
        <v>0</v>
      </c>
      <c r="I52" s="84" t="b">
        <v>0</v>
      </c>
      <c r="J52" s="84" t="b">
        <v>0</v>
      </c>
      <c r="K52" s="84" t="b">
        <v>0</v>
      </c>
      <c r="L52" s="84" t="b">
        <v>0</v>
      </c>
    </row>
    <row r="53" spans="1:12" ht="15">
      <c r="A53" s="84" t="s">
        <v>1099</v>
      </c>
      <c r="B53" s="84" t="s">
        <v>1305</v>
      </c>
      <c r="C53" s="84">
        <v>5</v>
      </c>
      <c r="D53" s="123">
        <v>0.005022240495421527</v>
      </c>
      <c r="E53" s="123">
        <v>1.5683541348360284</v>
      </c>
      <c r="F53" s="84" t="s">
        <v>1432</v>
      </c>
      <c r="G53" s="84" t="b">
        <v>0</v>
      </c>
      <c r="H53" s="84" t="b">
        <v>0</v>
      </c>
      <c r="I53" s="84" t="b">
        <v>0</v>
      </c>
      <c r="J53" s="84" t="b">
        <v>1</v>
      </c>
      <c r="K53" s="84" t="b">
        <v>0</v>
      </c>
      <c r="L53" s="84" t="b">
        <v>0</v>
      </c>
    </row>
    <row r="54" spans="1:12" ht="15">
      <c r="A54" s="84" t="s">
        <v>1315</v>
      </c>
      <c r="B54" s="84" t="s">
        <v>1111</v>
      </c>
      <c r="C54" s="84">
        <v>4</v>
      </c>
      <c r="D54" s="123">
        <v>0.004334233255139038</v>
      </c>
      <c r="E54" s="123">
        <v>2.1818435879447726</v>
      </c>
      <c r="F54" s="84" t="s">
        <v>1432</v>
      </c>
      <c r="G54" s="84" t="b">
        <v>0</v>
      </c>
      <c r="H54" s="84" t="b">
        <v>0</v>
      </c>
      <c r="I54" s="84" t="b">
        <v>0</v>
      </c>
      <c r="J54" s="84" t="b">
        <v>0</v>
      </c>
      <c r="K54" s="84" t="b">
        <v>0</v>
      </c>
      <c r="L54" s="84" t="b">
        <v>0</v>
      </c>
    </row>
    <row r="55" spans="1:12" ht="15">
      <c r="A55" s="84" t="s">
        <v>247</v>
      </c>
      <c r="B55" s="84" t="s">
        <v>355</v>
      </c>
      <c r="C55" s="84">
        <v>4</v>
      </c>
      <c r="D55" s="123">
        <v>0.004334233255139038</v>
      </c>
      <c r="E55" s="123">
        <v>1.007686828666291</v>
      </c>
      <c r="F55" s="84" t="s">
        <v>1432</v>
      </c>
      <c r="G55" s="84" t="b">
        <v>0</v>
      </c>
      <c r="H55" s="84" t="b">
        <v>0</v>
      </c>
      <c r="I55" s="84" t="b">
        <v>0</v>
      </c>
      <c r="J55" s="84" t="b">
        <v>0</v>
      </c>
      <c r="K55" s="84" t="b">
        <v>0</v>
      </c>
      <c r="L55" s="84" t="b">
        <v>0</v>
      </c>
    </row>
    <row r="56" spans="1:12" ht="15">
      <c r="A56" s="84" t="s">
        <v>242</v>
      </c>
      <c r="B56" s="84" t="s">
        <v>1105</v>
      </c>
      <c r="C56" s="84">
        <v>4</v>
      </c>
      <c r="D56" s="123">
        <v>0.004334233255139038</v>
      </c>
      <c r="E56" s="123">
        <v>1.384806993400755</v>
      </c>
      <c r="F56" s="84" t="s">
        <v>1432</v>
      </c>
      <c r="G56" s="84" t="b">
        <v>0</v>
      </c>
      <c r="H56" s="84" t="b">
        <v>0</v>
      </c>
      <c r="I56" s="84" t="b">
        <v>0</v>
      </c>
      <c r="J56" s="84" t="b">
        <v>0</v>
      </c>
      <c r="K56" s="84" t="b">
        <v>0</v>
      </c>
      <c r="L56" s="84" t="b">
        <v>0</v>
      </c>
    </row>
    <row r="57" spans="1:12" ht="15">
      <c r="A57" s="84" t="s">
        <v>1309</v>
      </c>
      <c r="B57" s="84" t="s">
        <v>249</v>
      </c>
      <c r="C57" s="84">
        <v>4</v>
      </c>
      <c r="D57" s="123">
        <v>0.004334233255139038</v>
      </c>
      <c r="E57" s="123">
        <v>2.0155121661782474</v>
      </c>
      <c r="F57" s="84" t="s">
        <v>1432</v>
      </c>
      <c r="G57" s="84" t="b">
        <v>1</v>
      </c>
      <c r="H57" s="84" t="b">
        <v>0</v>
      </c>
      <c r="I57" s="84" t="b">
        <v>0</v>
      </c>
      <c r="J57" s="84" t="b">
        <v>0</v>
      </c>
      <c r="K57" s="84" t="b">
        <v>0</v>
      </c>
      <c r="L57" s="84" t="b">
        <v>0</v>
      </c>
    </row>
    <row r="58" spans="1:12" ht="15">
      <c r="A58" s="84" t="s">
        <v>1056</v>
      </c>
      <c r="B58" s="84" t="s">
        <v>1119</v>
      </c>
      <c r="C58" s="84">
        <v>4</v>
      </c>
      <c r="D58" s="123">
        <v>0.004334233255139038</v>
      </c>
      <c r="E58" s="123">
        <v>1.382503038491191</v>
      </c>
      <c r="F58" s="84" t="s">
        <v>1432</v>
      </c>
      <c r="G58" s="84" t="b">
        <v>0</v>
      </c>
      <c r="H58" s="84" t="b">
        <v>0</v>
      </c>
      <c r="I58" s="84" t="b">
        <v>0</v>
      </c>
      <c r="J58" s="84" t="b">
        <v>0</v>
      </c>
      <c r="K58" s="84" t="b">
        <v>0</v>
      </c>
      <c r="L58" s="84" t="b">
        <v>0</v>
      </c>
    </row>
    <row r="59" spans="1:12" ht="15">
      <c r="A59" s="84" t="s">
        <v>1314</v>
      </c>
      <c r="B59" s="84" t="s">
        <v>1326</v>
      </c>
      <c r="C59" s="84">
        <v>4</v>
      </c>
      <c r="D59" s="123">
        <v>0.004334233255139038</v>
      </c>
      <c r="E59" s="123">
        <v>2.357934847000454</v>
      </c>
      <c r="F59" s="84" t="s">
        <v>1432</v>
      </c>
      <c r="G59" s="84" t="b">
        <v>0</v>
      </c>
      <c r="H59" s="84" t="b">
        <v>0</v>
      </c>
      <c r="I59" s="84" t="b">
        <v>0</v>
      </c>
      <c r="J59" s="84" t="b">
        <v>0</v>
      </c>
      <c r="K59" s="84" t="b">
        <v>0</v>
      </c>
      <c r="L59" s="84" t="b">
        <v>0</v>
      </c>
    </row>
    <row r="60" spans="1:12" ht="15">
      <c r="A60" s="84" t="s">
        <v>1329</v>
      </c>
      <c r="B60" s="84" t="s">
        <v>1330</v>
      </c>
      <c r="C60" s="84">
        <v>4</v>
      </c>
      <c r="D60" s="123">
        <v>0.004334233255139038</v>
      </c>
      <c r="E60" s="123">
        <v>2.45484486000851</v>
      </c>
      <c r="F60" s="84" t="s">
        <v>1432</v>
      </c>
      <c r="G60" s="84" t="b">
        <v>0</v>
      </c>
      <c r="H60" s="84" t="b">
        <v>0</v>
      </c>
      <c r="I60" s="84" t="b">
        <v>0</v>
      </c>
      <c r="J60" s="84" t="b">
        <v>0</v>
      </c>
      <c r="K60" s="84" t="b">
        <v>0</v>
      </c>
      <c r="L60" s="84" t="b">
        <v>0</v>
      </c>
    </row>
    <row r="61" spans="1:12" ht="15">
      <c r="A61" s="84" t="s">
        <v>1095</v>
      </c>
      <c r="B61" s="84" t="s">
        <v>355</v>
      </c>
      <c r="C61" s="84">
        <v>4</v>
      </c>
      <c r="D61" s="123">
        <v>0.004334233255139038</v>
      </c>
      <c r="E61" s="123">
        <v>0.3544743148909473</v>
      </c>
      <c r="F61" s="84" t="s">
        <v>1432</v>
      </c>
      <c r="G61" s="84" t="b">
        <v>0</v>
      </c>
      <c r="H61" s="84" t="b">
        <v>0</v>
      </c>
      <c r="I61" s="84" t="b">
        <v>0</v>
      </c>
      <c r="J61" s="84" t="b">
        <v>0</v>
      </c>
      <c r="K61" s="84" t="b">
        <v>0</v>
      </c>
      <c r="L61" s="84" t="b">
        <v>0</v>
      </c>
    </row>
    <row r="62" spans="1:12" ht="15">
      <c r="A62" s="84" t="s">
        <v>242</v>
      </c>
      <c r="B62" s="84" t="s">
        <v>1306</v>
      </c>
      <c r="C62" s="84">
        <v>4</v>
      </c>
      <c r="D62" s="123">
        <v>0.004334233255139038</v>
      </c>
      <c r="E62" s="123">
        <v>1.384806993400755</v>
      </c>
      <c r="F62" s="84" t="s">
        <v>1432</v>
      </c>
      <c r="G62" s="84" t="b">
        <v>0</v>
      </c>
      <c r="H62" s="84" t="b">
        <v>0</v>
      </c>
      <c r="I62" s="84" t="b">
        <v>0</v>
      </c>
      <c r="J62" s="84" t="b">
        <v>0</v>
      </c>
      <c r="K62" s="84" t="b">
        <v>0</v>
      </c>
      <c r="L62" s="84" t="b">
        <v>0</v>
      </c>
    </row>
    <row r="63" spans="1:12" ht="15">
      <c r="A63" s="84" t="s">
        <v>1096</v>
      </c>
      <c r="B63" s="84" t="s">
        <v>1332</v>
      </c>
      <c r="C63" s="84">
        <v>4</v>
      </c>
      <c r="D63" s="123">
        <v>0.004334233255139038</v>
      </c>
      <c r="E63" s="123">
        <v>1.7781512503836436</v>
      </c>
      <c r="F63" s="84" t="s">
        <v>1432</v>
      </c>
      <c r="G63" s="84" t="b">
        <v>0</v>
      </c>
      <c r="H63" s="84" t="b">
        <v>0</v>
      </c>
      <c r="I63" s="84" t="b">
        <v>0</v>
      </c>
      <c r="J63" s="84" t="b">
        <v>0</v>
      </c>
      <c r="K63" s="84" t="b">
        <v>0</v>
      </c>
      <c r="L63" s="84" t="b">
        <v>0</v>
      </c>
    </row>
    <row r="64" spans="1:12" ht="15">
      <c r="A64" s="84" t="s">
        <v>1332</v>
      </c>
      <c r="B64" s="84" t="s">
        <v>1333</v>
      </c>
      <c r="C64" s="84">
        <v>4</v>
      </c>
      <c r="D64" s="123">
        <v>0.004334233255139038</v>
      </c>
      <c r="E64" s="123">
        <v>2.45484486000851</v>
      </c>
      <c r="F64" s="84" t="s">
        <v>1432</v>
      </c>
      <c r="G64" s="84" t="b">
        <v>0</v>
      </c>
      <c r="H64" s="84" t="b">
        <v>0</v>
      </c>
      <c r="I64" s="84" t="b">
        <v>0</v>
      </c>
      <c r="J64" s="84" t="b">
        <v>0</v>
      </c>
      <c r="K64" s="84" t="b">
        <v>0</v>
      </c>
      <c r="L64" s="84" t="b">
        <v>0</v>
      </c>
    </row>
    <row r="65" spans="1:12" ht="15">
      <c r="A65" s="84" t="s">
        <v>1333</v>
      </c>
      <c r="B65" s="84" t="s">
        <v>1334</v>
      </c>
      <c r="C65" s="84">
        <v>4</v>
      </c>
      <c r="D65" s="123">
        <v>0.004334233255139038</v>
      </c>
      <c r="E65" s="123">
        <v>2.45484486000851</v>
      </c>
      <c r="F65" s="84" t="s">
        <v>1432</v>
      </c>
      <c r="G65" s="84" t="b">
        <v>0</v>
      </c>
      <c r="H65" s="84" t="b">
        <v>0</v>
      </c>
      <c r="I65" s="84" t="b">
        <v>0</v>
      </c>
      <c r="J65" s="84" t="b">
        <v>0</v>
      </c>
      <c r="K65" s="84" t="b">
        <v>0</v>
      </c>
      <c r="L65" s="84" t="b">
        <v>0</v>
      </c>
    </row>
    <row r="66" spans="1:12" ht="15">
      <c r="A66" s="84" t="s">
        <v>1334</v>
      </c>
      <c r="B66" s="84" t="s">
        <v>1335</v>
      </c>
      <c r="C66" s="84">
        <v>4</v>
      </c>
      <c r="D66" s="123">
        <v>0.004334233255139038</v>
      </c>
      <c r="E66" s="123">
        <v>2.45484486000851</v>
      </c>
      <c r="F66" s="84" t="s">
        <v>1432</v>
      </c>
      <c r="G66" s="84" t="b">
        <v>0</v>
      </c>
      <c r="H66" s="84" t="b">
        <v>0</v>
      </c>
      <c r="I66" s="84" t="b">
        <v>0</v>
      </c>
      <c r="J66" s="84" t="b">
        <v>0</v>
      </c>
      <c r="K66" s="84" t="b">
        <v>0</v>
      </c>
      <c r="L66" s="84" t="b">
        <v>0</v>
      </c>
    </row>
    <row r="67" spans="1:12" ht="15">
      <c r="A67" s="84" t="s">
        <v>1335</v>
      </c>
      <c r="B67" s="84" t="s">
        <v>1336</v>
      </c>
      <c r="C67" s="84">
        <v>4</v>
      </c>
      <c r="D67" s="123">
        <v>0.004334233255139038</v>
      </c>
      <c r="E67" s="123">
        <v>2.45484486000851</v>
      </c>
      <c r="F67" s="84" t="s">
        <v>1432</v>
      </c>
      <c r="G67" s="84" t="b">
        <v>0</v>
      </c>
      <c r="H67" s="84" t="b">
        <v>0</v>
      </c>
      <c r="I67" s="84" t="b">
        <v>0</v>
      </c>
      <c r="J67" s="84" t="b">
        <v>0</v>
      </c>
      <c r="K67" s="84" t="b">
        <v>0</v>
      </c>
      <c r="L67" s="84" t="b">
        <v>0</v>
      </c>
    </row>
    <row r="68" spans="1:12" ht="15">
      <c r="A68" s="84" t="s">
        <v>1336</v>
      </c>
      <c r="B68" s="84" t="s">
        <v>1337</v>
      </c>
      <c r="C68" s="84">
        <v>4</v>
      </c>
      <c r="D68" s="123">
        <v>0.004334233255139038</v>
      </c>
      <c r="E68" s="123">
        <v>2.45484486000851</v>
      </c>
      <c r="F68" s="84" t="s">
        <v>1432</v>
      </c>
      <c r="G68" s="84" t="b">
        <v>0</v>
      </c>
      <c r="H68" s="84" t="b">
        <v>0</v>
      </c>
      <c r="I68" s="84" t="b">
        <v>0</v>
      </c>
      <c r="J68" s="84" t="b">
        <v>0</v>
      </c>
      <c r="K68" s="84" t="b">
        <v>0</v>
      </c>
      <c r="L68" s="84" t="b">
        <v>0</v>
      </c>
    </row>
    <row r="69" spans="1:12" ht="15">
      <c r="A69" s="84" t="s">
        <v>1337</v>
      </c>
      <c r="B69" s="84" t="s">
        <v>1338</v>
      </c>
      <c r="C69" s="84">
        <v>4</v>
      </c>
      <c r="D69" s="123">
        <v>0.004334233255139038</v>
      </c>
      <c r="E69" s="123">
        <v>2.45484486000851</v>
      </c>
      <c r="F69" s="84" t="s">
        <v>1432</v>
      </c>
      <c r="G69" s="84" t="b">
        <v>0</v>
      </c>
      <c r="H69" s="84" t="b">
        <v>0</v>
      </c>
      <c r="I69" s="84" t="b">
        <v>0</v>
      </c>
      <c r="J69" s="84" t="b">
        <v>0</v>
      </c>
      <c r="K69" s="84" t="b">
        <v>0</v>
      </c>
      <c r="L69" s="84" t="b">
        <v>0</v>
      </c>
    </row>
    <row r="70" spans="1:12" ht="15">
      <c r="A70" s="84" t="s">
        <v>1338</v>
      </c>
      <c r="B70" s="84" t="s">
        <v>1339</v>
      </c>
      <c r="C70" s="84">
        <v>4</v>
      </c>
      <c r="D70" s="123">
        <v>0.004334233255139038</v>
      </c>
      <c r="E70" s="123">
        <v>2.45484486000851</v>
      </c>
      <c r="F70" s="84" t="s">
        <v>1432</v>
      </c>
      <c r="G70" s="84" t="b">
        <v>0</v>
      </c>
      <c r="H70" s="84" t="b">
        <v>0</v>
      </c>
      <c r="I70" s="84" t="b">
        <v>0</v>
      </c>
      <c r="J70" s="84" t="b">
        <v>0</v>
      </c>
      <c r="K70" s="84" t="b">
        <v>0</v>
      </c>
      <c r="L70" s="84" t="b">
        <v>0</v>
      </c>
    </row>
    <row r="71" spans="1:12" ht="15">
      <c r="A71" s="84" t="s">
        <v>1339</v>
      </c>
      <c r="B71" s="84" t="s">
        <v>1304</v>
      </c>
      <c r="C71" s="84">
        <v>4</v>
      </c>
      <c r="D71" s="123">
        <v>0.004334233255139038</v>
      </c>
      <c r="E71" s="123">
        <v>2.211806811322216</v>
      </c>
      <c r="F71" s="84" t="s">
        <v>1432</v>
      </c>
      <c r="G71" s="84" t="b">
        <v>0</v>
      </c>
      <c r="H71" s="84" t="b">
        <v>0</v>
      </c>
      <c r="I71" s="84" t="b">
        <v>0</v>
      </c>
      <c r="J71" s="84" t="b">
        <v>0</v>
      </c>
      <c r="K71" s="84" t="b">
        <v>0</v>
      </c>
      <c r="L71" s="84" t="b">
        <v>0</v>
      </c>
    </row>
    <row r="72" spans="1:12" ht="15">
      <c r="A72" s="84" t="s">
        <v>1342</v>
      </c>
      <c r="B72" s="84" t="s">
        <v>1074</v>
      </c>
      <c r="C72" s="84">
        <v>3</v>
      </c>
      <c r="D72" s="123">
        <v>0.00355664735753787</v>
      </c>
      <c r="E72" s="123">
        <v>2.45484486000851</v>
      </c>
      <c r="F72" s="84" t="s">
        <v>1432</v>
      </c>
      <c r="G72" s="84" t="b">
        <v>0</v>
      </c>
      <c r="H72" s="84" t="b">
        <v>0</v>
      </c>
      <c r="I72" s="84" t="b">
        <v>0</v>
      </c>
      <c r="J72" s="84" t="b">
        <v>0</v>
      </c>
      <c r="K72" s="84" t="b">
        <v>0</v>
      </c>
      <c r="L72" s="84" t="b">
        <v>0</v>
      </c>
    </row>
    <row r="73" spans="1:12" ht="15">
      <c r="A73" s="84" t="s">
        <v>1321</v>
      </c>
      <c r="B73" s="84" t="s">
        <v>249</v>
      </c>
      <c r="C73" s="84">
        <v>3</v>
      </c>
      <c r="D73" s="123">
        <v>0.00355664735753787</v>
      </c>
      <c r="E73" s="123">
        <v>2.0155121661782474</v>
      </c>
      <c r="F73" s="84" t="s">
        <v>1432</v>
      </c>
      <c r="G73" s="84" t="b">
        <v>0</v>
      </c>
      <c r="H73" s="84" t="b">
        <v>0</v>
      </c>
      <c r="I73" s="84" t="b">
        <v>0</v>
      </c>
      <c r="J73" s="84" t="b">
        <v>0</v>
      </c>
      <c r="K73" s="84" t="b">
        <v>0</v>
      </c>
      <c r="L73" s="84" t="b">
        <v>0</v>
      </c>
    </row>
    <row r="74" spans="1:12" ht="15">
      <c r="A74" s="84" t="s">
        <v>1343</v>
      </c>
      <c r="B74" s="84" t="s">
        <v>1344</v>
      </c>
      <c r="C74" s="84">
        <v>3</v>
      </c>
      <c r="D74" s="123">
        <v>0.00355664735753787</v>
      </c>
      <c r="E74" s="123">
        <v>2.57978359661681</v>
      </c>
      <c r="F74" s="84" t="s">
        <v>1432</v>
      </c>
      <c r="G74" s="84" t="b">
        <v>0</v>
      </c>
      <c r="H74" s="84" t="b">
        <v>0</v>
      </c>
      <c r="I74" s="84" t="b">
        <v>0</v>
      </c>
      <c r="J74" s="84" t="b">
        <v>0</v>
      </c>
      <c r="K74" s="84" t="b">
        <v>0</v>
      </c>
      <c r="L74" s="84" t="b">
        <v>0</v>
      </c>
    </row>
    <row r="75" spans="1:12" ht="15">
      <c r="A75" s="84" t="s">
        <v>1344</v>
      </c>
      <c r="B75" s="84" t="s">
        <v>252</v>
      </c>
      <c r="C75" s="84">
        <v>3</v>
      </c>
      <c r="D75" s="123">
        <v>0.00355664735753787</v>
      </c>
      <c r="E75" s="123">
        <v>2.57978359661681</v>
      </c>
      <c r="F75" s="84" t="s">
        <v>1432</v>
      </c>
      <c r="G75" s="84" t="b">
        <v>0</v>
      </c>
      <c r="H75" s="84" t="b">
        <v>0</v>
      </c>
      <c r="I75" s="84" t="b">
        <v>0</v>
      </c>
      <c r="J75" s="84" t="b">
        <v>0</v>
      </c>
      <c r="K75" s="84" t="b">
        <v>0</v>
      </c>
      <c r="L75" s="84" t="b">
        <v>0</v>
      </c>
    </row>
    <row r="76" spans="1:12" ht="15">
      <c r="A76" s="84" t="s">
        <v>242</v>
      </c>
      <c r="B76" s="84" t="s">
        <v>355</v>
      </c>
      <c r="C76" s="84">
        <v>3</v>
      </c>
      <c r="D76" s="123">
        <v>0.00355664735753787</v>
      </c>
      <c r="E76" s="123">
        <v>0.11374022111421708</v>
      </c>
      <c r="F76" s="84" t="s">
        <v>1432</v>
      </c>
      <c r="G76" s="84" t="b">
        <v>0</v>
      </c>
      <c r="H76" s="84" t="b">
        <v>0</v>
      </c>
      <c r="I76" s="84" t="b">
        <v>0</v>
      </c>
      <c r="J76" s="84" t="b">
        <v>0</v>
      </c>
      <c r="K76" s="84" t="b">
        <v>0</v>
      </c>
      <c r="L76" s="84" t="b">
        <v>0</v>
      </c>
    </row>
    <row r="77" spans="1:12" ht="15">
      <c r="A77" s="84" t="s">
        <v>1114</v>
      </c>
      <c r="B77" s="84" t="s">
        <v>1115</v>
      </c>
      <c r="C77" s="84">
        <v>3</v>
      </c>
      <c r="D77" s="123">
        <v>0.00355664735753787</v>
      </c>
      <c r="E77" s="123">
        <v>2.57978359661681</v>
      </c>
      <c r="F77" s="84" t="s">
        <v>1432</v>
      </c>
      <c r="G77" s="84" t="b">
        <v>0</v>
      </c>
      <c r="H77" s="84" t="b">
        <v>0</v>
      </c>
      <c r="I77" s="84" t="b">
        <v>0</v>
      </c>
      <c r="J77" s="84" t="b">
        <v>0</v>
      </c>
      <c r="K77" s="84" t="b">
        <v>0</v>
      </c>
      <c r="L77" s="84" t="b">
        <v>0</v>
      </c>
    </row>
    <row r="78" spans="1:12" ht="15">
      <c r="A78" s="84" t="s">
        <v>1115</v>
      </c>
      <c r="B78" s="84" t="s">
        <v>1116</v>
      </c>
      <c r="C78" s="84">
        <v>3</v>
      </c>
      <c r="D78" s="123">
        <v>0.00355664735753787</v>
      </c>
      <c r="E78" s="123">
        <v>2.57978359661681</v>
      </c>
      <c r="F78" s="84" t="s">
        <v>1432</v>
      </c>
      <c r="G78" s="84" t="b">
        <v>0</v>
      </c>
      <c r="H78" s="84" t="b">
        <v>0</v>
      </c>
      <c r="I78" s="84" t="b">
        <v>0</v>
      </c>
      <c r="J78" s="84" t="b">
        <v>0</v>
      </c>
      <c r="K78" s="84" t="b">
        <v>0</v>
      </c>
      <c r="L78" s="84" t="b">
        <v>0</v>
      </c>
    </row>
    <row r="79" spans="1:12" ht="15">
      <c r="A79" s="84" t="s">
        <v>1116</v>
      </c>
      <c r="B79" s="84" t="s">
        <v>1117</v>
      </c>
      <c r="C79" s="84">
        <v>3</v>
      </c>
      <c r="D79" s="123">
        <v>0.00355664735753787</v>
      </c>
      <c r="E79" s="123">
        <v>2.57978359661681</v>
      </c>
      <c r="F79" s="84" t="s">
        <v>1432</v>
      </c>
      <c r="G79" s="84" t="b">
        <v>0</v>
      </c>
      <c r="H79" s="84" t="b">
        <v>0</v>
      </c>
      <c r="I79" s="84" t="b">
        <v>0</v>
      </c>
      <c r="J79" s="84" t="b">
        <v>0</v>
      </c>
      <c r="K79" s="84" t="b">
        <v>0</v>
      </c>
      <c r="L79" s="84" t="b">
        <v>0</v>
      </c>
    </row>
    <row r="80" spans="1:12" ht="15">
      <c r="A80" s="84" t="s">
        <v>1117</v>
      </c>
      <c r="B80" s="84" t="s">
        <v>1113</v>
      </c>
      <c r="C80" s="84">
        <v>3</v>
      </c>
      <c r="D80" s="123">
        <v>0.00355664735753787</v>
      </c>
      <c r="E80" s="123">
        <v>2.45484486000851</v>
      </c>
      <c r="F80" s="84" t="s">
        <v>1432</v>
      </c>
      <c r="G80" s="84" t="b">
        <v>0</v>
      </c>
      <c r="H80" s="84" t="b">
        <v>0</v>
      </c>
      <c r="I80" s="84" t="b">
        <v>0</v>
      </c>
      <c r="J80" s="84" t="b">
        <v>0</v>
      </c>
      <c r="K80" s="84" t="b">
        <v>0</v>
      </c>
      <c r="L80" s="84" t="b">
        <v>0</v>
      </c>
    </row>
    <row r="81" spans="1:12" ht="15">
      <c r="A81" s="84" t="s">
        <v>1113</v>
      </c>
      <c r="B81" s="84" t="s">
        <v>1347</v>
      </c>
      <c r="C81" s="84">
        <v>3</v>
      </c>
      <c r="D81" s="123">
        <v>0.00355664735753787</v>
      </c>
      <c r="E81" s="123">
        <v>2.45484486000851</v>
      </c>
      <c r="F81" s="84" t="s">
        <v>1432</v>
      </c>
      <c r="G81" s="84" t="b">
        <v>0</v>
      </c>
      <c r="H81" s="84" t="b">
        <v>0</v>
      </c>
      <c r="I81" s="84" t="b">
        <v>0</v>
      </c>
      <c r="J81" s="84" t="b">
        <v>0</v>
      </c>
      <c r="K81" s="84" t="b">
        <v>0</v>
      </c>
      <c r="L81" s="84" t="b">
        <v>0</v>
      </c>
    </row>
    <row r="82" spans="1:12" ht="15">
      <c r="A82" s="84" t="s">
        <v>1347</v>
      </c>
      <c r="B82" s="84" t="s">
        <v>1348</v>
      </c>
      <c r="C82" s="84">
        <v>3</v>
      </c>
      <c r="D82" s="123">
        <v>0.00355664735753787</v>
      </c>
      <c r="E82" s="123">
        <v>2.57978359661681</v>
      </c>
      <c r="F82" s="84" t="s">
        <v>1432</v>
      </c>
      <c r="G82" s="84" t="b">
        <v>0</v>
      </c>
      <c r="H82" s="84" t="b">
        <v>0</v>
      </c>
      <c r="I82" s="84" t="b">
        <v>0</v>
      </c>
      <c r="J82" s="84" t="b">
        <v>0</v>
      </c>
      <c r="K82" s="84" t="b">
        <v>0</v>
      </c>
      <c r="L82" s="84" t="b">
        <v>0</v>
      </c>
    </row>
    <row r="83" spans="1:12" ht="15">
      <c r="A83" s="84" t="s">
        <v>1348</v>
      </c>
      <c r="B83" s="84" t="s">
        <v>1349</v>
      </c>
      <c r="C83" s="84">
        <v>3</v>
      </c>
      <c r="D83" s="123">
        <v>0.00355664735753787</v>
      </c>
      <c r="E83" s="123">
        <v>2.57978359661681</v>
      </c>
      <c r="F83" s="84" t="s">
        <v>1432</v>
      </c>
      <c r="G83" s="84" t="b">
        <v>0</v>
      </c>
      <c r="H83" s="84" t="b">
        <v>0</v>
      </c>
      <c r="I83" s="84" t="b">
        <v>0</v>
      </c>
      <c r="J83" s="84" t="b">
        <v>0</v>
      </c>
      <c r="K83" s="84" t="b">
        <v>0</v>
      </c>
      <c r="L83" s="84" t="b">
        <v>0</v>
      </c>
    </row>
    <row r="84" spans="1:12" ht="15">
      <c r="A84" s="84" t="s">
        <v>1349</v>
      </c>
      <c r="B84" s="84" t="s">
        <v>1315</v>
      </c>
      <c r="C84" s="84">
        <v>3</v>
      </c>
      <c r="D84" s="123">
        <v>0.00355664735753787</v>
      </c>
      <c r="E84" s="123">
        <v>2.357934847000454</v>
      </c>
      <c r="F84" s="84" t="s">
        <v>1432</v>
      </c>
      <c r="G84" s="84" t="b">
        <v>0</v>
      </c>
      <c r="H84" s="84" t="b">
        <v>0</v>
      </c>
      <c r="I84" s="84" t="b">
        <v>0</v>
      </c>
      <c r="J84" s="84" t="b">
        <v>0</v>
      </c>
      <c r="K84" s="84" t="b">
        <v>0</v>
      </c>
      <c r="L84" s="84" t="b">
        <v>0</v>
      </c>
    </row>
    <row r="85" spans="1:12" ht="15">
      <c r="A85" s="84" t="s">
        <v>355</v>
      </c>
      <c r="B85" s="84" t="s">
        <v>1095</v>
      </c>
      <c r="C85" s="84">
        <v>3</v>
      </c>
      <c r="D85" s="123">
        <v>0.00355664735753787</v>
      </c>
      <c r="E85" s="123">
        <v>0.6234017011669337</v>
      </c>
      <c r="F85" s="84" t="s">
        <v>1432</v>
      </c>
      <c r="G85" s="84" t="b">
        <v>0</v>
      </c>
      <c r="H85" s="84" t="b">
        <v>0</v>
      </c>
      <c r="I85" s="84" t="b">
        <v>0</v>
      </c>
      <c r="J85" s="84" t="b">
        <v>0</v>
      </c>
      <c r="K85" s="84" t="b">
        <v>0</v>
      </c>
      <c r="L85" s="84" t="b">
        <v>0</v>
      </c>
    </row>
    <row r="86" spans="1:12" ht="15">
      <c r="A86" s="84" t="s">
        <v>1100</v>
      </c>
      <c r="B86" s="84" t="s">
        <v>1290</v>
      </c>
      <c r="C86" s="84">
        <v>3</v>
      </c>
      <c r="D86" s="123">
        <v>0.00355664735753787</v>
      </c>
      <c r="E86" s="123">
        <v>1.097863459015379</v>
      </c>
      <c r="F86" s="84" t="s">
        <v>1432</v>
      </c>
      <c r="G86" s="84" t="b">
        <v>0</v>
      </c>
      <c r="H86" s="84" t="b">
        <v>0</v>
      </c>
      <c r="I86" s="84" t="b">
        <v>0</v>
      </c>
      <c r="J86" s="84" t="b">
        <v>0</v>
      </c>
      <c r="K86" s="84" t="b">
        <v>0</v>
      </c>
      <c r="L86" s="84" t="b">
        <v>0</v>
      </c>
    </row>
    <row r="87" spans="1:12" ht="15">
      <c r="A87" s="84" t="s">
        <v>1095</v>
      </c>
      <c r="B87" s="84" t="s">
        <v>1327</v>
      </c>
      <c r="C87" s="84">
        <v>3</v>
      </c>
      <c r="D87" s="123">
        <v>0.00355664735753787</v>
      </c>
      <c r="E87" s="123">
        <v>1.3756636139608853</v>
      </c>
      <c r="F87" s="84" t="s">
        <v>1432</v>
      </c>
      <c r="G87" s="84" t="b">
        <v>0</v>
      </c>
      <c r="H87" s="84" t="b">
        <v>0</v>
      </c>
      <c r="I87" s="84" t="b">
        <v>0</v>
      </c>
      <c r="J87" s="84" t="b">
        <v>0</v>
      </c>
      <c r="K87" s="84" t="b">
        <v>0</v>
      </c>
      <c r="L87" s="84" t="b">
        <v>0</v>
      </c>
    </row>
    <row r="88" spans="1:12" ht="15">
      <c r="A88" s="84" t="s">
        <v>1327</v>
      </c>
      <c r="B88" s="84" t="s">
        <v>1356</v>
      </c>
      <c r="C88" s="84">
        <v>3</v>
      </c>
      <c r="D88" s="123">
        <v>0.00355664735753787</v>
      </c>
      <c r="E88" s="123">
        <v>2.45484486000851</v>
      </c>
      <c r="F88" s="84" t="s">
        <v>1432</v>
      </c>
      <c r="G88" s="84" t="b">
        <v>0</v>
      </c>
      <c r="H88" s="84" t="b">
        <v>0</v>
      </c>
      <c r="I88" s="84" t="b">
        <v>0</v>
      </c>
      <c r="J88" s="84" t="b">
        <v>0</v>
      </c>
      <c r="K88" s="84" t="b">
        <v>0</v>
      </c>
      <c r="L88" s="84" t="b">
        <v>0</v>
      </c>
    </row>
    <row r="89" spans="1:12" ht="15">
      <c r="A89" s="84" t="s">
        <v>1356</v>
      </c>
      <c r="B89" s="84" t="s">
        <v>1357</v>
      </c>
      <c r="C89" s="84">
        <v>3</v>
      </c>
      <c r="D89" s="123">
        <v>0.00355664735753787</v>
      </c>
      <c r="E89" s="123">
        <v>2.57978359661681</v>
      </c>
      <c r="F89" s="84" t="s">
        <v>1432</v>
      </c>
      <c r="G89" s="84" t="b">
        <v>0</v>
      </c>
      <c r="H89" s="84" t="b">
        <v>0</v>
      </c>
      <c r="I89" s="84" t="b">
        <v>0</v>
      </c>
      <c r="J89" s="84" t="b">
        <v>0</v>
      </c>
      <c r="K89" s="84" t="b">
        <v>0</v>
      </c>
      <c r="L89" s="84" t="b">
        <v>0</v>
      </c>
    </row>
    <row r="90" spans="1:12" ht="15">
      <c r="A90" s="84" t="s">
        <v>1357</v>
      </c>
      <c r="B90" s="84" t="s">
        <v>1358</v>
      </c>
      <c r="C90" s="84">
        <v>3</v>
      </c>
      <c r="D90" s="123">
        <v>0.00355664735753787</v>
      </c>
      <c r="E90" s="123">
        <v>2.57978359661681</v>
      </c>
      <c r="F90" s="84" t="s">
        <v>1432</v>
      </c>
      <c r="G90" s="84" t="b">
        <v>0</v>
      </c>
      <c r="H90" s="84" t="b">
        <v>0</v>
      </c>
      <c r="I90" s="84" t="b">
        <v>0</v>
      </c>
      <c r="J90" s="84" t="b">
        <v>0</v>
      </c>
      <c r="K90" s="84" t="b">
        <v>0</v>
      </c>
      <c r="L90" s="84" t="b">
        <v>0</v>
      </c>
    </row>
    <row r="91" spans="1:12" ht="15">
      <c r="A91" s="84" t="s">
        <v>1358</v>
      </c>
      <c r="B91" s="84" t="s">
        <v>355</v>
      </c>
      <c r="C91" s="84">
        <v>3</v>
      </c>
      <c r="D91" s="123">
        <v>0.00355664735753787</v>
      </c>
      <c r="E91" s="123">
        <v>1.308716824330272</v>
      </c>
      <c r="F91" s="84" t="s">
        <v>1432</v>
      </c>
      <c r="G91" s="84" t="b">
        <v>0</v>
      </c>
      <c r="H91" s="84" t="b">
        <v>0</v>
      </c>
      <c r="I91" s="84" t="b">
        <v>0</v>
      </c>
      <c r="J91" s="84" t="b">
        <v>0</v>
      </c>
      <c r="K91" s="84" t="b">
        <v>0</v>
      </c>
      <c r="L91" s="84" t="b">
        <v>0</v>
      </c>
    </row>
    <row r="92" spans="1:12" ht="15">
      <c r="A92" s="84" t="s">
        <v>1311</v>
      </c>
      <c r="B92" s="84" t="s">
        <v>1359</v>
      </c>
      <c r="C92" s="84">
        <v>3</v>
      </c>
      <c r="D92" s="123">
        <v>0.00355664735753787</v>
      </c>
      <c r="E92" s="123">
        <v>2.278753600952829</v>
      </c>
      <c r="F92" s="84" t="s">
        <v>1432</v>
      </c>
      <c r="G92" s="84" t="b">
        <v>0</v>
      </c>
      <c r="H92" s="84" t="b">
        <v>0</v>
      </c>
      <c r="I92" s="84" t="b">
        <v>0</v>
      </c>
      <c r="J92" s="84" t="b">
        <v>0</v>
      </c>
      <c r="K92" s="84" t="b">
        <v>0</v>
      </c>
      <c r="L92" s="84" t="b">
        <v>0</v>
      </c>
    </row>
    <row r="93" spans="1:12" ht="15">
      <c r="A93" s="84" t="s">
        <v>1362</v>
      </c>
      <c r="B93" s="84" t="s">
        <v>1331</v>
      </c>
      <c r="C93" s="84">
        <v>3</v>
      </c>
      <c r="D93" s="123">
        <v>0.00355664735753787</v>
      </c>
      <c r="E93" s="123">
        <v>2.45484486000851</v>
      </c>
      <c r="F93" s="84" t="s">
        <v>1432</v>
      </c>
      <c r="G93" s="84" t="b">
        <v>0</v>
      </c>
      <c r="H93" s="84" t="b">
        <v>0</v>
      </c>
      <c r="I93" s="84" t="b">
        <v>0</v>
      </c>
      <c r="J93" s="84" t="b">
        <v>0</v>
      </c>
      <c r="K93" s="84" t="b">
        <v>0</v>
      </c>
      <c r="L93" s="84" t="b">
        <v>0</v>
      </c>
    </row>
    <row r="94" spans="1:12" ht="15">
      <c r="A94" s="84" t="s">
        <v>1364</v>
      </c>
      <c r="B94" s="84" t="s">
        <v>1365</v>
      </c>
      <c r="C94" s="84">
        <v>3</v>
      </c>
      <c r="D94" s="123">
        <v>0.00355664735753787</v>
      </c>
      <c r="E94" s="123">
        <v>2.57978359661681</v>
      </c>
      <c r="F94" s="84" t="s">
        <v>1432</v>
      </c>
      <c r="G94" s="84" t="b">
        <v>0</v>
      </c>
      <c r="H94" s="84" t="b">
        <v>0</v>
      </c>
      <c r="I94" s="84" t="b">
        <v>0</v>
      </c>
      <c r="J94" s="84" t="b">
        <v>0</v>
      </c>
      <c r="K94" s="84" t="b">
        <v>0</v>
      </c>
      <c r="L94" s="84" t="b">
        <v>0</v>
      </c>
    </row>
    <row r="95" spans="1:12" ht="15">
      <c r="A95" s="84" t="s">
        <v>1365</v>
      </c>
      <c r="B95" s="84" t="s">
        <v>1056</v>
      </c>
      <c r="C95" s="84">
        <v>3</v>
      </c>
      <c r="D95" s="123">
        <v>0.00355664735753787</v>
      </c>
      <c r="E95" s="123">
        <v>1.7144821705142663</v>
      </c>
      <c r="F95" s="84" t="s">
        <v>1432</v>
      </c>
      <c r="G95" s="84" t="b">
        <v>0</v>
      </c>
      <c r="H95" s="84" t="b">
        <v>0</v>
      </c>
      <c r="I95" s="84" t="b">
        <v>0</v>
      </c>
      <c r="J95" s="84" t="b">
        <v>0</v>
      </c>
      <c r="K95" s="84" t="b">
        <v>0</v>
      </c>
      <c r="L95" s="84" t="b">
        <v>0</v>
      </c>
    </row>
    <row r="96" spans="1:12" ht="15">
      <c r="A96" s="84" t="s">
        <v>1056</v>
      </c>
      <c r="B96" s="84" t="s">
        <v>1366</v>
      </c>
      <c r="C96" s="84">
        <v>3</v>
      </c>
      <c r="D96" s="123">
        <v>0.00355664735753787</v>
      </c>
      <c r="E96" s="123">
        <v>1.7346855566025534</v>
      </c>
      <c r="F96" s="84" t="s">
        <v>1432</v>
      </c>
      <c r="G96" s="84" t="b">
        <v>0</v>
      </c>
      <c r="H96" s="84" t="b">
        <v>0</v>
      </c>
      <c r="I96" s="84" t="b">
        <v>0</v>
      </c>
      <c r="J96" s="84" t="b">
        <v>0</v>
      </c>
      <c r="K96" s="84" t="b">
        <v>0</v>
      </c>
      <c r="L96" s="84" t="b">
        <v>0</v>
      </c>
    </row>
    <row r="97" spans="1:12" ht="15">
      <c r="A97" s="84" t="s">
        <v>1366</v>
      </c>
      <c r="B97" s="84" t="s">
        <v>1329</v>
      </c>
      <c r="C97" s="84">
        <v>3</v>
      </c>
      <c r="D97" s="123">
        <v>0.00355664735753787</v>
      </c>
      <c r="E97" s="123">
        <v>2.45484486000851</v>
      </c>
      <c r="F97" s="84" t="s">
        <v>1432</v>
      </c>
      <c r="G97" s="84" t="b">
        <v>0</v>
      </c>
      <c r="H97" s="84" t="b">
        <v>0</v>
      </c>
      <c r="I97" s="84" t="b">
        <v>0</v>
      </c>
      <c r="J97" s="84" t="b">
        <v>0</v>
      </c>
      <c r="K97" s="84" t="b">
        <v>0</v>
      </c>
      <c r="L97" s="84" t="b">
        <v>0</v>
      </c>
    </row>
    <row r="98" spans="1:12" ht="15">
      <c r="A98" s="84" t="s">
        <v>1330</v>
      </c>
      <c r="B98" s="84" t="s">
        <v>1323</v>
      </c>
      <c r="C98" s="84">
        <v>3</v>
      </c>
      <c r="D98" s="123">
        <v>0.00355664735753787</v>
      </c>
      <c r="E98" s="123">
        <v>2.3299061234002103</v>
      </c>
      <c r="F98" s="84" t="s">
        <v>1432</v>
      </c>
      <c r="G98" s="84" t="b">
        <v>0</v>
      </c>
      <c r="H98" s="84" t="b">
        <v>0</v>
      </c>
      <c r="I98" s="84" t="b">
        <v>0</v>
      </c>
      <c r="J98" s="84" t="b">
        <v>0</v>
      </c>
      <c r="K98" s="84" t="b">
        <v>0</v>
      </c>
      <c r="L98" s="84" t="b">
        <v>0</v>
      </c>
    </row>
    <row r="99" spans="1:12" ht="15">
      <c r="A99" s="84" t="s">
        <v>1323</v>
      </c>
      <c r="B99" s="84" t="s">
        <v>242</v>
      </c>
      <c r="C99" s="84">
        <v>3</v>
      </c>
      <c r="D99" s="123">
        <v>0.00355664735753787</v>
      </c>
      <c r="E99" s="123">
        <v>1.6532125137753437</v>
      </c>
      <c r="F99" s="84" t="s">
        <v>1432</v>
      </c>
      <c r="G99" s="84" t="b">
        <v>0</v>
      </c>
      <c r="H99" s="84" t="b">
        <v>0</v>
      </c>
      <c r="I99" s="84" t="b">
        <v>0</v>
      </c>
      <c r="J99" s="84" t="b">
        <v>0</v>
      </c>
      <c r="K99" s="84" t="b">
        <v>0</v>
      </c>
      <c r="L99" s="84" t="b">
        <v>0</v>
      </c>
    </row>
    <row r="100" spans="1:12" ht="15">
      <c r="A100" s="84" t="s">
        <v>1311</v>
      </c>
      <c r="B100" s="84" t="s">
        <v>355</v>
      </c>
      <c r="C100" s="84">
        <v>3</v>
      </c>
      <c r="D100" s="123">
        <v>0.00355664735753787</v>
      </c>
      <c r="E100" s="123">
        <v>1.007686828666291</v>
      </c>
      <c r="F100" s="84" t="s">
        <v>1432</v>
      </c>
      <c r="G100" s="84" t="b">
        <v>0</v>
      </c>
      <c r="H100" s="84" t="b">
        <v>0</v>
      </c>
      <c r="I100" s="84" t="b">
        <v>0</v>
      </c>
      <c r="J100" s="84" t="b">
        <v>0</v>
      </c>
      <c r="K100" s="84" t="b">
        <v>0</v>
      </c>
      <c r="L100" s="84" t="b">
        <v>0</v>
      </c>
    </row>
    <row r="101" spans="1:12" ht="15">
      <c r="A101" s="84" t="s">
        <v>1295</v>
      </c>
      <c r="B101" s="84" t="s">
        <v>355</v>
      </c>
      <c r="C101" s="84">
        <v>3</v>
      </c>
      <c r="D101" s="123">
        <v>0.00355664735753787</v>
      </c>
      <c r="E101" s="123">
        <v>0.7066568330023097</v>
      </c>
      <c r="F101" s="84" t="s">
        <v>1432</v>
      </c>
      <c r="G101" s="84" t="b">
        <v>0</v>
      </c>
      <c r="H101" s="84" t="b">
        <v>0</v>
      </c>
      <c r="I101" s="84" t="b">
        <v>0</v>
      </c>
      <c r="J101" s="84" t="b">
        <v>0</v>
      </c>
      <c r="K101" s="84" t="b">
        <v>0</v>
      </c>
      <c r="L101" s="84" t="b">
        <v>0</v>
      </c>
    </row>
    <row r="102" spans="1:12" ht="15">
      <c r="A102" s="84" t="s">
        <v>1305</v>
      </c>
      <c r="B102" s="84" t="s">
        <v>1056</v>
      </c>
      <c r="C102" s="84">
        <v>3</v>
      </c>
      <c r="D102" s="123">
        <v>0.00355664735753787</v>
      </c>
      <c r="E102" s="123">
        <v>1.346505385219672</v>
      </c>
      <c r="F102" s="84" t="s">
        <v>1432</v>
      </c>
      <c r="G102" s="84" t="b">
        <v>1</v>
      </c>
      <c r="H102" s="84" t="b">
        <v>0</v>
      </c>
      <c r="I102" s="84" t="b">
        <v>0</v>
      </c>
      <c r="J102" s="84" t="b">
        <v>0</v>
      </c>
      <c r="K102" s="84" t="b">
        <v>0</v>
      </c>
      <c r="L102" s="84" t="b">
        <v>0</v>
      </c>
    </row>
    <row r="103" spans="1:12" ht="15">
      <c r="A103" s="84" t="s">
        <v>1056</v>
      </c>
      <c r="B103" s="84" t="s">
        <v>1095</v>
      </c>
      <c r="C103" s="84">
        <v>3</v>
      </c>
      <c r="D103" s="123">
        <v>0.00355664735753787</v>
      </c>
      <c r="E103" s="123">
        <v>0.6436050872552208</v>
      </c>
      <c r="F103" s="84" t="s">
        <v>1432</v>
      </c>
      <c r="G103" s="84" t="b">
        <v>0</v>
      </c>
      <c r="H103" s="84" t="b">
        <v>0</v>
      </c>
      <c r="I103" s="84" t="b">
        <v>0</v>
      </c>
      <c r="J103" s="84" t="b">
        <v>0</v>
      </c>
      <c r="K103" s="84" t="b">
        <v>0</v>
      </c>
      <c r="L103" s="84" t="b">
        <v>0</v>
      </c>
    </row>
    <row r="104" spans="1:12" ht="15">
      <c r="A104" s="84" t="s">
        <v>1304</v>
      </c>
      <c r="B104" s="84" t="s">
        <v>1099</v>
      </c>
      <c r="C104" s="84">
        <v>3</v>
      </c>
      <c r="D104" s="123">
        <v>0.00355664735753787</v>
      </c>
      <c r="E104" s="123">
        <v>1.3087168243302723</v>
      </c>
      <c r="F104" s="84" t="s">
        <v>1432</v>
      </c>
      <c r="G104" s="84" t="b">
        <v>0</v>
      </c>
      <c r="H104" s="84" t="b">
        <v>0</v>
      </c>
      <c r="I104" s="84" t="b">
        <v>0</v>
      </c>
      <c r="J104" s="84" t="b">
        <v>0</v>
      </c>
      <c r="K104" s="84" t="b">
        <v>0</v>
      </c>
      <c r="L104" s="84" t="b">
        <v>0</v>
      </c>
    </row>
    <row r="105" spans="1:12" ht="15">
      <c r="A105" s="84" t="s">
        <v>1100</v>
      </c>
      <c r="B105" s="84" t="s">
        <v>355</v>
      </c>
      <c r="C105" s="84">
        <v>3</v>
      </c>
      <c r="D105" s="123">
        <v>0.00355664735753787</v>
      </c>
      <c r="E105" s="123">
        <v>0.46361878431601533</v>
      </c>
      <c r="F105" s="84" t="s">
        <v>1432</v>
      </c>
      <c r="G105" s="84" t="b">
        <v>0</v>
      </c>
      <c r="H105" s="84" t="b">
        <v>0</v>
      </c>
      <c r="I105" s="84" t="b">
        <v>0</v>
      </c>
      <c r="J105" s="84" t="b">
        <v>0</v>
      </c>
      <c r="K105" s="84" t="b">
        <v>0</v>
      </c>
      <c r="L105" s="84" t="b">
        <v>0</v>
      </c>
    </row>
    <row r="106" spans="1:12" ht="15">
      <c r="A106" s="84" t="s">
        <v>1074</v>
      </c>
      <c r="B106" s="84" t="s">
        <v>1312</v>
      </c>
      <c r="C106" s="84">
        <v>2</v>
      </c>
      <c r="D106" s="123">
        <v>0.002658594171510713</v>
      </c>
      <c r="E106" s="123">
        <v>2.153814864344529</v>
      </c>
      <c r="F106" s="84" t="s">
        <v>1432</v>
      </c>
      <c r="G106" s="84" t="b">
        <v>0</v>
      </c>
      <c r="H106" s="84" t="b">
        <v>0</v>
      </c>
      <c r="I106" s="84" t="b">
        <v>0</v>
      </c>
      <c r="J106" s="84" t="b">
        <v>0</v>
      </c>
      <c r="K106" s="84" t="b">
        <v>0</v>
      </c>
      <c r="L106" s="84" t="b">
        <v>0</v>
      </c>
    </row>
    <row r="107" spans="1:12" ht="15">
      <c r="A107" s="84" t="s">
        <v>1313</v>
      </c>
      <c r="B107" s="84" t="s">
        <v>1371</v>
      </c>
      <c r="C107" s="84">
        <v>2</v>
      </c>
      <c r="D107" s="123">
        <v>0.002658594171510713</v>
      </c>
      <c r="E107" s="123">
        <v>2.357934847000454</v>
      </c>
      <c r="F107" s="84" t="s">
        <v>1432</v>
      </c>
      <c r="G107" s="84" t="b">
        <v>0</v>
      </c>
      <c r="H107" s="84" t="b">
        <v>0</v>
      </c>
      <c r="I107" s="84" t="b">
        <v>0</v>
      </c>
      <c r="J107" s="84" t="b">
        <v>0</v>
      </c>
      <c r="K107" s="84" t="b">
        <v>0</v>
      </c>
      <c r="L107" s="84" t="b">
        <v>0</v>
      </c>
    </row>
    <row r="108" spans="1:12" ht="15">
      <c r="A108" s="84" t="s">
        <v>1371</v>
      </c>
      <c r="B108" s="84" t="s">
        <v>1372</v>
      </c>
      <c r="C108" s="84">
        <v>2</v>
      </c>
      <c r="D108" s="123">
        <v>0.002658594171510713</v>
      </c>
      <c r="E108" s="123">
        <v>2.7558748556724915</v>
      </c>
      <c r="F108" s="84" t="s">
        <v>1432</v>
      </c>
      <c r="G108" s="84" t="b">
        <v>0</v>
      </c>
      <c r="H108" s="84" t="b">
        <v>0</v>
      </c>
      <c r="I108" s="84" t="b">
        <v>0</v>
      </c>
      <c r="J108" s="84" t="b">
        <v>0</v>
      </c>
      <c r="K108" s="84" t="b">
        <v>0</v>
      </c>
      <c r="L108" s="84" t="b">
        <v>0</v>
      </c>
    </row>
    <row r="109" spans="1:12" ht="15">
      <c r="A109" s="84" t="s">
        <v>1372</v>
      </c>
      <c r="B109" s="84" t="s">
        <v>1373</v>
      </c>
      <c r="C109" s="84">
        <v>2</v>
      </c>
      <c r="D109" s="123">
        <v>0.002658594171510713</v>
      </c>
      <c r="E109" s="123">
        <v>2.7558748556724915</v>
      </c>
      <c r="F109" s="84" t="s">
        <v>1432</v>
      </c>
      <c r="G109" s="84" t="b">
        <v>0</v>
      </c>
      <c r="H109" s="84" t="b">
        <v>0</v>
      </c>
      <c r="I109" s="84" t="b">
        <v>0</v>
      </c>
      <c r="J109" s="84" t="b">
        <v>0</v>
      </c>
      <c r="K109" s="84" t="b">
        <v>0</v>
      </c>
      <c r="L109" s="84" t="b">
        <v>0</v>
      </c>
    </row>
    <row r="110" spans="1:12" ht="15">
      <c r="A110" s="84" t="s">
        <v>1373</v>
      </c>
      <c r="B110" s="84" t="s">
        <v>1374</v>
      </c>
      <c r="C110" s="84">
        <v>2</v>
      </c>
      <c r="D110" s="123">
        <v>0.002658594171510713</v>
      </c>
      <c r="E110" s="123">
        <v>2.7558748556724915</v>
      </c>
      <c r="F110" s="84" t="s">
        <v>1432</v>
      </c>
      <c r="G110" s="84" t="b">
        <v>0</v>
      </c>
      <c r="H110" s="84" t="b">
        <v>0</v>
      </c>
      <c r="I110" s="84" t="b">
        <v>0</v>
      </c>
      <c r="J110" s="84" t="b">
        <v>0</v>
      </c>
      <c r="K110" s="84" t="b">
        <v>0</v>
      </c>
      <c r="L110" s="84" t="b">
        <v>0</v>
      </c>
    </row>
    <row r="111" spans="1:12" ht="15">
      <c r="A111" s="84" t="s">
        <v>1374</v>
      </c>
      <c r="B111" s="84" t="s">
        <v>1375</v>
      </c>
      <c r="C111" s="84">
        <v>2</v>
      </c>
      <c r="D111" s="123">
        <v>0.002658594171510713</v>
      </c>
      <c r="E111" s="123">
        <v>2.7558748556724915</v>
      </c>
      <c r="F111" s="84" t="s">
        <v>1432</v>
      </c>
      <c r="G111" s="84" t="b">
        <v>0</v>
      </c>
      <c r="H111" s="84" t="b">
        <v>0</v>
      </c>
      <c r="I111" s="84" t="b">
        <v>0</v>
      </c>
      <c r="J111" s="84" t="b">
        <v>0</v>
      </c>
      <c r="K111" s="84" t="b">
        <v>0</v>
      </c>
      <c r="L111" s="84" t="b">
        <v>0</v>
      </c>
    </row>
    <row r="112" spans="1:12" ht="15">
      <c r="A112" s="84" t="s">
        <v>1375</v>
      </c>
      <c r="B112" s="84" t="s">
        <v>1376</v>
      </c>
      <c r="C112" s="84">
        <v>2</v>
      </c>
      <c r="D112" s="123">
        <v>0.002658594171510713</v>
      </c>
      <c r="E112" s="123">
        <v>2.7558748556724915</v>
      </c>
      <c r="F112" s="84" t="s">
        <v>1432</v>
      </c>
      <c r="G112" s="84" t="b">
        <v>0</v>
      </c>
      <c r="H112" s="84" t="b">
        <v>0</v>
      </c>
      <c r="I112" s="84" t="b">
        <v>0</v>
      </c>
      <c r="J112" s="84" t="b">
        <v>0</v>
      </c>
      <c r="K112" s="84" t="b">
        <v>0</v>
      </c>
      <c r="L112" s="84" t="b">
        <v>0</v>
      </c>
    </row>
    <row r="113" spans="1:12" ht="15">
      <c r="A113" s="84" t="s">
        <v>1376</v>
      </c>
      <c r="B113" s="84" t="s">
        <v>1321</v>
      </c>
      <c r="C113" s="84">
        <v>2</v>
      </c>
      <c r="D113" s="123">
        <v>0.002658594171510713</v>
      </c>
      <c r="E113" s="123">
        <v>2.45484486000851</v>
      </c>
      <c r="F113" s="84" t="s">
        <v>1432</v>
      </c>
      <c r="G113" s="84" t="b">
        <v>0</v>
      </c>
      <c r="H113" s="84" t="b">
        <v>0</v>
      </c>
      <c r="I113" s="84" t="b">
        <v>0</v>
      </c>
      <c r="J113" s="84" t="b">
        <v>0</v>
      </c>
      <c r="K113" s="84" t="b">
        <v>0</v>
      </c>
      <c r="L113" s="84" t="b">
        <v>0</v>
      </c>
    </row>
    <row r="114" spans="1:12" ht="15">
      <c r="A114" s="84" t="s">
        <v>245</v>
      </c>
      <c r="B114" s="84" t="s">
        <v>355</v>
      </c>
      <c r="C114" s="84">
        <v>2</v>
      </c>
      <c r="D114" s="123">
        <v>0.002658594171510713</v>
      </c>
      <c r="E114" s="123">
        <v>0.49580346768741657</v>
      </c>
      <c r="F114" s="84" t="s">
        <v>1432</v>
      </c>
      <c r="G114" s="84" t="b">
        <v>0</v>
      </c>
      <c r="H114" s="84" t="b">
        <v>0</v>
      </c>
      <c r="I114" s="84" t="b">
        <v>0</v>
      </c>
      <c r="J114" s="84" t="b">
        <v>0</v>
      </c>
      <c r="K114" s="84" t="b">
        <v>0</v>
      </c>
      <c r="L114" s="84" t="b">
        <v>0</v>
      </c>
    </row>
    <row r="115" spans="1:12" ht="15">
      <c r="A115" s="84" t="s">
        <v>1377</v>
      </c>
      <c r="B115" s="84" t="s">
        <v>1345</v>
      </c>
      <c r="C115" s="84">
        <v>2</v>
      </c>
      <c r="D115" s="123">
        <v>0.002658594171510713</v>
      </c>
      <c r="E115" s="123">
        <v>2.57978359661681</v>
      </c>
      <c r="F115" s="84" t="s">
        <v>1432</v>
      </c>
      <c r="G115" s="84" t="b">
        <v>0</v>
      </c>
      <c r="H115" s="84" t="b">
        <v>0</v>
      </c>
      <c r="I115" s="84" t="b">
        <v>0</v>
      </c>
      <c r="J115" s="84" t="b">
        <v>0</v>
      </c>
      <c r="K115" s="84" t="b">
        <v>0</v>
      </c>
      <c r="L115" s="84" t="b">
        <v>0</v>
      </c>
    </row>
    <row r="116" spans="1:12" ht="15">
      <c r="A116" s="84" t="s">
        <v>1345</v>
      </c>
      <c r="B116" s="84" t="s">
        <v>1378</v>
      </c>
      <c r="C116" s="84">
        <v>2</v>
      </c>
      <c r="D116" s="123">
        <v>0.002658594171510713</v>
      </c>
      <c r="E116" s="123">
        <v>2.57978359661681</v>
      </c>
      <c r="F116" s="84" t="s">
        <v>1432</v>
      </c>
      <c r="G116" s="84" t="b">
        <v>0</v>
      </c>
      <c r="H116" s="84" t="b">
        <v>0</v>
      </c>
      <c r="I116" s="84" t="b">
        <v>0</v>
      </c>
      <c r="J116" s="84" t="b">
        <v>0</v>
      </c>
      <c r="K116" s="84" t="b">
        <v>0</v>
      </c>
      <c r="L116" s="84" t="b">
        <v>0</v>
      </c>
    </row>
    <row r="117" spans="1:12" ht="15">
      <c r="A117" s="84" t="s">
        <v>1378</v>
      </c>
      <c r="B117" s="84" t="s">
        <v>1379</v>
      </c>
      <c r="C117" s="84">
        <v>2</v>
      </c>
      <c r="D117" s="123">
        <v>0.002658594171510713</v>
      </c>
      <c r="E117" s="123">
        <v>2.7558748556724915</v>
      </c>
      <c r="F117" s="84" t="s">
        <v>1432</v>
      </c>
      <c r="G117" s="84" t="b">
        <v>0</v>
      </c>
      <c r="H117" s="84" t="b">
        <v>0</v>
      </c>
      <c r="I117" s="84" t="b">
        <v>0</v>
      </c>
      <c r="J117" s="84" t="b">
        <v>0</v>
      </c>
      <c r="K117" s="84" t="b">
        <v>0</v>
      </c>
      <c r="L117" s="84" t="b">
        <v>0</v>
      </c>
    </row>
    <row r="118" spans="1:12" ht="15">
      <c r="A118" s="84" t="s">
        <v>1379</v>
      </c>
      <c r="B118" s="84" t="s">
        <v>1380</v>
      </c>
      <c r="C118" s="84">
        <v>2</v>
      </c>
      <c r="D118" s="123">
        <v>0.002658594171510713</v>
      </c>
      <c r="E118" s="123">
        <v>2.7558748556724915</v>
      </c>
      <c r="F118" s="84" t="s">
        <v>1432</v>
      </c>
      <c r="G118" s="84" t="b">
        <v>0</v>
      </c>
      <c r="H118" s="84" t="b">
        <v>0</v>
      </c>
      <c r="I118" s="84" t="b">
        <v>0</v>
      </c>
      <c r="J118" s="84" t="b">
        <v>0</v>
      </c>
      <c r="K118" s="84" t="b">
        <v>0</v>
      </c>
      <c r="L118" s="84" t="b">
        <v>0</v>
      </c>
    </row>
    <row r="119" spans="1:12" ht="15">
      <c r="A119" s="84" t="s">
        <v>1380</v>
      </c>
      <c r="B119" s="84" t="s">
        <v>1381</v>
      </c>
      <c r="C119" s="84">
        <v>2</v>
      </c>
      <c r="D119" s="123">
        <v>0.002658594171510713</v>
      </c>
      <c r="E119" s="123">
        <v>2.7558748556724915</v>
      </c>
      <c r="F119" s="84" t="s">
        <v>1432</v>
      </c>
      <c r="G119" s="84" t="b">
        <v>0</v>
      </c>
      <c r="H119" s="84" t="b">
        <v>0</v>
      </c>
      <c r="I119" s="84" t="b">
        <v>0</v>
      </c>
      <c r="J119" s="84" t="b">
        <v>0</v>
      </c>
      <c r="K119" s="84" t="b">
        <v>0</v>
      </c>
      <c r="L119" s="84" t="b">
        <v>0</v>
      </c>
    </row>
    <row r="120" spans="1:12" ht="15">
      <c r="A120" s="84" t="s">
        <v>1381</v>
      </c>
      <c r="B120" s="84" t="s">
        <v>1382</v>
      </c>
      <c r="C120" s="84">
        <v>2</v>
      </c>
      <c r="D120" s="123">
        <v>0.002658594171510713</v>
      </c>
      <c r="E120" s="123">
        <v>2.7558748556724915</v>
      </c>
      <c r="F120" s="84" t="s">
        <v>1432</v>
      </c>
      <c r="G120" s="84" t="b">
        <v>0</v>
      </c>
      <c r="H120" s="84" t="b">
        <v>0</v>
      </c>
      <c r="I120" s="84" t="b">
        <v>0</v>
      </c>
      <c r="J120" s="84" t="b">
        <v>0</v>
      </c>
      <c r="K120" s="84" t="b">
        <v>0</v>
      </c>
      <c r="L120" s="84" t="b">
        <v>0</v>
      </c>
    </row>
    <row r="121" spans="1:12" ht="15">
      <c r="A121" s="84" t="s">
        <v>1382</v>
      </c>
      <c r="B121" s="84" t="s">
        <v>1322</v>
      </c>
      <c r="C121" s="84">
        <v>2</v>
      </c>
      <c r="D121" s="123">
        <v>0.002658594171510713</v>
      </c>
      <c r="E121" s="123">
        <v>2.45484486000851</v>
      </c>
      <c r="F121" s="84" t="s">
        <v>1432</v>
      </c>
      <c r="G121" s="84" t="b">
        <v>0</v>
      </c>
      <c r="H121" s="84" t="b">
        <v>0</v>
      </c>
      <c r="I121" s="84" t="b">
        <v>0</v>
      </c>
      <c r="J121" s="84" t="b">
        <v>0</v>
      </c>
      <c r="K121" s="84" t="b">
        <v>0</v>
      </c>
      <c r="L121" s="84" t="b">
        <v>0</v>
      </c>
    </row>
    <row r="122" spans="1:12" ht="15">
      <c r="A122" s="84" t="s">
        <v>1322</v>
      </c>
      <c r="B122" s="84" t="s">
        <v>1383</v>
      </c>
      <c r="C122" s="84">
        <v>2</v>
      </c>
      <c r="D122" s="123">
        <v>0.002658594171510713</v>
      </c>
      <c r="E122" s="123">
        <v>2.45484486000851</v>
      </c>
      <c r="F122" s="84" t="s">
        <v>1432</v>
      </c>
      <c r="G122" s="84" t="b">
        <v>0</v>
      </c>
      <c r="H122" s="84" t="b">
        <v>0</v>
      </c>
      <c r="I122" s="84" t="b">
        <v>0</v>
      </c>
      <c r="J122" s="84" t="b">
        <v>0</v>
      </c>
      <c r="K122" s="84" t="b">
        <v>0</v>
      </c>
      <c r="L122" s="84" t="b">
        <v>0</v>
      </c>
    </row>
    <row r="123" spans="1:12" ht="15">
      <c r="A123" s="84" t="s">
        <v>1383</v>
      </c>
      <c r="B123" s="84" t="s">
        <v>1346</v>
      </c>
      <c r="C123" s="84">
        <v>2</v>
      </c>
      <c r="D123" s="123">
        <v>0.002658594171510713</v>
      </c>
      <c r="E123" s="123">
        <v>2.57978359661681</v>
      </c>
      <c r="F123" s="84" t="s">
        <v>1432</v>
      </c>
      <c r="G123" s="84" t="b">
        <v>0</v>
      </c>
      <c r="H123" s="84" t="b">
        <v>0</v>
      </c>
      <c r="I123" s="84" t="b">
        <v>0</v>
      </c>
      <c r="J123" s="84" t="b">
        <v>0</v>
      </c>
      <c r="K123" s="84" t="b">
        <v>1</v>
      </c>
      <c r="L123" s="84" t="b">
        <v>0</v>
      </c>
    </row>
    <row r="124" spans="1:12" ht="15">
      <c r="A124" s="84" t="s">
        <v>1346</v>
      </c>
      <c r="B124" s="84" t="s">
        <v>1104</v>
      </c>
      <c r="C124" s="84">
        <v>2</v>
      </c>
      <c r="D124" s="123">
        <v>0.002658594171510713</v>
      </c>
      <c r="E124" s="123">
        <v>1.9107768156582345</v>
      </c>
      <c r="F124" s="84" t="s">
        <v>1432</v>
      </c>
      <c r="G124" s="84" t="b">
        <v>0</v>
      </c>
      <c r="H124" s="84" t="b">
        <v>1</v>
      </c>
      <c r="I124" s="84" t="b">
        <v>0</v>
      </c>
      <c r="J124" s="84" t="b">
        <v>0</v>
      </c>
      <c r="K124" s="84" t="b">
        <v>0</v>
      </c>
      <c r="L124" s="84" t="b">
        <v>0</v>
      </c>
    </row>
    <row r="125" spans="1:12" ht="15">
      <c r="A125" s="84" t="s">
        <v>249</v>
      </c>
      <c r="B125" s="84" t="s">
        <v>1067</v>
      </c>
      <c r="C125" s="84">
        <v>2</v>
      </c>
      <c r="D125" s="123">
        <v>0.002658594171510713</v>
      </c>
      <c r="E125" s="123">
        <v>1.6175721575062099</v>
      </c>
      <c r="F125" s="84" t="s">
        <v>1432</v>
      </c>
      <c r="G125" s="84" t="b">
        <v>0</v>
      </c>
      <c r="H125" s="84" t="b">
        <v>0</v>
      </c>
      <c r="I125" s="84" t="b">
        <v>0</v>
      </c>
      <c r="J125" s="84" t="b">
        <v>1</v>
      </c>
      <c r="K125" s="84" t="b">
        <v>0</v>
      </c>
      <c r="L125" s="84" t="b">
        <v>0</v>
      </c>
    </row>
    <row r="126" spans="1:12" ht="15">
      <c r="A126" s="84" t="s">
        <v>1385</v>
      </c>
      <c r="B126" s="84" t="s">
        <v>1386</v>
      </c>
      <c r="C126" s="84">
        <v>2</v>
      </c>
      <c r="D126" s="123">
        <v>0.002658594171510713</v>
      </c>
      <c r="E126" s="123">
        <v>2.7558748556724915</v>
      </c>
      <c r="F126" s="84" t="s">
        <v>1432</v>
      </c>
      <c r="G126" s="84" t="b">
        <v>0</v>
      </c>
      <c r="H126" s="84" t="b">
        <v>0</v>
      </c>
      <c r="I126" s="84" t="b">
        <v>0</v>
      </c>
      <c r="J126" s="84" t="b">
        <v>0</v>
      </c>
      <c r="K126" s="84" t="b">
        <v>0</v>
      </c>
      <c r="L126" s="84" t="b">
        <v>0</v>
      </c>
    </row>
    <row r="127" spans="1:12" ht="15">
      <c r="A127" s="84" t="s">
        <v>242</v>
      </c>
      <c r="B127" s="84" t="s">
        <v>1114</v>
      </c>
      <c r="C127" s="84">
        <v>2</v>
      </c>
      <c r="D127" s="123">
        <v>0.002658594171510713</v>
      </c>
      <c r="E127" s="123">
        <v>1.384806993400755</v>
      </c>
      <c r="F127" s="84" t="s">
        <v>1432</v>
      </c>
      <c r="G127" s="84" t="b">
        <v>0</v>
      </c>
      <c r="H127" s="84" t="b">
        <v>0</v>
      </c>
      <c r="I127" s="84" t="b">
        <v>0</v>
      </c>
      <c r="J127" s="84" t="b">
        <v>0</v>
      </c>
      <c r="K127" s="84" t="b">
        <v>0</v>
      </c>
      <c r="L127" s="84" t="b">
        <v>0</v>
      </c>
    </row>
    <row r="128" spans="1:12" ht="15">
      <c r="A128" s="84" t="s">
        <v>355</v>
      </c>
      <c r="B128" s="84" t="s">
        <v>1387</v>
      </c>
      <c r="C128" s="84">
        <v>2</v>
      </c>
      <c r="D128" s="123">
        <v>0.002658594171510713</v>
      </c>
      <c r="E128" s="123">
        <v>1.7144821705142663</v>
      </c>
      <c r="F128" s="84" t="s">
        <v>1432</v>
      </c>
      <c r="G128" s="84" t="b">
        <v>0</v>
      </c>
      <c r="H128" s="84" t="b">
        <v>0</v>
      </c>
      <c r="I128" s="84" t="b">
        <v>0</v>
      </c>
      <c r="J128" s="84" t="b">
        <v>0</v>
      </c>
      <c r="K128" s="84" t="b">
        <v>0</v>
      </c>
      <c r="L128" s="84" t="b">
        <v>0</v>
      </c>
    </row>
    <row r="129" spans="1:12" ht="15">
      <c r="A129" s="84" t="s">
        <v>1396</v>
      </c>
      <c r="B129" s="84" t="s">
        <v>1397</v>
      </c>
      <c r="C129" s="84">
        <v>2</v>
      </c>
      <c r="D129" s="123">
        <v>0.002658594171510713</v>
      </c>
      <c r="E129" s="123">
        <v>2.7558748556724915</v>
      </c>
      <c r="F129" s="84" t="s">
        <v>1432</v>
      </c>
      <c r="G129" s="84" t="b">
        <v>0</v>
      </c>
      <c r="H129" s="84" t="b">
        <v>0</v>
      </c>
      <c r="I129" s="84" t="b">
        <v>0</v>
      </c>
      <c r="J129" s="84" t="b">
        <v>0</v>
      </c>
      <c r="K129" s="84" t="b">
        <v>0</v>
      </c>
      <c r="L129" s="84" t="b">
        <v>0</v>
      </c>
    </row>
    <row r="130" spans="1:12" ht="15">
      <c r="A130" s="84" t="s">
        <v>1397</v>
      </c>
      <c r="B130" s="84" t="s">
        <v>355</v>
      </c>
      <c r="C130" s="84">
        <v>2</v>
      </c>
      <c r="D130" s="123">
        <v>0.002658594171510713</v>
      </c>
      <c r="E130" s="123">
        <v>1.3087168243302723</v>
      </c>
      <c r="F130" s="84" t="s">
        <v>1432</v>
      </c>
      <c r="G130" s="84" t="b">
        <v>0</v>
      </c>
      <c r="H130" s="84" t="b">
        <v>0</v>
      </c>
      <c r="I130" s="84" t="b">
        <v>0</v>
      </c>
      <c r="J130" s="84" t="b">
        <v>0</v>
      </c>
      <c r="K130" s="84" t="b">
        <v>0</v>
      </c>
      <c r="L130" s="84" t="b">
        <v>0</v>
      </c>
    </row>
    <row r="131" spans="1:12" ht="15">
      <c r="A131" s="84" t="s">
        <v>355</v>
      </c>
      <c r="B131" s="84" t="s">
        <v>1312</v>
      </c>
      <c r="C131" s="84">
        <v>2</v>
      </c>
      <c r="D131" s="123">
        <v>0.002658594171510713</v>
      </c>
      <c r="E131" s="123">
        <v>1.413452174850285</v>
      </c>
      <c r="F131" s="84" t="s">
        <v>1432</v>
      </c>
      <c r="G131" s="84" t="b">
        <v>0</v>
      </c>
      <c r="H131" s="84" t="b">
        <v>0</v>
      </c>
      <c r="I131" s="84" t="b">
        <v>0</v>
      </c>
      <c r="J131" s="84" t="b">
        <v>0</v>
      </c>
      <c r="K131" s="84" t="b">
        <v>0</v>
      </c>
      <c r="L131" s="84" t="b">
        <v>0</v>
      </c>
    </row>
    <row r="132" spans="1:12" ht="15">
      <c r="A132" s="84" t="s">
        <v>1313</v>
      </c>
      <c r="B132" s="84" t="s">
        <v>247</v>
      </c>
      <c r="C132" s="84">
        <v>2</v>
      </c>
      <c r="D132" s="123">
        <v>0.002658594171510713</v>
      </c>
      <c r="E132" s="123">
        <v>1.7047223332251102</v>
      </c>
      <c r="F132" s="84" t="s">
        <v>1432</v>
      </c>
      <c r="G132" s="84" t="b">
        <v>0</v>
      </c>
      <c r="H132" s="84" t="b">
        <v>0</v>
      </c>
      <c r="I132" s="84" t="b">
        <v>0</v>
      </c>
      <c r="J132" s="84" t="b">
        <v>0</v>
      </c>
      <c r="K132" s="84" t="b">
        <v>0</v>
      </c>
      <c r="L132" s="84" t="b">
        <v>0</v>
      </c>
    </row>
    <row r="133" spans="1:12" ht="15">
      <c r="A133" s="84" t="s">
        <v>247</v>
      </c>
      <c r="B133" s="84" t="s">
        <v>242</v>
      </c>
      <c r="C133" s="84">
        <v>2</v>
      </c>
      <c r="D133" s="123">
        <v>0.002658594171510713</v>
      </c>
      <c r="E133" s="123">
        <v>1.1760912590556813</v>
      </c>
      <c r="F133" s="84" t="s">
        <v>1432</v>
      </c>
      <c r="G133" s="84" t="b">
        <v>0</v>
      </c>
      <c r="H133" s="84" t="b">
        <v>0</v>
      </c>
      <c r="I133" s="84" t="b">
        <v>0</v>
      </c>
      <c r="J133" s="84" t="b">
        <v>0</v>
      </c>
      <c r="K133" s="84" t="b">
        <v>0</v>
      </c>
      <c r="L133" s="84" t="b">
        <v>0</v>
      </c>
    </row>
    <row r="134" spans="1:12" ht="15">
      <c r="A134" s="84" t="s">
        <v>242</v>
      </c>
      <c r="B134" s="84" t="s">
        <v>1353</v>
      </c>
      <c r="C134" s="84">
        <v>2</v>
      </c>
      <c r="D134" s="123">
        <v>0.002658594171510713</v>
      </c>
      <c r="E134" s="123">
        <v>1.384806993400755</v>
      </c>
      <c r="F134" s="84" t="s">
        <v>1432</v>
      </c>
      <c r="G134" s="84" t="b">
        <v>0</v>
      </c>
      <c r="H134" s="84" t="b">
        <v>0</v>
      </c>
      <c r="I134" s="84" t="b">
        <v>0</v>
      </c>
      <c r="J134" s="84" t="b">
        <v>0</v>
      </c>
      <c r="K134" s="84" t="b">
        <v>0</v>
      </c>
      <c r="L134" s="84" t="b">
        <v>0</v>
      </c>
    </row>
    <row r="135" spans="1:12" ht="15">
      <c r="A135" s="84" t="s">
        <v>1353</v>
      </c>
      <c r="B135" s="84" t="s">
        <v>1398</v>
      </c>
      <c r="C135" s="84">
        <v>2</v>
      </c>
      <c r="D135" s="123">
        <v>0.002658594171510713</v>
      </c>
      <c r="E135" s="123">
        <v>2.57978359661681</v>
      </c>
      <c r="F135" s="84" t="s">
        <v>1432</v>
      </c>
      <c r="G135" s="84" t="b">
        <v>0</v>
      </c>
      <c r="H135" s="84" t="b">
        <v>0</v>
      </c>
      <c r="I135" s="84" t="b">
        <v>0</v>
      </c>
      <c r="J135" s="84" t="b">
        <v>0</v>
      </c>
      <c r="K135" s="84" t="b">
        <v>0</v>
      </c>
      <c r="L135" s="84" t="b">
        <v>0</v>
      </c>
    </row>
    <row r="136" spans="1:12" ht="15">
      <c r="A136" s="84" t="s">
        <v>1398</v>
      </c>
      <c r="B136" s="84" t="s">
        <v>1399</v>
      </c>
      <c r="C136" s="84">
        <v>2</v>
      </c>
      <c r="D136" s="123">
        <v>0.002658594171510713</v>
      </c>
      <c r="E136" s="123">
        <v>2.7558748556724915</v>
      </c>
      <c r="F136" s="84" t="s">
        <v>1432</v>
      </c>
      <c r="G136" s="84" t="b">
        <v>0</v>
      </c>
      <c r="H136" s="84" t="b">
        <v>0</v>
      </c>
      <c r="I136" s="84" t="b">
        <v>0</v>
      </c>
      <c r="J136" s="84" t="b">
        <v>0</v>
      </c>
      <c r="K136" s="84" t="b">
        <v>0</v>
      </c>
      <c r="L136" s="84" t="b">
        <v>0</v>
      </c>
    </row>
    <row r="137" spans="1:12" ht="15">
      <c r="A137" s="84" t="s">
        <v>1399</v>
      </c>
      <c r="B137" s="84" t="s">
        <v>1400</v>
      </c>
      <c r="C137" s="84">
        <v>2</v>
      </c>
      <c r="D137" s="123">
        <v>0.002658594171510713</v>
      </c>
      <c r="E137" s="123">
        <v>2.7558748556724915</v>
      </c>
      <c r="F137" s="84" t="s">
        <v>1432</v>
      </c>
      <c r="G137" s="84" t="b">
        <v>0</v>
      </c>
      <c r="H137" s="84" t="b">
        <v>0</v>
      </c>
      <c r="I137" s="84" t="b">
        <v>0</v>
      </c>
      <c r="J137" s="84" t="b">
        <v>1</v>
      </c>
      <c r="K137" s="84" t="b">
        <v>0</v>
      </c>
      <c r="L137" s="84" t="b">
        <v>0</v>
      </c>
    </row>
    <row r="138" spans="1:12" ht="15">
      <c r="A138" s="84" t="s">
        <v>1402</v>
      </c>
      <c r="B138" s="84" t="s">
        <v>1350</v>
      </c>
      <c r="C138" s="84">
        <v>2</v>
      </c>
      <c r="D138" s="123">
        <v>0.002658594171510713</v>
      </c>
      <c r="E138" s="123">
        <v>2.57978359661681</v>
      </c>
      <c r="F138" s="84" t="s">
        <v>1432</v>
      </c>
      <c r="G138" s="84" t="b">
        <v>1</v>
      </c>
      <c r="H138" s="84" t="b">
        <v>0</v>
      </c>
      <c r="I138" s="84" t="b">
        <v>0</v>
      </c>
      <c r="J138" s="84" t="b">
        <v>0</v>
      </c>
      <c r="K138" s="84" t="b">
        <v>0</v>
      </c>
      <c r="L138" s="84" t="b">
        <v>0</v>
      </c>
    </row>
    <row r="139" spans="1:12" ht="15">
      <c r="A139" s="84" t="s">
        <v>1304</v>
      </c>
      <c r="B139" s="84" t="s">
        <v>1405</v>
      </c>
      <c r="C139" s="84">
        <v>2</v>
      </c>
      <c r="D139" s="123">
        <v>0.002658594171510713</v>
      </c>
      <c r="E139" s="123">
        <v>2.153814864344529</v>
      </c>
      <c r="F139" s="84" t="s">
        <v>1432</v>
      </c>
      <c r="G139" s="84" t="b">
        <v>0</v>
      </c>
      <c r="H139" s="84" t="b">
        <v>0</v>
      </c>
      <c r="I139" s="84" t="b">
        <v>0</v>
      </c>
      <c r="J139" s="84" t="b">
        <v>0</v>
      </c>
      <c r="K139" s="84" t="b">
        <v>0</v>
      </c>
      <c r="L139" s="84" t="b">
        <v>0</v>
      </c>
    </row>
    <row r="140" spans="1:12" ht="15">
      <c r="A140" s="84" t="s">
        <v>1405</v>
      </c>
      <c r="B140" s="84" t="s">
        <v>1119</v>
      </c>
      <c r="C140" s="84">
        <v>2</v>
      </c>
      <c r="D140" s="123">
        <v>0.002658594171510713</v>
      </c>
      <c r="E140" s="123">
        <v>2.1026623418971475</v>
      </c>
      <c r="F140" s="84" t="s">
        <v>1432</v>
      </c>
      <c r="G140" s="84" t="b">
        <v>0</v>
      </c>
      <c r="H140" s="84" t="b">
        <v>0</v>
      </c>
      <c r="I140" s="84" t="b">
        <v>0</v>
      </c>
      <c r="J140" s="84" t="b">
        <v>0</v>
      </c>
      <c r="K140" s="84" t="b">
        <v>0</v>
      </c>
      <c r="L140" s="84" t="b">
        <v>0</v>
      </c>
    </row>
    <row r="141" spans="1:12" ht="15">
      <c r="A141" s="84" t="s">
        <v>1119</v>
      </c>
      <c r="B141" s="84" t="s">
        <v>1325</v>
      </c>
      <c r="C141" s="84">
        <v>2</v>
      </c>
      <c r="D141" s="123">
        <v>0.002658594171510713</v>
      </c>
      <c r="E141" s="123">
        <v>1.9107768156582345</v>
      </c>
      <c r="F141" s="84" t="s">
        <v>1432</v>
      </c>
      <c r="G141" s="84" t="b">
        <v>0</v>
      </c>
      <c r="H141" s="84" t="b">
        <v>0</v>
      </c>
      <c r="I141" s="84" t="b">
        <v>0</v>
      </c>
      <c r="J141" s="84" t="b">
        <v>0</v>
      </c>
      <c r="K141" s="84" t="b">
        <v>0</v>
      </c>
      <c r="L141" s="84" t="b">
        <v>0</v>
      </c>
    </row>
    <row r="142" spans="1:12" ht="15">
      <c r="A142" s="84" t="s">
        <v>1325</v>
      </c>
      <c r="B142" s="84" t="s">
        <v>1406</v>
      </c>
      <c r="C142" s="84">
        <v>2</v>
      </c>
      <c r="D142" s="123">
        <v>0.002658594171510713</v>
      </c>
      <c r="E142" s="123">
        <v>2.45484486000851</v>
      </c>
      <c r="F142" s="84" t="s">
        <v>1432</v>
      </c>
      <c r="G142" s="84" t="b">
        <v>0</v>
      </c>
      <c r="H142" s="84" t="b">
        <v>0</v>
      </c>
      <c r="I142" s="84" t="b">
        <v>0</v>
      </c>
      <c r="J142" s="84" t="b">
        <v>0</v>
      </c>
      <c r="K142" s="84" t="b">
        <v>0</v>
      </c>
      <c r="L142" s="84" t="b">
        <v>0</v>
      </c>
    </row>
    <row r="143" spans="1:12" ht="15">
      <c r="A143" s="84" t="s">
        <v>1406</v>
      </c>
      <c r="B143" s="84" t="s">
        <v>1407</v>
      </c>
      <c r="C143" s="84">
        <v>2</v>
      </c>
      <c r="D143" s="123">
        <v>0.002658594171510713</v>
      </c>
      <c r="E143" s="123">
        <v>2.7558748556724915</v>
      </c>
      <c r="F143" s="84" t="s">
        <v>1432</v>
      </c>
      <c r="G143" s="84" t="b">
        <v>0</v>
      </c>
      <c r="H143" s="84" t="b">
        <v>0</v>
      </c>
      <c r="I143" s="84" t="b">
        <v>0</v>
      </c>
      <c r="J143" s="84" t="b">
        <v>0</v>
      </c>
      <c r="K143" s="84" t="b">
        <v>0</v>
      </c>
      <c r="L143" s="84" t="b">
        <v>0</v>
      </c>
    </row>
    <row r="144" spans="1:12" ht="15">
      <c r="A144" s="84" t="s">
        <v>1407</v>
      </c>
      <c r="B144" s="84" t="s">
        <v>1408</v>
      </c>
      <c r="C144" s="84">
        <v>2</v>
      </c>
      <c r="D144" s="123">
        <v>0.002658594171510713</v>
      </c>
      <c r="E144" s="123">
        <v>2.7558748556724915</v>
      </c>
      <c r="F144" s="84" t="s">
        <v>1432</v>
      </c>
      <c r="G144" s="84" t="b">
        <v>0</v>
      </c>
      <c r="H144" s="84" t="b">
        <v>0</v>
      </c>
      <c r="I144" s="84" t="b">
        <v>0</v>
      </c>
      <c r="J144" s="84" t="b">
        <v>0</v>
      </c>
      <c r="K144" s="84" t="b">
        <v>0</v>
      </c>
      <c r="L144" s="84" t="b">
        <v>0</v>
      </c>
    </row>
    <row r="145" spans="1:12" ht="15">
      <c r="A145" s="84" t="s">
        <v>1408</v>
      </c>
      <c r="B145" s="84" t="s">
        <v>1325</v>
      </c>
      <c r="C145" s="84">
        <v>2</v>
      </c>
      <c r="D145" s="123">
        <v>0.002658594171510713</v>
      </c>
      <c r="E145" s="123">
        <v>2.45484486000851</v>
      </c>
      <c r="F145" s="84" t="s">
        <v>1432</v>
      </c>
      <c r="G145" s="84" t="b">
        <v>0</v>
      </c>
      <c r="H145" s="84" t="b">
        <v>0</v>
      </c>
      <c r="I145" s="84" t="b">
        <v>0</v>
      </c>
      <c r="J145" s="84" t="b">
        <v>0</v>
      </c>
      <c r="K145" s="84" t="b">
        <v>0</v>
      </c>
      <c r="L145" s="84" t="b">
        <v>0</v>
      </c>
    </row>
    <row r="146" spans="1:12" ht="15">
      <c r="A146" s="84" t="s">
        <v>1325</v>
      </c>
      <c r="B146" s="84" t="s">
        <v>1409</v>
      </c>
      <c r="C146" s="84">
        <v>2</v>
      </c>
      <c r="D146" s="123">
        <v>0.002658594171510713</v>
      </c>
      <c r="E146" s="123">
        <v>2.45484486000851</v>
      </c>
      <c r="F146" s="84" t="s">
        <v>1432</v>
      </c>
      <c r="G146" s="84" t="b">
        <v>0</v>
      </c>
      <c r="H146" s="84" t="b">
        <v>0</v>
      </c>
      <c r="I146" s="84" t="b">
        <v>0</v>
      </c>
      <c r="J146" s="84" t="b">
        <v>0</v>
      </c>
      <c r="K146" s="84" t="b">
        <v>0</v>
      </c>
      <c r="L146" s="84" t="b">
        <v>0</v>
      </c>
    </row>
    <row r="147" spans="1:12" ht="15">
      <c r="A147" s="84" t="s">
        <v>1409</v>
      </c>
      <c r="B147" s="84" t="s">
        <v>1314</v>
      </c>
      <c r="C147" s="84">
        <v>2</v>
      </c>
      <c r="D147" s="123">
        <v>0.002658594171510713</v>
      </c>
      <c r="E147" s="123">
        <v>2.45484486000851</v>
      </c>
      <c r="F147" s="84" t="s">
        <v>1432</v>
      </c>
      <c r="G147" s="84" t="b">
        <v>0</v>
      </c>
      <c r="H147" s="84" t="b">
        <v>0</v>
      </c>
      <c r="I147" s="84" t="b">
        <v>0</v>
      </c>
      <c r="J147" s="84" t="b">
        <v>0</v>
      </c>
      <c r="K147" s="84" t="b">
        <v>0</v>
      </c>
      <c r="L147" s="84" t="b">
        <v>0</v>
      </c>
    </row>
    <row r="148" spans="1:12" ht="15">
      <c r="A148" s="84" t="s">
        <v>242</v>
      </c>
      <c r="B148" s="84" t="s">
        <v>1100</v>
      </c>
      <c r="C148" s="84">
        <v>2</v>
      </c>
      <c r="D148" s="123">
        <v>0.002658594171510713</v>
      </c>
      <c r="E148" s="123">
        <v>0.3636176943308171</v>
      </c>
      <c r="F148" s="84" t="s">
        <v>1432</v>
      </c>
      <c r="G148" s="84" t="b">
        <v>0</v>
      </c>
      <c r="H148" s="84" t="b">
        <v>0</v>
      </c>
      <c r="I148" s="84" t="b">
        <v>0</v>
      </c>
      <c r="J148" s="84" t="b">
        <v>0</v>
      </c>
      <c r="K148" s="84" t="b">
        <v>0</v>
      </c>
      <c r="L148" s="84" t="b">
        <v>0</v>
      </c>
    </row>
    <row r="149" spans="1:12" ht="15">
      <c r="A149" s="84" t="s">
        <v>1326</v>
      </c>
      <c r="B149" s="84" t="s">
        <v>1328</v>
      </c>
      <c r="C149" s="84">
        <v>2</v>
      </c>
      <c r="D149" s="123">
        <v>0.002658594171510713</v>
      </c>
      <c r="E149" s="123">
        <v>2.153814864344529</v>
      </c>
      <c r="F149" s="84" t="s">
        <v>1432</v>
      </c>
      <c r="G149" s="84" t="b">
        <v>0</v>
      </c>
      <c r="H149" s="84" t="b">
        <v>0</v>
      </c>
      <c r="I149" s="84" t="b">
        <v>0</v>
      </c>
      <c r="J149" s="84" t="b">
        <v>0</v>
      </c>
      <c r="K149" s="84" t="b">
        <v>0</v>
      </c>
      <c r="L149" s="84" t="b">
        <v>0</v>
      </c>
    </row>
    <row r="150" spans="1:12" ht="15">
      <c r="A150" s="84" t="s">
        <v>1328</v>
      </c>
      <c r="B150" s="84" t="s">
        <v>1324</v>
      </c>
      <c r="C150" s="84">
        <v>2</v>
      </c>
      <c r="D150" s="123">
        <v>0.002658594171510713</v>
      </c>
      <c r="E150" s="123">
        <v>2.153814864344529</v>
      </c>
      <c r="F150" s="84" t="s">
        <v>1432</v>
      </c>
      <c r="G150" s="84" t="b">
        <v>0</v>
      </c>
      <c r="H150" s="84" t="b">
        <v>0</v>
      </c>
      <c r="I150" s="84" t="b">
        <v>0</v>
      </c>
      <c r="J150" s="84" t="b">
        <v>0</v>
      </c>
      <c r="K150" s="84" t="b">
        <v>0</v>
      </c>
      <c r="L150" s="84" t="b">
        <v>0</v>
      </c>
    </row>
    <row r="151" spans="1:12" ht="15">
      <c r="A151" s="84" t="s">
        <v>1324</v>
      </c>
      <c r="B151" s="84" t="s">
        <v>1298</v>
      </c>
      <c r="C151" s="84">
        <v>2</v>
      </c>
      <c r="D151" s="123">
        <v>0.002658594171510713</v>
      </c>
      <c r="E151" s="123">
        <v>1.8016323462331665</v>
      </c>
      <c r="F151" s="84" t="s">
        <v>1432</v>
      </c>
      <c r="G151" s="84" t="b">
        <v>0</v>
      </c>
      <c r="H151" s="84" t="b">
        <v>0</v>
      </c>
      <c r="I151" s="84" t="b">
        <v>0</v>
      </c>
      <c r="J151" s="84" t="b">
        <v>0</v>
      </c>
      <c r="K151" s="84" t="b">
        <v>0</v>
      </c>
      <c r="L151" s="84" t="b">
        <v>0</v>
      </c>
    </row>
    <row r="152" spans="1:12" ht="15">
      <c r="A152" s="84" t="s">
        <v>1298</v>
      </c>
      <c r="B152" s="84" t="s">
        <v>242</v>
      </c>
      <c r="C152" s="84">
        <v>2</v>
      </c>
      <c r="D152" s="123">
        <v>0.002658594171510713</v>
      </c>
      <c r="E152" s="123">
        <v>1.380211241711606</v>
      </c>
      <c r="F152" s="84" t="s">
        <v>1432</v>
      </c>
      <c r="G152" s="84" t="b">
        <v>0</v>
      </c>
      <c r="H152" s="84" t="b">
        <v>0</v>
      </c>
      <c r="I152" s="84" t="b">
        <v>0</v>
      </c>
      <c r="J152" s="84" t="b">
        <v>0</v>
      </c>
      <c r="K152" s="84" t="b">
        <v>0</v>
      </c>
      <c r="L152" s="84" t="b">
        <v>0</v>
      </c>
    </row>
    <row r="153" spans="1:12" ht="15">
      <c r="A153" s="84" t="s">
        <v>1359</v>
      </c>
      <c r="B153" s="84" t="s">
        <v>1410</v>
      </c>
      <c r="C153" s="84">
        <v>2</v>
      </c>
      <c r="D153" s="123">
        <v>0.002658594171510713</v>
      </c>
      <c r="E153" s="123">
        <v>2.57978359661681</v>
      </c>
      <c r="F153" s="84" t="s">
        <v>1432</v>
      </c>
      <c r="G153" s="84" t="b">
        <v>0</v>
      </c>
      <c r="H153" s="84" t="b">
        <v>0</v>
      </c>
      <c r="I153" s="84" t="b">
        <v>0</v>
      </c>
      <c r="J153" s="84" t="b">
        <v>0</v>
      </c>
      <c r="K153" s="84" t="b">
        <v>0</v>
      </c>
      <c r="L153" s="84" t="b">
        <v>0</v>
      </c>
    </row>
    <row r="154" spans="1:12" ht="15">
      <c r="A154" s="84" t="s">
        <v>1410</v>
      </c>
      <c r="B154" s="84" t="s">
        <v>355</v>
      </c>
      <c r="C154" s="84">
        <v>2</v>
      </c>
      <c r="D154" s="123">
        <v>0.002658594171510713</v>
      </c>
      <c r="E154" s="123">
        <v>1.3087168243302723</v>
      </c>
      <c r="F154" s="84" t="s">
        <v>1432</v>
      </c>
      <c r="G154" s="84" t="b">
        <v>0</v>
      </c>
      <c r="H154" s="84" t="b">
        <v>0</v>
      </c>
      <c r="I154" s="84" t="b">
        <v>0</v>
      </c>
      <c r="J154" s="84" t="b">
        <v>0</v>
      </c>
      <c r="K154" s="84" t="b">
        <v>0</v>
      </c>
      <c r="L154" s="84" t="b">
        <v>0</v>
      </c>
    </row>
    <row r="155" spans="1:12" ht="15">
      <c r="A155" s="84" t="s">
        <v>1411</v>
      </c>
      <c r="B155" s="84" t="s">
        <v>1100</v>
      </c>
      <c r="C155" s="84">
        <v>2</v>
      </c>
      <c r="D155" s="123">
        <v>0.002658594171510713</v>
      </c>
      <c r="E155" s="123">
        <v>1.7346855566025534</v>
      </c>
      <c r="F155" s="84" t="s">
        <v>1432</v>
      </c>
      <c r="G155" s="84" t="b">
        <v>0</v>
      </c>
      <c r="H155" s="84" t="b">
        <v>0</v>
      </c>
      <c r="I155" s="84" t="b">
        <v>0</v>
      </c>
      <c r="J155" s="84" t="b">
        <v>0</v>
      </c>
      <c r="K155" s="84" t="b">
        <v>0</v>
      </c>
      <c r="L155" s="84" t="b">
        <v>0</v>
      </c>
    </row>
    <row r="156" spans="1:12" ht="15">
      <c r="A156" s="84" t="s">
        <v>1100</v>
      </c>
      <c r="B156" s="84" t="s">
        <v>1104</v>
      </c>
      <c r="C156" s="84">
        <v>2</v>
      </c>
      <c r="D156" s="123">
        <v>0.002658594171510713</v>
      </c>
      <c r="E156" s="123">
        <v>0.8895875165882965</v>
      </c>
      <c r="F156" s="84" t="s">
        <v>1432</v>
      </c>
      <c r="G156" s="84" t="b">
        <v>0</v>
      </c>
      <c r="H156" s="84" t="b">
        <v>0</v>
      </c>
      <c r="I156" s="84" t="b">
        <v>0</v>
      </c>
      <c r="J156" s="84" t="b">
        <v>0</v>
      </c>
      <c r="K156" s="84" t="b">
        <v>0</v>
      </c>
      <c r="L156" s="84" t="b">
        <v>0</v>
      </c>
    </row>
    <row r="157" spans="1:12" ht="15">
      <c r="A157" s="84" t="s">
        <v>1104</v>
      </c>
      <c r="B157" s="84" t="s">
        <v>1075</v>
      </c>
      <c r="C157" s="84">
        <v>2</v>
      </c>
      <c r="D157" s="123">
        <v>0.002658594171510713</v>
      </c>
      <c r="E157" s="123">
        <v>0.7388415163737111</v>
      </c>
      <c r="F157" s="84" t="s">
        <v>1432</v>
      </c>
      <c r="G157" s="84" t="b">
        <v>0</v>
      </c>
      <c r="H157" s="84" t="b">
        <v>0</v>
      </c>
      <c r="I157" s="84" t="b">
        <v>0</v>
      </c>
      <c r="J157" s="84" t="b">
        <v>0</v>
      </c>
      <c r="K157" s="84" t="b">
        <v>0</v>
      </c>
      <c r="L157" s="84" t="b">
        <v>0</v>
      </c>
    </row>
    <row r="158" spans="1:12" ht="15">
      <c r="A158" s="84" t="s">
        <v>1095</v>
      </c>
      <c r="B158" s="84" t="s">
        <v>1360</v>
      </c>
      <c r="C158" s="84">
        <v>2</v>
      </c>
      <c r="D158" s="123">
        <v>0.002658594171510713</v>
      </c>
      <c r="E158" s="123">
        <v>1.324511091513504</v>
      </c>
      <c r="F158" s="84" t="s">
        <v>1432</v>
      </c>
      <c r="G158" s="84" t="b">
        <v>0</v>
      </c>
      <c r="H158" s="84" t="b">
        <v>0</v>
      </c>
      <c r="I158" s="84" t="b">
        <v>0</v>
      </c>
      <c r="J158" s="84" t="b">
        <v>1</v>
      </c>
      <c r="K158" s="84" t="b">
        <v>0</v>
      </c>
      <c r="L158" s="84" t="b">
        <v>0</v>
      </c>
    </row>
    <row r="159" spans="1:12" ht="15">
      <c r="A159" s="84" t="s">
        <v>1360</v>
      </c>
      <c r="B159" s="84" t="s">
        <v>1412</v>
      </c>
      <c r="C159" s="84">
        <v>2</v>
      </c>
      <c r="D159" s="123">
        <v>0.002658594171510713</v>
      </c>
      <c r="E159" s="123">
        <v>2.57978359661681</v>
      </c>
      <c r="F159" s="84" t="s">
        <v>1432</v>
      </c>
      <c r="G159" s="84" t="b">
        <v>1</v>
      </c>
      <c r="H159" s="84" t="b">
        <v>0</v>
      </c>
      <c r="I159" s="84" t="b">
        <v>0</v>
      </c>
      <c r="J159" s="84" t="b">
        <v>0</v>
      </c>
      <c r="K159" s="84" t="b">
        <v>0</v>
      </c>
      <c r="L159" s="84" t="b">
        <v>0</v>
      </c>
    </row>
    <row r="160" spans="1:12" ht="15">
      <c r="A160" s="84" t="s">
        <v>1412</v>
      </c>
      <c r="B160" s="84" t="s">
        <v>1322</v>
      </c>
      <c r="C160" s="84">
        <v>2</v>
      </c>
      <c r="D160" s="123">
        <v>0.002658594171510713</v>
      </c>
      <c r="E160" s="123">
        <v>2.45484486000851</v>
      </c>
      <c r="F160" s="84" t="s">
        <v>1432</v>
      </c>
      <c r="G160" s="84" t="b">
        <v>0</v>
      </c>
      <c r="H160" s="84" t="b">
        <v>0</v>
      </c>
      <c r="I160" s="84" t="b">
        <v>0</v>
      </c>
      <c r="J160" s="84" t="b">
        <v>0</v>
      </c>
      <c r="K160" s="84" t="b">
        <v>0</v>
      </c>
      <c r="L160" s="84" t="b">
        <v>0</v>
      </c>
    </row>
    <row r="161" spans="1:12" ht="15">
      <c r="A161" s="84" t="s">
        <v>1322</v>
      </c>
      <c r="B161" s="84" t="s">
        <v>242</v>
      </c>
      <c r="C161" s="84">
        <v>2</v>
      </c>
      <c r="D161" s="123">
        <v>0.002658594171510713</v>
      </c>
      <c r="E161" s="123">
        <v>1.4771212547196624</v>
      </c>
      <c r="F161" s="84" t="s">
        <v>1432</v>
      </c>
      <c r="G161" s="84" t="b">
        <v>0</v>
      </c>
      <c r="H161" s="84" t="b">
        <v>0</v>
      </c>
      <c r="I161" s="84" t="b">
        <v>0</v>
      </c>
      <c r="J161" s="84" t="b">
        <v>0</v>
      </c>
      <c r="K161" s="84" t="b">
        <v>0</v>
      </c>
      <c r="L161" s="84" t="b">
        <v>0</v>
      </c>
    </row>
    <row r="162" spans="1:12" ht="15">
      <c r="A162" s="84" t="s">
        <v>242</v>
      </c>
      <c r="B162" s="84" t="s">
        <v>1413</v>
      </c>
      <c r="C162" s="84">
        <v>2</v>
      </c>
      <c r="D162" s="123">
        <v>0.002658594171510713</v>
      </c>
      <c r="E162" s="123">
        <v>1.384806993400755</v>
      </c>
      <c r="F162" s="84" t="s">
        <v>1432</v>
      </c>
      <c r="G162" s="84" t="b">
        <v>0</v>
      </c>
      <c r="H162" s="84" t="b">
        <v>0</v>
      </c>
      <c r="I162" s="84" t="b">
        <v>0</v>
      </c>
      <c r="J162" s="84" t="b">
        <v>0</v>
      </c>
      <c r="K162" s="84" t="b">
        <v>0</v>
      </c>
      <c r="L162" s="84" t="b">
        <v>0</v>
      </c>
    </row>
    <row r="163" spans="1:12" ht="15">
      <c r="A163" s="84" t="s">
        <v>1413</v>
      </c>
      <c r="B163" s="84" t="s">
        <v>1414</v>
      </c>
      <c r="C163" s="84">
        <v>2</v>
      </c>
      <c r="D163" s="123">
        <v>0.002658594171510713</v>
      </c>
      <c r="E163" s="123">
        <v>2.7558748556724915</v>
      </c>
      <c r="F163" s="84" t="s">
        <v>1432</v>
      </c>
      <c r="G163" s="84" t="b">
        <v>0</v>
      </c>
      <c r="H163" s="84" t="b">
        <v>0</v>
      </c>
      <c r="I163" s="84" t="b">
        <v>0</v>
      </c>
      <c r="J163" s="84" t="b">
        <v>0</v>
      </c>
      <c r="K163" s="84" t="b">
        <v>0</v>
      </c>
      <c r="L163" s="84" t="b">
        <v>0</v>
      </c>
    </row>
    <row r="164" spans="1:12" ht="15">
      <c r="A164" s="84" t="s">
        <v>1361</v>
      </c>
      <c r="B164" s="84" t="s">
        <v>1415</v>
      </c>
      <c r="C164" s="84">
        <v>2</v>
      </c>
      <c r="D164" s="123">
        <v>0.002658594171510713</v>
      </c>
      <c r="E164" s="123">
        <v>2.57978359661681</v>
      </c>
      <c r="F164" s="84" t="s">
        <v>1432</v>
      </c>
      <c r="G164" s="84" t="b">
        <v>0</v>
      </c>
      <c r="H164" s="84" t="b">
        <v>0</v>
      </c>
      <c r="I164" s="84" t="b">
        <v>0</v>
      </c>
      <c r="J164" s="84" t="b">
        <v>0</v>
      </c>
      <c r="K164" s="84" t="b">
        <v>1</v>
      </c>
      <c r="L164" s="84" t="b">
        <v>0</v>
      </c>
    </row>
    <row r="165" spans="1:12" ht="15">
      <c r="A165" s="84" t="s">
        <v>1415</v>
      </c>
      <c r="B165" s="84" t="s">
        <v>1099</v>
      </c>
      <c r="C165" s="84">
        <v>2</v>
      </c>
      <c r="D165" s="123">
        <v>0.002658594171510713</v>
      </c>
      <c r="E165" s="123">
        <v>1.7346855566025534</v>
      </c>
      <c r="F165" s="84" t="s">
        <v>1432</v>
      </c>
      <c r="G165" s="84" t="b">
        <v>0</v>
      </c>
      <c r="H165" s="84" t="b">
        <v>1</v>
      </c>
      <c r="I165" s="84" t="b">
        <v>0</v>
      </c>
      <c r="J165" s="84" t="b">
        <v>0</v>
      </c>
      <c r="K165" s="84" t="b">
        <v>0</v>
      </c>
      <c r="L165" s="84" t="b">
        <v>0</v>
      </c>
    </row>
    <row r="166" spans="1:12" ht="15">
      <c r="A166" s="84" t="s">
        <v>1099</v>
      </c>
      <c r="B166" s="84" t="s">
        <v>1416</v>
      </c>
      <c r="C166" s="84">
        <v>2</v>
      </c>
      <c r="D166" s="123">
        <v>0.002658594171510713</v>
      </c>
      <c r="E166" s="123">
        <v>1.7144821705142663</v>
      </c>
      <c r="F166" s="84" t="s">
        <v>1432</v>
      </c>
      <c r="G166" s="84" t="b">
        <v>0</v>
      </c>
      <c r="H166" s="84" t="b">
        <v>0</v>
      </c>
      <c r="I166" s="84" t="b">
        <v>0</v>
      </c>
      <c r="J166" s="84" t="b">
        <v>0</v>
      </c>
      <c r="K166" s="84" t="b">
        <v>0</v>
      </c>
      <c r="L166" s="84" t="b">
        <v>0</v>
      </c>
    </row>
    <row r="167" spans="1:12" ht="15">
      <c r="A167" s="84" t="s">
        <v>1416</v>
      </c>
      <c r="B167" s="84" t="s">
        <v>1417</v>
      </c>
      <c r="C167" s="84">
        <v>2</v>
      </c>
      <c r="D167" s="123">
        <v>0.002658594171510713</v>
      </c>
      <c r="E167" s="123">
        <v>2.7558748556724915</v>
      </c>
      <c r="F167" s="84" t="s">
        <v>1432</v>
      </c>
      <c r="G167" s="84" t="b">
        <v>0</v>
      </c>
      <c r="H167" s="84" t="b">
        <v>0</v>
      </c>
      <c r="I167" s="84" t="b">
        <v>0</v>
      </c>
      <c r="J167" s="84" t="b">
        <v>0</v>
      </c>
      <c r="K167" s="84" t="b">
        <v>0</v>
      </c>
      <c r="L167" s="84" t="b">
        <v>0</v>
      </c>
    </row>
    <row r="168" spans="1:12" ht="15">
      <c r="A168" s="84" t="s">
        <v>1417</v>
      </c>
      <c r="B168" s="84" t="s">
        <v>1100</v>
      </c>
      <c r="C168" s="84">
        <v>2</v>
      </c>
      <c r="D168" s="123">
        <v>0.002658594171510713</v>
      </c>
      <c r="E168" s="123">
        <v>1.7346855566025534</v>
      </c>
      <c r="F168" s="84" t="s">
        <v>1432</v>
      </c>
      <c r="G168" s="84" t="b">
        <v>0</v>
      </c>
      <c r="H168" s="84" t="b">
        <v>0</v>
      </c>
      <c r="I168" s="84" t="b">
        <v>0</v>
      </c>
      <c r="J168" s="84" t="b">
        <v>0</v>
      </c>
      <c r="K168" s="84" t="b">
        <v>0</v>
      </c>
      <c r="L168" s="84" t="b">
        <v>0</v>
      </c>
    </row>
    <row r="169" spans="1:12" ht="15">
      <c r="A169" s="84" t="s">
        <v>1100</v>
      </c>
      <c r="B169" s="84" t="s">
        <v>1099</v>
      </c>
      <c r="C169" s="84">
        <v>2</v>
      </c>
      <c r="D169" s="123">
        <v>0.002658594171510713</v>
      </c>
      <c r="E169" s="123">
        <v>0.7134962575326154</v>
      </c>
      <c r="F169" s="84" t="s">
        <v>1432</v>
      </c>
      <c r="G169" s="84" t="b">
        <v>0</v>
      </c>
      <c r="H169" s="84" t="b">
        <v>0</v>
      </c>
      <c r="I169" s="84" t="b">
        <v>0</v>
      </c>
      <c r="J169" s="84" t="b">
        <v>0</v>
      </c>
      <c r="K169" s="84" t="b">
        <v>0</v>
      </c>
      <c r="L169" s="84" t="b">
        <v>0</v>
      </c>
    </row>
    <row r="170" spans="1:12" ht="15">
      <c r="A170" s="84" t="s">
        <v>1099</v>
      </c>
      <c r="B170" s="84" t="s">
        <v>1362</v>
      </c>
      <c r="C170" s="84">
        <v>2</v>
      </c>
      <c r="D170" s="123">
        <v>0.002658594171510713</v>
      </c>
      <c r="E170" s="123">
        <v>1.5383909114585852</v>
      </c>
      <c r="F170" s="84" t="s">
        <v>1432</v>
      </c>
      <c r="G170" s="84" t="b">
        <v>0</v>
      </c>
      <c r="H170" s="84" t="b">
        <v>0</v>
      </c>
      <c r="I170" s="84" t="b">
        <v>0</v>
      </c>
      <c r="J170" s="84" t="b">
        <v>0</v>
      </c>
      <c r="K170" s="84" t="b">
        <v>0</v>
      </c>
      <c r="L170" s="84" t="b">
        <v>0</v>
      </c>
    </row>
    <row r="171" spans="1:12" ht="15">
      <c r="A171" s="84" t="s">
        <v>1331</v>
      </c>
      <c r="B171" s="84" t="s">
        <v>355</v>
      </c>
      <c r="C171" s="84">
        <v>2</v>
      </c>
      <c r="D171" s="123">
        <v>0.002658594171510713</v>
      </c>
      <c r="E171" s="123">
        <v>1.132625565274591</v>
      </c>
      <c r="F171" s="84" t="s">
        <v>1432</v>
      </c>
      <c r="G171" s="84" t="b">
        <v>0</v>
      </c>
      <c r="H171" s="84" t="b">
        <v>0</v>
      </c>
      <c r="I171" s="84" t="b">
        <v>0</v>
      </c>
      <c r="J171" s="84" t="b">
        <v>0</v>
      </c>
      <c r="K171" s="84" t="b">
        <v>0</v>
      </c>
      <c r="L171" s="84" t="b">
        <v>0</v>
      </c>
    </row>
    <row r="172" spans="1:12" ht="15">
      <c r="A172" s="84" t="s">
        <v>242</v>
      </c>
      <c r="B172" s="84" t="s">
        <v>1364</v>
      </c>
      <c r="C172" s="84">
        <v>2</v>
      </c>
      <c r="D172" s="123">
        <v>0.002658594171510713</v>
      </c>
      <c r="E172" s="123">
        <v>1.384806993400755</v>
      </c>
      <c r="F172" s="84" t="s">
        <v>1432</v>
      </c>
      <c r="G172" s="84" t="b">
        <v>0</v>
      </c>
      <c r="H172" s="84" t="b">
        <v>0</v>
      </c>
      <c r="I172" s="84" t="b">
        <v>0</v>
      </c>
      <c r="J172" s="84" t="b">
        <v>0</v>
      </c>
      <c r="K172" s="84" t="b">
        <v>0</v>
      </c>
      <c r="L172" s="84" t="b">
        <v>0</v>
      </c>
    </row>
    <row r="173" spans="1:12" ht="15">
      <c r="A173" s="84" t="s">
        <v>355</v>
      </c>
      <c r="B173" s="84" t="s">
        <v>1418</v>
      </c>
      <c r="C173" s="84">
        <v>2</v>
      </c>
      <c r="D173" s="123">
        <v>0.002658594171510713</v>
      </c>
      <c r="E173" s="123">
        <v>1.7144821705142663</v>
      </c>
      <c r="F173" s="84" t="s">
        <v>1432</v>
      </c>
      <c r="G173" s="84" t="b">
        <v>0</v>
      </c>
      <c r="H173" s="84" t="b">
        <v>0</v>
      </c>
      <c r="I173" s="84" t="b">
        <v>0</v>
      </c>
      <c r="J173" s="84" t="b">
        <v>0</v>
      </c>
      <c r="K173" s="84" t="b">
        <v>0</v>
      </c>
      <c r="L173" s="84" t="b">
        <v>0</v>
      </c>
    </row>
    <row r="174" spans="1:12" ht="15">
      <c r="A174" s="84" t="s">
        <v>1419</v>
      </c>
      <c r="B174" s="84" t="s">
        <v>242</v>
      </c>
      <c r="C174" s="84">
        <v>2</v>
      </c>
      <c r="D174" s="123">
        <v>0.002658594171510713</v>
      </c>
      <c r="E174" s="123">
        <v>1.7781512503836436</v>
      </c>
      <c r="F174" s="84" t="s">
        <v>1432</v>
      </c>
      <c r="G174" s="84" t="b">
        <v>0</v>
      </c>
      <c r="H174" s="84" t="b">
        <v>0</v>
      </c>
      <c r="I174" s="84" t="b">
        <v>0</v>
      </c>
      <c r="J174" s="84" t="b">
        <v>0</v>
      </c>
      <c r="K174" s="84" t="b">
        <v>0</v>
      </c>
      <c r="L174" s="84" t="b">
        <v>0</v>
      </c>
    </row>
    <row r="175" spans="1:12" ht="15">
      <c r="A175" s="84" t="s">
        <v>242</v>
      </c>
      <c r="B175" s="84" t="s">
        <v>1352</v>
      </c>
      <c r="C175" s="84">
        <v>2</v>
      </c>
      <c r="D175" s="123">
        <v>0.002658594171510713</v>
      </c>
      <c r="E175" s="123">
        <v>1.2087157343450738</v>
      </c>
      <c r="F175" s="84" t="s">
        <v>1432</v>
      </c>
      <c r="G175" s="84" t="b">
        <v>0</v>
      </c>
      <c r="H175" s="84" t="b">
        <v>0</v>
      </c>
      <c r="I175" s="84" t="b">
        <v>0</v>
      </c>
      <c r="J175" s="84" t="b">
        <v>0</v>
      </c>
      <c r="K175" s="84" t="b">
        <v>0</v>
      </c>
      <c r="L175" s="84" t="b">
        <v>0</v>
      </c>
    </row>
    <row r="176" spans="1:12" ht="15">
      <c r="A176" s="84" t="s">
        <v>1352</v>
      </c>
      <c r="B176" s="84" t="s">
        <v>1420</v>
      </c>
      <c r="C176" s="84">
        <v>2</v>
      </c>
      <c r="D176" s="123">
        <v>0.002658594171510713</v>
      </c>
      <c r="E176" s="123">
        <v>2.57978359661681</v>
      </c>
      <c r="F176" s="84" t="s">
        <v>1432</v>
      </c>
      <c r="G176" s="84" t="b">
        <v>0</v>
      </c>
      <c r="H176" s="84" t="b">
        <v>0</v>
      </c>
      <c r="I176" s="84" t="b">
        <v>0</v>
      </c>
      <c r="J176" s="84" t="b">
        <v>0</v>
      </c>
      <c r="K176" s="84" t="b">
        <v>0</v>
      </c>
      <c r="L176" s="84" t="b">
        <v>0</v>
      </c>
    </row>
    <row r="177" spans="1:12" ht="15">
      <c r="A177" s="84" t="s">
        <v>1420</v>
      </c>
      <c r="B177" s="84" t="s">
        <v>1075</v>
      </c>
      <c r="C177" s="84">
        <v>2</v>
      </c>
      <c r="D177" s="123">
        <v>0.002658594171510713</v>
      </c>
      <c r="E177" s="123">
        <v>1.5517548730165667</v>
      </c>
      <c r="F177" s="84" t="s">
        <v>1432</v>
      </c>
      <c r="G177" s="84" t="b">
        <v>0</v>
      </c>
      <c r="H177" s="84" t="b">
        <v>0</v>
      </c>
      <c r="I177" s="84" t="b">
        <v>0</v>
      </c>
      <c r="J177" s="84" t="b">
        <v>0</v>
      </c>
      <c r="K177" s="84" t="b">
        <v>0</v>
      </c>
      <c r="L177" s="84" t="b">
        <v>0</v>
      </c>
    </row>
    <row r="178" spans="1:12" ht="15">
      <c r="A178" s="84" t="s">
        <v>1075</v>
      </c>
      <c r="B178" s="84" t="s">
        <v>1421</v>
      </c>
      <c r="C178" s="84">
        <v>2</v>
      </c>
      <c r="D178" s="123">
        <v>0.002658594171510713</v>
      </c>
      <c r="E178" s="123">
        <v>1.5517548730165667</v>
      </c>
      <c r="F178" s="84" t="s">
        <v>1432</v>
      </c>
      <c r="G178" s="84" t="b">
        <v>0</v>
      </c>
      <c r="H178" s="84" t="b">
        <v>0</v>
      </c>
      <c r="I178" s="84" t="b">
        <v>0</v>
      </c>
      <c r="J178" s="84" t="b">
        <v>0</v>
      </c>
      <c r="K178" s="84" t="b">
        <v>0</v>
      </c>
      <c r="L178" s="84" t="b">
        <v>0</v>
      </c>
    </row>
    <row r="179" spans="1:12" ht="15">
      <c r="A179" s="84" t="s">
        <v>1421</v>
      </c>
      <c r="B179" s="84" t="s">
        <v>1422</v>
      </c>
      <c r="C179" s="84">
        <v>2</v>
      </c>
      <c r="D179" s="123">
        <v>0.002658594171510713</v>
      </c>
      <c r="E179" s="123">
        <v>2.7558748556724915</v>
      </c>
      <c r="F179" s="84" t="s">
        <v>1432</v>
      </c>
      <c r="G179" s="84" t="b">
        <v>0</v>
      </c>
      <c r="H179" s="84" t="b">
        <v>0</v>
      </c>
      <c r="I179" s="84" t="b">
        <v>0</v>
      </c>
      <c r="J179" s="84" t="b">
        <v>0</v>
      </c>
      <c r="K179" s="84" t="b">
        <v>0</v>
      </c>
      <c r="L179" s="84" t="b">
        <v>0</v>
      </c>
    </row>
    <row r="180" spans="1:12" ht="15">
      <c r="A180" s="84" t="s">
        <v>1422</v>
      </c>
      <c r="B180" s="84" t="s">
        <v>1423</v>
      </c>
      <c r="C180" s="84">
        <v>2</v>
      </c>
      <c r="D180" s="123">
        <v>0.002658594171510713</v>
      </c>
      <c r="E180" s="123">
        <v>2.7558748556724915</v>
      </c>
      <c r="F180" s="84" t="s">
        <v>1432</v>
      </c>
      <c r="G180" s="84" t="b">
        <v>0</v>
      </c>
      <c r="H180" s="84" t="b">
        <v>0</v>
      </c>
      <c r="I180" s="84" t="b">
        <v>0</v>
      </c>
      <c r="J180" s="84" t="b">
        <v>0</v>
      </c>
      <c r="K180" s="84" t="b">
        <v>0</v>
      </c>
      <c r="L180" s="84" t="b">
        <v>0</v>
      </c>
    </row>
    <row r="181" spans="1:12" ht="15">
      <c r="A181" s="84" t="s">
        <v>1423</v>
      </c>
      <c r="B181" s="84" t="s">
        <v>1304</v>
      </c>
      <c r="C181" s="84">
        <v>2</v>
      </c>
      <c r="D181" s="123">
        <v>0.002658594171510713</v>
      </c>
      <c r="E181" s="123">
        <v>2.211806811322216</v>
      </c>
      <c r="F181" s="84" t="s">
        <v>1432</v>
      </c>
      <c r="G181" s="84" t="b">
        <v>0</v>
      </c>
      <c r="H181" s="84" t="b">
        <v>0</v>
      </c>
      <c r="I181" s="84" t="b">
        <v>0</v>
      </c>
      <c r="J181" s="84" t="b">
        <v>0</v>
      </c>
      <c r="K181" s="84" t="b">
        <v>0</v>
      </c>
      <c r="L181" s="84" t="b">
        <v>0</v>
      </c>
    </row>
    <row r="182" spans="1:12" ht="15">
      <c r="A182" s="84" t="s">
        <v>1304</v>
      </c>
      <c r="B182" s="84" t="s">
        <v>1424</v>
      </c>
      <c r="C182" s="84">
        <v>2</v>
      </c>
      <c r="D182" s="123">
        <v>0.002658594171510713</v>
      </c>
      <c r="E182" s="123">
        <v>2.153814864344529</v>
      </c>
      <c r="F182" s="84" t="s">
        <v>1432</v>
      </c>
      <c r="G182" s="84" t="b">
        <v>0</v>
      </c>
      <c r="H182" s="84" t="b">
        <v>0</v>
      </c>
      <c r="I182" s="84" t="b">
        <v>0</v>
      </c>
      <c r="J182" s="84" t="b">
        <v>0</v>
      </c>
      <c r="K182" s="84" t="b">
        <v>0</v>
      </c>
      <c r="L182" s="84" t="b">
        <v>0</v>
      </c>
    </row>
    <row r="183" spans="1:12" ht="15">
      <c r="A183" s="84" t="s">
        <v>1424</v>
      </c>
      <c r="B183" s="84" t="s">
        <v>1425</v>
      </c>
      <c r="C183" s="84">
        <v>2</v>
      </c>
      <c r="D183" s="123">
        <v>0.002658594171510713</v>
      </c>
      <c r="E183" s="123">
        <v>2.7558748556724915</v>
      </c>
      <c r="F183" s="84" t="s">
        <v>1432</v>
      </c>
      <c r="G183" s="84" t="b">
        <v>0</v>
      </c>
      <c r="H183" s="84" t="b">
        <v>0</v>
      </c>
      <c r="I183" s="84" t="b">
        <v>0</v>
      </c>
      <c r="J183" s="84" t="b">
        <v>0</v>
      </c>
      <c r="K183" s="84" t="b">
        <v>1</v>
      </c>
      <c r="L183" s="84" t="b">
        <v>0</v>
      </c>
    </row>
    <row r="184" spans="1:12" ht="15">
      <c r="A184" s="84" t="s">
        <v>1425</v>
      </c>
      <c r="B184" s="84" t="s">
        <v>1355</v>
      </c>
      <c r="C184" s="84">
        <v>2</v>
      </c>
      <c r="D184" s="123">
        <v>0.002658594171510713</v>
      </c>
      <c r="E184" s="123">
        <v>2.57978359661681</v>
      </c>
      <c r="F184" s="84" t="s">
        <v>1432</v>
      </c>
      <c r="G184" s="84" t="b">
        <v>0</v>
      </c>
      <c r="H184" s="84" t="b">
        <v>1</v>
      </c>
      <c r="I184" s="84" t="b">
        <v>0</v>
      </c>
      <c r="J184" s="84" t="b">
        <v>0</v>
      </c>
      <c r="K184" s="84" t="b">
        <v>0</v>
      </c>
      <c r="L184" s="84" t="b">
        <v>0</v>
      </c>
    </row>
    <row r="185" spans="1:12" ht="15">
      <c r="A185" s="84" t="s">
        <v>242</v>
      </c>
      <c r="B185" s="84" t="s">
        <v>1096</v>
      </c>
      <c r="C185" s="84">
        <v>2</v>
      </c>
      <c r="D185" s="123">
        <v>0.002658594171510713</v>
      </c>
      <c r="E185" s="123">
        <v>0.38480699340075514</v>
      </c>
      <c r="F185" s="84" t="s">
        <v>1432</v>
      </c>
      <c r="G185" s="84" t="b">
        <v>0</v>
      </c>
      <c r="H185" s="84" t="b">
        <v>0</v>
      </c>
      <c r="I185" s="84" t="b">
        <v>0</v>
      </c>
      <c r="J185" s="84" t="b">
        <v>0</v>
      </c>
      <c r="K185" s="84" t="b">
        <v>0</v>
      </c>
      <c r="L185" s="84" t="b">
        <v>0</v>
      </c>
    </row>
    <row r="186" spans="1:12" ht="15">
      <c r="A186" s="84" t="s">
        <v>1305</v>
      </c>
      <c r="B186" s="84" t="s">
        <v>1309</v>
      </c>
      <c r="C186" s="84">
        <v>2</v>
      </c>
      <c r="D186" s="123">
        <v>0.002658594171510713</v>
      </c>
      <c r="E186" s="123">
        <v>1.7346855566025534</v>
      </c>
      <c r="F186" s="84" t="s">
        <v>1432</v>
      </c>
      <c r="G186" s="84" t="b">
        <v>1</v>
      </c>
      <c r="H186" s="84" t="b">
        <v>0</v>
      </c>
      <c r="I186" s="84" t="b">
        <v>0</v>
      </c>
      <c r="J186" s="84" t="b">
        <v>1</v>
      </c>
      <c r="K186" s="84" t="b">
        <v>0</v>
      </c>
      <c r="L186" s="84" t="b">
        <v>0</v>
      </c>
    </row>
    <row r="187" spans="1:12" ht="15">
      <c r="A187" s="84" t="s">
        <v>355</v>
      </c>
      <c r="B187" s="84" t="s">
        <v>1367</v>
      </c>
      <c r="C187" s="84">
        <v>2</v>
      </c>
      <c r="D187" s="123">
        <v>0.002658594171510713</v>
      </c>
      <c r="E187" s="123">
        <v>1.5383909114585852</v>
      </c>
      <c r="F187" s="84" t="s">
        <v>1432</v>
      </c>
      <c r="G187" s="84" t="b">
        <v>0</v>
      </c>
      <c r="H187" s="84" t="b">
        <v>0</v>
      </c>
      <c r="I187" s="84" t="b">
        <v>0</v>
      </c>
      <c r="J187" s="84" t="b">
        <v>0</v>
      </c>
      <c r="K187" s="84" t="b">
        <v>0</v>
      </c>
      <c r="L187" s="84" t="b">
        <v>0</v>
      </c>
    </row>
    <row r="188" spans="1:12" ht="15">
      <c r="A188" s="84" t="s">
        <v>1367</v>
      </c>
      <c r="B188" s="84" t="s">
        <v>245</v>
      </c>
      <c r="C188" s="84">
        <v>2</v>
      </c>
      <c r="D188" s="123">
        <v>0.002658594171510713</v>
      </c>
      <c r="E188" s="123">
        <v>1.8016323462331665</v>
      </c>
      <c r="F188" s="84" t="s">
        <v>1432</v>
      </c>
      <c r="G188" s="84" t="b">
        <v>0</v>
      </c>
      <c r="H188" s="84" t="b">
        <v>0</v>
      </c>
      <c r="I188" s="84" t="b">
        <v>0</v>
      </c>
      <c r="J188" s="84" t="b">
        <v>0</v>
      </c>
      <c r="K188" s="84" t="b">
        <v>0</v>
      </c>
      <c r="L188" s="84" t="b">
        <v>0</v>
      </c>
    </row>
    <row r="189" spans="1:12" ht="15">
      <c r="A189" s="84" t="s">
        <v>245</v>
      </c>
      <c r="B189" s="84" t="s">
        <v>1426</v>
      </c>
      <c r="C189" s="84">
        <v>2</v>
      </c>
      <c r="D189" s="123">
        <v>0.002658594171510713</v>
      </c>
      <c r="E189" s="123">
        <v>1.9429614990296358</v>
      </c>
      <c r="F189" s="84" t="s">
        <v>1432</v>
      </c>
      <c r="G189" s="84" t="b">
        <v>0</v>
      </c>
      <c r="H189" s="84" t="b">
        <v>0</v>
      </c>
      <c r="I189" s="84" t="b">
        <v>0</v>
      </c>
      <c r="J189" s="84" t="b">
        <v>0</v>
      </c>
      <c r="K189" s="84" t="b">
        <v>0</v>
      </c>
      <c r="L189" s="84" t="b">
        <v>0</v>
      </c>
    </row>
    <row r="190" spans="1:12" ht="15">
      <c r="A190" s="84" t="s">
        <v>1426</v>
      </c>
      <c r="B190" s="84" t="s">
        <v>1427</v>
      </c>
      <c r="C190" s="84">
        <v>2</v>
      </c>
      <c r="D190" s="123">
        <v>0.002658594171510713</v>
      </c>
      <c r="E190" s="123">
        <v>2.7558748556724915</v>
      </c>
      <c r="F190" s="84" t="s">
        <v>1432</v>
      </c>
      <c r="G190" s="84" t="b">
        <v>0</v>
      </c>
      <c r="H190" s="84" t="b">
        <v>0</v>
      </c>
      <c r="I190" s="84" t="b">
        <v>0</v>
      </c>
      <c r="J190" s="84" t="b">
        <v>0</v>
      </c>
      <c r="K190" s="84" t="b">
        <v>0</v>
      </c>
      <c r="L190" s="84" t="b">
        <v>0</v>
      </c>
    </row>
    <row r="191" spans="1:12" ht="15">
      <c r="A191" s="84" t="s">
        <v>1427</v>
      </c>
      <c r="B191" s="84" t="s">
        <v>1328</v>
      </c>
      <c r="C191" s="84">
        <v>2</v>
      </c>
      <c r="D191" s="123">
        <v>0.002658594171510713</v>
      </c>
      <c r="E191" s="123">
        <v>2.45484486000851</v>
      </c>
      <c r="F191" s="84" t="s">
        <v>1432</v>
      </c>
      <c r="G191" s="84" t="b">
        <v>0</v>
      </c>
      <c r="H191" s="84" t="b">
        <v>0</v>
      </c>
      <c r="I191" s="84" t="b">
        <v>0</v>
      </c>
      <c r="J191" s="84" t="b">
        <v>0</v>
      </c>
      <c r="K191" s="84" t="b">
        <v>0</v>
      </c>
      <c r="L191" s="84" t="b">
        <v>0</v>
      </c>
    </row>
    <row r="192" spans="1:12" ht="15">
      <c r="A192" s="84" t="s">
        <v>1328</v>
      </c>
      <c r="B192" s="84" t="s">
        <v>1363</v>
      </c>
      <c r="C192" s="84">
        <v>2</v>
      </c>
      <c r="D192" s="123">
        <v>0.002658594171510713</v>
      </c>
      <c r="E192" s="123">
        <v>2.278753600952829</v>
      </c>
      <c r="F192" s="84" t="s">
        <v>1432</v>
      </c>
      <c r="G192" s="84" t="b">
        <v>0</v>
      </c>
      <c r="H192" s="84" t="b">
        <v>0</v>
      </c>
      <c r="I192" s="84" t="b">
        <v>0</v>
      </c>
      <c r="J192" s="84" t="b">
        <v>0</v>
      </c>
      <c r="K192" s="84" t="b">
        <v>0</v>
      </c>
      <c r="L192" s="84" t="b">
        <v>0</v>
      </c>
    </row>
    <row r="193" spans="1:12" ht="15">
      <c r="A193" s="84" t="s">
        <v>1363</v>
      </c>
      <c r="B193" s="84" t="s">
        <v>1321</v>
      </c>
      <c r="C193" s="84">
        <v>2</v>
      </c>
      <c r="D193" s="123">
        <v>0.002658594171510713</v>
      </c>
      <c r="E193" s="123">
        <v>2.278753600952829</v>
      </c>
      <c r="F193" s="84" t="s">
        <v>1432</v>
      </c>
      <c r="G193" s="84" t="b">
        <v>0</v>
      </c>
      <c r="H193" s="84" t="b">
        <v>0</v>
      </c>
      <c r="I193" s="84" t="b">
        <v>0</v>
      </c>
      <c r="J193" s="84" t="b">
        <v>0</v>
      </c>
      <c r="K193" s="84" t="b">
        <v>0</v>
      </c>
      <c r="L193" s="84" t="b">
        <v>0</v>
      </c>
    </row>
    <row r="194" spans="1:12" ht="15">
      <c r="A194" s="84" t="s">
        <v>249</v>
      </c>
      <c r="B194" s="84" t="s">
        <v>1119</v>
      </c>
      <c r="C194" s="84">
        <v>2</v>
      </c>
      <c r="D194" s="123">
        <v>0.002658594171510713</v>
      </c>
      <c r="E194" s="123">
        <v>1.3622996524029038</v>
      </c>
      <c r="F194" s="84" t="s">
        <v>1432</v>
      </c>
      <c r="G194" s="84" t="b">
        <v>0</v>
      </c>
      <c r="H194" s="84" t="b">
        <v>0</v>
      </c>
      <c r="I194" s="84" t="b">
        <v>0</v>
      </c>
      <c r="J194" s="84" t="b">
        <v>0</v>
      </c>
      <c r="K194" s="84" t="b">
        <v>0</v>
      </c>
      <c r="L194" s="84" t="b">
        <v>0</v>
      </c>
    </row>
    <row r="195" spans="1:12" ht="15">
      <c r="A195" s="84" t="s">
        <v>1100</v>
      </c>
      <c r="B195" s="84" t="s">
        <v>1098</v>
      </c>
      <c r="C195" s="84">
        <v>2</v>
      </c>
      <c r="D195" s="123">
        <v>0.002658594171510713</v>
      </c>
      <c r="E195" s="123">
        <v>0.7346855566025533</v>
      </c>
      <c r="F195" s="84" t="s">
        <v>1432</v>
      </c>
      <c r="G195" s="84" t="b">
        <v>0</v>
      </c>
      <c r="H195" s="84" t="b">
        <v>0</v>
      </c>
      <c r="I195" s="84" t="b">
        <v>0</v>
      </c>
      <c r="J195" s="84" t="b">
        <v>0</v>
      </c>
      <c r="K195" s="84" t="b">
        <v>0</v>
      </c>
      <c r="L195" s="84" t="b">
        <v>0</v>
      </c>
    </row>
    <row r="196" spans="1:12" ht="15">
      <c r="A196" s="84" t="s">
        <v>1100</v>
      </c>
      <c r="B196" s="84" t="s">
        <v>1305</v>
      </c>
      <c r="C196" s="84">
        <v>2</v>
      </c>
      <c r="D196" s="123">
        <v>0.002658594171510713</v>
      </c>
      <c r="E196" s="123">
        <v>1.1906175122522777</v>
      </c>
      <c r="F196" s="84" t="s">
        <v>1432</v>
      </c>
      <c r="G196" s="84" t="b">
        <v>0</v>
      </c>
      <c r="H196" s="84" t="b">
        <v>0</v>
      </c>
      <c r="I196" s="84" t="b">
        <v>0</v>
      </c>
      <c r="J196" s="84" t="b">
        <v>1</v>
      </c>
      <c r="K196" s="84" t="b">
        <v>0</v>
      </c>
      <c r="L196" s="84" t="b">
        <v>0</v>
      </c>
    </row>
    <row r="197" spans="1:12" ht="15">
      <c r="A197" s="84" t="s">
        <v>1305</v>
      </c>
      <c r="B197" s="84" t="s">
        <v>1101</v>
      </c>
      <c r="C197" s="84">
        <v>2</v>
      </c>
      <c r="D197" s="123">
        <v>0.002658594171510713</v>
      </c>
      <c r="E197" s="123">
        <v>1.3087168243302723</v>
      </c>
      <c r="F197" s="84" t="s">
        <v>1432</v>
      </c>
      <c r="G197" s="84" t="b">
        <v>1</v>
      </c>
      <c r="H197" s="84" t="b">
        <v>0</v>
      </c>
      <c r="I197" s="84" t="b">
        <v>0</v>
      </c>
      <c r="J197" s="84" t="b">
        <v>0</v>
      </c>
      <c r="K197" s="84" t="b">
        <v>0</v>
      </c>
      <c r="L197" s="84" t="b">
        <v>0</v>
      </c>
    </row>
    <row r="198" spans="1:12" ht="15">
      <c r="A198" s="84" t="s">
        <v>1102</v>
      </c>
      <c r="B198" s="84" t="s">
        <v>1095</v>
      </c>
      <c r="C198" s="84">
        <v>2</v>
      </c>
      <c r="D198" s="123">
        <v>0.002658594171510713</v>
      </c>
      <c r="E198" s="123">
        <v>0.5856131402775341</v>
      </c>
      <c r="F198" s="84" t="s">
        <v>1432</v>
      </c>
      <c r="G198" s="84" t="b">
        <v>0</v>
      </c>
      <c r="H198" s="84" t="b">
        <v>0</v>
      </c>
      <c r="I198" s="84" t="b">
        <v>0</v>
      </c>
      <c r="J198" s="84" t="b">
        <v>0</v>
      </c>
      <c r="K198" s="84" t="b">
        <v>0</v>
      </c>
      <c r="L198" s="84" t="b">
        <v>0</v>
      </c>
    </row>
    <row r="199" spans="1:12" ht="15">
      <c r="A199" s="84" t="s">
        <v>1095</v>
      </c>
      <c r="B199" s="84" t="s">
        <v>1429</v>
      </c>
      <c r="C199" s="84">
        <v>2</v>
      </c>
      <c r="D199" s="123">
        <v>0.002658594171510713</v>
      </c>
      <c r="E199" s="123">
        <v>1.5006023505691852</v>
      </c>
      <c r="F199" s="84" t="s">
        <v>1432</v>
      </c>
      <c r="G199" s="84" t="b">
        <v>0</v>
      </c>
      <c r="H199" s="84" t="b">
        <v>0</v>
      </c>
      <c r="I199" s="84" t="b">
        <v>0</v>
      </c>
      <c r="J199" s="84" t="b">
        <v>0</v>
      </c>
      <c r="K199" s="84" t="b">
        <v>0</v>
      </c>
      <c r="L199" s="84" t="b">
        <v>0</v>
      </c>
    </row>
    <row r="200" spans="1:12" ht="15">
      <c r="A200" s="84" t="s">
        <v>1429</v>
      </c>
      <c r="B200" s="84" t="s">
        <v>1295</v>
      </c>
      <c r="C200" s="84">
        <v>2</v>
      </c>
      <c r="D200" s="123">
        <v>0.002658594171510713</v>
      </c>
      <c r="E200" s="123">
        <v>1.9777236052888478</v>
      </c>
      <c r="F200" s="84" t="s">
        <v>1432</v>
      </c>
      <c r="G200" s="84" t="b">
        <v>0</v>
      </c>
      <c r="H200" s="84" t="b">
        <v>0</v>
      </c>
      <c r="I200" s="84" t="b">
        <v>0</v>
      </c>
      <c r="J200" s="84" t="b">
        <v>0</v>
      </c>
      <c r="K200" s="84" t="b">
        <v>0</v>
      </c>
      <c r="L200" s="84" t="b">
        <v>0</v>
      </c>
    </row>
    <row r="201" spans="1:12" ht="15">
      <c r="A201" s="84" t="s">
        <v>1075</v>
      </c>
      <c r="B201" s="84" t="s">
        <v>1095</v>
      </c>
      <c r="C201" s="84">
        <v>23</v>
      </c>
      <c r="D201" s="123">
        <v>0.009764599757706287</v>
      </c>
      <c r="E201" s="123">
        <v>1.3117538610557542</v>
      </c>
      <c r="F201" s="84" t="s">
        <v>993</v>
      </c>
      <c r="G201" s="84" t="b">
        <v>0</v>
      </c>
      <c r="H201" s="84" t="b">
        <v>0</v>
      </c>
      <c r="I201" s="84" t="b">
        <v>0</v>
      </c>
      <c r="J201" s="84" t="b">
        <v>0</v>
      </c>
      <c r="K201" s="84" t="b">
        <v>0</v>
      </c>
      <c r="L201" s="84" t="b">
        <v>0</v>
      </c>
    </row>
    <row r="202" spans="1:12" ht="15">
      <c r="A202" s="84" t="s">
        <v>1101</v>
      </c>
      <c r="B202" s="84" t="s">
        <v>1102</v>
      </c>
      <c r="C202" s="84">
        <v>15</v>
      </c>
      <c r="D202" s="123">
        <v>0.010888588425541053</v>
      </c>
      <c r="E202" s="123">
        <v>1.5828206333422923</v>
      </c>
      <c r="F202" s="84" t="s">
        <v>993</v>
      </c>
      <c r="G202" s="84" t="b">
        <v>0</v>
      </c>
      <c r="H202" s="84" t="b">
        <v>0</v>
      </c>
      <c r="I202" s="84" t="b">
        <v>0</v>
      </c>
      <c r="J202" s="84" t="b">
        <v>0</v>
      </c>
      <c r="K202" s="84" t="b">
        <v>0</v>
      </c>
      <c r="L202" s="84" t="b">
        <v>0</v>
      </c>
    </row>
    <row r="203" spans="1:12" ht="15">
      <c r="A203" s="84" t="s">
        <v>1099</v>
      </c>
      <c r="B203" s="84" t="s">
        <v>1100</v>
      </c>
      <c r="C203" s="84">
        <v>12</v>
      </c>
      <c r="D203" s="123">
        <v>0.010598728136693682</v>
      </c>
      <c r="E203" s="123">
        <v>1.3523717119640184</v>
      </c>
      <c r="F203" s="84" t="s">
        <v>993</v>
      </c>
      <c r="G203" s="84" t="b">
        <v>0</v>
      </c>
      <c r="H203" s="84" t="b">
        <v>0</v>
      </c>
      <c r="I203" s="84" t="b">
        <v>0</v>
      </c>
      <c r="J203" s="84" t="b">
        <v>0</v>
      </c>
      <c r="K203" s="84" t="b">
        <v>0</v>
      </c>
      <c r="L203" s="84" t="b">
        <v>0</v>
      </c>
    </row>
    <row r="204" spans="1:12" ht="15">
      <c r="A204" s="84" t="s">
        <v>1290</v>
      </c>
      <c r="B204" s="84" t="s">
        <v>1288</v>
      </c>
      <c r="C204" s="84">
        <v>11</v>
      </c>
      <c r="D204" s="123">
        <v>0.010390296522137061</v>
      </c>
      <c r="E204" s="123">
        <v>1.6419420854609488</v>
      </c>
      <c r="F204" s="84" t="s">
        <v>993</v>
      </c>
      <c r="G204" s="84" t="b">
        <v>0</v>
      </c>
      <c r="H204" s="84" t="b">
        <v>0</v>
      </c>
      <c r="I204" s="84" t="b">
        <v>0</v>
      </c>
      <c r="J204" s="84" t="b">
        <v>0</v>
      </c>
      <c r="K204" s="84" t="b">
        <v>0</v>
      </c>
      <c r="L204" s="84" t="b">
        <v>0</v>
      </c>
    </row>
    <row r="205" spans="1:12" ht="15">
      <c r="A205" s="84" t="s">
        <v>1288</v>
      </c>
      <c r="B205" s="84" t="s">
        <v>1293</v>
      </c>
      <c r="C205" s="84">
        <v>11</v>
      </c>
      <c r="D205" s="123">
        <v>0.010390296522137061</v>
      </c>
      <c r="E205" s="123">
        <v>1.6797306463503487</v>
      </c>
      <c r="F205" s="84" t="s">
        <v>993</v>
      </c>
      <c r="G205" s="84" t="b">
        <v>0</v>
      </c>
      <c r="H205" s="84" t="b">
        <v>0</v>
      </c>
      <c r="I205" s="84" t="b">
        <v>0</v>
      </c>
      <c r="J205" s="84" t="b">
        <v>0</v>
      </c>
      <c r="K205" s="84" t="b">
        <v>0</v>
      </c>
      <c r="L205" s="84" t="b">
        <v>0</v>
      </c>
    </row>
    <row r="206" spans="1:12" ht="15">
      <c r="A206" s="84" t="s">
        <v>1293</v>
      </c>
      <c r="B206" s="84" t="s">
        <v>1294</v>
      </c>
      <c r="C206" s="84">
        <v>11</v>
      </c>
      <c r="D206" s="123">
        <v>0.010390296522137061</v>
      </c>
      <c r="E206" s="123">
        <v>1.7175192072397485</v>
      </c>
      <c r="F206" s="84" t="s">
        <v>993</v>
      </c>
      <c r="G206" s="84" t="b">
        <v>0</v>
      </c>
      <c r="H206" s="84" t="b">
        <v>0</v>
      </c>
      <c r="I206" s="84" t="b">
        <v>0</v>
      </c>
      <c r="J206" s="84" t="b">
        <v>0</v>
      </c>
      <c r="K206" s="84" t="b">
        <v>0</v>
      </c>
      <c r="L206" s="84" t="b">
        <v>0</v>
      </c>
    </row>
    <row r="207" spans="1:12" ht="15">
      <c r="A207" s="84" t="s">
        <v>1294</v>
      </c>
      <c r="B207" s="84" t="s">
        <v>1075</v>
      </c>
      <c r="C207" s="84">
        <v>11</v>
      </c>
      <c r="D207" s="123">
        <v>0.010390296522137061</v>
      </c>
      <c r="E207" s="123">
        <v>1.3971840563803808</v>
      </c>
      <c r="F207" s="84" t="s">
        <v>993</v>
      </c>
      <c r="G207" s="84" t="b">
        <v>0</v>
      </c>
      <c r="H207" s="84" t="b">
        <v>0</v>
      </c>
      <c r="I207" s="84" t="b">
        <v>0</v>
      </c>
      <c r="J207" s="84" t="b">
        <v>0</v>
      </c>
      <c r="K207" s="84" t="b">
        <v>0</v>
      </c>
      <c r="L207" s="84" t="b">
        <v>0</v>
      </c>
    </row>
    <row r="208" spans="1:12" ht="15">
      <c r="A208" s="84" t="s">
        <v>1096</v>
      </c>
      <c r="B208" s="84" t="s">
        <v>1292</v>
      </c>
      <c r="C208" s="84">
        <v>11</v>
      </c>
      <c r="D208" s="123">
        <v>0.010390296522137061</v>
      </c>
      <c r="E208" s="123">
        <v>1.5547919097420488</v>
      </c>
      <c r="F208" s="84" t="s">
        <v>993</v>
      </c>
      <c r="G208" s="84" t="b">
        <v>0</v>
      </c>
      <c r="H208" s="84" t="b">
        <v>0</v>
      </c>
      <c r="I208" s="84" t="b">
        <v>0</v>
      </c>
      <c r="J208" s="84" t="b">
        <v>0</v>
      </c>
      <c r="K208" s="84" t="b">
        <v>0</v>
      </c>
      <c r="L208" s="84" t="b">
        <v>0</v>
      </c>
    </row>
    <row r="209" spans="1:12" ht="15">
      <c r="A209" s="84" t="s">
        <v>1289</v>
      </c>
      <c r="B209" s="84" t="s">
        <v>1291</v>
      </c>
      <c r="C209" s="84">
        <v>11</v>
      </c>
      <c r="D209" s="123">
        <v>0.010390296522137061</v>
      </c>
      <c r="E209" s="123">
        <v>1.7175192072397485</v>
      </c>
      <c r="F209" s="84" t="s">
        <v>993</v>
      </c>
      <c r="G209" s="84" t="b">
        <v>0</v>
      </c>
      <c r="H209" s="84" t="b">
        <v>0</v>
      </c>
      <c r="I209" s="84" t="b">
        <v>0</v>
      </c>
      <c r="J209" s="84" t="b">
        <v>0</v>
      </c>
      <c r="K209" s="84" t="b">
        <v>0</v>
      </c>
      <c r="L209" s="84" t="b">
        <v>0</v>
      </c>
    </row>
    <row r="210" spans="1:12" ht="15">
      <c r="A210" s="84" t="s">
        <v>1098</v>
      </c>
      <c r="B210" s="84" t="s">
        <v>1300</v>
      </c>
      <c r="C210" s="84">
        <v>9</v>
      </c>
      <c r="D210" s="123">
        <v>0.00977444972179737</v>
      </c>
      <c r="E210" s="123">
        <v>1.4578818967339924</v>
      </c>
      <c r="F210" s="84" t="s">
        <v>993</v>
      </c>
      <c r="G210" s="84" t="b">
        <v>0</v>
      </c>
      <c r="H210" s="84" t="b">
        <v>0</v>
      </c>
      <c r="I210" s="84" t="b">
        <v>0</v>
      </c>
      <c r="J210" s="84" t="b">
        <v>0</v>
      </c>
      <c r="K210" s="84" t="b">
        <v>0</v>
      </c>
      <c r="L210" s="84" t="b">
        <v>0</v>
      </c>
    </row>
    <row r="211" spans="1:12" ht="15">
      <c r="A211" s="84" t="s">
        <v>1300</v>
      </c>
      <c r="B211" s="84" t="s">
        <v>1296</v>
      </c>
      <c r="C211" s="84">
        <v>9</v>
      </c>
      <c r="D211" s="123">
        <v>0.00977444972179737</v>
      </c>
      <c r="E211" s="123">
        <v>1.8046693829586486</v>
      </c>
      <c r="F211" s="84" t="s">
        <v>993</v>
      </c>
      <c r="G211" s="84" t="b">
        <v>0</v>
      </c>
      <c r="H211" s="84" t="b">
        <v>0</v>
      </c>
      <c r="I211" s="84" t="b">
        <v>0</v>
      </c>
      <c r="J211" s="84" t="b">
        <v>0</v>
      </c>
      <c r="K211" s="84" t="b">
        <v>0</v>
      </c>
      <c r="L211" s="84" t="b">
        <v>0</v>
      </c>
    </row>
    <row r="212" spans="1:12" ht="15">
      <c r="A212" s="84" t="s">
        <v>1296</v>
      </c>
      <c r="B212" s="84" t="s">
        <v>1290</v>
      </c>
      <c r="C212" s="84">
        <v>9</v>
      </c>
      <c r="D212" s="123">
        <v>0.00977444972179737</v>
      </c>
      <c r="E212" s="123">
        <v>1.6797306463503487</v>
      </c>
      <c r="F212" s="84" t="s">
        <v>993</v>
      </c>
      <c r="G212" s="84" t="b">
        <v>0</v>
      </c>
      <c r="H212" s="84" t="b">
        <v>0</v>
      </c>
      <c r="I212" s="84" t="b">
        <v>0</v>
      </c>
      <c r="J212" s="84" t="b">
        <v>0</v>
      </c>
      <c r="K212" s="84" t="b">
        <v>0</v>
      </c>
      <c r="L212" s="84" t="b">
        <v>0</v>
      </c>
    </row>
    <row r="213" spans="1:12" ht="15">
      <c r="A213" s="84" t="s">
        <v>1095</v>
      </c>
      <c r="B213" s="84" t="s">
        <v>1101</v>
      </c>
      <c r="C213" s="84">
        <v>9</v>
      </c>
      <c r="D213" s="123">
        <v>0.00977444972179737</v>
      </c>
      <c r="E213" s="123">
        <v>1.0899051114393978</v>
      </c>
      <c r="F213" s="84" t="s">
        <v>993</v>
      </c>
      <c r="G213" s="84" t="b">
        <v>0</v>
      </c>
      <c r="H213" s="84" t="b">
        <v>0</v>
      </c>
      <c r="I213" s="84" t="b">
        <v>0</v>
      </c>
      <c r="J213" s="84" t="b">
        <v>0</v>
      </c>
      <c r="K213" s="84" t="b">
        <v>0</v>
      </c>
      <c r="L213" s="84" t="b">
        <v>0</v>
      </c>
    </row>
    <row r="214" spans="1:12" ht="15">
      <c r="A214" s="84" t="s">
        <v>1102</v>
      </c>
      <c r="B214" s="84" t="s">
        <v>1295</v>
      </c>
      <c r="C214" s="84">
        <v>9</v>
      </c>
      <c r="D214" s="123">
        <v>0.00977444972179737</v>
      </c>
      <c r="E214" s="123">
        <v>1.4956704576233921</v>
      </c>
      <c r="F214" s="84" t="s">
        <v>993</v>
      </c>
      <c r="G214" s="84" t="b">
        <v>0</v>
      </c>
      <c r="H214" s="84" t="b">
        <v>0</v>
      </c>
      <c r="I214" s="84" t="b">
        <v>0</v>
      </c>
      <c r="J214" s="84" t="b">
        <v>0</v>
      </c>
      <c r="K214" s="84" t="b">
        <v>0</v>
      </c>
      <c r="L214" s="84" t="b">
        <v>0</v>
      </c>
    </row>
    <row r="215" spans="1:12" ht="15">
      <c r="A215" s="84" t="s">
        <v>1295</v>
      </c>
      <c r="B215" s="84" t="s">
        <v>1299</v>
      </c>
      <c r="C215" s="84">
        <v>8</v>
      </c>
      <c r="D215" s="123">
        <v>0.009352718226051389</v>
      </c>
      <c r="E215" s="123">
        <v>1.7175192072397485</v>
      </c>
      <c r="F215" s="84" t="s">
        <v>993</v>
      </c>
      <c r="G215" s="84" t="b">
        <v>0</v>
      </c>
      <c r="H215" s="84" t="b">
        <v>0</v>
      </c>
      <c r="I215" s="84" t="b">
        <v>0</v>
      </c>
      <c r="J215" s="84" t="b">
        <v>0</v>
      </c>
      <c r="K215" s="84" t="b">
        <v>0</v>
      </c>
      <c r="L215" s="84" t="b">
        <v>0</v>
      </c>
    </row>
    <row r="216" spans="1:12" ht="15">
      <c r="A216" s="84" t="s">
        <v>1299</v>
      </c>
      <c r="B216" s="84" t="s">
        <v>1096</v>
      </c>
      <c r="C216" s="84">
        <v>8</v>
      </c>
      <c r="D216" s="123">
        <v>0.009352718226051389</v>
      </c>
      <c r="E216" s="123">
        <v>1.5284629710196995</v>
      </c>
      <c r="F216" s="84" t="s">
        <v>993</v>
      </c>
      <c r="G216" s="84" t="b">
        <v>0</v>
      </c>
      <c r="H216" s="84" t="b">
        <v>0</v>
      </c>
      <c r="I216" s="84" t="b">
        <v>0</v>
      </c>
      <c r="J216" s="84" t="b">
        <v>0</v>
      </c>
      <c r="K216" s="84" t="b">
        <v>0</v>
      </c>
      <c r="L216" s="84" t="b">
        <v>0</v>
      </c>
    </row>
    <row r="217" spans="1:12" ht="15">
      <c r="A217" s="84" t="s">
        <v>1306</v>
      </c>
      <c r="B217" s="84" t="s">
        <v>1098</v>
      </c>
      <c r="C217" s="84">
        <v>7</v>
      </c>
      <c r="D217" s="123">
        <v>0.008842627845268678</v>
      </c>
      <c r="E217" s="123">
        <v>1.5036393872946674</v>
      </c>
      <c r="F217" s="84" t="s">
        <v>993</v>
      </c>
      <c r="G217" s="84" t="b">
        <v>0</v>
      </c>
      <c r="H217" s="84" t="b">
        <v>0</v>
      </c>
      <c r="I217" s="84" t="b">
        <v>0</v>
      </c>
      <c r="J217" s="84" t="b">
        <v>0</v>
      </c>
      <c r="K217" s="84" t="b">
        <v>0</v>
      </c>
      <c r="L217" s="84" t="b">
        <v>0</v>
      </c>
    </row>
    <row r="218" spans="1:12" ht="15">
      <c r="A218" s="84" t="s">
        <v>1098</v>
      </c>
      <c r="B218" s="84" t="s">
        <v>1075</v>
      </c>
      <c r="C218" s="84">
        <v>7</v>
      </c>
      <c r="D218" s="123">
        <v>0.008842627845268678</v>
      </c>
      <c r="E218" s="123">
        <v>0.9412521007306563</v>
      </c>
      <c r="F218" s="84" t="s">
        <v>993</v>
      </c>
      <c r="G218" s="84" t="b">
        <v>0</v>
      </c>
      <c r="H218" s="84" t="b">
        <v>0</v>
      </c>
      <c r="I218" s="84" t="b">
        <v>0</v>
      </c>
      <c r="J218" s="84" t="b">
        <v>0</v>
      </c>
      <c r="K218" s="84" t="b">
        <v>0</v>
      </c>
      <c r="L218" s="84" t="b">
        <v>0</v>
      </c>
    </row>
    <row r="219" spans="1:12" ht="15">
      <c r="A219" s="84" t="s">
        <v>1095</v>
      </c>
      <c r="B219" s="84" t="s">
        <v>1301</v>
      </c>
      <c r="C219" s="84">
        <v>7</v>
      </c>
      <c r="D219" s="123">
        <v>0.008842627845268678</v>
      </c>
      <c r="E219" s="123">
        <v>1.3117538610557542</v>
      </c>
      <c r="F219" s="84" t="s">
        <v>993</v>
      </c>
      <c r="G219" s="84" t="b">
        <v>0</v>
      </c>
      <c r="H219" s="84" t="b">
        <v>0</v>
      </c>
      <c r="I219" s="84" t="b">
        <v>0</v>
      </c>
      <c r="J219" s="84" t="b">
        <v>0</v>
      </c>
      <c r="K219" s="84" t="b">
        <v>0</v>
      </c>
      <c r="L219" s="84" t="b">
        <v>0</v>
      </c>
    </row>
    <row r="220" spans="1:12" ht="15">
      <c r="A220" s="84" t="s">
        <v>1301</v>
      </c>
      <c r="B220" s="84" t="s">
        <v>1302</v>
      </c>
      <c r="C220" s="84">
        <v>7</v>
      </c>
      <c r="D220" s="123">
        <v>0.008842627845268678</v>
      </c>
      <c r="E220" s="123">
        <v>1.9138138523837167</v>
      </c>
      <c r="F220" s="84" t="s">
        <v>993</v>
      </c>
      <c r="G220" s="84" t="b">
        <v>0</v>
      </c>
      <c r="H220" s="84" t="b">
        <v>0</v>
      </c>
      <c r="I220" s="84" t="b">
        <v>0</v>
      </c>
      <c r="J220" s="84" t="b">
        <v>0</v>
      </c>
      <c r="K220" s="84" t="b">
        <v>0</v>
      </c>
      <c r="L220" s="84" t="b">
        <v>0</v>
      </c>
    </row>
    <row r="221" spans="1:12" ht="15">
      <c r="A221" s="84" t="s">
        <v>1302</v>
      </c>
      <c r="B221" s="84" t="s">
        <v>1056</v>
      </c>
      <c r="C221" s="84">
        <v>7</v>
      </c>
      <c r="D221" s="123">
        <v>0.008842627845268678</v>
      </c>
      <c r="E221" s="123">
        <v>1.7175192072397485</v>
      </c>
      <c r="F221" s="84" t="s">
        <v>993</v>
      </c>
      <c r="G221" s="84" t="b">
        <v>0</v>
      </c>
      <c r="H221" s="84" t="b">
        <v>0</v>
      </c>
      <c r="I221" s="84" t="b">
        <v>0</v>
      </c>
      <c r="J221" s="84" t="b">
        <v>0</v>
      </c>
      <c r="K221" s="84" t="b">
        <v>0</v>
      </c>
      <c r="L221" s="84" t="b">
        <v>0</v>
      </c>
    </row>
    <row r="222" spans="1:12" ht="15">
      <c r="A222" s="84" t="s">
        <v>1056</v>
      </c>
      <c r="B222" s="84" t="s">
        <v>1297</v>
      </c>
      <c r="C222" s="84">
        <v>7</v>
      </c>
      <c r="D222" s="123">
        <v>0.008842627845268678</v>
      </c>
      <c r="E222" s="123">
        <v>1.6595272602620619</v>
      </c>
      <c r="F222" s="84" t="s">
        <v>993</v>
      </c>
      <c r="G222" s="84" t="b">
        <v>0</v>
      </c>
      <c r="H222" s="84" t="b">
        <v>0</v>
      </c>
      <c r="I222" s="84" t="b">
        <v>0</v>
      </c>
      <c r="J222" s="84" t="b">
        <v>0</v>
      </c>
      <c r="K222" s="84" t="b">
        <v>0</v>
      </c>
      <c r="L222" s="84" t="b">
        <v>0</v>
      </c>
    </row>
    <row r="223" spans="1:12" ht="15">
      <c r="A223" s="84" t="s">
        <v>1297</v>
      </c>
      <c r="B223" s="84" t="s">
        <v>1303</v>
      </c>
      <c r="C223" s="84">
        <v>7</v>
      </c>
      <c r="D223" s="123">
        <v>0.008842627845268678</v>
      </c>
      <c r="E223" s="123">
        <v>1.8558219054060299</v>
      </c>
      <c r="F223" s="84" t="s">
        <v>993</v>
      </c>
      <c r="G223" s="84" t="b">
        <v>0</v>
      </c>
      <c r="H223" s="84" t="b">
        <v>0</v>
      </c>
      <c r="I223" s="84" t="b">
        <v>0</v>
      </c>
      <c r="J223" s="84" t="b">
        <v>0</v>
      </c>
      <c r="K223" s="84" t="b">
        <v>0</v>
      </c>
      <c r="L223" s="84" t="b">
        <v>0</v>
      </c>
    </row>
    <row r="224" spans="1:12" ht="15">
      <c r="A224" s="84" t="s">
        <v>1303</v>
      </c>
      <c r="B224" s="84" t="s">
        <v>1289</v>
      </c>
      <c r="C224" s="84">
        <v>7</v>
      </c>
      <c r="D224" s="123">
        <v>0.008842627845268678</v>
      </c>
      <c r="E224" s="123">
        <v>1.7175192072397485</v>
      </c>
      <c r="F224" s="84" t="s">
        <v>993</v>
      </c>
      <c r="G224" s="84" t="b">
        <v>0</v>
      </c>
      <c r="H224" s="84" t="b">
        <v>0</v>
      </c>
      <c r="I224" s="84" t="b">
        <v>0</v>
      </c>
      <c r="J224" s="84" t="b">
        <v>0</v>
      </c>
      <c r="K224" s="84" t="b">
        <v>0</v>
      </c>
      <c r="L224" s="84" t="b">
        <v>0</v>
      </c>
    </row>
    <row r="225" spans="1:12" ht="15">
      <c r="A225" s="84" t="s">
        <v>1291</v>
      </c>
      <c r="B225" s="84" t="s">
        <v>1096</v>
      </c>
      <c r="C225" s="84">
        <v>7</v>
      </c>
      <c r="D225" s="123">
        <v>0.008842627845268678</v>
      </c>
      <c r="E225" s="123">
        <v>1.3321683258757313</v>
      </c>
      <c r="F225" s="84" t="s">
        <v>993</v>
      </c>
      <c r="G225" s="84" t="b">
        <v>0</v>
      </c>
      <c r="H225" s="84" t="b">
        <v>0</v>
      </c>
      <c r="I225" s="84" t="b">
        <v>0</v>
      </c>
      <c r="J225" s="84" t="b">
        <v>0</v>
      </c>
      <c r="K225" s="84" t="b">
        <v>0</v>
      </c>
      <c r="L225" s="84" t="b">
        <v>0</v>
      </c>
    </row>
    <row r="226" spans="1:12" ht="15">
      <c r="A226" s="84" t="s">
        <v>1292</v>
      </c>
      <c r="B226" s="84" t="s">
        <v>1099</v>
      </c>
      <c r="C226" s="84">
        <v>7</v>
      </c>
      <c r="D226" s="123">
        <v>0.008842627845268678</v>
      </c>
      <c r="E226" s="123">
        <v>1.3321683258757313</v>
      </c>
      <c r="F226" s="84" t="s">
        <v>993</v>
      </c>
      <c r="G226" s="84" t="b">
        <v>0</v>
      </c>
      <c r="H226" s="84" t="b">
        <v>0</v>
      </c>
      <c r="I226" s="84" t="b">
        <v>0</v>
      </c>
      <c r="J226" s="84" t="b">
        <v>0</v>
      </c>
      <c r="K226" s="84" t="b">
        <v>0</v>
      </c>
      <c r="L226" s="84" t="b">
        <v>0</v>
      </c>
    </row>
    <row r="227" spans="1:12" ht="15">
      <c r="A227" s="84" t="s">
        <v>242</v>
      </c>
      <c r="B227" s="84" t="s">
        <v>1098</v>
      </c>
      <c r="C227" s="84">
        <v>5</v>
      </c>
      <c r="D227" s="123">
        <v>0.007502266932320468</v>
      </c>
      <c r="E227" s="123">
        <v>0.9473368865273802</v>
      </c>
      <c r="F227" s="84" t="s">
        <v>993</v>
      </c>
      <c r="G227" s="84" t="b">
        <v>0</v>
      </c>
      <c r="H227" s="84" t="b">
        <v>0</v>
      </c>
      <c r="I227" s="84" t="b">
        <v>0</v>
      </c>
      <c r="J227" s="84" t="b">
        <v>0</v>
      </c>
      <c r="K227" s="84" t="b">
        <v>0</v>
      </c>
      <c r="L227" s="84" t="b">
        <v>0</v>
      </c>
    </row>
    <row r="228" spans="1:12" ht="15">
      <c r="A228" s="84" t="s">
        <v>1100</v>
      </c>
      <c r="B228" s="84" t="s">
        <v>1310</v>
      </c>
      <c r="C228" s="84">
        <v>5</v>
      </c>
      <c r="D228" s="123">
        <v>0.007502266932320468</v>
      </c>
      <c r="E228" s="123">
        <v>1.5284629710196995</v>
      </c>
      <c r="F228" s="84" t="s">
        <v>993</v>
      </c>
      <c r="G228" s="84" t="b">
        <v>0</v>
      </c>
      <c r="H228" s="84" t="b">
        <v>0</v>
      </c>
      <c r="I228" s="84" t="b">
        <v>0</v>
      </c>
      <c r="J228" s="84" t="b">
        <v>0</v>
      </c>
      <c r="K228" s="84" t="b">
        <v>0</v>
      </c>
      <c r="L228" s="84" t="b">
        <v>0</v>
      </c>
    </row>
    <row r="229" spans="1:12" ht="15">
      <c r="A229" s="84" t="s">
        <v>1096</v>
      </c>
      <c r="B229" s="84" t="s">
        <v>1332</v>
      </c>
      <c r="C229" s="84">
        <v>4</v>
      </c>
      <c r="D229" s="123">
        <v>0.006631099344609988</v>
      </c>
      <c r="E229" s="123">
        <v>1.5547919097420488</v>
      </c>
      <c r="F229" s="84" t="s">
        <v>993</v>
      </c>
      <c r="G229" s="84" t="b">
        <v>0</v>
      </c>
      <c r="H229" s="84" t="b">
        <v>0</v>
      </c>
      <c r="I229" s="84" t="b">
        <v>0</v>
      </c>
      <c r="J229" s="84" t="b">
        <v>0</v>
      </c>
      <c r="K229" s="84" t="b">
        <v>0</v>
      </c>
      <c r="L229" s="84" t="b">
        <v>0</v>
      </c>
    </row>
    <row r="230" spans="1:12" ht="15">
      <c r="A230" s="84" t="s">
        <v>1332</v>
      </c>
      <c r="B230" s="84" t="s">
        <v>1333</v>
      </c>
      <c r="C230" s="84">
        <v>4</v>
      </c>
      <c r="D230" s="123">
        <v>0.006631099344609988</v>
      </c>
      <c r="E230" s="123">
        <v>2.156851901070011</v>
      </c>
      <c r="F230" s="84" t="s">
        <v>993</v>
      </c>
      <c r="G230" s="84" t="b">
        <v>0</v>
      </c>
      <c r="H230" s="84" t="b">
        <v>0</v>
      </c>
      <c r="I230" s="84" t="b">
        <v>0</v>
      </c>
      <c r="J230" s="84" t="b">
        <v>0</v>
      </c>
      <c r="K230" s="84" t="b">
        <v>0</v>
      </c>
      <c r="L230" s="84" t="b">
        <v>0</v>
      </c>
    </row>
    <row r="231" spans="1:12" ht="15">
      <c r="A231" s="84" t="s">
        <v>1333</v>
      </c>
      <c r="B231" s="84" t="s">
        <v>1334</v>
      </c>
      <c r="C231" s="84">
        <v>4</v>
      </c>
      <c r="D231" s="123">
        <v>0.006631099344609988</v>
      </c>
      <c r="E231" s="123">
        <v>2.156851901070011</v>
      </c>
      <c r="F231" s="84" t="s">
        <v>993</v>
      </c>
      <c r="G231" s="84" t="b">
        <v>0</v>
      </c>
      <c r="H231" s="84" t="b">
        <v>0</v>
      </c>
      <c r="I231" s="84" t="b">
        <v>0</v>
      </c>
      <c r="J231" s="84" t="b">
        <v>0</v>
      </c>
      <c r="K231" s="84" t="b">
        <v>0</v>
      </c>
      <c r="L231" s="84" t="b">
        <v>0</v>
      </c>
    </row>
    <row r="232" spans="1:12" ht="15">
      <c r="A232" s="84" t="s">
        <v>1334</v>
      </c>
      <c r="B232" s="84" t="s">
        <v>1335</v>
      </c>
      <c r="C232" s="84">
        <v>4</v>
      </c>
      <c r="D232" s="123">
        <v>0.006631099344609988</v>
      </c>
      <c r="E232" s="123">
        <v>2.156851901070011</v>
      </c>
      <c r="F232" s="84" t="s">
        <v>993</v>
      </c>
      <c r="G232" s="84" t="b">
        <v>0</v>
      </c>
      <c r="H232" s="84" t="b">
        <v>0</v>
      </c>
      <c r="I232" s="84" t="b">
        <v>0</v>
      </c>
      <c r="J232" s="84" t="b">
        <v>0</v>
      </c>
      <c r="K232" s="84" t="b">
        <v>0</v>
      </c>
      <c r="L232" s="84" t="b">
        <v>0</v>
      </c>
    </row>
    <row r="233" spans="1:12" ht="15">
      <c r="A233" s="84" t="s">
        <v>1335</v>
      </c>
      <c r="B233" s="84" t="s">
        <v>1336</v>
      </c>
      <c r="C233" s="84">
        <v>4</v>
      </c>
      <c r="D233" s="123">
        <v>0.006631099344609988</v>
      </c>
      <c r="E233" s="123">
        <v>2.156851901070011</v>
      </c>
      <c r="F233" s="84" t="s">
        <v>993</v>
      </c>
      <c r="G233" s="84" t="b">
        <v>0</v>
      </c>
      <c r="H233" s="84" t="b">
        <v>0</v>
      </c>
      <c r="I233" s="84" t="b">
        <v>0</v>
      </c>
      <c r="J233" s="84" t="b">
        <v>0</v>
      </c>
      <c r="K233" s="84" t="b">
        <v>0</v>
      </c>
      <c r="L233" s="84" t="b">
        <v>0</v>
      </c>
    </row>
    <row r="234" spans="1:12" ht="15">
      <c r="A234" s="84" t="s">
        <v>1336</v>
      </c>
      <c r="B234" s="84" t="s">
        <v>1337</v>
      </c>
      <c r="C234" s="84">
        <v>4</v>
      </c>
      <c r="D234" s="123">
        <v>0.006631099344609988</v>
      </c>
      <c r="E234" s="123">
        <v>2.156851901070011</v>
      </c>
      <c r="F234" s="84" t="s">
        <v>993</v>
      </c>
      <c r="G234" s="84" t="b">
        <v>0</v>
      </c>
      <c r="H234" s="84" t="b">
        <v>0</v>
      </c>
      <c r="I234" s="84" t="b">
        <v>0</v>
      </c>
      <c r="J234" s="84" t="b">
        <v>0</v>
      </c>
      <c r="K234" s="84" t="b">
        <v>0</v>
      </c>
      <c r="L234" s="84" t="b">
        <v>0</v>
      </c>
    </row>
    <row r="235" spans="1:12" ht="15">
      <c r="A235" s="84" t="s">
        <v>1337</v>
      </c>
      <c r="B235" s="84" t="s">
        <v>1338</v>
      </c>
      <c r="C235" s="84">
        <v>4</v>
      </c>
      <c r="D235" s="123">
        <v>0.006631099344609988</v>
      </c>
      <c r="E235" s="123">
        <v>2.156851901070011</v>
      </c>
      <c r="F235" s="84" t="s">
        <v>993</v>
      </c>
      <c r="G235" s="84" t="b">
        <v>0</v>
      </c>
      <c r="H235" s="84" t="b">
        <v>0</v>
      </c>
      <c r="I235" s="84" t="b">
        <v>0</v>
      </c>
      <c r="J235" s="84" t="b">
        <v>0</v>
      </c>
      <c r="K235" s="84" t="b">
        <v>0</v>
      </c>
      <c r="L235" s="84" t="b">
        <v>0</v>
      </c>
    </row>
    <row r="236" spans="1:12" ht="15">
      <c r="A236" s="84" t="s">
        <v>1338</v>
      </c>
      <c r="B236" s="84" t="s">
        <v>1339</v>
      </c>
      <c r="C236" s="84">
        <v>4</v>
      </c>
      <c r="D236" s="123">
        <v>0.006631099344609988</v>
      </c>
      <c r="E236" s="123">
        <v>2.156851901070011</v>
      </c>
      <c r="F236" s="84" t="s">
        <v>993</v>
      </c>
      <c r="G236" s="84" t="b">
        <v>0</v>
      </c>
      <c r="H236" s="84" t="b">
        <v>0</v>
      </c>
      <c r="I236" s="84" t="b">
        <v>0</v>
      </c>
      <c r="J236" s="84" t="b">
        <v>0</v>
      </c>
      <c r="K236" s="84" t="b">
        <v>0</v>
      </c>
      <c r="L236" s="84" t="b">
        <v>0</v>
      </c>
    </row>
    <row r="237" spans="1:12" ht="15">
      <c r="A237" s="84" t="s">
        <v>1339</v>
      </c>
      <c r="B237" s="84" t="s">
        <v>1304</v>
      </c>
      <c r="C237" s="84">
        <v>4</v>
      </c>
      <c r="D237" s="123">
        <v>0.006631099344609988</v>
      </c>
      <c r="E237" s="123">
        <v>2.156851901070011</v>
      </c>
      <c r="F237" s="84" t="s">
        <v>993</v>
      </c>
      <c r="G237" s="84" t="b">
        <v>0</v>
      </c>
      <c r="H237" s="84" t="b">
        <v>0</v>
      </c>
      <c r="I237" s="84" t="b">
        <v>0</v>
      </c>
      <c r="J237" s="84" t="b">
        <v>0</v>
      </c>
      <c r="K237" s="84" t="b">
        <v>0</v>
      </c>
      <c r="L237" s="84" t="b">
        <v>0</v>
      </c>
    </row>
    <row r="238" spans="1:12" ht="15">
      <c r="A238" s="84" t="s">
        <v>1292</v>
      </c>
      <c r="B238" s="84" t="s">
        <v>1098</v>
      </c>
      <c r="C238" s="84">
        <v>4</v>
      </c>
      <c r="D238" s="123">
        <v>0.006631099344609988</v>
      </c>
      <c r="E238" s="123">
        <v>1.0643066934644048</v>
      </c>
      <c r="F238" s="84" t="s">
        <v>993</v>
      </c>
      <c r="G238" s="84" t="b">
        <v>0</v>
      </c>
      <c r="H238" s="84" t="b">
        <v>0</v>
      </c>
      <c r="I238" s="84" t="b">
        <v>0</v>
      </c>
      <c r="J238" s="84" t="b">
        <v>0</v>
      </c>
      <c r="K238" s="84" t="b">
        <v>0</v>
      </c>
      <c r="L238" s="84" t="b">
        <v>0</v>
      </c>
    </row>
    <row r="239" spans="1:12" ht="15">
      <c r="A239" s="84" t="s">
        <v>1098</v>
      </c>
      <c r="B239" s="84" t="s">
        <v>1101</v>
      </c>
      <c r="C239" s="84">
        <v>4</v>
      </c>
      <c r="D239" s="123">
        <v>0.006631099344609988</v>
      </c>
      <c r="E239" s="123">
        <v>0.8838506290062734</v>
      </c>
      <c r="F239" s="84" t="s">
        <v>993</v>
      </c>
      <c r="G239" s="84" t="b">
        <v>0</v>
      </c>
      <c r="H239" s="84" t="b">
        <v>0</v>
      </c>
      <c r="I239" s="84" t="b">
        <v>0</v>
      </c>
      <c r="J239" s="84" t="b">
        <v>0</v>
      </c>
      <c r="K239" s="84" t="b">
        <v>0</v>
      </c>
      <c r="L239" s="84" t="b">
        <v>0</v>
      </c>
    </row>
    <row r="240" spans="1:12" ht="15">
      <c r="A240" s="84" t="s">
        <v>1102</v>
      </c>
      <c r="B240" s="84" t="s">
        <v>1075</v>
      </c>
      <c r="C240" s="84">
        <v>4</v>
      </c>
      <c r="D240" s="123">
        <v>0.006631099344609988</v>
      </c>
      <c r="E240" s="123">
        <v>0.8231527886526618</v>
      </c>
      <c r="F240" s="84" t="s">
        <v>993</v>
      </c>
      <c r="G240" s="84" t="b">
        <v>0</v>
      </c>
      <c r="H240" s="84" t="b">
        <v>0</v>
      </c>
      <c r="I240" s="84" t="b">
        <v>0</v>
      </c>
      <c r="J240" s="84" t="b">
        <v>0</v>
      </c>
      <c r="K240" s="84" t="b">
        <v>0</v>
      </c>
      <c r="L240" s="84" t="b">
        <v>0</v>
      </c>
    </row>
    <row r="241" spans="1:12" ht="15">
      <c r="A241" s="84" t="s">
        <v>1095</v>
      </c>
      <c r="B241" s="84" t="s">
        <v>1320</v>
      </c>
      <c r="C241" s="84">
        <v>4</v>
      </c>
      <c r="D241" s="123">
        <v>0.006631099344609988</v>
      </c>
      <c r="E241" s="123">
        <v>1.3117538610557542</v>
      </c>
      <c r="F241" s="84" t="s">
        <v>993</v>
      </c>
      <c r="G241" s="84" t="b">
        <v>0</v>
      </c>
      <c r="H241" s="84" t="b">
        <v>0</v>
      </c>
      <c r="I241" s="84" t="b">
        <v>0</v>
      </c>
      <c r="J241" s="84" t="b">
        <v>0</v>
      </c>
      <c r="K241" s="84" t="b">
        <v>0</v>
      </c>
      <c r="L241" s="84" t="b">
        <v>0</v>
      </c>
    </row>
    <row r="242" spans="1:12" ht="15">
      <c r="A242" s="84" t="s">
        <v>1320</v>
      </c>
      <c r="B242" s="84" t="s">
        <v>1289</v>
      </c>
      <c r="C242" s="84">
        <v>4</v>
      </c>
      <c r="D242" s="123">
        <v>0.006631099344609988</v>
      </c>
      <c r="E242" s="123">
        <v>1.7175192072397485</v>
      </c>
      <c r="F242" s="84" t="s">
        <v>993</v>
      </c>
      <c r="G242" s="84" t="b">
        <v>0</v>
      </c>
      <c r="H242" s="84" t="b">
        <v>0</v>
      </c>
      <c r="I242" s="84" t="b">
        <v>0</v>
      </c>
      <c r="J242" s="84" t="b">
        <v>0</v>
      </c>
      <c r="K242" s="84" t="b">
        <v>0</v>
      </c>
      <c r="L242" s="84" t="b">
        <v>0</v>
      </c>
    </row>
    <row r="243" spans="1:12" ht="15">
      <c r="A243" s="84" t="s">
        <v>1291</v>
      </c>
      <c r="B243" s="84" t="s">
        <v>1099</v>
      </c>
      <c r="C243" s="84">
        <v>4</v>
      </c>
      <c r="D243" s="123">
        <v>0.006631099344609988</v>
      </c>
      <c r="E243" s="123">
        <v>1.089130277189437</v>
      </c>
      <c r="F243" s="84" t="s">
        <v>993</v>
      </c>
      <c r="G243" s="84" t="b">
        <v>0</v>
      </c>
      <c r="H243" s="84" t="b">
        <v>0</v>
      </c>
      <c r="I243" s="84" t="b">
        <v>0</v>
      </c>
      <c r="J243" s="84" t="b">
        <v>0</v>
      </c>
      <c r="K243" s="84" t="b">
        <v>0</v>
      </c>
      <c r="L243" s="84" t="b">
        <v>0</v>
      </c>
    </row>
    <row r="244" spans="1:12" ht="15">
      <c r="A244" s="84" t="s">
        <v>1099</v>
      </c>
      <c r="B244" s="84" t="s">
        <v>1305</v>
      </c>
      <c r="C244" s="84">
        <v>4</v>
      </c>
      <c r="D244" s="123">
        <v>0.006631099344609988</v>
      </c>
      <c r="E244" s="123">
        <v>1.3275481282389863</v>
      </c>
      <c r="F244" s="84" t="s">
        <v>993</v>
      </c>
      <c r="G244" s="84" t="b">
        <v>0</v>
      </c>
      <c r="H244" s="84" t="b">
        <v>0</v>
      </c>
      <c r="I244" s="84" t="b">
        <v>0</v>
      </c>
      <c r="J244" s="84" t="b">
        <v>1</v>
      </c>
      <c r="K244" s="84" t="b">
        <v>0</v>
      </c>
      <c r="L244" s="84" t="b">
        <v>0</v>
      </c>
    </row>
    <row r="245" spans="1:12" ht="15">
      <c r="A245" s="84" t="s">
        <v>242</v>
      </c>
      <c r="B245" s="84" t="s">
        <v>1306</v>
      </c>
      <c r="C245" s="84">
        <v>4</v>
      </c>
      <c r="D245" s="123">
        <v>0.006631099344609988</v>
      </c>
      <c r="E245" s="123">
        <v>1.5036393872946674</v>
      </c>
      <c r="F245" s="84" t="s">
        <v>993</v>
      </c>
      <c r="G245" s="84" t="b">
        <v>0</v>
      </c>
      <c r="H245" s="84" t="b">
        <v>0</v>
      </c>
      <c r="I245" s="84" t="b">
        <v>0</v>
      </c>
      <c r="J245" s="84" t="b">
        <v>0</v>
      </c>
      <c r="K245" s="84" t="b">
        <v>0</v>
      </c>
      <c r="L245" s="84" t="b">
        <v>0</v>
      </c>
    </row>
    <row r="246" spans="1:12" ht="15">
      <c r="A246" s="84" t="s">
        <v>1304</v>
      </c>
      <c r="B246" s="84" t="s">
        <v>1099</v>
      </c>
      <c r="C246" s="84">
        <v>3</v>
      </c>
      <c r="D246" s="123">
        <v>0.00558179238154986</v>
      </c>
      <c r="E246" s="123">
        <v>1.3066142214033434</v>
      </c>
      <c r="F246" s="84" t="s">
        <v>993</v>
      </c>
      <c r="G246" s="84" t="b">
        <v>0</v>
      </c>
      <c r="H246" s="84" t="b">
        <v>0</v>
      </c>
      <c r="I246" s="84" t="b">
        <v>0</v>
      </c>
      <c r="J246" s="84" t="b">
        <v>0</v>
      </c>
      <c r="K246" s="84" t="b">
        <v>0</v>
      </c>
      <c r="L246" s="84" t="b">
        <v>0</v>
      </c>
    </row>
    <row r="247" spans="1:12" ht="15">
      <c r="A247" s="84" t="s">
        <v>1100</v>
      </c>
      <c r="B247" s="84" t="s">
        <v>355</v>
      </c>
      <c r="C247" s="84">
        <v>3</v>
      </c>
      <c r="D247" s="123">
        <v>0.00558179238154986</v>
      </c>
      <c r="E247" s="123">
        <v>0.6076442170673244</v>
      </c>
      <c r="F247" s="84" t="s">
        <v>993</v>
      </c>
      <c r="G247" s="84" t="b">
        <v>0</v>
      </c>
      <c r="H247" s="84" t="b">
        <v>0</v>
      </c>
      <c r="I247" s="84" t="b">
        <v>0</v>
      </c>
      <c r="J247" s="84" t="b">
        <v>0</v>
      </c>
      <c r="K247" s="84" t="b">
        <v>0</v>
      </c>
      <c r="L247" s="84" t="b">
        <v>0</v>
      </c>
    </row>
    <row r="248" spans="1:12" ht="15">
      <c r="A248" s="84" t="s">
        <v>1305</v>
      </c>
      <c r="B248" s="84" t="s">
        <v>1056</v>
      </c>
      <c r="C248" s="84">
        <v>3</v>
      </c>
      <c r="D248" s="123">
        <v>0.00558179238154986</v>
      </c>
      <c r="E248" s="123">
        <v>1.4164892115757672</v>
      </c>
      <c r="F248" s="84" t="s">
        <v>993</v>
      </c>
      <c r="G248" s="84" t="b">
        <v>1</v>
      </c>
      <c r="H248" s="84" t="b">
        <v>0</v>
      </c>
      <c r="I248" s="84" t="b">
        <v>0</v>
      </c>
      <c r="J248" s="84" t="b">
        <v>0</v>
      </c>
      <c r="K248" s="84" t="b">
        <v>0</v>
      </c>
      <c r="L248" s="84" t="b">
        <v>0</v>
      </c>
    </row>
    <row r="249" spans="1:12" ht="15">
      <c r="A249" s="84" t="s">
        <v>1056</v>
      </c>
      <c r="B249" s="84" t="s">
        <v>1095</v>
      </c>
      <c r="C249" s="84">
        <v>3</v>
      </c>
      <c r="D249" s="123">
        <v>0.00558179238154986</v>
      </c>
      <c r="E249" s="123">
        <v>0.7474824306171918</v>
      </c>
      <c r="F249" s="84" t="s">
        <v>993</v>
      </c>
      <c r="G249" s="84" t="b">
        <v>0</v>
      </c>
      <c r="H249" s="84" t="b">
        <v>0</v>
      </c>
      <c r="I249" s="84" t="b">
        <v>0</v>
      </c>
      <c r="J249" s="84" t="b">
        <v>0</v>
      </c>
      <c r="K249" s="84" t="b">
        <v>0</v>
      </c>
      <c r="L249" s="84" t="b">
        <v>0</v>
      </c>
    </row>
    <row r="250" spans="1:12" ht="15">
      <c r="A250" s="84" t="s">
        <v>1095</v>
      </c>
      <c r="B250" s="84" t="s">
        <v>355</v>
      </c>
      <c r="C250" s="84">
        <v>3</v>
      </c>
      <c r="D250" s="123">
        <v>0.00558179238154986</v>
      </c>
      <c r="E250" s="123">
        <v>0.39093510710337914</v>
      </c>
      <c r="F250" s="84" t="s">
        <v>993</v>
      </c>
      <c r="G250" s="84" t="b">
        <v>0</v>
      </c>
      <c r="H250" s="84" t="b">
        <v>0</v>
      </c>
      <c r="I250" s="84" t="b">
        <v>0</v>
      </c>
      <c r="J250" s="84" t="b">
        <v>0</v>
      </c>
      <c r="K250" s="84" t="b">
        <v>0</v>
      </c>
      <c r="L250" s="84" t="b">
        <v>0</v>
      </c>
    </row>
    <row r="251" spans="1:12" ht="15">
      <c r="A251" s="84" t="s">
        <v>242</v>
      </c>
      <c r="B251" s="84" t="s">
        <v>1311</v>
      </c>
      <c r="C251" s="84">
        <v>3</v>
      </c>
      <c r="D251" s="123">
        <v>0.00558179238154986</v>
      </c>
      <c r="E251" s="123">
        <v>1.5036393872946674</v>
      </c>
      <c r="F251" s="84" t="s">
        <v>993</v>
      </c>
      <c r="G251" s="84" t="b">
        <v>0</v>
      </c>
      <c r="H251" s="84" t="b">
        <v>0</v>
      </c>
      <c r="I251" s="84" t="b">
        <v>0</v>
      </c>
      <c r="J251" s="84" t="b">
        <v>0</v>
      </c>
      <c r="K251" s="84" t="b">
        <v>0</v>
      </c>
      <c r="L251" s="84" t="b">
        <v>0</v>
      </c>
    </row>
    <row r="252" spans="1:12" ht="15">
      <c r="A252" s="84" t="s">
        <v>1100</v>
      </c>
      <c r="B252" s="84" t="s">
        <v>1305</v>
      </c>
      <c r="C252" s="84">
        <v>2</v>
      </c>
      <c r="D252" s="123">
        <v>0.004292919788097141</v>
      </c>
      <c r="E252" s="123">
        <v>1.0513417163000371</v>
      </c>
      <c r="F252" s="84" t="s">
        <v>993</v>
      </c>
      <c r="G252" s="84" t="b">
        <v>0</v>
      </c>
      <c r="H252" s="84" t="b">
        <v>0</v>
      </c>
      <c r="I252" s="84" t="b">
        <v>0</v>
      </c>
      <c r="J252" s="84" t="b">
        <v>1</v>
      </c>
      <c r="K252" s="84" t="b">
        <v>0</v>
      </c>
      <c r="L252" s="84" t="b">
        <v>0</v>
      </c>
    </row>
    <row r="253" spans="1:12" ht="15">
      <c r="A253" s="84" t="s">
        <v>1305</v>
      </c>
      <c r="B253" s="84" t="s">
        <v>1101</v>
      </c>
      <c r="C253" s="84">
        <v>2</v>
      </c>
      <c r="D253" s="123">
        <v>0.004292919788097141</v>
      </c>
      <c r="E253" s="123">
        <v>1.10569937862263</v>
      </c>
      <c r="F253" s="84" t="s">
        <v>993</v>
      </c>
      <c r="G253" s="84" t="b">
        <v>1</v>
      </c>
      <c r="H253" s="84" t="b">
        <v>0</v>
      </c>
      <c r="I253" s="84" t="b">
        <v>0</v>
      </c>
      <c r="J253" s="84" t="b">
        <v>0</v>
      </c>
      <c r="K253" s="84" t="b">
        <v>0</v>
      </c>
      <c r="L253" s="84" t="b">
        <v>0</v>
      </c>
    </row>
    <row r="254" spans="1:12" ht="15">
      <c r="A254" s="84" t="s">
        <v>1102</v>
      </c>
      <c r="B254" s="84" t="s">
        <v>1095</v>
      </c>
      <c r="C254" s="84">
        <v>2</v>
      </c>
      <c r="D254" s="123">
        <v>0.004292919788097141</v>
      </c>
      <c r="E254" s="123">
        <v>0.43669259766405427</v>
      </c>
      <c r="F254" s="84" t="s">
        <v>993</v>
      </c>
      <c r="G254" s="84" t="b">
        <v>0</v>
      </c>
      <c r="H254" s="84" t="b">
        <v>0</v>
      </c>
      <c r="I254" s="84" t="b">
        <v>0</v>
      </c>
      <c r="J254" s="84" t="b">
        <v>0</v>
      </c>
      <c r="K254" s="84" t="b">
        <v>0</v>
      </c>
      <c r="L254" s="84" t="b">
        <v>0</v>
      </c>
    </row>
    <row r="255" spans="1:12" ht="15">
      <c r="A255" s="84" t="s">
        <v>1095</v>
      </c>
      <c r="B255" s="84" t="s">
        <v>1429</v>
      </c>
      <c r="C255" s="84">
        <v>2</v>
      </c>
      <c r="D255" s="123">
        <v>0.004292919788097141</v>
      </c>
      <c r="E255" s="123">
        <v>1.3117538610557542</v>
      </c>
      <c r="F255" s="84" t="s">
        <v>993</v>
      </c>
      <c r="G255" s="84" t="b">
        <v>0</v>
      </c>
      <c r="H255" s="84" t="b">
        <v>0</v>
      </c>
      <c r="I255" s="84" t="b">
        <v>0</v>
      </c>
      <c r="J255" s="84" t="b">
        <v>0</v>
      </c>
      <c r="K255" s="84" t="b">
        <v>0</v>
      </c>
      <c r="L255" s="84" t="b">
        <v>0</v>
      </c>
    </row>
    <row r="256" spans="1:12" ht="15">
      <c r="A256" s="84" t="s">
        <v>1429</v>
      </c>
      <c r="B256" s="84" t="s">
        <v>1295</v>
      </c>
      <c r="C256" s="84">
        <v>2</v>
      </c>
      <c r="D256" s="123">
        <v>0.004292919788097141</v>
      </c>
      <c r="E256" s="123">
        <v>1.7175192072397485</v>
      </c>
      <c r="F256" s="84" t="s">
        <v>993</v>
      </c>
      <c r="G256" s="84" t="b">
        <v>0</v>
      </c>
      <c r="H256" s="84" t="b">
        <v>0</v>
      </c>
      <c r="I256" s="84" t="b">
        <v>0</v>
      </c>
      <c r="J256" s="84" t="b">
        <v>0</v>
      </c>
      <c r="K256" s="84" t="b">
        <v>0</v>
      </c>
      <c r="L256" s="84" t="b">
        <v>0</v>
      </c>
    </row>
    <row r="257" spans="1:12" ht="15">
      <c r="A257" s="84" t="s">
        <v>1295</v>
      </c>
      <c r="B257" s="84" t="s">
        <v>355</v>
      </c>
      <c r="C257" s="84">
        <v>2</v>
      </c>
      <c r="D257" s="123">
        <v>0.004292919788097141</v>
      </c>
      <c r="E257" s="123">
        <v>0.6206091942316921</v>
      </c>
      <c r="F257" s="84" t="s">
        <v>993</v>
      </c>
      <c r="G257" s="84" t="b">
        <v>0</v>
      </c>
      <c r="H257" s="84" t="b">
        <v>0</v>
      </c>
      <c r="I257" s="84" t="b">
        <v>0</v>
      </c>
      <c r="J257" s="84" t="b">
        <v>0</v>
      </c>
      <c r="K257" s="84" t="b">
        <v>0</v>
      </c>
      <c r="L257" s="84" t="b">
        <v>0</v>
      </c>
    </row>
    <row r="258" spans="1:12" ht="15">
      <c r="A258" s="84" t="s">
        <v>1100</v>
      </c>
      <c r="B258" s="84" t="s">
        <v>1098</v>
      </c>
      <c r="C258" s="84">
        <v>2</v>
      </c>
      <c r="D258" s="123">
        <v>0.004292919788097141</v>
      </c>
      <c r="E258" s="123">
        <v>0.5742204615803748</v>
      </c>
      <c r="F258" s="84" t="s">
        <v>993</v>
      </c>
      <c r="G258" s="84" t="b">
        <v>0</v>
      </c>
      <c r="H258" s="84" t="b">
        <v>0</v>
      </c>
      <c r="I258" s="84" t="b">
        <v>0</v>
      </c>
      <c r="J258" s="84" t="b">
        <v>0</v>
      </c>
      <c r="K258" s="84" t="b">
        <v>0</v>
      </c>
      <c r="L258" s="84" t="b">
        <v>0</v>
      </c>
    </row>
    <row r="259" spans="1:12" ht="15">
      <c r="A259" s="84" t="s">
        <v>1100</v>
      </c>
      <c r="B259" s="84" t="s">
        <v>1290</v>
      </c>
      <c r="C259" s="84">
        <v>2</v>
      </c>
      <c r="D259" s="123">
        <v>0.004292919788097141</v>
      </c>
      <c r="E259" s="123">
        <v>0.7503117206360559</v>
      </c>
      <c r="F259" s="84" t="s">
        <v>993</v>
      </c>
      <c r="G259" s="84" t="b">
        <v>0</v>
      </c>
      <c r="H259" s="84" t="b">
        <v>0</v>
      </c>
      <c r="I259" s="84" t="b">
        <v>0</v>
      </c>
      <c r="J259" s="84" t="b">
        <v>0</v>
      </c>
      <c r="K259" s="84" t="b">
        <v>0</v>
      </c>
      <c r="L259" s="84" t="b">
        <v>0</v>
      </c>
    </row>
    <row r="260" spans="1:12" ht="15">
      <c r="A260" s="84" t="s">
        <v>1095</v>
      </c>
      <c r="B260" s="84" t="s">
        <v>1327</v>
      </c>
      <c r="C260" s="84">
        <v>2</v>
      </c>
      <c r="D260" s="123">
        <v>0.004292919788097141</v>
      </c>
      <c r="E260" s="123">
        <v>1.3117538610557542</v>
      </c>
      <c r="F260" s="84" t="s">
        <v>993</v>
      </c>
      <c r="G260" s="84" t="b">
        <v>0</v>
      </c>
      <c r="H260" s="84" t="b">
        <v>0</v>
      </c>
      <c r="I260" s="84" t="b">
        <v>0</v>
      </c>
      <c r="J260" s="84" t="b">
        <v>0</v>
      </c>
      <c r="K260" s="84" t="b">
        <v>0</v>
      </c>
      <c r="L260" s="84" t="b">
        <v>0</v>
      </c>
    </row>
    <row r="261" spans="1:12" ht="15">
      <c r="A261" s="84" t="s">
        <v>1327</v>
      </c>
      <c r="B261" s="84" t="s">
        <v>1356</v>
      </c>
      <c r="C261" s="84">
        <v>2</v>
      </c>
      <c r="D261" s="123">
        <v>0.004292919788097141</v>
      </c>
      <c r="E261" s="123">
        <v>2.4578818967339924</v>
      </c>
      <c r="F261" s="84" t="s">
        <v>993</v>
      </c>
      <c r="G261" s="84" t="b">
        <v>0</v>
      </c>
      <c r="H261" s="84" t="b">
        <v>0</v>
      </c>
      <c r="I261" s="84" t="b">
        <v>0</v>
      </c>
      <c r="J261" s="84" t="b">
        <v>0</v>
      </c>
      <c r="K261" s="84" t="b">
        <v>0</v>
      </c>
      <c r="L261" s="84" t="b">
        <v>0</v>
      </c>
    </row>
    <row r="262" spans="1:12" ht="15">
      <c r="A262" s="84" t="s">
        <v>1356</v>
      </c>
      <c r="B262" s="84" t="s">
        <v>1357</v>
      </c>
      <c r="C262" s="84">
        <v>2</v>
      </c>
      <c r="D262" s="123">
        <v>0.004292919788097141</v>
      </c>
      <c r="E262" s="123">
        <v>2.4578818967339924</v>
      </c>
      <c r="F262" s="84" t="s">
        <v>993</v>
      </c>
      <c r="G262" s="84" t="b">
        <v>0</v>
      </c>
      <c r="H262" s="84" t="b">
        <v>0</v>
      </c>
      <c r="I262" s="84" t="b">
        <v>0</v>
      </c>
      <c r="J262" s="84" t="b">
        <v>0</v>
      </c>
      <c r="K262" s="84" t="b">
        <v>0</v>
      </c>
      <c r="L262" s="84" t="b">
        <v>0</v>
      </c>
    </row>
    <row r="263" spans="1:12" ht="15">
      <c r="A263" s="84" t="s">
        <v>1357</v>
      </c>
      <c r="B263" s="84" t="s">
        <v>1358</v>
      </c>
      <c r="C263" s="84">
        <v>2</v>
      </c>
      <c r="D263" s="123">
        <v>0.004292919788097141</v>
      </c>
      <c r="E263" s="123">
        <v>2.4578818967339924</v>
      </c>
      <c r="F263" s="84" t="s">
        <v>993</v>
      </c>
      <c r="G263" s="84" t="b">
        <v>0</v>
      </c>
      <c r="H263" s="84" t="b">
        <v>0</v>
      </c>
      <c r="I263" s="84" t="b">
        <v>0</v>
      </c>
      <c r="J263" s="84" t="b">
        <v>0</v>
      </c>
      <c r="K263" s="84" t="b">
        <v>0</v>
      </c>
      <c r="L263" s="84" t="b">
        <v>0</v>
      </c>
    </row>
    <row r="264" spans="1:12" ht="15">
      <c r="A264" s="84" t="s">
        <v>1358</v>
      </c>
      <c r="B264" s="84" t="s">
        <v>355</v>
      </c>
      <c r="C264" s="84">
        <v>2</v>
      </c>
      <c r="D264" s="123">
        <v>0.004292919788097141</v>
      </c>
      <c r="E264" s="123">
        <v>1.360971883725936</v>
      </c>
      <c r="F264" s="84" t="s">
        <v>993</v>
      </c>
      <c r="G264" s="84" t="b">
        <v>0</v>
      </c>
      <c r="H264" s="84" t="b">
        <v>0</v>
      </c>
      <c r="I264" s="84" t="b">
        <v>0</v>
      </c>
      <c r="J264" s="84" t="b">
        <v>0</v>
      </c>
      <c r="K264" s="84" t="b">
        <v>0</v>
      </c>
      <c r="L264" s="84" t="b">
        <v>0</v>
      </c>
    </row>
    <row r="265" spans="1:12" ht="15">
      <c r="A265" s="84" t="s">
        <v>1362</v>
      </c>
      <c r="B265" s="84" t="s">
        <v>1331</v>
      </c>
      <c r="C265" s="84">
        <v>2</v>
      </c>
      <c r="D265" s="123">
        <v>0.004292919788097141</v>
      </c>
      <c r="E265" s="123">
        <v>2.4578818967339924</v>
      </c>
      <c r="F265" s="84" t="s">
        <v>993</v>
      </c>
      <c r="G265" s="84" t="b">
        <v>0</v>
      </c>
      <c r="H265" s="84" t="b">
        <v>0</v>
      </c>
      <c r="I265" s="84" t="b">
        <v>0</v>
      </c>
      <c r="J265" s="84" t="b">
        <v>0</v>
      </c>
      <c r="K265" s="84" t="b">
        <v>0</v>
      </c>
      <c r="L265" s="84" t="b">
        <v>0</v>
      </c>
    </row>
    <row r="266" spans="1:12" ht="15">
      <c r="A266" s="84" t="s">
        <v>1314</v>
      </c>
      <c r="B266" s="84" t="s">
        <v>1326</v>
      </c>
      <c r="C266" s="84">
        <v>2</v>
      </c>
      <c r="D266" s="123">
        <v>0.004292919788097141</v>
      </c>
      <c r="E266" s="123">
        <v>2.281790637678311</v>
      </c>
      <c r="F266" s="84" t="s">
        <v>993</v>
      </c>
      <c r="G266" s="84" t="b">
        <v>0</v>
      </c>
      <c r="H266" s="84" t="b">
        <v>0</v>
      </c>
      <c r="I266" s="84" t="b">
        <v>0</v>
      </c>
      <c r="J266" s="84" t="b">
        <v>0</v>
      </c>
      <c r="K266" s="84" t="b">
        <v>0</v>
      </c>
      <c r="L266" s="84" t="b">
        <v>0</v>
      </c>
    </row>
    <row r="267" spans="1:12" ht="15">
      <c r="A267" s="84" t="s">
        <v>1311</v>
      </c>
      <c r="B267" s="84" t="s">
        <v>1359</v>
      </c>
      <c r="C267" s="84">
        <v>2</v>
      </c>
      <c r="D267" s="123">
        <v>0.004292919788097141</v>
      </c>
      <c r="E267" s="123">
        <v>2.281790637678311</v>
      </c>
      <c r="F267" s="84" t="s">
        <v>993</v>
      </c>
      <c r="G267" s="84" t="b">
        <v>0</v>
      </c>
      <c r="H267" s="84" t="b">
        <v>0</v>
      </c>
      <c r="I267" s="84" t="b">
        <v>0</v>
      </c>
      <c r="J267" s="84" t="b">
        <v>0</v>
      </c>
      <c r="K267" s="84" t="b">
        <v>0</v>
      </c>
      <c r="L267" s="84" t="b">
        <v>0</v>
      </c>
    </row>
    <row r="268" spans="1:12" ht="15">
      <c r="A268" s="84" t="s">
        <v>1315</v>
      </c>
      <c r="B268" s="84" t="s">
        <v>1111</v>
      </c>
      <c r="C268" s="84">
        <v>2</v>
      </c>
      <c r="D268" s="123">
        <v>0.004292919788097141</v>
      </c>
      <c r="E268" s="123">
        <v>2.281790637678311</v>
      </c>
      <c r="F268" s="84" t="s">
        <v>993</v>
      </c>
      <c r="G268" s="84" t="b">
        <v>0</v>
      </c>
      <c r="H268" s="84" t="b">
        <v>0</v>
      </c>
      <c r="I268" s="84" t="b">
        <v>0</v>
      </c>
      <c r="J268" s="84" t="b">
        <v>0</v>
      </c>
      <c r="K268" s="84" t="b">
        <v>0</v>
      </c>
      <c r="L268" s="84" t="b">
        <v>0</v>
      </c>
    </row>
    <row r="269" spans="1:12" ht="15">
      <c r="A269" s="84" t="s">
        <v>1111</v>
      </c>
      <c r="B269" s="84" t="s">
        <v>1112</v>
      </c>
      <c r="C269" s="84">
        <v>2</v>
      </c>
      <c r="D269" s="123">
        <v>0.004292919788097141</v>
      </c>
      <c r="E269" s="123">
        <v>2.4578818967339924</v>
      </c>
      <c r="F269" s="84" t="s">
        <v>993</v>
      </c>
      <c r="G269" s="84" t="b">
        <v>0</v>
      </c>
      <c r="H269" s="84" t="b">
        <v>0</v>
      </c>
      <c r="I269" s="84" t="b">
        <v>0</v>
      </c>
      <c r="J269" s="84" t="b">
        <v>0</v>
      </c>
      <c r="K269" s="84" t="b">
        <v>0</v>
      </c>
      <c r="L269" s="84" t="b">
        <v>0</v>
      </c>
    </row>
    <row r="270" spans="1:12" ht="15">
      <c r="A270" s="84" t="s">
        <v>1112</v>
      </c>
      <c r="B270" s="84" t="s">
        <v>247</v>
      </c>
      <c r="C270" s="84">
        <v>2</v>
      </c>
      <c r="D270" s="123">
        <v>0.004292919788097141</v>
      </c>
      <c r="E270" s="123">
        <v>2.4578818967339924</v>
      </c>
      <c r="F270" s="84" t="s">
        <v>993</v>
      </c>
      <c r="G270" s="84" t="b">
        <v>0</v>
      </c>
      <c r="H270" s="84" t="b">
        <v>0</v>
      </c>
      <c r="I270" s="84" t="b">
        <v>0</v>
      </c>
      <c r="J270" s="84" t="b">
        <v>0</v>
      </c>
      <c r="K270" s="84" t="b">
        <v>0</v>
      </c>
      <c r="L270" s="84" t="b">
        <v>0</v>
      </c>
    </row>
    <row r="271" spans="1:12" ht="15">
      <c r="A271" s="84" t="s">
        <v>247</v>
      </c>
      <c r="B271" s="84" t="s">
        <v>355</v>
      </c>
      <c r="C271" s="84">
        <v>2</v>
      </c>
      <c r="D271" s="123">
        <v>0.004292919788097141</v>
      </c>
      <c r="E271" s="123">
        <v>1.360971883725936</v>
      </c>
      <c r="F271" s="84" t="s">
        <v>993</v>
      </c>
      <c r="G271" s="84" t="b">
        <v>0</v>
      </c>
      <c r="H271" s="84" t="b">
        <v>0</v>
      </c>
      <c r="I271" s="84" t="b">
        <v>0</v>
      </c>
      <c r="J271" s="84" t="b">
        <v>0</v>
      </c>
      <c r="K271" s="84" t="b">
        <v>0</v>
      </c>
      <c r="L271" s="84" t="b">
        <v>0</v>
      </c>
    </row>
    <row r="272" spans="1:12" ht="15">
      <c r="A272" s="84" t="s">
        <v>1377</v>
      </c>
      <c r="B272" s="84" t="s">
        <v>1345</v>
      </c>
      <c r="C272" s="84">
        <v>2</v>
      </c>
      <c r="D272" s="123">
        <v>0.004292919788097141</v>
      </c>
      <c r="E272" s="123">
        <v>2.4578818967339924</v>
      </c>
      <c r="F272" s="84" t="s">
        <v>993</v>
      </c>
      <c r="G272" s="84" t="b">
        <v>0</v>
      </c>
      <c r="H272" s="84" t="b">
        <v>0</v>
      </c>
      <c r="I272" s="84" t="b">
        <v>0</v>
      </c>
      <c r="J272" s="84" t="b">
        <v>0</v>
      </c>
      <c r="K272" s="84" t="b">
        <v>0</v>
      </c>
      <c r="L272" s="84" t="b">
        <v>0</v>
      </c>
    </row>
    <row r="273" spans="1:12" ht="15">
      <c r="A273" s="84" t="s">
        <v>1345</v>
      </c>
      <c r="B273" s="84" t="s">
        <v>1378</v>
      </c>
      <c r="C273" s="84">
        <v>2</v>
      </c>
      <c r="D273" s="123">
        <v>0.004292919788097141</v>
      </c>
      <c r="E273" s="123">
        <v>2.4578818967339924</v>
      </c>
      <c r="F273" s="84" t="s">
        <v>993</v>
      </c>
      <c r="G273" s="84" t="b">
        <v>0</v>
      </c>
      <c r="H273" s="84" t="b">
        <v>0</v>
      </c>
      <c r="I273" s="84" t="b">
        <v>0</v>
      </c>
      <c r="J273" s="84" t="b">
        <v>0</v>
      </c>
      <c r="K273" s="84" t="b">
        <v>0</v>
      </c>
      <c r="L273" s="84" t="b">
        <v>0</v>
      </c>
    </row>
    <row r="274" spans="1:12" ht="15">
      <c r="A274" s="84" t="s">
        <v>1378</v>
      </c>
      <c r="B274" s="84" t="s">
        <v>1379</v>
      </c>
      <c r="C274" s="84">
        <v>2</v>
      </c>
      <c r="D274" s="123">
        <v>0.004292919788097141</v>
      </c>
      <c r="E274" s="123">
        <v>2.4578818967339924</v>
      </c>
      <c r="F274" s="84" t="s">
        <v>993</v>
      </c>
      <c r="G274" s="84" t="b">
        <v>0</v>
      </c>
      <c r="H274" s="84" t="b">
        <v>0</v>
      </c>
      <c r="I274" s="84" t="b">
        <v>0</v>
      </c>
      <c r="J274" s="84" t="b">
        <v>0</v>
      </c>
      <c r="K274" s="84" t="b">
        <v>0</v>
      </c>
      <c r="L274" s="84" t="b">
        <v>0</v>
      </c>
    </row>
    <row r="275" spans="1:12" ht="15">
      <c r="A275" s="84" t="s">
        <v>1379</v>
      </c>
      <c r="B275" s="84" t="s">
        <v>1380</v>
      </c>
      <c r="C275" s="84">
        <v>2</v>
      </c>
      <c r="D275" s="123">
        <v>0.004292919788097141</v>
      </c>
      <c r="E275" s="123">
        <v>2.4578818967339924</v>
      </c>
      <c r="F275" s="84" t="s">
        <v>993</v>
      </c>
      <c r="G275" s="84" t="b">
        <v>0</v>
      </c>
      <c r="H275" s="84" t="b">
        <v>0</v>
      </c>
      <c r="I275" s="84" t="b">
        <v>0</v>
      </c>
      <c r="J275" s="84" t="b">
        <v>0</v>
      </c>
      <c r="K275" s="84" t="b">
        <v>0</v>
      </c>
      <c r="L275" s="84" t="b">
        <v>0</v>
      </c>
    </row>
    <row r="276" spans="1:12" ht="15">
      <c r="A276" s="84" t="s">
        <v>1380</v>
      </c>
      <c r="B276" s="84" t="s">
        <v>1381</v>
      </c>
      <c r="C276" s="84">
        <v>2</v>
      </c>
      <c r="D276" s="123">
        <v>0.004292919788097141</v>
      </c>
      <c r="E276" s="123">
        <v>2.4578818967339924</v>
      </c>
      <c r="F276" s="84" t="s">
        <v>993</v>
      </c>
      <c r="G276" s="84" t="b">
        <v>0</v>
      </c>
      <c r="H276" s="84" t="b">
        <v>0</v>
      </c>
      <c r="I276" s="84" t="b">
        <v>0</v>
      </c>
      <c r="J276" s="84" t="b">
        <v>0</v>
      </c>
      <c r="K276" s="84" t="b">
        <v>0</v>
      </c>
      <c r="L276" s="84" t="b">
        <v>0</v>
      </c>
    </row>
    <row r="277" spans="1:12" ht="15">
      <c r="A277" s="84" t="s">
        <v>1381</v>
      </c>
      <c r="B277" s="84" t="s">
        <v>1382</v>
      </c>
      <c r="C277" s="84">
        <v>2</v>
      </c>
      <c r="D277" s="123">
        <v>0.004292919788097141</v>
      </c>
      <c r="E277" s="123">
        <v>2.4578818967339924</v>
      </c>
      <c r="F277" s="84" t="s">
        <v>993</v>
      </c>
      <c r="G277" s="84" t="b">
        <v>0</v>
      </c>
      <c r="H277" s="84" t="b">
        <v>0</v>
      </c>
      <c r="I277" s="84" t="b">
        <v>0</v>
      </c>
      <c r="J277" s="84" t="b">
        <v>0</v>
      </c>
      <c r="K277" s="84" t="b">
        <v>0</v>
      </c>
      <c r="L277" s="84" t="b">
        <v>0</v>
      </c>
    </row>
    <row r="278" spans="1:12" ht="15">
      <c r="A278" s="84" t="s">
        <v>1382</v>
      </c>
      <c r="B278" s="84" t="s">
        <v>1322</v>
      </c>
      <c r="C278" s="84">
        <v>2</v>
      </c>
      <c r="D278" s="123">
        <v>0.004292919788097141</v>
      </c>
      <c r="E278" s="123">
        <v>2.281790637678311</v>
      </c>
      <c r="F278" s="84" t="s">
        <v>993</v>
      </c>
      <c r="G278" s="84" t="b">
        <v>0</v>
      </c>
      <c r="H278" s="84" t="b">
        <v>0</v>
      </c>
      <c r="I278" s="84" t="b">
        <v>0</v>
      </c>
      <c r="J278" s="84" t="b">
        <v>0</v>
      </c>
      <c r="K278" s="84" t="b">
        <v>0</v>
      </c>
      <c r="L278" s="84" t="b">
        <v>0</v>
      </c>
    </row>
    <row r="279" spans="1:12" ht="15">
      <c r="A279" s="84" t="s">
        <v>1322</v>
      </c>
      <c r="B279" s="84" t="s">
        <v>1383</v>
      </c>
      <c r="C279" s="84">
        <v>2</v>
      </c>
      <c r="D279" s="123">
        <v>0.004292919788097141</v>
      </c>
      <c r="E279" s="123">
        <v>2.281790637678311</v>
      </c>
      <c r="F279" s="84" t="s">
        <v>993</v>
      </c>
      <c r="G279" s="84" t="b">
        <v>0</v>
      </c>
      <c r="H279" s="84" t="b">
        <v>0</v>
      </c>
      <c r="I279" s="84" t="b">
        <v>0</v>
      </c>
      <c r="J279" s="84" t="b">
        <v>0</v>
      </c>
      <c r="K279" s="84" t="b">
        <v>0</v>
      </c>
      <c r="L279" s="84" t="b">
        <v>0</v>
      </c>
    </row>
    <row r="280" spans="1:12" ht="15">
      <c r="A280" s="84" t="s">
        <v>1383</v>
      </c>
      <c r="B280" s="84" t="s">
        <v>1346</v>
      </c>
      <c r="C280" s="84">
        <v>2</v>
      </c>
      <c r="D280" s="123">
        <v>0.004292919788097141</v>
      </c>
      <c r="E280" s="123">
        <v>2.4578818967339924</v>
      </c>
      <c r="F280" s="84" t="s">
        <v>993</v>
      </c>
      <c r="G280" s="84" t="b">
        <v>0</v>
      </c>
      <c r="H280" s="84" t="b">
        <v>0</v>
      </c>
      <c r="I280" s="84" t="b">
        <v>0</v>
      </c>
      <c r="J280" s="84" t="b">
        <v>0</v>
      </c>
      <c r="K280" s="84" t="b">
        <v>1</v>
      </c>
      <c r="L280" s="84" t="b">
        <v>0</v>
      </c>
    </row>
    <row r="281" spans="1:12" ht="15">
      <c r="A281" s="84" t="s">
        <v>1346</v>
      </c>
      <c r="B281" s="84" t="s">
        <v>1104</v>
      </c>
      <c r="C281" s="84">
        <v>2</v>
      </c>
      <c r="D281" s="123">
        <v>0.004292919788097141</v>
      </c>
      <c r="E281" s="123">
        <v>2.059941888061955</v>
      </c>
      <c r="F281" s="84" t="s">
        <v>993</v>
      </c>
      <c r="G281" s="84" t="b">
        <v>0</v>
      </c>
      <c r="H281" s="84" t="b">
        <v>1</v>
      </c>
      <c r="I281" s="84" t="b">
        <v>0</v>
      </c>
      <c r="J281" s="84" t="b">
        <v>0</v>
      </c>
      <c r="K281" s="84" t="b">
        <v>0</v>
      </c>
      <c r="L281" s="84" t="b">
        <v>0</v>
      </c>
    </row>
    <row r="282" spans="1:12" ht="15">
      <c r="A282" s="84" t="s">
        <v>1342</v>
      </c>
      <c r="B282" s="84" t="s">
        <v>1074</v>
      </c>
      <c r="C282" s="84">
        <v>2</v>
      </c>
      <c r="D282" s="123">
        <v>0.004292919788097141</v>
      </c>
      <c r="E282" s="123">
        <v>2.4578818967339924</v>
      </c>
      <c r="F282" s="84" t="s">
        <v>993</v>
      </c>
      <c r="G282" s="84" t="b">
        <v>0</v>
      </c>
      <c r="H282" s="84" t="b">
        <v>0</v>
      </c>
      <c r="I282" s="84" t="b">
        <v>0</v>
      </c>
      <c r="J282" s="84" t="b">
        <v>0</v>
      </c>
      <c r="K282" s="84" t="b">
        <v>0</v>
      </c>
      <c r="L282" s="84" t="b">
        <v>0</v>
      </c>
    </row>
    <row r="283" spans="1:12" ht="15">
      <c r="A283" s="84" t="s">
        <v>1074</v>
      </c>
      <c r="B283" s="84" t="s">
        <v>1312</v>
      </c>
      <c r="C283" s="84">
        <v>2</v>
      </c>
      <c r="D283" s="123">
        <v>0.004292919788097141</v>
      </c>
      <c r="E283" s="123">
        <v>2.4578818967339924</v>
      </c>
      <c r="F283" s="84" t="s">
        <v>993</v>
      </c>
      <c r="G283" s="84" t="b">
        <v>0</v>
      </c>
      <c r="H283" s="84" t="b">
        <v>0</v>
      </c>
      <c r="I283" s="84" t="b">
        <v>0</v>
      </c>
      <c r="J283" s="84" t="b">
        <v>0</v>
      </c>
      <c r="K283" s="84" t="b">
        <v>0</v>
      </c>
      <c r="L283" s="84" t="b">
        <v>0</v>
      </c>
    </row>
    <row r="284" spans="1:12" ht="15">
      <c r="A284" s="84" t="s">
        <v>1312</v>
      </c>
      <c r="B284" s="84" t="s">
        <v>1313</v>
      </c>
      <c r="C284" s="84">
        <v>2</v>
      </c>
      <c r="D284" s="123">
        <v>0.004292919788097141</v>
      </c>
      <c r="E284" s="123">
        <v>2.4578818967339924</v>
      </c>
      <c r="F284" s="84" t="s">
        <v>993</v>
      </c>
      <c r="G284" s="84" t="b">
        <v>0</v>
      </c>
      <c r="H284" s="84" t="b">
        <v>0</v>
      </c>
      <c r="I284" s="84" t="b">
        <v>0</v>
      </c>
      <c r="J284" s="84" t="b">
        <v>0</v>
      </c>
      <c r="K284" s="84" t="b">
        <v>0</v>
      </c>
      <c r="L284" s="84" t="b">
        <v>0</v>
      </c>
    </row>
    <row r="285" spans="1:12" ht="15">
      <c r="A285" s="84" t="s">
        <v>1313</v>
      </c>
      <c r="B285" s="84" t="s">
        <v>1371</v>
      </c>
      <c r="C285" s="84">
        <v>2</v>
      </c>
      <c r="D285" s="123">
        <v>0.004292919788097141</v>
      </c>
      <c r="E285" s="123">
        <v>2.4578818967339924</v>
      </c>
      <c r="F285" s="84" t="s">
        <v>993</v>
      </c>
      <c r="G285" s="84" t="b">
        <v>0</v>
      </c>
      <c r="H285" s="84" t="b">
        <v>0</v>
      </c>
      <c r="I285" s="84" t="b">
        <v>0</v>
      </c>
      <c r="J285" s="84" t="b">
        <v>0</v>
      </c>
      <c r="K285" s="84" t="b">
        <v>0</v>
      </c>
      <c r="L285" s="84" t="b">
        <v>0</v>
      </c>
    </row>
    <row r="286" spans="1:12" ht="15">
      <c r="A286" s="84" t="s">
        <v>1371</v>
      </c>
      <c r="B286" s="84" t="s">
        <v>1372</v>
      </c>
      <c r="C286" s="84">
        <v>2</v>
      </c>
      <c r="D286" s="123">
        <v>0.004292919788097141</v>
      </c>
      <c r="E286" s="123">
        <v>2.4578818967339924</v>
      </c>
      <c r="F286" s="84" t="s">
        <v>993</v>
      </c>
      <c r="G286" s="84" t="b">
        <v>0</v>
      </c>
      <c r="H286" s="84" t="b">
        <v>0</v>
      </c>
      <c r="I286" s="84" t="b">
        <v>0</v>
      </c>
      <c r="J286" s="84" t="b">
        <v>0</v>
      </c>
      <c r="K286" s="84" t="b">
        <v>0</v>
      </c>
      <c r="L286" s="84" t="b">
        <v>0</v>
      </c>
    </row>
    <row r="287" spans="1:12" ht="15">
      <c r="A287" s="84" t="s">
        <v>1372</v>
      </c>
      <c r="B287" s="84" t="s">
        <v>1373</v>
      </c>
      <c r="C287" s="84">
        <v>2</v>
      </c>
      <c r="D287" s="123">
        <v>0.004292919788097141</v>
      </c>
      <c r="E287" s="123">
        <v>2.4578818967339924</v>
      </c>
      <c r="F287" s="84" t="s">
        <v>993</v>
      </c>
      <c r="G287" s="84" t="b">
        <v>0</v>
      </c>
      <c r="H287" s="84" t="b">
        <v>0</v>
      </c>
      <c r="I287" s="84" t="b">
        <v>0</v>
      </c>
      <c r="J287" s="84" t="b">
        <v>0</v>
      </c>
      <c r="K287" s="84" t="b">
        <v>0</v>
      </c>
      <c r="L287" s="84" t="b">
        <v>0</v>
      </c>
    </row>
    <row r="288" spans="1:12" ht="15">
      <c r="A288" s="84" t="s">
        <v>1373</v>
      </c>
      <c r="B288" s="84" t="s">
        <v>1374</v>
      </c>
      <c r="C288" s="84">
        <v>2</v>
      </c>
      <c r="D288" s="123">
        <v>0.004292919788097141</v>
      </c>
      <c r="E288" s="123">
        <v>2.4578818967339924</v>
      </c>
      <c r="F288" s="84" t="s">
        <v>993</v>
      </c>
      <c r="G288" s="84" t="b">
        <v>0</v>
      </c>
      <c r="H288" s="84" t="b">
        <v>0</v>
      </c>
      <c r="I288" s="84" t="b">
        <v>0</v>
      </c>
      <c r="J288" s="84" t="b">
        <v>0</v>
      </c>
      <c r="K288" s="84" t="b">
        <v>0</v>
      </c>
      <c r="L288" s="84" t="b">
        <v>0</v>
      </c>
    </row>
    <row r="289" spans="1:12" ht="15">
      <c r="A289" s="84" t="s">
        <v>1374</v>
      </c>
      <c r="B289" s="84" t="s">
        <v>1375</v>
      </c>
      <c r="C289" s="84">
        <v>2</v>
      </c>
      <c r="D289" s="123">
        <v>0.004292919788097141</v>
      </c>
      <c r="E289" s="123">
        <v>2.4578818967339924</v>
      </c>
      <c r="F289" s="84" t="s">
        <v>993</v>
      </c>
      <c r="G289" s="84" t="b">
        <v>0</v>
      </c>
      <c r="H289" s="84" t="b">
        <v>0</v>
      </c>
      <c r="I289" s="84" t="b">
        <v>0</v>
      </c>
      <c r="J289" s="84" t="b">
        <v>0</v>
      </c>
      <c r="K289" s="84" t="b">
        <v>0</v>
      </c>
      <c r="L289" s="84" t="b">
        <v>0</v>
      </c>
    </row>
    <row r="290" spans="1:12" ht="15">
      <c r="A290" s="84" t="s">
        <v>1375</v>
      </c>
      <c r="B290" s="84" t="s">
        <v>1376</v>
      </c>
      <c r="C290" s="84">
        <v>2</v>
      </c>
      <c r="D290" s="123">
        <v>0.004292919788097141</v>
      </c>
      <c r="E290" s="123">
        <v>2.4578818967339924</v>
      </c>
      <c r="F290" s="84" t="s">
        <v>993</v>
      </c>
      <c r="G290" s="84" t="b">
        <v>0</v>
      </c>
      <c r="H290" s="84" t="b">
        <v>0</v>
      </c>
      <c r="I290" s="84" t="b">
        <v>0</v>
      </c>
      <c r="J290" s="84" t="b">
        <v>0</v>
      </c>
      <c r="K290" s="84" t="b">
        <v>0</v>
      </c>
      <c r="L290" s="84" t="b">
        <v>0</v>
      </c>
    </row>
    <row r="291" spans="1:12" ht="15">
      <c r="A291" s="84" t="s">
        <v>1376</v>
      </c>
      <c r="B291" s="84" t="s">
        <v>1321</v>
      </c>
      <c r="C291" s="84">
        <v>2</v>
      </c>
      <c r="D291" s="123">
        <v>0.004292919788097141</v>
      </c>
      <c r="E291" s="123">
        <v>2.4578818967339924</v>
      </c>
      <c r="F291" s="84" t="s">
        <v>993</v>
      </c>
      <c r="G291" s="84" t="b">
        <v>0</v>
      </c>
      <c r="H291" s="84" t="b">
        <v>0</v>
      </c>
      <c r="I291" s="84" t="b">
        <v>0</v>
      </c>
      <c r="J291" s="84" t="b">
        <v>0</v>
      </c>
      <c r="K291" s="84" t="b">
        <v>0</v>
      </c>
      <c r="L291" s="84" t="b">
        <v>0</v>
      </c>
    </row>
    <row r="292" spans="1:12" ht="15">
      <c r="A292" s="84" t="s">
        <v>1309</v>
      </c>
      <c r="B292" s="84" t="s">
        <v>249</v>
      </c>
      <c r="C292" s="84">
        <v>2</v>
      </c>
      <c r="D292" s="123">
        <v>0.004292919788097141</v>
      </c>
      <c r="E292" s="123">
        <v>2.281790637678311</v>
      </c>
      <c r="F292" s="84" t="s">
        <v>993</v>
      </c>
      <c r="G292" s="84" t="b">
        <v>1</v>
      </c>
      <c r="H292" s="84" t="b">
        <v>0</v>
      </c>
      <c r="I292" s="84" t="b">
        <v>0</v>
      </c>
      <c r="J292" s="84" t="b">
        <v>0</v>
      </c>
      <c r="K292" s="84" t="b">
        <v>0</v>
      </c>
      <c r="L292" s="84" t="b">
        <v>0</v>
      </c>
    </row>
    <row r="293" spans="1:12" ht="15">
      <c r="A293" s="84" t="s">
        <v>249</v>
      </c>
      <c r="B293" s="84" t="s">
        <v>1067</v>
      </c>
      <c r="C293" s="84">
        <v>2</v>
      </c>
      <c r="D293" s="123">
        <v>0.004292919788097141</v>
      </c>
      <c r="E293" s="123">
        <v>2.281790637678311</v>
      </c>
      <c r="F293" s="84" t="s">
        <v>993</v>
      </c>
      <c r="G293" s="84" t="b">
        <v>0</v>
      </c>
      <c r="H293" s="84" t="b">
        <v>0</v>
      </c>
      <c r="I293" s="84" t="b">
        <v>0</v>
      </c>
      <c r="J293" s="84" t="b">
        <v>1</v>
      </c>
      <c r="K293" s="84" t="b">
        <v>0</v>
      </c>
      <c r="L293" s="84" t="b">
        <v>0</v>
      </c>
    </row>
    <row r="294" spans="1:12" ht="15">
      <c r="A294" s="84" t="s">
        <v>242</v>
      </c>
      <c r="B294" s="84" t="s">
        <v>1105</v>
      </c>
      <c r="C294" s="84">
        <v>3</v>
      </c>
      <c r="D294" s="123">
        <v>0.010216397287494777</v>
      </c>
      <c r="E294" s="123">
        <v>1.161368002234975</v>
      </c>
      <c r="F294" s="84" t="s">
        <v>994</v>
      </c>
      <c r="G294" s="84" t="b">
        <v>0</v>
      </c>
      <c r="H294" s="84" t="b">
        <v>0</v>
      </c>
      <c r="I294" s="84" t="b">
        <v>0</v>
      </c>
      <c r="J294" s="84" t="b">
        <v>0</v>
      </c>
      <c r="K294" s="84" t="b">
        <v>0</v>
      </c>
      <c r="L294" s="84" t="b">
        <v>0</v>
      </c>
    </row>
    <row r="295" spans="1:12" ht="15">
      <c r="A295" s="84" t="s">
        <v>1105</v>
      </c>
      <c r="B295" s="84" t="s">
        <v>1106</v>
      </c>
      <c r="C295" s="84">
        <v>3</v>
      </c>
      <c r="D295" s="123">
        <v>0.010216397287494777</v>
      </c>
      <c r="E295" s="123">
        <v>1.7634279935629373</v>
      </c>
      <c r="F295" s="84" t="s">
        <v>994</v>
      </c>
      <c r="G295" s="84" t="b">
        <v>0</v>
      </c>
      <c r="H295" s="84" t="b">
        <v>0</v>
      </c>
      <c r="I295" s="84" t="b">
        <v>0</v>
      </c>
      <c r="J295" s="84" t="b">
        <v>0</v>
      </c>
      <c r="K295" s="84" t="b">
        <v>0</v>
      </c>
      <c r="L295" s="84" t="b">
        <v>0</v>
      </c>
    </row>
    <row r="296" spans="1:12" ht="15">
      <c r="A296" s="84" t="s">
        <v>1106</v>
      </c>
      <c r="B296" s="84" t="s">
        <v>1107</v>
      </c>
      <c r="C296" s="84">
        <v>3</v>
      </c>
      <c r="D296" s="123">
        <v>0.010216397287494777</v>
      </c>
      <c r="E296" s="123">
        <v>1.7634279935629373</v>
      </c>
      <c r="F296" s="84" t="s">
        <v>994</v>
      </c>
      <c r="G296" s="84" t="b">
        <v>0</v>
      </c>
      <c r="H296" s="84" t="b">
        <v>0</v>
      </c>
      <c r="I296" s="84" t="b">
        <v>0</v>
      </c>
      <c r="J296" s="84" t="b">
        <v>0</v>
      </c>
      <c r="K296" s="84" t="b">
        <v>0</v>
      </c>
      <c r="L296" s="84" t="b">
        <v>0</v>
      </c>
    </row>
    <row r="297" spans="1:12" ht="15">
      <c r="A297" s="84" t="s">
        <v>1107</v>
      </c>
      <c r="B297" s="84" t="s">
        <v>1104</v>
      </c>
      <c r="C297" s="84">
        <v>3</v>
      </c>
      <c r="D297" s="123">
        <v>0.010216397287494777</v>
      </c>
      <c r="E297" s="123">
        <v>1.462397997898956</v>
      </c>
      <c r="F297" s="84" t="s">
        <v>994</v>
      </c>
      <c r="G297" s="84" t="b">
        <v>0</v>
      </c>
      <c r="H297" s="84" t="b">
        <v>0</v>
      </c>
      <c r="I297" s="84" t="b">
        <v>0</v>
      </c>
      <c r="J297" s="84" t="b">
        <v>0</v>
      </c>
      <c r="K297" s="84" t="b">
        <v>0</v>
      </c>
      <c r="L297" s="84" t="b">
        <v>0</v>
      </c>
    </row>
    <row r="298" spans="1:12" ht="15">
      <c r="A298" s="84" t="s">
        <v>1104</v>
      </c>
      <c r="B298" s="84" t="s">
        <v>1108</v>
      </c>
      <c r="C298" s="84">
        <v>3</v>
      </c>
      <c r="D298" s="123">
        <v>0.010216397287494777</v>
      </c>
      <c r="E298" s="123">
        <v>1.462397997898956</v>
      </c>
      <c r="F298" s="84" t="s">
        <v>994</v>
      </c>
      <c r="G298" s="84" t="b">
        <v>0</v>
      </c>
      <c r="H298" s="84" t="b">
        <v>0</v>
      </c>
      <c r="I298" s="84" t="b">
        <v>0</v>
      </c>
      <c r="J298" s="84" t="b">
        <v>0</v>
      </c>
      <c r="K298" s="84" t="b">
        <v>0</v>
      </c>
      <c r="L298" s="84" t="b">
        <v>0</v>
      </c>
    </row>
    <row r="299" spans="1:12" ht="15">
      <c r="A299" s="84" t="s">
        <v>1108</v>
      </c>
      <c r="B299" s="84" t="s">
        <v>1109</v>
      </c>
      <c r="C299" s="84">
        <v>3</v>
      </c>
      <c r="D299" s="123">
        <v>0.010216397287494777</v>
      </c>
      <c r="E299" s="123">
        <v>1.7634279935629373</v>
      </c>
      <c r="F299" s="84" t="s">
        <v>994</v>
      </c>
      <c r="G299" s="84" t="b">
        <v>0</v>
      </c>
      <c r="H299" s="84" t="b">
        <v>0</v>
      </c>
      <c r="I299" s="84" t="b">
        <v>0</v>
      </c>
      <c r="J299" s="84" t="b">
        <v>1</v>
      </c>
      <c r="K299" s="84" t="b">
        <v>0</v>
      </c>
      <c r="L299" s="84" t="b">
        <v>0</v>
      </c>
    </row>
    <row r="300" spans="1:12" ht="15">
      <c r="A300" s="84" t="s">
        <v>1109</v>
      </c>
      <c r="B300" s="84" t="s">
        <v>1316</v>
      </c>
      <c r="C300" s="84">
        <v>3</v>
      </c>
      <c r="D300" s="123">
        <v>0.010216397287494777</v>
      </c>
      <c r="E300" s="123">
        <v>1.7634279935629373</v>
      </c>
      <c r="F300" s="84" t="s">
        <v>994</v>
      </c>
      <c r="G300" s="84" t="b">
        <v>1</v>
      </c>
      <c r="H300" s="84" t="b">
        <v>0</v>
      </c>
      <c r="I300" s="84" t="b">
        <v>0</v>
      </c>
      <c r="J300" s="84" t="b">
        <v>0</v>
      </c>
      <c r="K300" s="84" t="b">
        <v>0</v>
      </c>
      <c r="L300" s="84" t="b">
        <v>0</v>
      </c>
    </row>
    <row r="301" spans="1:12" ht="15">
      <c r="A301" s="84" t="s">
        <v>1316</v>
      </c>
      <c r="B301" s="84" t="s">
        <v>1317</v>
      </c>
      <c r="C301" s="84">
        <v>3</v>
      </c>
      <c r="D301" s="123">
        <v>0.010216397287494777</v>
      </c>
      <c r="E301" s="123">
        <v>1.7634279935629373</v>
      </c>
      <c r="F301" s="84" t="s">
        <v>994</v>
      </c>
      <c r="G301" s="84" t="b">
        <v>0</v>
      </c>
      <c r="H301" s="84" t="b">
        <v>0</v>
      </c>
      <c r="I301" s="84" t="b">
        <v>0</v>
      </c>
      <c r="J301" s="84" t="b">
        <v>0</v>
      </c>
      <c r="K301" s="84" t="b">
        <v>0</v>
      </c>
      <c r="L301" s="84" t="b">
        <v>0</v>
      </c>
    </row>
    <row r="302" spans="1:12" ht="15">
      <c r="A302" s="84" t="s">
        <v>1317</v>
      </c>
      <c r="B302" s="84" t="s">
        <v>1318</v>
      </c>
      <c r="C302" s="84">
        <v>3</v>
      </c>
      <c r="D302" s="123">
        <v>0.010216397287494777</v>
      </c>
      <c r="E302" s="123">
        <v>1.7634279935629373</v>
      </c>
      <c r="F302" s="84" t="s">
        <v>994</v>
      </c>
      <c r="G302" s="84" t="b">
        <v>0</v>
      </c>
      <c r="H302" s="84" t="b">
        <v>0</v>
      </c>
      <c r="I302" s="84" t="b">
        <v>0</v>
      </c>
      <c r="J302" s="84" t="b">
        <v>0</v>
      </c>
      <c r="K302" s="84" t="b">
        <v>0</v>
      </c>
      <c r="L302" s="84" t="b">
        <v>0</v>
      </c>
    </row>
    <row r="303" spans="1:12" ht="15">
      <c r="A303" s="84" t="s">
        <v>1318</v>
      </c>
      <c r="B303" s="84" t="s">
        <v>1319</v>
      </c>
      <c r="C303" s="84">
        <v>3</v>
      </c>
      <c r="D303" s="123">
        <v>0.010216397287494777</v>
      </c>
      <c r="E303" s="123">
        <v>1.7634279935629373</v>
      </c>
      <c r="F303" s="84" t="s">
        <v>994</v>
      </c>
      <c r="G303" s="84" t="b">
        <v>0</v>
      </c>
      <c r="H303" s="84" t="b">
        <v>0</v>
      </c>
      <c r="I303" s="84" t="b">
        <v>0</v>
      </c>
      <c r="J303" s="84" t="b">
        <v>0</v>
      </c>
      <c r="K303" s="84" t="b">
        <v>0</v>
      </c>
      <c r="L303" s="84" t="b">
        <v>0</v>
      </c>
    </row>
    <row r="304" spans="1:12" ht="15">
      <c r="A304" s="84" t="s">
        <v>1319</v>
      </c>
      <c r="B304" s="84" t="s">
        <v>1307</v>
      </c>
      <c r="C304" s="84">
        <v>3</v>
      </c>
      <c r="D304" s="123">
        <v>0.010216397287494777</v>
      </c>
      <c r="E304" s="123">
        <v>1.7634279935629373</v>
      </c>
      <c r="F304" s="84" t="s">
        <v>994</v>
      </c>
      <c r="G304" s="84" t="b">
        <v>0</v>
      </c>
      <c r="H304" s="84" t="b">
        <v>0</v>
      </c>
      <c r="I304" s="84" t="b">
        <v>0</v>
      </c>
      <c r="J304" s="84" t="b">
        <v>0</v>
      </c>
      <c r="K304" s="84" t="b">
        <v>0</v>
      </c>
      <c r="L304" s="84" t="b">
        <v>0</v>
      </c>
    </row>
    <row r="305" spans="1:12" ht="15">
      <c r="A305" s="84" t="s">
        <v>1307</v>
      </c>
      <c r="B305" s="84" t="s">
        <v>245</v>
      </c>
      <c r="C305" s="84">
        <v>3</v>
      </c>
      <c r="D305" s="123">
        <v>0.010216397287494777</v>
      </c>
      <c r="E305" s="123">
        <v>1.462397997898956</v>
      </c>
      <c r="F305" s="84" t="s">
        <v>994</v>
      </c>
      <c r="G305" s="84" t="b">
        <v>0</v>
      </c>
      <c r="H305" s="84" t="b">
        <v>0</v>
      </c>
      <c r="I305" s="84" t="b">
        <v>0</v>
      </c>
      <c r="J305" s="84" t="b">
        <v>0</v>
      </c>
      <c r="K305" s="84" t="b">
        <v>0</v>
      </c>
      <c r="L305" s="84" t="b">
        <v>0</v>
      </c>
    </row>
    <row r="306" spans="1:12" ht="15">
      <c r="A306" s="84" t="s">
        <v>245</v>
      </c>
      <c r="B306" s="84" t="s">
        <v>1308</v>
      </c>
      <c r="C306" s="84">
        <v>3</v>
      </c>
      <c r="D306" s="123">
        <v>0.010216397287494777</v>
      </c>
      <c r="E306" s="123">
        <v>1.3954512082683428</v>
      </c>
      <c r="F306" s="84" t="s">
        <v>994</v>
      </c>
      <c r="G306" s="84" t="b">
        <v>0</v>
      </c>
      <c r="H306" s="84" t="b">
        <v>0</v>
      </c>
      <c r="I306" s="84" t="b">
        <v>0</v>
      </c>
      <c r="J306" s="84" t="b">
        <v>0</v>
      </c>
      <c r="K306" s="84" t="b">
        <v>0</v>
      </c>
      <c r="L306" s="84" t="b">
        <v>0</v>
      </c>
    </row>
    <row r="307" spans="1:12" ht="15">
      <c r="A307" s="84" t="s">
        <v>1308</v>
      </c>
      <c r="B307" s="84" t="s">
        <v>1298</v>
      </c>
      <c r="C307" s="84">
        <v>3</v>
      </c>
      <c r="D307" s="123">
        <v>0.010216397287494777</v>
      </c>
      <c r="E307" s="123">
        <v>1.7634279935629373</v>
      </c>
      <c r="F307" s="84" t="s">
        <v>994</v>
      </c>
      <c r="G307" s="84" t="b">
        <v>0</v>
      </c>
      <c r="H307" s="84" t="b">
        <v>0</v>
      </c>
      <c r="I307" s="84" t="b">
        <v>0</v>
      </c>
      <c r="J307" s="84" t="b">
        <v>0</v>
      </c>
      <c r="K307" s="84" t="b">
        <v>0</v>
      </c>
      <c r="L307" s="84" t="b">
        <v>0</v>
      </c>
    </row>
    <row r="308" spans="1:12" ht="15">
      <c r="A308" s="84" t="s">
        <v>242</v>
      </c>
      <c r="B308" s="84" t="s">
        <v>1364</v>
      </c>
      <c r="C308" s="84">
        <v>2</v>
      </c>
      <c r="D308" s="123">
        <v>0.00869426049885407</v>
      </c>
      <c r="E308" s="123">
        <v>1.161368002234975</v>
      </c>
      <c r="F308" s="84" t="s">
        <v>994</v>
      </c>
      <c r="G308" s="84" t="b">
        <v>0</v>
      </c>
      <c r="H308" s="84" t="b">
        <v>0</v>
      </c>
      <c r="I308" s="84" t="b">
        <v>0</v>
      </c>
      <c r="J308" s="84" t="b">
        <v>0</v>
      </c>
      <c r="K308" s="84" t="b">
        <v>0</v>
      </c>
      <c r="L308" s="84" t="b">
        <v>0</v>
      </c>
    </row>
    <row r="309" spans="1:12" ht="15">
      <c r="A309" s="84" t="s">
        <v>1364</v>
      </c>
      <c r="B309" s="84" t="s">
        <v>1365</v>
      </c>
      <c r="C309" s="84">
        <v>2</v>
      </c>
      <c r="D309" s="123">
        <v>0.00869426049885407</v>
      </c>
      <c r="E309" s="123">
        <v>1.9395192526186185</v>
      </c>
      <c r="F309" s="84" t="s">
        <v>994</v>
      </c>
      <c r="G309" s="84" t="b">
        <v>0</v>
      </c>
      <c r="H309" s="84" t="b">
        <v>0</v>
      </c>
      <c r="I309" s="84" t="b">
        <v>0</v>
      </c>
      <c r="J309" s="84" t="b">
        <v>0</v>
      </c>
      <c r="K309" s="84" t="b">
        <v>0</v>
      </c>
      <c r="L309" s="84" t="b">
        <v>0</v>
      </c>
    </row>
    <row r="310" spans="1:12" ht="15">
      <c r="A310" s="84" t="s">
        <v>1365</v>
      </c>
      <c r="B310" s="84" t="s">
        <v>1056</v>
      </c>
      <c r="C310" s="84">
        <v>2</v>
      </c>
      <c r="D310" s="123">
        <v>0.00869426049885407</v>
      </c>
      <c r="E310" s="123">
        <v>1.7634279935629373</v>
      </c>
      <c r="F310" s="84" t="s">
        <v>994</v>
      </c>
      <c r="G310" s="84" t="b">
        <v>0</v>
      </c>
      <c r="H310" s="84" t="b">
        <v>0</v>
      </c>
      <c r="I310" s="84" t="b">
        <v>0</v>
      </c>
      <c r="J310" s="84" t="b">
        <v>0</v>
      </c>
      <c r="K310" s="84" t="b">
        <v>0</v>
      </c>
      <c r="L310" s="84" t="b">
        <v>0</v>
      </c>
    </row>
    <row r="311" spans="1:12" ht="15">
      <c r="A311" s="84" t="s">
        <v>1056</v>
      </c>
      <c r="B311" s="84" t="s">
        <v>1366</v>
      </c>
      <c r="C311" s="84">
        <v>2</v>
      </c>
      <c r="D311" s="123">
        <v>0.00869426049885407</v>
      </c>
      <c r="E311" s="123">
        <v>1.9395192526186185</v>
      </c>
      <c r="F311" s="84" t="s">
        <v>994</v>
      </c>
      <c r="G311" s="84" t="b">
        <v>0</v>
      </c>
      <c r="H311" s="84" t="b">
        <v>0</v>
      </c>
      <c r="I311" s="84" t="b">
        <v>0</v>
      </c>
      <c r="J311" s="84" t="b">
        <v>0</v>
      </c>
      <c r="K311" s="84" t="b">
        <v>0</v>
      </c>
      <c r="L311" s="84" t="b">
        <v>0</v>
      </c>
    </row>
    <row r="312" spans="1:12" ht="15">
      <c r="A312" s="84" t="s">
        <v>1366</v>
      </c>
      <c r="B312" s="84" t="s">
        <v>1329</v>
      </c>
      <c r="C312" s="84">
        <v>2</v>
      </c>
      <c r="D312" s="123">
        <v>0.00869426049885407</v>
      </c>
      <c r="E312" s="123">
        <v>1.9395192526186185</v>
      </c>
      <c r="F312" s="84" t="s">
        <v>994</v>
      </c>
      <c r="G312" s="84" t="b">
        <v>0</v>
      </c>
      <c r="H312" s="84" t="b">
        <v>0</v>
      </c>
      <c r="I312" s="84" t="b">
        <v>0</v>
      </c>
      <c r="J312" s="84" t="b">
        <v>0</v>
      </c>
      <c r="K312" s="84" t="b">
        <v>0</v>
      </c>
      <c r="L312" s="84" t="b">
        <v>0</v>
      </c>
    </row>
    <row r="313" spans="1:12" ht="15">
      <c r="A313" s="84" t="s">
        <v>1329</v>
      </c>
      <c r="B313" s="84" t="s">
        <v>1330</v>
      </c>
      <c r="C313" s="84">
        <v>2</v>
      </c>
      <c r="D313" s="123">
        <v>0.00869426049885407</v>
      </c>
      <c r="E313" s="123">
        <v>1.9395192526186185</v>
      </c>
      <c r="F313" s="84" t="s">
        <v>994</v>
      </c>
      <c r="G313" s="84" t="b">
        <v>0</v>
      </c>
      <c r="H313" s="84" t="b">
        <v>0</v>
      </c>
      <c r="I313" s="84" t="b">
        <v>0</v>
      </c>
      <c r="J313" s="84" t="b">
        <v>0</v>
      </c>
      <c r="K313" s="84" t="b">
        <v>0</v>
      </c>
      <c r="L313" s="84" t="b">
        <v>0</v>
      </c>
    </row>
    <row r="314" spans="1:12" ht="15">
      <c r="A314" s="84" t="s">
        <v>1330</v>
      </c>
      <c r="B314" s="84" t="s">
        <v>1323</v>
      </c>
      <c r="C314" s="84">
        <v>2</v>
      </c>
      <c r="D314" s="123">
        <v>0.00869426049885407</v>
      </c>
      <c r="E314" s="123">
        <v>1.9395192526186185</v>
      </c>
      <c r="F314" s="84" t="s">
        <v>994</v>
      </c>
      <c r="G314" s="84" t="b">
        <v>0</v>
      </c>
      <c r="H314" s="84" t="b">
        <v>0</v>
      </c>
      <c r="I314" s="84" t="b">
        <v>0</v>
      </c>
      <c r="J314" s="84" t="b">
        <v>0</v>
      </c>
      <c r="K314" s="84" t="b">
        <v>0</v>
      </c>
      <c r="L314" s="84" t="b">
        <v>0</v>
      </c>
    </row>
    <row r="315" spans="1:12" ht="15">
      <c r="A315" s="84" t="s">
        <v>1323</v>
      </c>
      <c r="B315" s="84" t="s">
        <v>242</v>
      </c>
      <c r="C315" s="84">
        <v>2</v>
      </c>
      <c r="D315" s="123">
        <v>0.00869426049885407</v>
      </c>
      <c r="E315" s="123">
        <v>1.462397997898956</v>
      </c>
      <c r="F315" s="84" t="s">
        <v>994</v>
      </c>
      <c r="G315" s="84" t="b">
        <v>0</v>
      </c>
      <c r="H315" s="84" t="b">
        <v>0</v>
      </c>
      <c r="I315" s="84" t="b">
        <v>0</v>
      </c>
      <c r="J315" s="84" t="b">
        <v>0</v>
      </c>
      <c r="K315" s="84" t="b">
        <v>0</v>
      </c>
      <c r="L315" s="84" t="b">
        <v>0</v>
      </c>
    </row>
    <row r="316" spans="1:12" ht="15">
      <c r="A316" s="84" t="s">
        <v>242</v>
      </c>
      <c r="B316" s="84" t="s">
        <v>1311</v>
      </c>
      <c r="C316" s="84">
        <v>2</v>
      </c>
      <c r="D316" s="123">
        <v>0.00869426049885407</v>
      </c>
      <c r="E316" s="123">
        <v>1.161368002234975</v>
      </c>
      <c r="F316" s="84" t="s">
        <v>994</v>
      </c>
      <c r="G316" s="84" t="b">
        <v>0</v>
      </c>
      <c r="H316" s="84" t="b">
        <v>0</v>
      </c>
      <c r="I316" s="84" t="b">
        <v>0</v>
      </c>
      <c r="J316" s="84" t="b">
        <v>0</v>
      </c>
      <c r="K316" s="84" t="b">
        <v>0</v>
      </c>
      <c r="L316" s="84" t="b">
        <v>0</v>
      </c>
    </row>
    <row r="317" spans="1:12" ht="15">
      <c r="A317" s="84" t="s">
        <v>1311</v>
      </c>
      <c r="B317" s="84" t="s">
        <v>355</v>
      </c>
      <c r="C317" s="84">
        <v>2</v>
      </c>
      <c r="D317" s="123">
        <v>0.00869426049885407</v>
      </c>
      <c r="E317" s="123">
        <v>1.3954512082683428</v>
      </c>
      <c r="F317" s="84" t="s">
        <v>994</v>
      </c>
      <c r="G317" s="84" t="b">
        <v>0</v>
      </c>
      <c r="H317" s="84" t="b">
        <v>0</v>
      </c>
      <c r="I317" s="84" t="b">
        <v>0</v>
      </c>
      <c r="J317" s="84" t="b">
        <v>0</v>
      </c>
      <c r="K317" s="84" t="b">
        <v>0</v>
      </c>
      <c r="L317" s="84" t="b">
        <v>0</v>
      </c>
    </row>
    <row r="318" spans="1:12" ht="15">
      <c r="A318" s="84" t="s">
        <v>355</v>
      </c>
      <c r="B318" s="84" t="s">
        <v>1418</v>
      </c>
      <c r="C318" s="84">
        <v>2</v>
      </c>
      <c r="D318" s="123">
        <v>0.00869426049885407</v>
      </c>
      <c r="E318" s="123">
        <v>1.462397997898956</v>
      </c>
      <c r="F318" s="84" t="s">
        <v>994</v>
      </c>
      <c r="G318" s="84" t="b">
        <v>0</v>
      </c>
      <c r="H318" s="84" t="b">
        <v>0</v>
      </c>
      <c r="I318" s="84" t="b">
        <v>0</v>
      </c>
      <c r="J318" s="84" t="b">
        <v>0</v>
      </c>
      <c r="K318" s="84" t="b">
        <v>0</v>
      </c>
      <c r="L318" s="84" t="b">
        <v>0</v>
      </c>
    </row>
    <row r="319" spans="1:12" ht="15">
      <c r="A319" s="84" t="s">
        <v>1075</v>
      </c>
      <c r="B319" s="84" t="s">
        <v>1095</v>
      </c>
      <c r="C319" s="84">
        <v>2</v>
      </c>
      <c r="D319" s="123">
        <v>0.00869426049885407</v>
      </c>
      <c r="E319" s="123">
        <v>1.6384892569546374</v>
      </c>
      <c r="F319" s="84" t="s">
        <v>994</v>
      </c>
      <c r="G319" s="84" t="b">
        <v>0</v>
      </c>
      <c r="H319" s="84" t="b">
        <v>0</v>
      </c>
      <c r="I319" s="84" t="b">
        <v>0</v>
      </c>
      <c r="J319" s="84" t="b">
        <v>0</v>
      </c>
      <c r="K319" s="84" t="b">
        <v>0</v>
      </c>
      <c r="L319" s="84" t="b">
        <v>0</v>
      </c>
    </row>
    <row r="320" spans="1:12" ht="15">
      <c r="A320" s="84" t="s">
        <v>1419</v>
      </c>
      <c r="B320" s="84" t="s">
        <v>242</v>
      </c>
      <c r="C320" s="84">
        <v>2</v>
      </c>
      <c r="D320" s="123">
        <v>0.00869426049885407</v>
      </c>
      <c r="E320" s="123">
        <v>1.462397997898956</v>
      </c>
      <c r="F320" s="84" t="s">
        <v>994</v>
      </c>
      <c r="G320" s="84" t="b">
        <v>0</v>
      </c>
      <c r="H320" s="84" t="b">
        <v>0</v>
      </c>
      <c r="I320" s="84" t="b">
        <v>0</v>
      </c>
      <c r="J320" s="84" t="b">
        <v>0</v>
      </c>
      <c r="K320" s="84" t="b">
        <v>0</v>
      </c>
      <c r="L320" s="84" t="b">
        <v>0</v>
      </c>
    </row>
    <row r="321" spans="1:12" ht="15">
      <c r="A321" s="84" t="s">
        <v>242</v>
      </c>
      <c r="B321" s="84" t="s">
        <v>1352</v>
      </c>
      <c r="C321" s="84">
        <v>2</v>
      </c>
      <c r="D321" s="123">
        <v>0.00869426049885407</v>
      </c>
      <c r="E321" s="123">
        <v>1.161368002234975</v>
      </c>
      <c r="F321" s="84" t="s">
        <v>994</v>
      </c>
      <c r="G321" s="84" t="b">
        <v>0</v>
      </c>
      <c r="H321" s="84" t="b">
        <v>0</v>
      </c>
      <c r="I321" s="84" t="b">
        <v>0</v>
      </c>
      <c r="J321" s="84" t="b">
        <v>0</v>
      </c>
      <c r="K321" s="84" t="b">
        <v>0</v>
      </c>
      <c r="L321" s="84" t="b">
        <v>0</v>
      </c>
    </row>
    <row r="322" spans="1:12" ht="15">
      <c r="A322" s="84" t="s">
        <v>1352</v>
      </c>
      <c r="B322" s="84" t="s">
        <v>1420</v>
      </c>
      <c r="C322" s="84">
        <v>2</v>
      </c>
      <c r="D322" s="123">
        <v>0.00869426049885407</v>
      </c>
      <c r="E322" s="123">
        <v>1.9395192526186185</v>
      </c>
      <c r="F322" s="84" t="s">
        <v>994</v>
      </c>
      <c r="G322" s="84" t="b">
        <v>0</v>
      </c>
      <c r="H322" s="84" t="b">
        <v>0</v>
      </c>
      <c r="I322" s="84" t="b">
        <v>0</v>
      </c>
      <c r="J322" s="84" t="b">
        <v>0</v>
      </c>
      <c r="K322" s="84" t="b">
        <v>0</v>
      </c>
      <c r="L322" s="84" t="b">
        <v>0</v>
      </c>
    </row>
    <row r="323" spans="1:12" ht="15">
      <c r="A323" s="84" t="s">
        <v>1420</v>
      </c>
      <c r="B323" s="84" t="s">
        <v>1075</v>
      </c>
      <c r="C323" s="84">
        <v>2</v>
      </c>
      <c r="D323" s="123">
        <v>0.00869426049885407</v>
      </c>
      <c r="E323" s="123">
        <v>1.6384892569546374</v>
      </c>
      <c r="F323" s="84" t="s">
        <v>994</v>
      </c>
      <c r="G323" s="84" t="b">
        <v>0</v>
      </c>
      <c r="H323" s="84" t="b">
        <v>0</v>
      </c>
      <c r="I323" s="84" t="b">
        <v>0</v>
      </c>
      <c r="J323" s="84" t="b">
        <v>0</v>
      </c>
      <c r="K323" s="84" t="b">
        <v>0</v>
      </c>
      <c r="L323" s="84" t="b">
        <v>0</v>
      </c>
    </row>
    <row r="324" spans="1:12" ht="15">
      <c r="A324" s="84" t="s">
        <v>1075</v>
      </c>
      <c r="B324" s="84" t="s">
        <v>1421</v>
      </c>
      <c r="C324" s="84">
        <v>2</v>
      </c>
      <c r="D324" s="123">
        <v>0.00869426049885407</v>
      </c>
      <c r="E324" s="123">
        <v>1.6384892569546374</v>
      </c>
      <c r="F324" s="84" t="s">
        <v>994</v>
      </c>
      <c r="G324" s="84" t="b">
        <v>0</v>
      </c>
      <c r="H324" s="84" t="b">
        <v>0</v>
      </c>
      <c r="I324" s="84" t="b">
        <v>0</v>
      </c>
      <c r="J324" s="84" t="b">
        <v>0</v>
      </c>
      <c r="K324" s="84" t="b">
        <v>0</v>
      </c>
      <c r="L324" s="84" t="b">
        <v>0</v>
      </c>
    </row>
    <row r="325" spans="1:12" ht="15">
      <c r="A325" s="84" t="s">
        <v>1421</v>
      </c>
      <c r="B325" s="84" t="s">
        <v>1422</v>
      </c>
      <c r="C325" s="84">
        <v>2</v>
      </c>
      <c r="D325" s="123">
        <v>0.00869426049885407</v>
      </c>
      <c r="E325" s="123">
        <v>1.9395192526186185</v>
      </c>
      <c r="F325" s="84" t="s">
        <v>994</v>
      </c>
      <c r="G325" s="84" t="b">
        <v>0</v>
      </c>
      <c r="H325" s="84" t="b">
        <v>0</v>
      </c>
      <c r="I325" s="84" t="b">
        <v>0</v>
      </c>
      <c r="J325" s="84" t="b">
        <v>0</v>
      </c>
      <c r="K325" s="84" t="b">
        <v>0</v>
      </c>
      <c r="L325" s="84" t="b">
        <v>0</v>
      </c>
    </row>
    <row r="326" spans="1:12" ht="15">
      <c r="A326" s="84" t="s">
        <v>1422</v>
      </c>
      <c r="B326" s="84" t="s">
        <v>1423</v>
      </c>
      <c r="C326" s="84">
        <v>2</v>
      </c>
      <c r="D326" s="123">
        <v>0.00869426049885407</v>
      </c>
      <c r="E326" s="123">
        <v>1.9395192526186185</v>
      </c>
      <c r="F326" s="84" t="s">
        <v>994</v>
      </c>
      <c r="G326" s="84" t="b">
        <v>0</v>
      </c>
      <c r="H326" s="84" t="b">
        <v>0</v>
      </c>
      <c r="I326" s="84" t="b">
        <v>0</v>
      </c>
      <c r="J326" s="84" t="b">
        <v>0</v>
      </c>
      <c r="K326" s="84" t="b">
        <v>0</v>
      </c>
      <c r="L326" s="84" t="b">
        <v>0</v>
      </c>
    </row>
    <row r="327" spans="1:12" ht="15">
      <c r="A327" s="84" t="s">
        <v>1423</v>
      </c>
      <c r="B327" s="84" t="s">
        <v>1304</v>
      </c>
      <c r="C327" s="84">
        <v>2</v>
      </c>
      <c r="D327" s="123">
        <v>0.00869426049885407</v>
      </c>
      <c r="E327" s="123">
        <v>1.9395192526186185</v>
      </c>
      <c r="F327" s="84" t="s">
        <v>994</v>
      </c>
      <c r="G327" s="84" t="b">
        <v>0</v>
      </c>
      <c r="H327" s="84" t="b">
        <v>0</v>
      </c>
      <c r="I327" s="84" t="b">
        <v>0</v>
      </c>
      <c r="J327" s="84" t="b">
        <v>0</v>
      </c>
      <c r="K327" s="84" t="b">
        <v>0</v>
      </c>
      <c r="L327" s="84" t="b">
        <v>0</v>
      </c>
    </row>
    <row r="328" spans="1:12" ht="15">
      <c r="A328" s="84" t="s">
        <v>1304</v>
      </c>
      <c r="B328" s="84" t="s">
        <v>1424</v>
      </c>
      <c r="C328" s="84">
        <v>2</v>
      </c>
      <c r="D328" s="123">
        <v>0.00869426049885407</v>
      </c>
      <c r="E328" s="123">
        <v>1.9395192526186185</v>
      </c>
      <c r="F328" s="84" t="s">
        <v>994</v>
      </c>
      <c r="G328" s="84" t="b">
        <v>0</v>
      </c>
      <c r="H328" s="84" t="b">
        <v>0</v>
      </c>
      <c r="I328" s="84" t="b">
        <v>0</v>
      </c>
      <c r="J328" s="84" t="b">
        <v>0</v>
      </c>
      <c r="K328" s="84" t="b">
        <v>0</v>
      </c>
      <c r="L328" s="84" t="b">
        <v>0</v>
      </c>
    </row>
    <row r="329" spans="1:12" ht="15">
      <c r="A329" s="84" t="s">
        <v>1424</v>
      </c>
      <c r="B329" s="84" t="s">
        <v>1425</v>
      </c>
      <c r="C329" s="84">
        <v>2</v>
      </c>
      <c r="D329" s="123">
        <v>0.00869426049885407</v>
      </c>
      <c r="E329" s="123">
        <v>1.9395192526186185</v>
      </c>
      <c r="F329" s="84" t="s">
        <v>994</v>
      </c>
      <c r="G329" s="84" t="b">
        <v>0</v>
      </c>
      <c r="H329" s="84" t="b">
        <v>0</v>
      </c>
      <c r="I329" s="84" t="b">
        <v>0</v>
      </c>
      <c r="J329" s="84" t="b">
        <v>0</v>
      </c>
      <c r="K329" s="84" t="b">
        <v>1</v>
      </c>
      <c r="L329" s="84" t="b">
        <v>0</v>
      </c>
    </row>
    <row r="330" spans="1:12" ht="15">
      <c r="A330" s="84" t="s">
        <v>1425</v>
      </c>
      <c r="B330" s="84" t="s">
        <v>1355</v>
      </c>
      <c r="C330" s="84">
        <v>2</v>
      </c>
      <c r="D330" s="123">
        <v>0.00869426049885407</v>
      </c>
      <c r="E330" s="123">
        <v>1.9395192526186185</v>
      </c>
      <c r="F330" s="84" t="s">
        <v>994</v>
      </c>
      <c r="G330" s="84" t="b">
        <v>0</v>
      </c>
      <c r="H330" s="84" t="b">
        <v>1</v>
      </c>
      <c r="I330" s="84" t="b">
        <v>0</v>
      </c>
      <c r="J330" s="84" t="b">
        <v>0</v>
      </c>
      <c r="K330" s="84" t="b">
        <v>0</v>
      </c>
      <c r="L330" s="84" t="b">
        <v>0</v>
      </c>
    </row>
    <row r="331" spans="1:12" ht="15">
      <c r="A331" s="84" t="s">
        <v>355</v>
      </c>
      <c r="B331" s="84" t="s">
        <v>1367</v>
      </c>
      <c r="C331" s="84">
        <v>2</v>
      </c>
      <c r="D331" s="123">
        <v>0.00869426049885407</v>
      </c>
      <c r="E331" s="123">
        <v>1.462397997898956</v>
      </c>
      <c r="F331" s="84" t="s">
        <v>994</v>
      </c>
      <c r="G331" s="84" t="b">
        <v>0</v>
      </c>
      <c r="H331" s="84" t="b">
        <v>0</v>
      </c>
      <c r="I331" s="84" t="b">
        <v>0</v>
      </c>
      <c r="J331" s="84" t="b">
        <v>0</v>
      </c>
      <c r="K331" s="84" t="b">
        <v>0</v>
      </c>
      <c r="L331" s="84" t="b">
        <v>0</v>
      </c>
    </row>
    <row r="332" spans="1:12" ht="15">
      <c r="A332" s="84" t="s">
        <v>1367</v>
      </c>
      <c r="B332" s="84" t="s">
        <v>245</v>
      </c>
      <c r="C332" s="84">
        <v>2</v>
      </c>
      <c r="D332" s="123">
        <v>0.00869426049885407</v>
      </c>
      <c r="E332" s="123">
        <v>1.462397997898956</v>
      </c>
      <c r="F332" s="84" t="s">
        <v>994</v>
      </c>
      <c r="G332" s="84" t="b">
        <v>0</v>
      </c>
      <c r="H332" s="84" t="b">
        <v>0</v>
      </c>
      <c r="I332" s="84" t="b">
        <v>0</v>
      </c>
      <c r="J332" s="84" t="b">
        <v>0</v>
      </c>
      <c r="K332" s="84" t="b">
        <v>0</v>
      </c>
      <c r="L332" s="84" t="b">
        <v>0</v>
      </c>
    </row>
    <row r="333" spans="1:12" ht="15">
      <c r="A333" s="84" t="s">
        <v>245</v>
      </c>
      <c r="B333" s="84" t="s">
        <v>1426</v>
      </c>
      <c r="C333" s="84">
        <v>2</v>
      </c>
      <c r="D333" s="123">
        <v>0.00869426049885407</v>
      </c>
      <c r="E333" s="123">
        <v>1.3954512082683428</v>
      </c>
      <c r="F333" s="84" t="s">
        <v>994</v>
      </c>
      <c r="G333" s="84" t="b">
        <v>0</v>
      </c>
      <c r="H333" s="84" t="b">
        <v>0</v>
      </c>
      <c r="I333" s="84" t="b">
        <v>0</v>
      </c>
      <c r="J333" s="84" t="b">
        <v>0</v>
      </c>
      <c r="K333" s="84" t="b">
        <v>0</v>
      </c>
      <c r="L333" s="84" t="b">
        <v>0</v>
      </c>
    </row>
    <row r="334" spans="1:12" ht="15">
      <c r="A334" s="84" t="s">
        <v>1426</v>
      </c>
      <c r="B334" s="84" t="s">
        <v>1427</v>
      </c>
      <c r="C334" s="84">
        <v>2</v>
      </c>
      <c r="D334" s="123">
        <v>0.00869426049885407</v>
      </c>
      <c r="E334" s="123">
        <v>1.9395192526186185</v>
      </c>
      <c r="F334" s="84" t="s">
        <v>994</v>
      </c>
      <c r="G334" s="84" t="b">
        <v>0</v>
      </c>
      <c r="H334" s="84" t="b">
        <v>0</v>
      </c>
      <c r="I334" s="84" t="b">
        <v>0</v>
      </c>
      <c r="J334" s="84" t="b">
        <v>0</v>
      </c>
      <c r="K334" s="84" t="b">
        <v>0</v>
      </c>
      <c r="L334" s="84" t="b">
        <v>0</v>
      </c>
    </row>
    <row r="335" spans="1:12" ht="15">
      <c r="A335" s="84" t="s">
        <v>1427</v>
      </c>
      <c r="B335" s="84" t="s">
        <v>1328</v>
      </c>
      <c r="C335" s="84">
        <v>2</v>
      </c>
      <c r="D335" s="123">
        <v>0.00869426049885407</v>
      </c>
      <c r="E335" s="123">
        <v>1.9395192526186185</v>
      </c>
      <c r="F335" s="84" t="s">
        <v>994</v>
      </c>
      <c r="G335" s="84" t="b">
        <v>0</v>
      </c>
      <c r="H335" s="84" t="b">
        <v>0</v>
      </c>
      <c r="I335" s="84" t="b">
        <v>0</v>
      </c>
      <c r="J335" s="84" t="b">
        <v>0</v>
      </c>
      <c r="K335" s="84" t="b">
        <v>0</v>
      </c>
      <c r="L335" s="84" t="b">
        <v>0</v>
      </c>
    </row>
    <row r="336" spans="1:12" ht="15">
      <c r="A336" s="84" t="s">
        <v>1328</v>
      </c>
      <c r="B336" s="84" t="s">
        <v>1363</v>
      </c>
      <c r="C336" s="84">
        <v>2</v>
      </c>
      <c r="D336" s="123">
        <v>0.00869426049885407</v>
      </c>
      <c r="E336" s="123">
        <v>1.9395192526186185</v>
      </c>
      <c r="F336" s="84" t="s">
        <v>994</v>
      </c>
      <c r="G336" s="84" t="b">
        <v>0</v>
      </c>
      <c r="H336" s="84" t="b">
        <v>0</v>
      </c>
      <c r="I336" s="84" t="b">
        <v>0</v>
      </c>
      <c r="J336" s="84" t="b">
        <v>0</v>
      </c>
      <c r="K336" s="84" t="b">
        <v>0</v>
      </c>
      <c r="L336" s="84" t="b">
        <v>0</v>
      </c>
    </row>
    <row r="337" spans="1:12" ht="15">
      <c r="A337" s="84" t="s">
        <v>1363</v>
      </c>
      <c r="B337" s="84" t="s">
        <v>1321</v>
      </c>
      <c r="C337" s="84">
        <v>2</v>
      </c>
      <c r="D337" s="123">
        <v>0.00869426049885407</v>
      </c>
      <c r="E337" s="123">
        <v>1.9395192526186185</v>
      </c>
      <c r="F337" s="84" t="s">
        <v>994</v>
      </c>
      <c r="G337" s="84" t="b">
        <v>0</v>
      </c>
      <c r="H337" s="84" t="b">
        <v>0</v>
      </c>
      <c r="I337" s="84" t="b">
        <v>0</v>
      </c>
      <c r="J337" s="84" t="b">
        <v>0</v>
      </c>
      <c r="K337" s="84" t="b">
        <v>0</v>
      </c>
      <c r="L337" s="84" t="b">
        <v>0</v>
      </c>
    </row>
    <row r="338" spans="1:12" ht="15">
      <c r="A338" s="84" t="s">
        <v>1321</v>
      </c>
      <c r="B338" s="84" t="s">
        <v>249</v>
      </c>
      <c r="C338" s="84">
        <v>2</v>
      </c>
      <c r="D338" s="123">
        <v>0.00869426049885407</v>
      </c>
      <c r="E338" s="123">
        <v>1.7634279935629373</v>
      </c>
      <c r="F338" s="84" t="s">
        <v>994</v>
      </c>
      <c r="G338" s="84" t="b">
        <v>0</v>
      </c>
      <c r="H338" s="84" t="b">
        <v>0</v>
      </c>
      <c r="I338" s="84" t="b">
        <v>0</v>
      </c>
      <c r="J338" s="84" t="b">
        <v>0</v>
      </c>
      <c r="K338" s="84" t="b">
        <v>0</v>
      </c>
      <c r="L338" s="84" t="b">
        <v>0</v>
      </c>
    </row>
    <row r="339" spans="1:12" ht="15">
      <c r="A339" s="84" t="s">
        <v>249</v>
      </c>
      <c r="B339" s="84" t="s">
        <v>1119</v>
      </c>
      <c r="C339" s="84">
        <v>2</v>
      </c>
      <c r="D339" s="123">
        <v>0.00869426049885407</v>
      </c>
      <c r="E339" s="123">
        <v>1.7634279935629373</v>
      </c>
      <c r="F339" s="84" t="s">
        <v>994</v>
      </c>
      <c r="G339" s="84" t="b">
        <v>0</v>
      </c>
      <c r="H339" s="84" t="b">
        <v>0</v>
      </c>
      <c r="I339" s="84" t="b">
        <v>0</v>
      </c>
      <c r="J339" s="84" t="b">
        <v>0</v>
      </c>
      <c r="K339" s="84" t="b">
        <v>0</v>
      </c>
      <c r="L339" s="84" t="b">
        <v>0</v>
      </c>
    </row>
    <row r="340" spans="1:12" ht="15">
      <c r="A340" s="84" t="s">
        <v>1111</v>
      </c>
      <c r="B340" s="84" t="s">
        <v>1112</v>
      </c>
      <c r="C340" s="84">
        <v>4</v>
      </c>
      <c r="D340" s="123">
        <v>0.008919407278932777</v>
      </c>
      <c r="E340" s="123">
        <v>1.5017437296279945</v>
      </c>
      <c r="F340" s="84" t="s">
        <v>995</v>
      </c>
      <c r="G340" s="84" t="b">
        <v>0</v>
      </c>
      <c r="H340" s="84" t="b">
        <v>0</v>
      </c>
      <c r="I340" s="84" t="b">
        <v>0</v>
      </c>
      <c r="J340" s="84" t="b">
        <v>0</v>
      </c>
      <c r="K340" s="84" t="b">
        <v>0</v>
      </c>
      <c r="L340" s="84" t="b">
        <v>0</v>
      </c>
    </row>
    <row r="341" spans="1:12" ht="15">
      <c r="A341" s="84" t="s">
        <v>1112</v>
      </c>
      <c r="B341" s="84" t="s">
        <v>247</v>
      </c>
      <c r="C341" s="84">
        <v>3</v>
      </c>
      <c r="D341" s="123">
        <v>0.009465971828272914</v>
      </c>
      <c r="E341" s="123">
        <v>1.2798949800116382</v>
      </c>
      <c r="F341" s="84" t="s">
        <v>995</v>
      </c>
      <c r="G341" s="84" t="b">
        <v>0</v>
      </c>
      <c r="H341" s="84" t="b">
        <v>0</v>
      </c>
      <c r="I341" s="84" t="b">
        <v>0</v>
      </c>
      <c r="J341" s="84" t="b">
        <v>0</v>
      </c>
      <c r="K341" s="84" t="b">
        <v>0</v>
      </c>
      <c r="L341" s="84" t="b">
        <v>0</v>
      </c>
    </row>
    <row r="342" spans="1:12" ht="15">
      <c r="A342" s="84" t="s">
        <v>242</v>
      </c>
      <c r="B342" s="84" t="s">
        <v>1114</v>
      </c>
      <c r="C342" s="84">
        <v>2</v>
      </c>
      <c r="D342" s="123">
        <v>0.008919407278932777</v>
      </c>
      <c r="E342" s="123">
        <v>1.404833716619938</v>
      </c>
      <c r="F342" s="84" t="s">
        <v>995</v>
      </c>
      <c r="G342" s="84" t="b">
        <v>0</v>
      </c>
      <c r="H342" s="84" t="b">
        <v>0</v>
      </c>
      <c r="I342" s="84" t="b">
        <v>0</v>
      </c>
      <c r="J342" s="84" t="b">
        <v>0</v>
      </c>
      <c r="K342" s="84" t="b">
        <v>0</v>
      </c>
      <c r="L342" s="84" t="b">
        <v>0</v>
      </c>
    </row>
    <row r="343" spans="1:12" ht="15">
      <c r="A343" s="84" t="s">
        <v>1114</v>
      </c>
      <c r="B343" s="84" t="s">
        <v>1115</v>
      </c>
      <c r="C343" s="84">
        <v>2</v>
      </c>
      <c r="D343" s="123">
        <v>0.008919407278932777</v>
      </c>
      <c r="E343" s="123">
        <v>1.8027737252919758</v>
      </c>
      <c r="F343" s="84" t="s">
        <v>995</v>
      </c>
      <c r="G343" s="84" t="b">
        <v>0</v>
      </c>
      <c r="H343" s="84" t="b">
        <v>0</v>
      </c>
      <c r="I343" s="84" t="b">
        <v>0</v>
      </c>
      <c r="J343" s="84" t="b">
        <v>0</v>
      </c>
      <c r="K343" s="84" t="b">
        <v>0</v>
      </c>
      <c r="L343" s="84" t="b">
        <v>0</v>
      </c>
    </row>
    <row r="344" spans="1:12" ht="15">
      <c r="A344" s="84" t="s">
        <v>1115</v>
      </c>
      <c r="B344" s="84" t="s">
        <v>1116</v>
      </c>
      <c r="C344" s="84">
        <v>2</v>
      </c>
      <c r="D344" s="123">
        <v>0.008919407278932777</v>
      </c>
      <c r="E344" s="123">
        <v>1.8027737252919758</v>
      </c>
      <c r="F344" s="84" t="s">
        <v>995</v>
      </c>
      <c r="G344" s="84" t="b">
        <v>0</v>
      </c>
      <c r="H344" s="84" t="b">
        <v>0</v>
      </c>
      <c r="I344" s="84" t="b">
        <v>0</v>
      </c>
      <c r="J344" s="84" t="b">
        <v>0</v>
      </c>
      <c r="K344" s="84" t="b">
        <v>0</v>
      </c>
      <c r="L344" s="84" t="b">
        <v>0</v>
      </c>
    </row>
    <row r="345" spans="1:12" ht="15">
      <c r="A345" s="84" t="s">
        <v>1116</v>
      </c>
      <c r="B345" s="84" t="s">
        <v>1117</v>
      </c>
      <c r="C345" s="84">
        <v>2</v>
      </c>
      <c r="D345" s="123">
        <v>0.008919407278932777</v>
      </c>
      <c r="E345" s="123">
        <v>1.8027737252919758</v>
      </c>
      <c r="F345" s="84" t="s">
        <v>995</v>
      </c>
      <c r="G345" s="84" t="b">
        <v>0</v>
      </c>
      <c r="H345" s="84" t="b">
        <v>0</v>
      </c>
      <c r="I345" s="84" t="b">
        <v>0</v>
      </c>
      <c r="J345" s="84" t="b">
        <v>0</v>
      </c>
      <c r="K345" s="84" t="b">
        <v>0</v>
      </c>
      <c r="L345" s="84" t="b">
        <v>0</v>
      </c>
    </row>
    <row r="346" spans="1:12" ht="15">
      <c r="A346" s="84" t="s">
        <v>1117</v>
      </c>
      <c r="B346" s="84" t="s">
        <v>1113</v>
      </c>
      <c r="C346" s="84">
        <v>2</v>
      </c>
      <c r="D346" s="123">
        <v>0.008919407278932777</v>
      </c>
      <c r="E346" s="123">
        <v>1.6266824662362944</v>
      </c>
      <c r="F346" s="84" t="s">
        <v>995</v>
      </c>
      <c r="G346" s="84" t="b">
        <v>0</v>
      </c>
      <c r="H346" s="84" t="b">
        <v>0</v>
      </c>
      <c r="I346" s="84" t="b">
        <v>0</v>
      </c>
      <c r="J346" s="84" t="b">
        <v>0</v>
      </c>
      <c r="K346" s="84" t="b">
        <v>0</v>
      </c>
      <c r="L346" s="84" t="b">
        <v>0</v>
      </c>
    </row>
    <row r="347" spans="1:12" ht="15">
      <c r="A347" s="84" t="s">
        <v>1113</v>
      </c>
      <c r="B347" s="84" t="s">
        <v>1347</v>
      </c>
      <c r="C347" s="84">
        <v>2</v>
      </c>
      <c r="D347" s="123">
        <v>0.008919407278932777</v>
      </c>
      <c r="E347" s="123">
        <v>1.6266824662362944</v>
      </c>
      <c r="F347" s="84" t="s">
        <v>995</v>
      </c>
      <c r="G347" s="84" t="b">
        <v>0</v>
      </c>
      <c r="H347" s="84" t="b">
        <v>0</v>
      </c>
      <c r="I347" s="84" t="b">
        <v>0</v>
      </c>
      <c r="J347" s="84" t="b">
        <v>0</v>
      </c>
      <c r="K347" s="84" t="b">
        <v>0</v>
      </c>
      <c r="L347" s="84" t="b">
        <v>0</v>
      </c>
    </row>
    <row r="348" spans="1:12" ht="15">
      <c r="A348" s="84" t="s">
        <v>1347</v>
      </c>
      <c r="B348" s="84" t="s">
        <v>1348</v>
      </c>
      <c r="C348" s="84">
        <v>2</v>
      </c>
      <c r="D348" s="123">
        <v>0.008919407278932777</v>
      </c>
      <c r="E348" s="123">
        <v>1.8027737252919758</v>
      </c>
      <c r="F348" s="84" t="s">
        <v>995</v>
      </c>
      <c r="G348" s="84" t="b">
        <v>0</v>
      </c>
      <c r="H348" s="84" t="b">
        <v>0</v>
      </c>
      <c r="I348" s="84" t="b">
        <v>0</v>
      </c>
      <c r="J348" s="84" t="b">
        <v>0</v>
      </c>
      <c r="K348" s="84" t="b">
        <v>0</v>
      </c>
      <c r="L348" s="84" t="b">
        <v>0</v>
      </c>
    </row>
    <row r="349" spans="1:12" ht="15">
      <c r="A349" s="84" t="s">
        <v>1348</v>
      </c>
      <c r="B349" s="84" t="s">
        <v>1349</v>
      </c>
      <c r="C349" s="84">
        <v>2</v>
      </c>
      <c r="D349" s="123">
        <v>0.008919407278932777</v>
      </c>
      <c r="E349" s="123">
        <v>1.8027737252919758</v>
      </c>
      <c r="F349" s="84" t="s">
        <v>995</v>
      </c>
      <c r="G349" s="84" t="b">
        <v>0</v>
      </c>
      <c r="H349" s="84" t="b">
        <v>0</v>
      </c>
      <c r="I349" s="84" t="b">
        <v>0</v>
      </c>
      <c r="J349" s="84" t="b">
        <v>0</v>
      </c>
      <c r="K349" s="84" t="b">
        <v>0</v>
      </c>
      <c r="L349" s="84" t="b">
        <v>0</v>
      </c>
    </row>
    <row r="350" spans="1:12" ht="15">
      <c r="A350" s="84" t="s">
        <v>1349</v>
      </c>
      <c r="B350" s="84" t="s">
        <v>1315</v>
      </c>
      <c r="C350" s="84">
        <v>2</v>
      </c>
      <c r="D350" s="123">
        <v>0.008919407278932777</v>
      </c>
      <c r="E350" s="123">
        <v>1.8027737252919758</v>
      </c>
      <c r="F350" s="84" t="s">
        <v>995</v>
      </c>
      <c r="G350" s="84" t="b">
        <v>0</v>
      </c>
      <c r="H350" s="84" t="b">
        <v>0</v>
      </c>
      <c r="I350" s="84" t="b">
        <v>0</v>
      </c>
      <c r="J350" s="84" t="b">
        <v>0</v>
      </c>
      <c r="K350" s="84" t="b">
        <v>0</v>
      </c>
      <c r="L350" s="84" t="b">
        <v>0</v>
      </c>
    </row>
    <row r="351" spans="1:12" ht="15">
      <c r="A351" s="84" t="s">
        <v>1315</v>
      </c>
      <c r="B351" s="84" t="s">
        <v>1111</v>
      </c>
      <c r="C351" s="84">
        <v>2</v>
      </c>
      <c r="D351" s="123">
        <v>0.008919407278932777</v>
      </c>
      <c r="E351" s="123">
        <v>1.6266824662362944</v>
      </c>
      <c r="F351" s="84" t="s">
        <v>995</v>
      </c>
      <c r="G351" s="84" t="b">
        <v>0</v>
      </c>
      <c r="H351" s="84" t="b">
        <v>0</v>
      </c>
      <c r="I351" s="84" t="b">
        <v>0</v>
      </c>
      <c r="J351" s="84" t="b">
        <v>0</v>
      </c>
      <c r="K351" s="84" t="b">
        <v>0</v>
      </c>
      <c r="L351" s="84" t="b">
        <v>0</v>
      </c>
    </row>
    <row r="352" spans="1:12" ht="15">
      <c r="A352" s="84" t="s">
        <v>247</v>
      </c>
      <c r="B352" s="84" t="s">
        <v>355</v>
      </c>
      <c r="C352" s="84">
        <v>2</v>
      </c>
      <c r="D352" s="123">
        <v>0.008919407278932777</v>
      </c>
      <c r="E352" s="123">
        <v>0.9277124619002757</v>
      </c>
      <c r="F352" s="84" t="s">
        <v>995</v>
      </c>
      <c r="G352" s="84" t="b">
        <v>0</v>
      </c>
      <c r="H352" s="84" t="b">
        <v>0</v>
      </c>
      <c r="I352" s="84" t="b">
        <v>0</v>
      </c>
      <c r="J352" s="84" t="b">
        <v>0</v>
      </c>
      <c r="K352" s="84" t="b">
        <v>0</v>
      </c>
      <c r="L352" s="84" t="b">
        <v>0</v>
      </c>
    </row>
    <row r="353" spans="1:12" ht="15">
      <c r="A353" s="84" t="s">
        <v>355</v>
      </c>
      <c r="B353" s="84" t="s">
        <v>1387</v>
      </c>
      <c r="C353" s="84">
        <v>2</v>
      </c>
      <c r="D353" s="123">
        <v>0.008919407278932777</v>
      </c>
      <c r="E353" s="123">
        <v>1.6266824662362944</v>
      </c>
      <c r="F353" s="84" t="s">
        <v>995</v>
      </c>
      <c r="G353" s="84" t="b">
        <v>0</v>
      </c>
      <c r="H353" s="84" t="b">
        <v>0</v>
      </c>
      <c r="I353" s="84" t="b">
        <v>0</v>
      </c>
      <c r="J353" s="84" t="b">
        <v>0</v>
      </c>
      <c r="K353" s="84" t="b">
        <v>0</v>
      </c>
      <c r="L353" s="84" t="b">
        <v>0</v>
      </c>
    </row>
    <row r="354" spans="1:12" ht="15">
      <c r="A354" s="84" t="s">
        <v>1075</v>
      </c>
      <c r="B354" s="84" t="s">
        <v>1095</v>
      </c>
      <c r="C354" s="84">
        <v>2</v>
      </c>
      <c r="D354" s="123">
        <v>0.008919407278932777</v>
      </c>
      <c r="E354" s="123">
        <v>1.8027737252919758</v>
      </c>
      <c r="F354" s="84" t="s">
        <v>995</v>
      </c>
      <c r="G354" s="84" t="b">
        <v>0</v>
      </c>
      <c r="H354" s="84" t="b">
        <v>0</v>
      </c>
      <c r="I354" s="84" t="b">
        <v>0</v>
      </c>
      <c r="J354" s="84" t="b">
        <v>0</v>
      </c>
      <c r="K354" s="84" t="b">
        <v>0</v>
      </c>
      <c r="L354" s="84" t="b">
        <v>0</v>
      </c>
    </row>
    <row r="355" spans="1:12" ht="15">
      <c r="A355" s="84" t="s">
        <v>1056</v>
      </c>
      <c r="B355" s="84" t="s">
        <v>1119</v>
      </c>
      <c r="C355" s="84">
        <v>4</v>
      </c>
      <c r="D355" s="123">
        <v>0.010751071273713613</v>
      </c>
      <c r="E355" s="123">
        <v>1.4430020715710614</v>
      </c>
      <c r="F355" s="84" t="s">
        <v>996</v>
      </c>
      <c r="G355" s="84" t="b">
        <v>0</v>
      </c>
      <c r="H355" s="84" t="b">
        <v>0</v>
      </c>
      <c r="I355" s="84" t="b">
        <v>0</v>
      </c>
      <c r="J355" s="84" t="b">
        <v>0</v>
      </c>
      <c r="K355" s="84" t="b">
        <v>0</v>
      </c>
      <c r="L355" s="84" t="b">
        <v>0</v>
      </c>
    </row>
    <row r="356" spans="1:12" ht="15">
      <c r="A356" s="84" t="s">
        <v>1343</v>
      </c>
      <c r="B356" s="84" t="s">
        <v>1344</v>
      </c>
      <c r="C356" s="84">
        <v>2</v>
      </c>
      <c r="D356" s="123">
        <v>0.00806330345528521</v>
      </c>
      <c r="E356" s="123">
        <v>2.0170333392987803</v>
      </c>
      <c r="F356" s="84" t="s">
        <v>996</v>
      </c>
      <c r="G356" s="84" t="b">
        <v>0</v>
      </c>
      <c r="H356" s="84" t="b">
        <v>0</v>
      </c>
      <c r="I356" s="84" t="b">
        <v>0</v>
      </c>
      <c r="J356" s="84" t="b">
        <v>0</v>
      </c>
      <c r="K356" s="84" t="b">
        <v>0</v>
      </c>
      <c r="L356" s="84" t="b">
        <v>0</v>
      </c>
    </row>
    <row r="357" spans="1:12" ht="15">
      <c r="A357" s="84" t="s">
        <v>1344</v>
      </c>
      <c r="B357" s="84" t="s">
        <v>252</v>
      </c>
      <c r="C357" s="84">
        <v>2</v>
      </c>
      <c r="D357" s="123">
        <v>0.00806330345528521</v>
      </c>
      <c r="E357" s="123">
        <v>2.0170333392987803</v>
      </c>
      <c r="F357" s="84" t="s">
        <v>996</v>
      </c>
      <c r="G357" s="84" t="b">
        <v>0</v>
      </c>
      <c r="H357" s="84" t="b">
        <v>0</v>
      </c>
      <c r="I357" s="84" t="b">
        <v>0</v>
      </c>
      <c r="J357" s="84" t="b">
        <v>0</v>
      </c>
      <c r="K357" s="84" t="b">
        <v>0</v>
      </c>
      <c r="L357" s="84" t="b">
        <v>0</v>
      </c>
    </row>
    <row r="358" spans="1:12" ht="15">
      <c r="A358" s="84" t="s">
        <v>1075</v>
      </c>
      <c r="B358" s="84" t="s">
        <v>1095</v>
      </c>
      <c r="C358" s="84">
        <v>2</v>
      </c>
      <c r="D358" s="123">
        <v>0.00806330345528521</v>
      </c>
      <c r="E358" s="123">
        <v>1.6648508211874178</v>
      </c>
      <c r="F358" s="84" t="s">
        <v>996</v>
      </c>
      <c r="G358" s="84" t="b">
        <v>0</v>
      </c>
      <c r="H358" s="84" t="b">
        <v>0</v>
      </c>
      <c r="I358" s="84" t="b">
        <v>0</v>
      </c>
      <c r="J358" s="84" t="b">
        <v>0</v>
      </c>
      <c r="K358" s="84" t="b">
        <v>0</v>
      </c>
      <c r="L358" s="84" t="b">
        <v>0</v>
      </c>
    </row>
    <row r="359" spans="1:12" ht="15">
      <c r="A359" s="84" t="s">
        <v>1314</v>
      </c>
      <c r="B359" s="84" t="s">
        <v>1326</v>
      </c>
      <c r="C359" s="84">
        <v>2</v>
      </c>
      <c r="D359" s="123">
        <v>0.00806330345528521</v>
      </c>
      <c r="E359" s="123">
        <v>2.0170333392987803</v>
      </c>
      <c r="F359" s="84" t="s">
        <v>996</v>
      </c>
      <c r="G359" s="84" t="b">
        <v>0</v>
      </c>
      <c r="H359" s="84" t="b">
        <v>0</v>
      </c>
      <c r="I359" s="84" t="b">
        <v>0</v>
      </c>
      <c r="J359" s="84" t="b">
        <v>0</v>
      </c>
      <c r="K359" s="84" t="b">
        <v>0</v>
      </c>
      <c r="L359" s="84" t="b">
        <v>0</v>
      </c>
    </row>
    <row r="360" spans="1:12" ht="15">
      <c r="A360" s="84" t="s">
        <v>242</v>
      </c>
      <c r="B360" s="84" t="s">
        <v>355</v>
      </c>
      <c r="C360" s="84">
        <v>2</v>
      </c>
      <c r="D360" s="123">
        <v>0.00806330345528521</v>
      </c>
      <c r="E360" s="123">
        <v>0.3937840489008799</v>
      </c>
      <c r="F360" s="84" t="s">
        <v>996</v>
      </c>
      <c r="G360" s="84" t="b">
        <v>0</v>
      </c>
      <c r="H360" s="84" t="b">
        <v>0</v>
      </c>
      <c r="I360" s="84" t="b">
        <v>0</v>
      </c>
      <c r="J360" s="84" t="b">
        <v>0</v>
      </c>
      <c r="K360" s="84" t="b">
        <v>0</v>
      </c>
      <c r="L360" s="84" t="b">
        <v>0</v>
      </c>
    </row>
    <row r="361" spans="1:12" ht="15">
      <c r="A361" s="84" t="s">
        <v>1106</v>
      </c>
      <c r="B361" s="84" t="s">
        <v>1107</v>
      </c>
      <c r="C361" s="84">
        <v>2</v>
      </c>
      <c r="D361" s="123">
        <v>0.010751071273713613</v>
      </c>
      <c r="E361" s="123">
        <v>2.0170333392987803</v>
      </c>
      <c r="F361" s="84" t="s">
        <v>996</v>
      </c>
      <c r="G361" s="84" t="b">
        <v>0</v>
      </c>
      <c r="H361" s="84" t="b">
        <v>0</v>
      </c>
      <c r="I361" s="84" t="b">
        <v>0</v>
      </c>
      <c r="J361" s="84" t="b">
        <v>0</v>
      </c>
      <c r="K361" s="84" t="b">
        <v>0</v>
      </c>
      <c r="L361" s="84" t="b">
        <v>0</v>
      </c>
    </row>
    <row r="362" spans="1:12" ht="15">
      <c r="A362" s="84" t="s">
        <v>355</v>
      </c>
      <c r="B362" s="84" t="s">
        <v>1095</v>
      </c>
      <c r="C362" s="84">
        <v>2</v>
      </c>
      <c r="D362" s="123">
        <v>0.012041199826559249</v>
      </c>
      <c r="E362" s="123">
        <v>1.1856365769619117</v>
      </c>
      <c r="F362" s="84" t="s">
        <v>997</v>
      </c>
      <c r="G362" s="84" t="b">
        <v>0</v>
      </c>
      <c r="H362" s="84" t="b">
        <v>0</v>
      </c>
      <c r="I362" s="84" t="b">
        <v>0</v>
      </c>
      <c r="J362" s="84" t="b">
        <v>0</v>
      </c>
      <c r="K362" s="84" t="b">
        <v>0</v>
      </c>
      <c r="L36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1457</v>
      </c>
      <c r="B1" s="13" t="s">
        <v>34</v>
      </c>
    </row>
    <row r="2" spans="1:2" ht="15">
      <c r="A2" s="115" t="s">
        <v>242</v>
      </c>
      <c r="B2" s="78">
        <v>1424.333333</v>
      </c>
    </row>
    <row r="3" spans="1:2" ht="15">
      <c r="A3" s="115" t="s">
        <v>236</v>
      </c>
      <c r="B3" s="78">
        <v>244.833333</v>
      </c>
    </row>
    <row r="4" spans="1:2" ht="15">
      <c r="A4" s="115" t="s">
        <v>247</v>
      </c>
      <c r="B4" s="78">
        <v>173.666667</v>
      </c>
    </row>
    <row r="5" spans="1:2" ht="15">
      <c r="A5" s="115" t="s">
        <v>228</v>
      </c>
      <c r="B5" s="78">
        <v>108.833333</v>
      </c>
    </row>
    <row r="6" spans="1:2" ht="15">
      <c r="A6" s="115" t="s">
        <v>245</v>
      </c>
      <c r="B6" s="78">
        <v>94.833333</v>
      </c>
    </row>
    <row r="7" spans="1:2" ht="15">
      <c r="A7" s="115" t="s">
        <v>235</v>
      </c>
      <c r="B7" s="78">
        <v>80</v>
      </c>
    </row>
    <row r="8" spans="1:2" ht="15">
      <c r="A8" s="115" t="s">
        <v>240</v>
      </c>
      <c r="B8" s="78">
        <v>3.5</v>
      </c>
    </row>
    <row r="9" spans="1:2" ht="15">
      <c r="A9" s="115" t="s">
        <v>251</v>
      </c>
      <c r="B9" s="78">
        <v>0</v>
      </c>
    </row>
    <row r="10" spans="1:2" ht="15">
      <c r="A10" s="115" t="s">
        <v>237</v>
      </c>
      <c r="B10" s="78">
        <v>0</v>
      </c>
    </row>
    <row r="11" spans="1:2" ht="15">
      <c r="A11" s="115" t="s">
        <v>250</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1472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192</v>
      </c>
      <c r="AU2" s="13" t="s">
        <v>645</v>
      </c>
      <c r="AV2" s="13" t="s">
        <v>646</v>
      </c>
      <c r="AW2" s="13" t="s">
        <v>647</v>
      </c>
      <c r="AX2" s="13" t="s">
        <v>648</v>
      </c>
      <c r="AY2" s="13" t="s">
        <v>649</v>
      </c>
      <c r="AZ2" s="13" t="s">
        <v>650</v>
      </c>
      <c r="BA2" s="13" t="s">
        <v>1005</v>
      </c>
      <c r="BB2" s="120" t="s">
        <v>1213</v>
      </c>
      <c r="BC2" s="120" t="s">
        <v>1216</v>
      </c>
      <c r="BD2" s="120" t="s">
        <v>1217</v>
      </c>
      <c r="BE2" s="120" t="s">
        <v>1219</v>
      </c>
      <c r="BF2" s="120" t="s">
        <v>1221</v>
      </c>
      <c r="BG2" s="120" t="s">
        <v>1226</v>
      </c>
      <c r="BH2" s="120" t="s">
        <v>1229</v>
      </c>
      <c r="BI2" s="120" t="s">
        <v>1252</v>
      </c>
      <c r="BJ2" s="120" t="s">
        <v>1262</v>
      </c>
      <c r="BK2" s="120" t="s">
        <v>1283</v>
      </c>
      <c r="BL2" s="120" t="s">
        <v>1445</v>
      </c>
      <c r="BM2" s="120" t="s">
        <v>1446</v>
      </c>
      <c r="BN2" s="120" t="s">
        <v>1447</v>
      </c>
      <c r="BO2" s="120" t="s">
        <v>1448</v>
      </c>
      <c r="BP2" s="120" t="s">
        <v>1449</v>
      </c>
      <c r="BQ2" s="120" t="s">
        <v>1450</v>
      </c>
      <c r="BR2" s="120" t="s">
        <v>1451</v>
      </c>
      <c r="BS2" s="120" t="s">
        <v>1452</v>
      </c>
      <c r="BT2" s="120" t="s">
        <v>1454</v>
      </c>
      <c r="BU2" s="3"/>
      <c r="BV2" s="3"/>
    </row>
    <row r="3" spans="1:74" ht="41.45" customHeight="1">
      <c r="A3" s="64" t="s">
        <v>212</v>
      </c>
      <c r="C3" s="65"/>
      <c r="D3" s="65" t="s">
        <v>64</v>
      </c>
      <c r="E3" s="66">
        <v>165.95812675867614</v>
      </c>
      <c r="F3" s="68">
        <v>99.98890050734914</v>
      </c>
      <c r="G3" s="100" t="s">
        <v>398</v>
      </c>
      <c r="H3" s="65"/>
      <c r="I3" s="69" t="s">
        <v>212</v>
      </c>
      <c r="J3" s="70"/>
      <c r="K3" s="70"/>
      <c r="L3" s="69" t="s">
        <v>906</v>
      </c>
      <c r="M3" s="73">
        <v>4.69909091743998</v>
      </c>
      <c r="N3" s="74">
        <v>3504.5185546875</v>
      </c>
      <c r="O3" s="74">
        <v>8607.2119140625</v>
      </c>
      <c r="P3" s="75"/>
      <c r="Q3" s="76"/>
      <c r="R3" s="76"/>
      <c r="S3" s="48"/>
      <c r="T3" s="48">
        <v>0</v>
      </c>
      <c r="U3" s="48">
        <v>1</v>
      </c>
      <c r="V3" s="49">
        <v>0</v>
      </c>
      <c r="W3" s="49">
        <v>0.011236</v>
      </c>
      <c r="X3" s="49">
        <v>0.019175</v>
      </c>
      <c r="Y3" s="49">
        <v>0.44452</v>
      </c>
      <c r="Z3" s="49">
        <v>0</v>
      </c>
      <c r="AA3" s="49">
        <v>0</v>
      </c>
      <c r="AB3" s="71">
        <v>3</v>
      </c>
      <c r="AC3" s="71"/>
      <c r="AD3" s="72"/>
      <c r="AE3" s="78" t="s">
        <v>651</v>
      </c>
      <c r="AF3" s="78">
        <v>280</v>
      </c>
      <c r="AG3" s="78">
        <v>284</v>
      </c>
      <c r="AH3" s="78">
        <v>268</v>
      </c>
      <c r="AI3" s="78">
        <v>148</v>
      </c>
      <c r="AJ3" s="78"/>
      <c r="AK3" s="78" t="s">
        <v>699</v>
      </c>
      <c r="AL3" s="78" t="s">
        <v>741</v>
      </c>
      <c r="AM3" s="83" t="s">
        <v>764</v>
      </c>
      <c r="AN3" s="78"/>
      <c r="AO3" s="80">
        <v>40102.77258101852</v>
      </c>
      <c r="AP3" s="83" t="s">
        <v>793</v>
      </c>
      <c r="AQ3" s="78" t="b">
        <v>1</v>
      </c>
      <c r="AR3" s="78" t="b">
        <v>0</v>
      </c>
      <c r="AS3" s="78" t="b">
        <v>0</v>
      </c>
      <c r="AT3" s="78" t="s">
        <v>603</v>
      </c>
      <c r="AU3" s="78">
        <v>17</v>
      </c>
      <c r="AV3" s="83" t="s">
        <v>833</v>
      </c>
      <c r="AW3" s="78" t="b">
        <v>0</v>
      </c>
      <c r="AX3" s="78" t="s">
        <v>857</v>
      </c>
      <c r="AY3" s="83" t="s">
        <v>858</v>
      </c>
      <c r="AZ3" s="78" t="s">
        <v>66</v>
      </c>
      <c r="BA3" s="78" t="str">
        <f>REPLACE(INDEX(GroupVertices[Group],MATCH(Vertices[[#This Row],[Vertex]],GroupVertices[Vertex],0)),1,1,"")</f>
        <v>1</v>
      </c>
      <c r="BB3" s="48"/>
      <c r="BC3" s="48"/>
      <c r="BD3" s="48"/>
      <c r="BE3" s="48"/>
      <c r="BF3" s="48" t="s">
        <v>242</v>
      </c>
      <c r="BG3" s="48" t="s">
        <v>242</v>
      </c>
      <c r="BH3" s="121" t="s">
        <v>1230</v>
      </c>
      <c r="BI3" s="121" t="s">
        <v>1230</v>
      </c>
      <c r="BJ3" s="121" t="s">
        <v>1263</v>
      </c>
      <c r="BK3" s="121" t="s">
        <v>1263</v>
      </c>
      <c r="BL3" s="121">
        <v>0</v>
      </c>
      <c r="BM3" s="124">
        <v>0</v>
      </c>
      <c r="BN3" s="121">
        <v>0</v>
      </c>
      <c r="BO3" s="124">
        <v>0</v>
      </c>
      <c r="BP3" s="121">
        <v>0</v>
      </c>
      <c r="BQ3" s="124">
        <v>0</v>
      </c>
      <c r="BR3" s="121">
        <v>19</v>
      </c>
      <c r="BS3" s="124">
        <v>100</v>
      </c>
      <c r="BT3" s="121">
        <v>19</v>
      </c>
      <c r="BU3" s="3"/>
      <c r="BV3" s="3"/>
    </row>
    <row r="4" spans="1:77" ht="41.45" customHeight="1">
      <c r="A4" s="64" t="s">
        <v>242</v>
      </c>
      <c r="C4" s="65"/>
      <c r="D4" s="65" t="s">
        <v>64</v>
      </c>
      <c r="E4" s="66">
        <v>320.80229130376523</v>
      </c>
      <c r="F4" s="68">
        <v>99.5546820572634</v>
      </c>
      <c r="G4" s="100" t="s">
        <v>424</v>
      </c>
      <c r="H4" s="65"/>
      <c r="I4" s="69" t="s">
        <v>242</v>
      </c>
      <c r="J4" s="70"/>
      <c r="K4" s="70"/>
      <c r="L4" s="69" t="s">
        <v>907</v>
      </c>
      <c r="M4" s="73">
        <v>149.40962638268059</v>
      </c>
      <c r="N4" s="74">
        <v>2216.8955078125</v>
      </c>
      <c r="O4" s="74">
        <v>5077.6240234375</v>
      </c>
      <c r="P4" s="75"/>
      <c r="Q4" s="76"/>
      <c r="R4" s="76"/>
      <c r="S4" s="86"/>
      <c r="T4" s="48">
        <v>24</v>
      </c>
      <c r="U4" s="48">
        <v>13</v>
      </c>
      <c r="V4" s="49">
        <v>1424.333333</v>
      </c>
      <c r="W4" s="49">
        <v>0.020408</v>
      </c>
      <c r="X4" s="49">
        <v>0.134687</v>
      </c>
      <c r="Y4" s="49">
        <v>11.780817</v>
      </c>
      <c r="Z4" s="49">
        <v>0.013257575757575758</v>
      </c>
      <c r="AA4" s="49">
        <v>0.06060606060606061</v>
      </c>
      <c r="AB4" s="71">
        <v>4</v>
      </c>
      <c r="AC4" s="71"/>
      <c r="AD4" s="72"/>
      <c r="AE4" s="78" t="s">
        <v>652</v>
      </c>
      <c r="AF4" s="78">
        <v>1881</v>
      </c>
      <c r="AG4" s="78">
        <v>11316</v>
      </c>
      <c r="AH4" s="78">
        <v>8791</v>
      </c>
      <c r="AI4" s="78">
        <v>1656</v>
      </c>
      <c r="AJ4" s="78"/>
      <c r="AK4" s="78" t="s">
        <v>700</v>
      </c>
      <c r="AL4" s="78" t="s">
        <v>621</v>
      </c>
      <c r="AM4" s="83" t="s">
        <v>765</v>
      </c>
      <c r="AN4" s="78"/>
      <c r="AO4" s="80">
        <v>40387.95837962963</v>
      </c>
      <c r="AP4" s="83" t="s">
        <v>794</v>
      </c>
      <c r="AQ4" s="78" t="b">
        <v>0</v>
      </c>
      <c r="AR4" s="78" t="b">
        <v>0</v>
      </c>
      <c r="AS4" s="78" t="b">
        <v>1</v>
      </c>
      <c r="AT4" s="78" t="s">
        <v>603</v>
      </c>
      <c r="AU4" s="78">
        <v>327</v>
      </c>
      <c r="AV4" s="83" t="s">
        <v>833</v>
      </c>
      <c r="AW4" s="78" t="b">
        <v>1</v>
      </c>
      <c r="AX4" s="78" t="s">
        <v>857</v>
      </c>
      <c r="AY4" s="83" t="s">
        <v>859</v>
      </c>
      <c r="AZ4" s="78" t="s">
        <v>66</v>
      </c>
      <c r="BA4" s="78" t="str">
        <f>REPLACE(INDEX(GroupVertices[Group],MATCH(Vertices[[#This Row],[Vertex]],GroupVertices[Vertex],0)),1,1,"")</f>
        <v>1</v>
      </c>
      <c r="BB4" s="48" t="s">
        <v>1214</v>
      </c>
      <c r="BC4" s="48" t="s">
        <v>1214</v>
      </c>
      <c r="BD4" s="48" t="s">
        <v>1052</v>
      </c>
      <c r="BE4" s="48" t="s">
        <v>1220</v>
      </c>
      <c r="BF4" s="48" t="s">
        <v>1084</v>
      </c>
      <c r="BG4" s="48" t="s">
        <v>372</v>
      </c>
      <c r="BH4" s="121" t="s">
        <v>1231</v>
      </c>
      <c r="BI4" s="121" t="s">
        <v>1253</v>
      </c>
      <c r="BJ4" s="121" t="s">
        <v>1174</v>
      </c>
      <c r="BK4" s="121" t="s">
        <v>1284</v>
      </c>
      <c r="BL4" s="121">
        <v>8</v>
      </c>
      <c r="BM4" s="124">
        <v>1.4678899082568808</v>
      </c>
      <c r="BN4" s="121">
        <v>2</v>
      </c>
      <c r="BO4" s="124">
        <v>0.3669724770642202</v>
      </c>
      <c r="BP4" s="121">
        <v>0</v>
      </c>
      <c r="BQ4" s="124">
        <v>0</v>
      </c>
      <c r="BR4" s="121">
        <v>535</v>
      </c>
      <c r="BS4" s="124">
        <v>98.1651376146789</v>
      </c>
      <c r="BT4" s="121">
        <v>545</v>
      </c>
      <c r="BU4" s="2"/>
      <c r="BV4" s="3"/>
      <c r="BW4" s="3"/>
      <c r="BX4" s="3"/>
      <c r="BY4" s="3"/>
    </row>
    <row r="5" spans="1:77" ht="41.45" customHeight="1">
      <c r="A5" s="64" t="s">
        <v>213</v>
      </c>
      <c r="C5" s="65"/>
      <c r="D5" s="65" t="s">
        <v>64</v>
      </c>
      <c r="E5" s="66">
        <v>166.2809526999866</v>
      </c>
      <c r="F5" s="68">
        <v>99.98799522957975</v>
      </c>
      <c r="G5" s="100" t="s">
        <v>399</v>
      </c>
      <c r="H5" s="65"/>
      <c r="I5" s="69" t="s">
        <v>213</v>
      </c>
      <c r="J5" s="70"/>
      <c r="K5" s="70"/>
      <c r="L5" s="69" t="s">
        <v>908</v>
      </c>
      <c r="M5" s="73">
        <v>5.0007898220538785</v>
      </c>
      <c r="N5" s="74">
        <v>2507.219970703125</v>
      </c>
      <c r="O5" s="74">
        <v>7574.6328125</v>
      </c>
      <c r="P5" s="75"/>
      <c r="Q5" s="76"/>
      <c r="R5" s="76"/>
      <c r="S5" s="86"/>
      <c r="T5" s="48">
        <v>0</v>
      </c>
      <c r="U5" s="48">
        <v>1</v>
      </c>
      <c r="V5" s="49">
        <v>0</v>
      </c>
      <c r="W5" s="49">
        <v>0.011236</v>
      </c>
      <c r="X5" s="49">
        <v>0.019175</v>
      </c>
      <c r="Y5" s="49">
        <v>0.44452</v>
      </c>
      <c r="Z5" s="49">
        <v>0</v>
      </c>
      <c r="AA5" s="49">
        <v>0</v>
      </c>
      <c r="AB5" s="71">
        <v>5</v>
      </c>
      <c r="AC5" s="71"/>
      <c r="AD5" s="72"/>
      <c r="AE5" s="78" t="s">
        <v>653</v>
      </c>
      <c r="AF5" s="78">
        <v>91</v>
      </c>
      <c r="AG5" s="78">
        <v>307</v>
      </c>
      <c r="AH5" s="78">
        <v>3513</v>
      </c>
      <c r="AI5" s="78">
        <v>140</v>
      </c>
      <c r="AJ5" s="78"/>
      <c r="AK5" s="78" t="s">
        <v>701</v>
      </c>
      <c r="AL5" s="78" t="s">
        <v>742</v>
      </c>
      <c r="AM5" s="83" t="s">
        <v>766</v>
      </c>
      <c r="AN5" s="78"/>
      <c r="AO5" s="80">
        <v>41289.03372685185</v>
      </c>
      <c r="AP5" s="83" t="s">
        <v>795</v>
      </c>
      <c r="AQ5" s="78" t="b">
        <v>0</v>
      </c>
      <c r="AR5" s="78" t="b">
        <v>0</v>
      </c>
      <c r="AS5" s="78" t="b">
        <v>0</v>
      </c>
      <c r="AT5" s="78" t="s">
        <v>603</v>
      </c>
      <c r="AU5" s="78">
        <v>86</v>
      </c>
      <c r="AV5" s="83" t="s">
        <v>833</v>
      </c>
      <c r="AW5" s="78" t="b">
        <v>0</v>
      </c>
      <c r="AX5" s="78" t="s">
        <v>857</v>
      </c>
      <c r="AY5" s="83" t="s">
        <v>860</v>
      </c>
      <c r="AZ5" s="78" t="s">
        <v>66</v>
      </c>
      <c r="BA5" s="78" t="str">
        <f>REPLACE(INDEX(GroupVertices[Group],MATCH(Vertices[[#This Row],[Vertex]],GroupVertices[Vertex],0)),1,1,"")</f>
        <v>1</v>
      </c>
      <c r="BB5" s="48"/>
      <c r="BC5" s="48"/>
      <c r="BD5" s="48"/>
      <c r="BE5" s="48"/>
      <c r="BF5" s="48" t="s">
        <v>242</v>
      </c>
      <c r="BG5" s="48" t="s">
        <v>242</v>
      </c>
      <c r="BH5" s="121" t="s">
        <v>1230</v>
      </c>
      <c r="BI5" s="121" t="s">
        <v>1230</v>
      </c>
      <c r="BJ5" s="121" t="s">
        <v>1263</v>
      </c>
      <c r="BK5" s="121" t="s">
        <v>1263</v>
      </c>
      <c r="BL5" s="121">
        <v>0</v>
      </c>
      <c r="BM5" s="124">
        <v>0</v>
      </c>
      <c r="BN5" s="121">
        <v>0</v>
      </c>
      <c r="BO5" s="124">
        <v>0</v>
      </c>
      <c r="BP5" s="121">
        <v>0</v>
      </c>
      <c r="BQ5" s="124">
        <v>0</v>
      </c>
      <c r="BR5" s="121">
        <v>19</v>
      </c>
      <c r="BS5" s="124">
        <v>100</v>
      </c>
      <c r="BT5" s="121">
        <v>19</v>
      </c>
      <c r="BU5" s="2"/>
      <c r="BV5" s="3"/>
      <c r="BW5" s="3"/>
      <c r="BX5" s="3"/>
      <c r="BY5" s="3"/>
    </row>
    <row r="6" spans="1:77" ht="41.45" customHeight="1">
      <c r="A6" s="64" t="s">
        <v>214</v>
      </c>
      <c r="C6" s="65"/>
      <c r="D6" s="65" t="s">
        <v>64</v>
      </c>
      <c r="E6" s="66">
        <v>166.43534771539595</v>
      </c>
      <c r="F6" s="68">
        <v>99.98756227064656</v>
      </c>
      <c r="G6" s="100" t="s">
        <v>400</v>
      </c>
      <c r="H6" s="65"/>
      <c r="I6" s="69" t="s">
        <v>214</v>
      </c>
      <c r="J6" s="70"/>
      <c r="K6" s="70"/>
      <c r="L6" s="69" t="s">
        <v>909</v>
      </c>
      <c r="M6" s="73">
        <v>5.1450806025213955</v>
      </c>
      <c r="N6" s="74">
        <v>1490.4481201171875</v>
      </c>
      <c r="O6" s="74">
        <v>1362.98486328125</v>
      </c>
      <c r="P6" s="75"/>
      <c r="Q6" s="76"/>
      <c r="R6" s="76"/>
      <c r="S6" s="86"/>
      <c r="T6" s="48">
        <v>0</v>
      </c>
      <c r="U6" s="48">
        <v>1</v>
      </c>
      <c r="V6" s="49">
        <v>0</v>
      </c>
      <c r="W6" s="49">
        <v>0.011236</v>
      </c>
      <c r="X6" s="49">
        <v>0.019175</v>
      </c>
      <c r="Y6" s="49">
        <v>0.44452</v>
      </c>
      <c r="Z6" s="49">
        <v>0</v>
      </c>
      <c r="AA6" s="49">
        <v>0</v>
      </c>
      <c r="AB6" s="71">
        <v>6</v>
      </c>
      <c r="AC6" s="71"/>
      <c r="AD6" s="72"/>
      <c r="AE6" s="78" t="s">
        <v>654</v>
      </c>
      <c r="AF6" s="78">
        <v>1021</v>
      </c>
      <c r="AG6" s="78">
        <v>318</v>
      </c>
      <c r="AH6" s="78">
        <v>676</v>
      </c>
      <c r="AI6" s="78">
        <v>10</v>
      </c>
      <c r="AJ6" s="78"/>
      <c r="AK6" s="78" t="s">
        <v>702</v>
      </c>
      <c r="AL6" s="78" t="s">
        <v>743</v>
      </c>
      <c r="AM6" s="83" t="s">
        <v>767</v>
      </c>
      <c r="AN6" s="78"/>
      <c r="AO6" s="80">
        <v>41336.32082175926</v>
      </c>
      <c r="AP6" s="83" t="s">
        <v>796</v>
      </c>
      <c r="AQ6" s="78" t="b">
        <v>0</v>
      </c>
      <c r="AR6" s="78" t="b">
        <v>0</v>
      </c>
      <c r="AS6" s="78" t="b">
        <v>0</v>
      </c>
      <c r="AT6" s="78" t="s">
        <v>603</v>
      </c>
      <c r="AU6" s="78">
        <v>20</v>
      </c>
      <c r="AV6" s="83" t="s">
        <v>834</v>
      </c>
      <c r="AW6" s="78" t="b">
        <v>0</v>
      </c>
      <c r="AX6" s="78" t="s">
        <v>857</v>
      </c>
      <c r="AY6" s="83" t="s">
        <v>861</v>
      </c>
      <c r="AZ6" s="78" t="s">
        <v>66</v>
      </c>
      <c r="BA6" s="78" t="str">
        <f>REPLACE(INDEX(GroupVertices[Group],MATCH(Vertices[[#This Row],[Vertex]],GroupVertices[Vertex],0)),1,1,"")</f>
        <v>1</v>
      </c>
      <c r="BB6" s="48"/>
      <c r="BC6" s="48"/>
      <c r="BD6" s="48"/>
      <c r="BE6" s="48"/>
      <c r="BF6" s="48" t="s">
        <v>242</v>
      </c>
      <c r="BG6" s="48" t="s">
        <v>242</v>
      </c>
      <c r="BH6" s="121" t="s">
        <v>1230</v>
      </c>
      <c r="BI6" s="121" t="s">
        <v>1230</v>
      </c>
      <c r="BJ6" s="121" t="s">
        <v>1263</v>
      </c>
      <c r="BK6" s="121" t="s">
        <v>1263</v>
      </c>
      <c r="BL6" s="121">
        <v>0</v>
      </c>
      <c r="BM6" s="124">
        <v>0</v>
      </c>
      <c r="BN6" s="121">
        <v>0</v>
      </c>
      <c r="BO6" s="124">
        <v>0</v>
      </c>
      <c r="BP6" s="121">
        <v>0</v>
      </c>
      <c r="BQ6" s="124">
        <v>0</v>
      </c>
      <c r="BR6" s="121">
        <v>19</v>
      </c>
      <c r="BS6" s="124">
        <v>100</v>
      </c>
      <c r="BT6" s="121">
        <v>19</v>
      </c>
      <c r="BU6" s="2"/>
      <c r="BV6" s="3"/>
      <c r="BW6" s="3"/>
      <c r="BX6" s="3"/>
      <c r="BY6" s="3"/>
    </row>
    <row r="7" spans="1:77" ht="41.45" customHeight="1">
      <c r="A7" s="64" t="s">
        <v>215</v>
      </c>
      <c r="C7" s="65"/>
      <c r="D7" s="65" t="s">
        <v>64</v>
      </c>
      <c r="E7" s="66">
        <v>202.7322122470856</v>
      </c>
      <c r="F7" s="68">
        <v>99.88577756144409</v>
      </c>
      <c r="G7" s="100" t="s">
        <v>401</v>
      </c>
      <c r="H7" s="65"/>
      <c r="I7" s="69" t="s">
        <v>215</v>
      </c>
      <c r="J7" s="70"/>
      <c r="K7" s="70"/>
      <c r="L7" s="69" t="s">
        <v>910</v>
      </c>
      <c r="M7" s="73">
        <v>39.06653135606674</v>
      </c>
      <c r="N7" s="74">
        <v>2971.78271484375</v>
      </c>
      <c r="O7" s="74">
        <v>691.6602172851562</v>
      </c>
      <c r="P7" s="75"/>
      <c r="Q7" s="76"/>
      <c r="R7" s="76"/>
      <c r="S7" s="86"/>
      <c r="T7" s="48">
        <v>0</v>
      </c>
      <c r="U7" s="48">
        <v>1</v>
      </c>
      <c r="V7" s="49">
        <v>0</v>
      </c>
      <c r="W7" s="49">
        <v>0.011236</v>
      </c>
      <c r="X7" s="49">
        <v>0.019175</v>
      </c>
      <c r="Y7" s="49">
        <v>0.44452</v>
      </c>
      <c r="Z7" s="49">
        <v>0</v>
      </c>
      <c r="AA7" s="49">
        <v>0</v>
      </c>
      <c r="AB7" s="71">
        <v>7</v>
      </c>
      <c r="AC7" s="71"/>
      <c r="AD7" s="72"/>
      <c r="AE7" s="78" t="s">
        <v>655</v>
      </c>
      <c r="AF7" s="78">
        <v>645</v>
      </c>
      <c r="AG7" s="78">
        <v>2904</v>
      </c>
      <c r="AH7" s="78">
        <v>3454</v>
      </c>
      <c r="AI7" s="78">
        <v>1569</v>
      </c>
      <c r="AJ7" s="78"/>
      <c r="AK7" s="78" t="s">
        <v>703</v>
      </c>
      <c r="AL7" s="78" t="s">
        <v>744</v>
      </c>
      <c r="AM7" s="83" t="s">
        <v>768</v>
      </c>
      <c r="AN7" s="78"/>
      <c r="AO7" s="80">
        <v>39993.72174768519</v>
      </c>
      <c r="AP7" s="83" t="s">
        <v>797</v>
      </c>
      <c r="AQ7" s="78" t="b">
        <v>0</v>
      </c>
      <c r="AR7" s="78" t="b">
        <v>0</v>
      </c>
      <c r="AS7" s="78" t="b">
        <v>0</v>
      </c>
      <c r="AT7" s="78" t="s">
        <v>603</v>
      </c>
      <c r="AU7" s="78">
        <v>102</v>
      </c>
      <c r="AV7" s="83" t="s">
        <v>833</v>
      </c>
      <c r="AW7" s="78" t="b">
        <v>0</v>
      </c>
      <c r="AX7" s="78" t="s">
        <v>857</v>
      </c>
      <c r="AY7" s="83" t="s">
        <v>862</v>
      </c>
      <c r="AZ7" s="78" t="s">
        <v>66</v>
      </c>
      <c r="BA7" s="78" t="str">
        <f>REPLACE(INDEX(GroupVertices[Group],MATCH(Vertices[[#This Row],[Vertex]],GroupVertices[Vertex],0)),1,1,"")</f>
        <v>1</v>
      </c>
      <c r="BB7" s="48"/>
      <c r="BC7" s="48"/>
      <c r="BD7" s="48"/>
      <c r="BE7" s="48"/>
      <c r="BF7" s="48" t="s">
        <v>354</v>
      </c>
      <c r="BG7" s="48" t="s">
        <v>354</v>
      </c>
      <c r="BH7" s="121" t="s">
        <v>1232</v>
      </c>
      <c r="BI7" s="121" t="s">
        <v>1232</v>
      </c>
      <c r="BJ7" s="121" t="s">
        <v>1264</v>
      </c>
      <c r="BK7" s="121" t="s">
        <v>1264</v>
      </c>
      <c r="BL7" s="121">
        <v>0</v>
      </c>
      <c r="BM7" s="124">
        <v>0</v>
      </c>
      <c r="BN7" s="121">
        <v>0</v>
      </c>
      <c r="BO7" s="124">
        <v>0</v>
      </c>
      <c r="BP7" s="121">
        <v>0</v>
      </c>
      <c r="BQ7" s="124">
        <v>0</v>
      </c>
      <c r="BR7" s="121">
        <v>21</v>
      </c>
      <c r="BS7" s="124">
        <v>100</v>
      </c>
      <c r="BT7" s="121">
        <v>21</v>
      </c>
      <c r="BU7" s="2"/>
      <c r="BV7" s="3"/>
      <c r="BW7" s="3"/>
      <c r="BX7" s="3"/>
      <c r="BY7" s="3"/>
    </row>
    <row r="8" spans="1:77" ht="41.45" customHeight="1">
      <c r="A8" s="64" t="s">
        <v>216</v>
      </c>
      <c r="C8" s="65"/>
      <c r="D8" s="65" t="s">
        <v>64</v>
      </c>
      <c r="E8" s="66">
        <v>170.67419268390728</v>
      </c>
      <c r="F8" s="68">
        <v>99.97567557993537</v>
      </c>
      <c r="G8" s="100" t="s">
        <v>402</v>
      </c>
      <c r="H8" s="65"/>
      <c r="I8" s="69" t="s">
        <v>216</v>
      </c>
      <c r="J8" s="70"/>
      <c r="K8" s="70"/>
      <c r="L8" s="69" t="s">
        <v>911</v>
      </c>
      <c r="M8" s="73">
        <v>9.106518393538678</v>
      </c>
      <c r="N8" s="74">
        <v>290.8316955566406</v>
      </c>
      <c r="O8" s="74">
        <v>3399.2939453125</v>
      </c>
      <c r="P8" s="75"/>
      <c r="Q8" s="76"/>
      <c r="R8" s="76"/>
      <c r="S8" s="86"/>
      <c r="T8" s="48">
        <v>0</v>
      </c>
      <c r="U8" s="48">
        <v>1</v>
      </c>
      <c r="V8" s="49">
        <v>0</v>
      </c>
      <c r="W8" s="49">
        <v>0.011236</v>
      </c>
      <c r="X8" s="49">
        <v>0.019175</v>
      </c>
      <c r="Y8" s="49">
        <v>0.44452</v>
      </c>
      <c r="Z8" s="49">
        <v>0</v>
      </c>
      <c r="AA8" s="49">
        <v>0</v>
      </c>
      <c r="AB8" s="71">
        <v>8</v>
      </c>
      <c r="AC8" s="71"/>
      <c r="AD8" s="72"/>
      <c r="AE8" s="78" t="s">
        <v>656</v>
      </c>
      <c r="AF8" s="78">
        <v>1498</v>
      </c>
      <c r="AG8" s="78">
        <v>620</v>
      </c>
      <c r="AH8" s="78">
        <v>126056</v>
      </c>
      <c r="AI8" s="78">
        <v>112619</v>
      </c>
      <c r="AJ8" s="78"/>
      <c r="AK8" s="78"/>
      <c r="AL8" s="78"/>
      <c r="AM8" s="78"/>
      <c r="AN8" s="78"/>
      <c r="AO8" s="80">
        <v>42784.41917824074</v>
      </c>
      <c r="AP8" s="83" t="s">
        <v>798</v>
      </c>
      <c r="AQ8" s="78" t="b">
        <v>1</v>
      </c>
      <c r="AR8" s="78" t="b">
        <v>0</v>
      </c>
      <c r="AS8" s="78" t="b">
        <v>0</v>
      </c>
      <c r="AT8" s="78" t="s">
        <v>603</v>
      </c>
      <c r="AU8" s="78">
        <v>8</v>
      </c>
      <c r="AV8" s="78"/>
      <c r="AW8" s="78" t="b">
        <v>0</v>
      </c>
      <c r="AX8" s="78" t="s">
        <v>857</v>
      </c>
      <c r="AY8" s="83" t="s">
        <v>863</v>
      </c>
      <c r="AZ8" s="78" t="s">
        <v>66</v>
      </c>
      <c r="BA8" s="78" t="str">
        <f>REPLACE(INDEX(GroupVertices[Group],MATCH(Vertices[[#This Row],[Vertex]],GroupVertices[Vertex],0)),1,1,"")</f>
        <v>1</v>
      </c>
      <c r="BB8" s="48"/>
      <c r="BC8" s="48"/>
      <c r="BD8" s="48"/>
      <c r="BE8" s="48"/>
      <c r="BF8" s="48" t="s">
        <v>354</v>
      </c>
      <c r="BG8" s="48" t="s">
        <v>354</v>
      </c>
      <c r="BH8" s="121" t="s">
        <v>1232</v>
      </c>
      <c r="BI8" s="121" t="s">
        <v>1232</v>
      </c>
      <c r="BJ8" s="121" t="s">
        <v>1264</v>
      </c>
      <c r="BK8" s="121" t="s">
        <v>1264</v>
      </c>
      <c r="BL8" s="121">
        <v>0</v>
      </c>
      <c r="BM8" s="124">
        <v>0</v>
      </c>
      <c r="BN8" s="121">
        <v>0</v>
      </c>
      <c r="BO8" s="124">
        <v>0</v>
      </c>
      <c r="BP8" s="121">
        <v>0</v>
      </c>
      <c r="BQ8" s="124">
        <v>0</v>
      </c>
      <c r="BR8" s="121">
        <v>21</v>
      </c>
      <c r="BS8" s="124">
        <v>100</v>
      </c>
      <c r="BT8" s="121">
        <v>21</v>
      </c>
      <c r="BU8" s="2"/>
      <c r="BV8" s="3"/>
      <c r="BW8" s="3"/>
      <c r="BX8" s="3"/>
      <c r="BY8" s="3"/>
    </row>
    <row r="9" spans="1:77" ht="41.45" customHeight="1">
      <c r="A9" s="64" t="s">
        <v>217</v>
      </c>
      <c r="C9" s="65"/>
      <c r="D9" s="65" t="s">
        <v>64</v>
      </c>
      <c r="E9" s="66">
        <v>165.8318035642503</v>
      </c>
      <c r="F9" s="68">
        <v>99.9892547464763</v>
      </c>
      <c r="G9" s="100" t="s">
        <v>403</v>
      </c>
      <c r="H9" s="65"/>
      <c r="I9" s="69" t="s">
        <v>217</v>
      </c>
      <c r="J9" s="70"/>
      <c r="K9" s="70"/>
      <c r="L9" s="69" t="s">
        <v>912</v>
      </c>
      <c r="M9" s="73">
        <v>4.581034824330192</v>
      </c>
      <c r="N9" s="74">
        <v>777.7130737304688</v>
      </c>
      <c r="O9" s="74">
        <v>1671.486572265625</v>
      </c>
      <c r="P9" s="75"/>
      <c r="Q9" s="76"/>
      <c r="R9" s="76"/>
      <c r="S9" s="86"/>
      <c r="T9" s="48">
        <v>0</v>
      </c>
      <c r="U9" s="48">
        <v>1</v>
      </c>
      <c r="V9" s="49">
        <v>0</v>
      </c>
      <c r="W9" s="49">
        <v>0.011236</v>
      </c>
      <c r="X9" s="49">
        <v>0.019175</v>
      </c>
      <c r="Y9" s="49">
        <v>0.44452</v>
      </c>
      <c r="Z9" s="49">
        <v>0</v>
      </c>
      <c r="AA9" s="49">
        <v>0</v>
      </c>
      <c r="AB9" s="71">
        <v>9</v>
      </c>
      <c r="AC9" s="71"/>
      <c r="AD9" s="72"/>
      <c r="AE9" s="78" t="s">
        <v>657</v>
      </c>
      <c r="AF9" s="78">
        <v>742</v>
      </c>
      <c r="AG9" s="78">
        <v>275</v>
      </c>
      <c r="AH9" s="78">
        <v>4685</v>
      </c>
      <c r="AI9" s="78">
        <v>13505</v>
      </c>
      <c r="AJ9" s="78"/>
      <c r="AK9" s="78" t="s">
        <v>704</v>
      </c>
      <c r="AL9" s="78" t="s">
        <v>745</v>
      </c>
      <c r="AM9" s="78"/>
      <c r="AN9" s="78"/>
      <c r="AO9" s="80">
        <v>40723.70340277778</v>
      </c>
      <c r="AP9" s="78"/>
      <c r="AQ9" s="78" t="b">
        <v>1</v>
      </c>
      <c r="AR9" s="78" t="b">
        <v>0</v>
      </c>
      <c r="AS9" s="78" t="b">
        <v>1</v>
      </c>
      <c r="AT9" s="78" t="s">
        <v>603</v>
      </c>
      <c r="AU9" s="78">
        <v>24</v>
      </c>
      <c r="AV9" s="83" t="s">
        <v>833</v>
      </c>
      <c r="AW9" s="78" t="b">
        <v>0</v>
      </c>
      <c r="AX9" s="78" t="s">
        <v>857</v>
      </c>
      <c r="AY9" s="83" t="s">
        <v>864</v>
      </c>
      <c r="AZ9" s="78" t="s">
        <v>66</v>
      </c>
      <c r="BA9" s="78" t="str">
        <f>REPLACE(INDEX(GroupVertices[Group],MATCH(Vertices[[#This Row],[Vertex]],GroupVertices[Vertex],0)),1,1,"")</f>
        <v>1</v>
      </c>
      <c r="BB9" s="48"/>
      <c r="BC9" s="48"/>
      <c r="BD9" s="48"/>
      <c r="BE9" s="48"/>
      <c r="BF9" s="48" t="s">
        <v>354</v>
      </c>
      <c r="BG9" s="48" t="s">
        <v>354</v>
      </c>
      <c r="BH9" s="121" t="s">
        <v>1232</v>
      </c>
      <c r="BI9" s="121" t="s">
        <v>1232</v>
      </c>
      <c r="BJ9" s="121" t="s">
        <v>1264</v>
      </c>
      <c r="BK9" s="121" t="s">
        <v>1264</v>
      </c>
      <c r="BL9" s="121">
        <v>0</v>
      </c>
      <c r="BM9" s="124">
        <v>0</v>
      </c>
      <c r="BN9" s="121">
        <v>0</v>
      </c>
      <c r="BO9" s="124">
        <v>0</v>
      </c>
      <c r="BP9" s="121">
        <v>0</v>
      </c>
      <c r="BQ9" s="124">
        <v>0</v>
      </c>
      <c r="BR9" s="121">
        <v>21</v>
      </c>
      <c r="BS9" s="124">
        <v>100</v>
      </c>
      <c r="BT9" s="121">
        <v>21</v>
      </c>
      <c r="BU9" s="2"/>
      <c r="BV9" s="3"/>
      <c r="BW9" s="3"/>
      <c r="BX9" s="3"/>
      <c r="BY9" s="3"/>
    </row>
    <row r="10" spans="1:77" ht="41.45" customHeight="1">
      <c r="A10" s="64" t="s">
        <v>218</v>
      </c>
      <c r="C10" s="65"/>
      <c r="D10" s="65" t="s">
        <v>64</v>
      </c>
      <c r="E10" s="66">
        <v>162.0701795524588</v>
      </c>
      <c r="F10" s="68">
        <v>99.99980320048492</v>
      </c>
      <c r="G10" s="100" t="s">
        <v>404</v>
      </c>
      <c r="H10" s="65"/>
      <c r="I10" s="69" t="s">
        <v>218</v>
      </c>
      <c r="J10" s="70"/>
      <c r="K10" s="70"/>
      <c r="L10" s="69" t="s">
        <v>913</v>
      </c>
      <c r="M10" s="73">
        <v>1.065586718394326</v>
      </c>
      <c r="N10" s="74">
        <v>8264.2802734375</v>
      </c>
      <c r="O10" s="74">
        <v>4470.14111328125</v>
      </c>
      <c r="P10" s="75"/>
      <c r="Q10" s="76"/>
      <c r="R10" s="76"/>
      <c r="S10" s="86"/>
      <c r="T10" s="48">
        <v>1</v>
      </c>
      <c r="U10" s="48">
        <v>1</v>
      </c>
      <c r="V10" s="49">
        <v>0</v>
      </c>
      <c r="W10" s="49">
        <v>0</v>
      </c>
      <c r="X10" s="49">
        <v>0</v>
      </c>
      <c r="Y10" s="49">
        <v>0.999989</v>
      </c>
      <c r="Z10" s="49">
        <v>0</v>
      </c>
      <c r="AA10" s="49" t="s">
        <v>1456</v>
      </c>
      <c r="AB10" s="71">
        <v>10</v>
      </c>
      <c r="AC10" s="71"/>
      <c r="AD10" s="72"/>
      <c r="AE10" s="78" t="s">
        <v>658</v>
      </c>
      <c r="AF10" s="78">
        <v>45</v>
      </c>
      <c r="AG10" s="78">
        <v>7</v>
      </c>
      <c r="AH10" s="78">
        <v>24</v>
      </c>
      <c r="AI10" s="78">
        <v>10</v>
      </c>
      <c r="AJ10" s="78"/>
      <c r="AK10" s="78"/>
      <c r="AL10" s="78" t="s">
        <v>621</v>
      </c>
      <c r="AM10" s="78"/>
      <c r="AN10" s="78"/>
      <c r="AO10" s="80">
        <v>40894.19934027778</v>
      </c>
      <c r="AP10" s="78"/>
      <c r="AQ10" s="78" t="b">
        <v>1</v>
      </c>
      <c r="AR10" s="78" t="b">
        <v>0</v>
      </c>
      <c r="AS10" s="78" t="b">
        <v>0</v>
      </c>
      <c r="AT10" s="78" t="s">
        <v>603</v>
      </c>
      <c r="AU10" s="78">
        <v>0</v>
      </c>
      <c r="AV10" s="83" t="s">
        <v>833</v>
      </c>
      <c r="AW10" s="78" t="b">
        <v>0</v>
      </c>
      <c r="AX10" s="78" t="s">
        <v>857</v>
      </c>
      <c r="AY10" s="83" t="s">
        <v>865</v>
      </c>
      <c r="AZ10" s="78" t="s">
        <v>66</v>
      </c>
      <c r="BA10" s="78" t="str">
        <f>REPLACE(INDEX(GroupVertices[Group],MATCH(Vertices[[#This Row],[Vertex]],GroupVertices[Vertex],0)),1,1,"")</f>
        <v>5</v>
      </c>
      <c r="BB10" s="48" t="s">
        <v>329</v>
      </c>
      <c r="BC10" s="48" t="s">
        <v>329</v>
      </c>
      <c r="BD10" s="48" t="s">
        <v>345</v>
      </c>
      <c r="BE10" s="48" t="s">
        <v>345</v>
      </c>
      <c r="BF10" s="48" t="s">
        <v>355</v>
      </c>
      <c r="BG10" s="48" t="s">
        <v>355</v>
      </c>
      <c r="BH10" s="121" t="s">
        <v>1233</v>
      </c>
      <c r="BI10" s="121" t="s">
        <v>1233</v>
      </c>
      <c r="BJ10" s="121" t="s">
        <v>1265</v>
      </c>
      <c r="BK10" s="121" t="s">
        <v>1265</v>
      </c>
      <c r="BL10" s="121">
        <v>1</v>
      </c>
      <c r="BM10" s="124">
        <v>8.333333333333334</v>
      </c>
      <c r="BN10" s="121">
        <v>0</v>
      </c>
      <c r="BO10" s="124">
        <v>0</v>
      </c>
      <c r="BP10" s="121">
        <v>0</v>
      </c>
      <c r="BQ10" s="124">
        <v>0</v>
      </c>
      <c r="BR10" s="121">
        <v>11</v>
      </c>
      <c r="BS10" s="124">
        <v>91.66666666666667</v>
      </c>
      <c r="BT10" s="121">
        <v>12</v>
      </c>
      <c r="BU10" s="2"/>
      <c r="BV10" s="3"/>
      <c r="BW10" s="3"/>
      <c r="BX10" s="3"/>
      <c r="BY10" s="3"/>
    </row>
    <row r="11" spans="1:77" ht="41.45" customHeight="1">
      <c r="A11" s="64" t="s">
        <v>219</v>
      </c>
      <c r="C11" s="65"/>
      <c r="D11" s="65" t="s">
        <v>64</v>
      </c>
      <c r="E11" s="66">
        <v>172.86379472062174</v>
      </c>
      <c r="F11" s="68">
        <v>99.96953543506469</v>
      </c>
      <c r="G11" s="100" t="s">
        <v>405</v>
      </c>
      <c r="H11" s="65"/>
      <c r="I11" s="69" t="s">
        <v>219</v>
      </c>
      <c r="J11" s="70"/>
      <c r="K11" s="70"/>
      <c r="L11" s="69" t="s">
        <v>914</v>
      </c>
      <c r="M11" s="73">
        <v>11.152824007441646</v>
      </c>
      <c r="N11" s="74">
        <v>2083.806640625</v>
      </c>
      <c r="O11" s="74">
        <v>390.5493469238281</v>
      </c>
      <c r="P11" s="75"/>
      <c r="Q11" s="76"/>
      <c r="R11" s="76"/>
      <c r="S11" s="86"/>
      <c r="T11" s="48">
        <v>0</v>
      </c>
      <c r="U11" s="48">
        <v>1</v>
      </c>
      <c r="V11" s="49">
        <v>0</v>
      </c>
      <c r="W11" s="49">
        <v>0.011236</v>
      </c>
      <c r="X11" s="49">
        <v>0.019175</v>
      </c>
      <c r="Y11" s="49">
        <v>0.44452</v>
      </c>
      <c r="Z11" s="49">
        <v>0</v>
      </c>
      <c r="AA11" s="49">
        <v>0</v>
      </c>
      <c r="AB11" s="71">
        <v>11</v>
      </c>
      <c r="AC11" s="71"/>
      <c r="AD11" s="72"/>
      <c r="AE11" s="78" t="s">
        <v>659</v>
      </c>
      <c r="AF11" s="78">
        <v>1658</v>
      </c>
      <c r="AG11" s="78">
        <v>776</v>
      </c>
      <c r="AH11" s="78">
        <v>14667</v>
      </c>
      <c r="AI11" s="78">
        <v>5834</v>
      </c>
      <c r="AJ11" s="78"/>
      <c r="AK11" s="78" t="s">
        <v>705</v>
      </c>
      <c r="AL11" s="78" t="s">
        <v>746</v>
      </c>
      <c r="AM11" s="78"/>
      <c r="AN11" s="78"/>
      <c r="AO11" s="80">
        <v>41192.774560185186</v>
      </c>
      <c r="AP11" s="83" t="s">
        <v>799</v>
      </c>
      <c r="AQ11" s="78" t="b">
        <v>0</v>
      </c>
      <c r="AR11" s="78" t="b">
        <v>0</v>
      </c>
      <c r="AS11" s="78" t="b">
        <v>0</v>
      </c>
      <c r="AT11" s="78" t="s">
        <v>832</v>
      </c>
      <c r="AU11" s="78">
        <v>14</v>
      </c>
      <c r="AV11" s="83" t="s">
        <v>833</v>
      </c>
      <c r="AW11" s="78" t="b">
        <v>0</v>
      </c>
      <c r="AX11" s="78" t="s">
        <v>857</v>
      </c>
      <c r="AY11" s="83" t="s">
        <v>866</v>
      </c>
      <c r="AZ11" s="78" t="s">
        <v>66</v>
      </c>
      <c r="BA11" s="78" t="str">
        <f>REPLACE(INDEX(GroupVertices[Group],MATCH(Vertices[[#This Row],[Vertex]],GroupVertices[Vertex],0)),1,1,"")</f>
        <v>1</v>
      </c>
      <c r="BB11" s="48"/>
      <c r="BC11" s="48"/>
      <c r="BD11" s="48"/>
      <c r="BE11" s="48"/>
      <c r="BF11" s="48" t="s">
        <v>242</v>
      </c>
      <c r="BG11" s="48" t="s">
        <v>242</v>
      </c>
      <c r="BH11" s="121" t="s">
        <v>1234</v>
      </c>
      <c r="BI11" s="121" t="s">
        <v>1234</v>
      </c>
      <c r="BJ11" s="121" t="s">
        <v>1266</v>
      </c>
      <c r="BK11" s="121" t="s">
        <v>1266</v>
      </c>
      <c r="BL11" s="121">
        <v>2</v>
      </c>
      <c r="BM11" s="124">
        <v>8.695652173913043</v>
      </c>
      <c r="BN11" s="121">
        <v>0</v>
      </c>
      <c r="BO11" s="124">
        <v>0</v>
      </c>
      <c r="BP11" s="121">
        <v>0</v>
      </c>
      <c r="BQ11" s="124">
        <v>0</v>
      </c>
      <c r="BR11" s="121">
        <v>21</v>
      </c>
      <c r="BS11" s="124">
        <v>91.30434782608695</v>
      </c>
      <c r="BT11" s="121">
        <v>23</v>
      </c>
      <c r="BU11" s="2"/>
      <c r="BV11" s="3"/>
      <c r="BW11" s="3"/>
      <c r="BX11" s="3"/>
      <c r="BY11" s="3"/>
    </row>
    <row r="12" spans="1:77" ht="41.45" customHeight="1">
      <c r="A12" s="64" t="s">
        <v>220</v>
      </c>
      <c r="C12" s="65"/>
      <c r="D12" s="65" t="s">
        <v>64</v>
      </c>
      <c r="E12" s="66">
        <v>162</v>
      </c>
      <c r="F12" s="68">
        <v>100</v>
      </c>
      <c r="G12" s="100" t="s">
        <v>406</v>
      </c>
      <c r="H12" s="65"/>
      <c r="I12" s="69" t="s">
        <v>220</v>
      </c>
      <c r="J12" s="70"/>
      <c r="K12" s="70"/>
      <c r="L12" s="69" t="s">
        <v>915</v>
      </c>
      <c r="M12" s="73">
        <v>1</v>
      </c>
      <c r="N12" s="74">
        <v>1164.4498291015625</v>
      </c>
      <c r="O12" s="74">
        <v>4222.3564453125</v>
      </c>
      <c r="P12" s="75"/>
      <c r="Q12" s="76"/>
      <c r="R12" s="76"/>
      <c r="S12" s="86"/>
      <c r="T12" s="48">
        <v>0</v>
      </c>
      <c r="U12" s="48">
        <v>1</v>
      </c>
      <c r="V12" s="49">
        <v>0</v>
      </c>
      <c r="W12" s="49">
        <v>0.011236</v>
      </c>
      <c r="X12" s="49">
        <v>0.019175</v>
      </c>
      <c r="Y12" s="49">
        <v>0.44452</v>
      </c>
      <c r="Z12" s="49">
        <v>0</v>
      </c>
      <c r="AA12" s="49">
        <v>0</v>
      </c>
      <c r="AB12" s="71">
        <v>12</v>
      </c>
      <c r="AC12" s="71"/>
      <c r="AD12" s="72"/>
      <c r="AE12" s="78" t="s">
        <v>660</v>
      </c>
      <c r="AF12" s="78">
        <v>47</v>
      </c>
      <c r="AG12" s="78">
        <v>2</v>
      </c>
      <c r="AH12" s="78">
        <v>3</v>
      </c>
      <c r="AI12" s="78">
        <v>6</v>
      </c>
      <c r="AJ12" s="78"/>
      <c r="AK12" s="78"/>
      <c r="AL12" s="78"/>
      <c r="AM12" s="78"/>
      <c r="AN12" s="78"/>
      <c r="AO12" s="80">
        <v>42712.92113425926</v>
      </c>
      <c r="AP12" s="78"/>
      <c r="AQ12" s="78" t="b">
        <v>1</v>
      </c>
      <c r="AR12" s="78" t="b">
        <v>1</v>
      </c>
      <c r="AS12" s="78" t="b">
        <v>0</v>
      </c>
      <c r="AT12" s="78" t="s">
        <v>603</v>
      </c>
      <c r="AU12" s="78">
        <v>0</v>
      </c>
      <c r="AV12" s="78"/>
      <c r="AW12" s="78" t="b">
        <v>0</v>
      </c>
      <c r="AX12" s="78" t="s">
        <v>857</v>
      </c>
      <c r="AY12" s="83" t="s">
        <v>867</v>
      </c>
      <c r="AZ12" s="78" t="s">
        <v>66</v>
      </c>
      <c r="BA12" s="78" t="str">
        <f>REPLACE(INDEX(GroupVertices[Group],MATCH(Vertices[[#This Row],[Vertex]],GroupVertices[Vertex],0)),1,1,"")</f>
        <v>1</v>
      </c>
      <c r="BB12" s="48"/>
      <c r="BC12" s="48"/>
      <c r="BD12" s="48"/>
      <c r="BE12" s="48"/>
      <c r="BF12" s="48" t="s">
        <v>242</v>
      </c>
      <c r="BG12" s="48" t="s">
        <v>242</v>
      </c>
      <c r="BH12" s="121" t="s">
        <v>1230</v>
      </c>
      <c r="BI12" s="121" t="s">
        <v>1230</v>
      </c>
      <c r="BJ12" s="121" t="s">
        <v>1263</v>
      </c>
      <c r="BK12" s="121" t="s">
        <v>1263</v>
      </c>
      <c r="BL12" s="121">
        <v>0</v>
      </c>
      <c r="BM12" s="124">
        <v>0</v>
      </c>
      <c r="BN12" s="121">
        <v>0</v>
      </c>
      <c r="BO12" s="124">
        <v>0</v>
      </c>
      <c r="BP12" s="121">
        <v>0</v>
      </c>
      <c r="BQ12" s="124">
        <v>0</v>
      </c>
      <c r="BR12" s="121">
        <v>19</v>
      </c>
      <c r="BS12" s="124">
        <v>100</v>
      </c>
      <c r="BT12" s="121">
        <v>19</v>
      </c>
      <c r="BU12" s="2"/>
      <c r="BV12" s="3"/>
      <c r="BW12" s="3"/>
      <c r="BX12" s="3"/>
      <c r="BY12" s="3"/>
    </row>
    <row r="13" spans="1:77" ht="41.45" customHeight="1">
      <c r="A13" s="64" t="s">
        <v>221</v>
      </c>
      <c r="C13" s="65"/>
      <c r="D13" s="65" t="s">
        <v>64</v>
      </c>
      <c r="E13" s="66">
        <v>162.22457456786816</v>
      </c>
      <c r="F13" s="68">
        <v>99.99937024155173</v>
      </c>
      <c r="G13" s="100" t="s">
        <v>407</v>
      </c>
      <c r="H13" s="65"/>
      <c r="I13" s="69" t="s">
        <v>221</v>
      </c>
      <c r="J13" s="70"/>
      <c r="K13" s="70"/>
      <c r="L13" s="69" t="s">
        <v>916</v>
      </c>
      <c r="M13" s="73">
        <v>1.2098774988618428</v>
      </c>
      <c r="N13" s="74">
        <v>3972.8828125</v>
      </c>
      <c r="O13" s="74">
        <v>7239.93408203125</v>
      </c>
      <c r="P13" s="75"/>
      <c r="Q13" s="76"/>
      <c r="R13" s="76"/>
      <c r="S13" s="86"/>
      <c r="T13" s="48">
        <v>0</v>
      </c>
      <c r="U13" s="48">
        <v>1</v>
      </c>
      <c r="V13" s="49">
        <v>0</v>
      </c>
      <c r="W13" s="49">
        <v>0.011236</v>
      </c>
      <c r="X13" s="49">
        <v>0.019175</v>
      </c>
      <c r="Y13" s="49">
        <v>0.44452</v>
      </c>
      <c r="Z13" s="49">
        <v>0</v>
      </c>
      <c r="AA13" s="49">
        <v>0</v>
      </c>
      <c r="AB13" s="71">
        <v>13</v>
      </c>
      <c r="AC13" s="71"/>
      <c r="AD13" s="72"/>
      <c r="AE13" s="78" t="s">
        <v>661</v>
      </c>
      <c r="AF13" s="78">
        <v>48</v>
      </c>
      <c r="AG13" s="78">
        <v>18</v>
      </c>
      <c r="AH13" s="78">
        <v>29</v>
      </c>
      <c r="AI13" s="78">
        <v>15</v>
      </c>
      <c r="AJ13" s="78"/>
      <c r="AK13" s="78" t="s">
        <v>706</v>
      </c>
      <c r="AL13" s="78"/>
      <c r="AM13" s="83" t="s">
        <v>769</v>
      </c>
      <c r="AN13" s="78"/>
      <c r="AO13" s="80">
        <v>43133.83721064815</v>
      </c>
      <c r="AP13" s="83" t="s">
        <v>800</v>
      </c>
      <c r="AQ13" s="78" t="b">
        <v>0</v>
      </c>
      <c r="AR13" s="78" t="b">
        <v>0</v>
      </c>
      <c r="AS13" s="78" t="b">
        <v>1</v>
      </c>
      <c r="AT13" s="78" t="s">
        <v>603</v>
      </c>
      <c r="AU13" s="78">
        <v>1</v>
      </c>
      <c r="AV13" s="83" t="s">
        <v>833</v>
      </c>
      <c r="AW13" s="78" t="b">
        <v>0</v>
      </c>
      <c r="AX13" s="78" t="s">
        <v>857</v>
      </c>
      <c r="AY13" s="83" t="s">
        <v>868</v>
      </c>
      <c r="AZ13" s="78" t="s">
        <v>66</v>
      </c>
      <c r="BA13" s="78" t="str">
        <f>REPLACE(INDEX(GroupVertices[Group],MATCH(Vertices[[#This Row],[Vertex]],GroupVertices[Vertex],0)),1,1,"")</f>
        <v>1</v>
      </c>
      <c r="BB13" s="48"/>
      <c r="BC13" s="48"/>
      <c r="BD13" s="48"/>
      <c r="BE13" s="48"/>
      <c r="BF13" s="48" t="s">
        <v>354</v>
      </c>
      <c r="BG13" s="48" t="s">
        <v>354</v>
      </c>
      <c r="BH13" s="121" t="s">
        <v>1232</v>
      </c>
      <c r="BI13" s="121" t="s">
        <v>1232</v>
      </c>
      <c r="BJ13" s="121" t="s">
        <v>1264</v>
      </c>
      <c r="BK13" s="121" t="s">
        <v>1264</v>
      </c>
      <c r="BL13" s="121">
        <v>0</v>
      </c>
      <c r="BM13" s="124">
        <v>0</v>
      </c>
      <c r="BN13" s="121">
        <v>0</v>
      </c>
      <c r="BO13" s="124">
        <v>0</v>
      </c>
      <c r="BP13" s="121">
        <v>0</v>
      </c>
      <c r="BQ13" s="124">
        <v>0</v>
      </c>
      <c r="BR13" s="121">
        <v>21</v>
      </c>
      <c r="BS13" s="124">
        <v>100</v>
      </c>
      <c r="BT13" s="121">
        <v>21</v>
      </c>
      <c r="BU13" s="2"/>
      <c r="BV13" s="3"/>
      <c r="BW13" s="3"/>
      <c r="BX13" s="3"/>
      <c r="BY13" s="3"/>
    </row>
    <row r="14" spans="1:77" ht="41.45" customHeight="1">
      <c r="A14" s="64" t="s">
        <v>222</v>
      </c>
      <c r="C14" s="65"/>
      <c r="D14" s="65" t="s">
        <v>64</v>
      </c>
      <c r="E14" s="66">
        <v>167.02485595604983</v>
      </c>
      <c r="F14" s="68">
        <v>99.98590915471985</v>
      </c>
      <c r="G14" s="100" t="s">
        <v>408</v>
      </c>
      <c r="H14" s="65"/>
      <c r="I14" s="69" t="s">
        <v>222</v>
      </c>
      <c r="J14" s="70"/>
      <c r="K14" s="70"/>
      <c r="L14" s="69" t="s">
        <v>917</v>
      </c>
      <c r="M14" s="73">
        <v>5.696009037033733</v>
      </c>
      <c r="N14" s="74">
        <v>2766.892578125</v>
      </c>
      <c r="O14" s="74">
        <v>9611.7451171875</v>
      </c>
      <c r="P14" s="75"/>
      <c r="Q14" s="76"/>
      <c r="R14" s="76"/>
      <c r="S14" s="86"/>
      <c r="T14" s="48">
        <v>0</v>
      </c>
      <c r="U14" s="48">
        <v>1</v>
      </c>
      <c r="V14" s="49">
        <v>0</v>
      </c>
      <c r="W14" s="49">
        <v>0.011236</v>
      </c>
      <c r="X14" s="49">
        <v>0.019175</v>
      </c>
      <c r="Y14" s="49">
        <v>0.44452</v>
      </c>
      <c r="Z14" s="49">
        <v>0</v>
      </c>
      <c r="AA14" s="49">
        <v>0</v>
      </c>
      <c r="AB14" s="71">
        <v>14</v>
      </c>
      <c r="AC14" s="71"/>
      <c r="AD14" s="72"/>
      <c r="AE14" s="78" t="s">
        <v>662</v>
      </c>
      <c r="AF14" s="78">
        <v>268</v>
      </c>
      <c r="AG14" s="78">
        <v>360</v>
      </c>
      <c r="AH14" s="78">
        <v>289</v>
      </c>
      <c r="AI14" s="78">
        <v>358</v>
      </c>
      <c r="AJ14" s="78"/>
      <c r="AK14" s="78" t="s">
        <v>707</v>
      </c>
      <c r="AL14" s="78" t="s">
        <v>747</v>
      </c>
      <c r="AM14" s="83" t="s">
        <v>770</v>
      </c>
      <c r="AN14" s="78"/>
      <c r="AO14" s="80">
        <v>42801.962372685186</v>
      </c>
      <c r="AP14" s="83" t="s">
        <v>801</v>
      </c>
      <c r="AQ14" s="78" t="b">
        <v>0</v>
      </c>
      <c r="AR14" s="78" t="b">
        <v>0</v>
      </c>
      <c r="AS14" s="78" t="b">
        <v>1</v>
      </c>
      <c r="AT14" s="78" t="s">
        <v>603</v>
      </c>
      <c r="AU14" s="78">
        <v>8</v>
      </c>
      <c r="AV14" s="83" t="s">
        <v>833</v>
      </c>
      <c r="AW14" s="78" t="b">
        <v>0</v>
      </c>
      <c r="AX14" s="78" t="s">
        <v>857</v>
      </c>
      <c r="AY14" s="83" t="s">
        <v>869</v>
      </c>
      <c r="AZ14" s="78" t="s">
        <v>66</v>
      </c>
      <c r="BA14" s="78" t="str">
        <f>REPLACE(INDEX(GroupVertices[Group],MATCH(Vertices[[#This Row],[Vertex]],GroupVertices[Vertex],0)),1,1,"")</f>
        <v>1</v>
      </c>
      <c r="BB14" s="48"/>
      <c r="BC14" s="48"/>
      <c r="BD14" s="48"/>
      <c r="BE14" s="48"/>
      <c r="BF14" s="48" t="s">
        <v>354</v>
      </c>
      <c r="BG14" s="48" t="s">
        <v>354</v>
      </c>
      <c r="BH14" s="121" t="s">
        <v>1232</v>
      </c>
      <c r="BI14" s="121" t="s">
        <v>1232</v>
      </c>
      <c r="BJ14" s="121" t="s">
        <v>1264</v>
      </c>
      <c r="BK14" s="121" t="s">
        <v>1264</v>
      </c>
      <c r="BL14" s="121">
        <v>0</v>
      </c>
      <c r="BM14" s="124">
        <v>0</v>
      </c>
      <c r="BN14" s="121">
        <v>0</v>
      </c>
      <c r="BO14" s="124">
        <v>0</v>
      </c>
      <c r="BP14" s="121">
        <v>0</v>
      </c>
      <c r="BQ14" s="124">
        <v>0</v>
      </c>
      <c r="BR14" s="121">
        <v>21</v>
      </c>
      <c r="BS14" s="124">
        <v>100</v>
      </c>
      <c r="BT14" s="121">
        <v>21</v>
      </c>
      <c r="BU14" s="2"/>
      <c r="BV14" s="3"/>
      <c r="BW14" s="3"/>
      <c r="BX14" s="3"/>
      <c r="BY14" s="3"/>
    </row>
    <row r="15" spans="1:77" ht="41.45" customHeight="1">
      <c r="A15" s="64" t="s">
        <v>223</v>
      </c>
      <c r="C15" s="65"/>
      <c r="D15" s="65" t="s">
        <v>64</v>
      </c>
      <c r="E15" s="66">
        <v>346.7967975345035</v>
      </c>
      <c r="F15" s="68">
        <v>99.48178751687556</v>
      </c>
      <c r="G15" s="100" t="s">
        <v>409</v>
      </c>
      <c r="H15" s="65"/>
      <c r="I15" s="69" t="s">
        <v>223</v>
      </c>
      <c r="J15" s="70"/>
      <c r="K15" s="70"/>
      <c r="L15" s="69" t="s">
        <v>918</v>
      </c>
      <c r="M15" s="73">
        <v>173.7029468759389</v>
      </c>
      <c r="N15" s="74">
        <v>2610.69091796875</v>
      </c>
      <c r="O15" s="74">
        <v>2631.9775390625</v>
      </c>
      <c r="P15" s="75"/>
      <c r="Q15" s="76"/>
      <c r="R15" s="76"/>
      <c r="S15" s="86"/>
      <c r="T15" s="48">
        <v>0</v>
      </c>
      <c r="U15" s="48">
        <v>1</v>
      </c>
      <c r="V15" s="49">
        <v>0</v>
      </c>
      <c r="W15" s="49">
        <v>0.011236</v>
      </c>
      <c r="X15" s="49">
        <v>0.019175</v>
      </c>
      <c r="Y15" s="49">
        <v>0.44452</v>
      </c>
      <c r="Z15" s="49">
        <v>0</v>
      </c>
      <c r="AA15" s="49">
        <v>0</v>
      </c>
      <c r="AB15" s="71">
        <v>15</v>
      </c>
      <c r="AC15" s="71"/>
      <c r="AD15" s="72"/>
      <c r="AE15" s="78" t="s">
        <v>663</v>
      </c>
      <c r="AF15" s="78">
        <v>2820</v>
      </c>
      <c r="AG15" s="78">
        <v>13168</v>
      </c>
      <c r="AH15" s="78">
        <v>9908</v>
      </c>
      <c r="AI15" s="78">
        <v>3770</v>
      </c>
      <c r="AJ15" s="78"/>
      <c r="AK15" s="78" t="s">
        <v>708</v>
      </c>
      <c r="AL15" s="78" t="s">
        <v>748</v>
      </c>
      <c r="AM15" s="83" t="s">
        <v>771</v>
      </c>
      <c r="AN15" s="78"/>
      <c r="AO15" s="80">
        <v>40525.95638888889</v>
      </c>
      <c r="AP15" s="83" t="s">
        <v>802</v>
      </c>
      <c r="AQ15" s="78" t="b">
        <v>0</v>
      </c>
      <c r="AR15" s="78" t="b">
        <v>0</v>
      </c>
      <c r="AS15" s="78" t="b">
        <v>1</v>
      </c>
      <c r="AT15" s="78" t="s">
        <v>603</v>
      </c>
      <c r="AU15" s="78">
        <v>432</v>
      </c>
      <c r="AV15" s="83" t="s">
        <v>833</v>
      </c>
      <c r="AW15" s="78" t="b">
        <v>1</v>
      </c>
      <c r="AX15" s="78" t="s">
        <v>857</v>
      </c>
      <c r="AY15" s="83" t="s">
        <v>870</v>
      </c>
      <c r="AZ15" s="78" t="s">
        <v>66</v>
      </c>
      <c r="BA15" s="78" t="str">
        <f>REPLACE(INDEX(GroupVertices[Group],MATCH(Vertices[[#This Row],[Vertex]],GroupVertices[Vertex],0)),1,1,"")</f>
        <v>1</v>
      </c>
      <c r="BB15" s="48"/>
      <c r="BC15" s="48"/>
      <c r="BD15" s="48"/>
      <c r="BE15" s="48"/>
      <c r="BF15" s="48" t="s">
        <v>242</v>
      </c>
      <c r="BG15" s="48" t="s">
        <v>242</v>
      </c>
      <c r="BH15" s="121" t="s">
        <v>1235</v>
      </c>
      <c r="BI15" s="121" t="s">
        <v>1235</v>
      </c>
      <c r="BJ15" s="121" t="s">
        <v>1267</v>
      </c>
      <c r="BK15" s="121" t="s">
        <v>1267</v>
      </c>
      <c r="BL15" s="121">
        <v>0</v>
      </c>
      <c r="BM15" s="124">
        <v>0</v>
      </c>
      <c r="BN15" s="121">
        <v>0</v>
      </c>
      <c r="BO15" s="124">
        <v>0</v>
      </c>
      <c r="BP15" s="121">
        <v>0</v>
      </c>
      <c r="BQ15" s="124">
        <v>0</v>
      </c>
      <c r="BR15" s="121">
        <v>19</v>
      </c>
      <c r="BS15" s="124">
        <v>100</v>
      </c>
      <c r="BT15" s="121">
        <v>19</v>
      </c>
      <c r="BU15" s="2"/>
      <c r="BV15" s="3"/>
      <c r="BW15" s="3"/>
      <c r="BX15" s="3"/>
      <c r="BY15" s="3"/>
    </row>
    <row r="16" spans="1:77" ht="41.45" customHeight="1">
      <c r="A16" s="64" t="s">
        <v>224</v>
      </c>
      <c r="C16" s="65"/>
      <c r="D16" s="65" t="s">
        <v>64</v>
      </c>
      <c r="E16" s="66">
        <v>181.72045424092187</v>
      </c>
      <c r="F16" s="68">
        <v>99.94469933626084</v>
      </c>
      <c r="G16" s="100" t="s">
        <v>838</v>
      </c>
      <c r="H16" s="65"/>
      <c r="I16" s="69" t="s">
        <v>224</v>
      </c>
      <c r="J16" s="70"/>
      <c r="K16" s="70"/>
      <c r="L16" s="69" t="s">
        <v>919</v>
      </c>
      <c r="M16" s="73">
        <v>19.429867868805573</v>
      </c>
      <c r="N16" s="74">
        <v>8264.2802734375</v>
      </c>
      <c r="O16" s="74">
        <v>2893.828125</v>
      </c>
      <c r="P16" s="75"/>
      <c r="Q16" s="76"/>
      <c r="R16" s="76"/>
      <c r="S16" s="86"/>
      <c r="T16" s="48">
        <v>1</v>
      </c>
      <c r="U16" s="48">
        <v>1</v>
      </c>
      <c r="V16" s="49">
        <v>0</v>
      </c>
      <c r="W16" s="49">
        <v>0</v>
      </c>
      <c r="X16" s="49">
        <v>0</v>
      </c>
      <c r="Y16" s="49">
        <v>0.999989</v>
      </c>
      <c r="Z16" s="49">
        <v>0</v>
      </c>
      <c r="AA16" s="49" t="s">
        <v>1456</v>
      </c>
      <c r="AB16" s="71">
        <v>16</v>
      </c>
      <c r="AC16" s="71"/>
      <c r="AD16" s="72"/>
      <c r="AE16" s="78" t="s">
        <v>664</v>
      </c>
      <c r="AF16" s="78">
        <v>1638</v>
      </c>
      <c r="AG16" s="78">
        <v>1407</v>
      </c>
      <c r="AH16" s="78">
        <v>1269</v>
      </c>
      <c r="AI16" s="78">
        <v>43</v>
      </c>
      <c r="AJ16" s="78"/>
      <c r="AK16" s="78" t="s">
        <v>709</v>
      </c>
      <c r="AL16" s="78" t="s">
        <v>749</v>
      </c>
      <c r="AM16" s="78"/>
      <c r="AN16" s="78"/>
      <c r="AO16" s="80">
        <v>42490.6803125</v>
      </c>
      <c r="AP16" s="83" t="s">
        <v>803</v>
      </c>
      <c r="AQ16" s="78" t="b">
        <v>0</v>
      </c>
      <c r="AR16" s="78" t="b">
        <v>0</v>
      </c>
      <c r="AS16" s="78" t="b">
        <v>0</v>
      </c>
      <c r="AT16" s="78" t="s">
        <v>603</v>
      </c>
      <c r="AU16" s="78">
        <v>30</v>
      </c>
      <c r="AV16" s="83" t="s">
        <v>833</v>
      </c>
      <c r="AW16" s="78" t="b">
        <v>0</v>
      </c>
      <c r="AX16" s="78" t="s">
        <v>857</v>
      </c>
      <c r="AY16" s="83" t="s">
        <v>871</v>
      </c>
      <c r="AZ16" s="78" t="s">
        <v>66</v>
      </c>
      <c r="BA16" s="78" t="str">
        <f>REPLACE(INDEX(GroupVertices[Group],MATCH(Vertices[[#This Row],[Vertex]],GroupVertices[Vertex],0)),1,1,"")</f>
        <v>5</v>
      </c>
      <c r="BB16" s="48" t="s">
        <v>330</v>
      </c>
      <c r="BC16" s="48" t="s">
        <v>330</v>
      </c>
      <c r="BD16" s="48" t="s">
        <v>346</v>
      </c>
      <c r="BE16" s="48" t="s">
        <v>346</v>
      </c>
      <c r="BF16" s="48" t="s">
        <v>356</v>
      </c>
      <c r="BG16" s="48" t="s">
        <v>356</v>
      </c>
      <c r="BH16" s="121" t="s">
        <v>1236</v>
      </c>
      <c r="BI16" s="121" t="s">
        <v>1236</v>
      </c>
      <c r="BJ16" s="121" t="s">
        <v>1268</v>
      </c>
      <c r="BK16" s="121" t="s">
        <v>1268</v>
      </c>
      <c r="BL16" s="121">
        <v>2</v>
      </c>
      <c r="BM16" s="124">
        <v>7.407407407407407</v>
      </c>
      <c r="BN16" s="121">
        <v>0</v>
      </c>
      <c r="BO16" s="124">
        <v>0</v>
      </c>
      <c r="BP16" s="121">
        <v>0</v>
      </c>
      <c r="BQ16" s="124">
        <v>0</v>
      </c>
      <c r="BR16" s="121">
        <v>25</v>
      </c>
      <c r="BS16" s="124">
        <v>92.5925925925926</v>
      </c>
      <c r="BT16" s="121">
        <v>27</v>
      </c>
      <c r="BU16" s="2"/>
      <c r="BV16" s="3"/>
      <c r="BW16" s="3"/>
      <c r="BX16" s="3"/>
      <c r="BY16" s="3"/>
    </row>
    <row r="17" spans="1:77" ht="41.45" customHeight="1">
      <c r="A17" s="64" t="s">
        <v>225</v>
      </c>
      <c r="C17" s="65"/>
      <c r="D17" s="65" t="s">
        <v>64</v>
      </c>
      <c r="E17" s="66">
        <v>194.36680959399706</v>
      </c>
      <c r="F17" s="68">
        <v>99.90923606364234</v>
      </c>
      <c r="G17" s="100" t="s">
        <v>410</v>
      </c>
      <c r="H17" s="65"/>
      <c r="I17" s="69" t="s">
        <v>225</v>
      </c>
      <c r="J17" s="70"/>
      <c r="K17" s="70"/>
      <c r="L17" s="69" t="s">
        <v>920</v>
      </c>
      <c r="M17" s="73">
        <v>31.248594523463094</v>
      </c>
      <c r="N17" s="74">
        <v>1258.3604736328125</v>
      </c>
      <c r="O17" s="74">
        <v>7085.02294921875</v>
      </c>
      <c r="P17" s="75"/>
      <c r="Q17" s="76"/>
      <c r="R17" s="76"/>
      <c r="S17" s="86"/>
      <c r="T17" s="48">
        <v>0</v>
      </c>
      <c r="U17" s="48">
        <v>1</v>
      </c>
      <c r="V17" s="49">
        <v>0</v>
      </c>
      <c r="W17" s="49">
        <v>0.011236</v>
      </c>
      <c r="X17" s="49">
        <v>0.019175</v>
      </c>
      <c r="Y17" s="49">
        <v>0.44452</v>
      </c>
      <c r="Z17" s="49">
        <v>0</v>
      </c>
      <c r="AA17" s="49">
        <v>0</v>
      </c>
      <c r="AB17" s="71">
        <v>17</v>
      </c>
      <c r="AC17" s="71"/>
      <c r="AD17" s="72"/>
      <c r="AE17" s="78" t="s">
        <v>665</v>
      </c>
      <c r="AF17" s="78">
        <v>2302</v>
      </c>
      <c r="AG17" s="78">
        <v>2308</v>
      </c>
      <c r="AH17" s="78">
        <v>7860</v>
      </c>
      <c r="AI17" s="78">
        <v>17447</v>
      </c>
      <c r="AJ17" s="78"/>
      <c r="AK17" s="78" t="s">
        <v>710</v>
      </c>
      <c r="AL17" s="78" t="s">
        <v>750</v>
      </c>
      <c r="AM17" s="83" t="s">
        <v>772</v>
      </c>
      <c r="AN17" s="78"/>
      <c r="AO17" s="80">
        <v>41533.830104166664</v>
      </c>
      <c r="AP17" s="83" t="s">
        <v>804</v>
      </c>
      <c r="AQ17" s="78" t="b">
        <v>0</v>
      </c>
      <c r="AR17" s="78" t="b">
        <v>0</v>
      </c>
      <c r="AS17" s="78" t="b">
        <v>1</v>
      </c>
      <c r="AT17" s="78" t="s">
        <v>603</v>
      </c>
      <c r="AU17" s="78">
        <v>119</v>
      </c>
      <c r="AV17" s="83" t="s">
        <v>833</v>
      </c>
      <c r="AW17" s="78" t="b">
        <v>0</v>
      </c>
      <c r="AX17" s="78" t="s">
        <v>857</v>
      </c>
      <c r="AY17" s="83" t="s">
        <v>872</v>
      </c>
      <c r="AZ17" s="78" t="s">
        <v>66</v>
      </c>
      <c r="BA17" s="78" t="str">
        <f>REPLACE(INDEX(GroupVertices[Group],MATCH(Vertices[[#This Row],[Vertex]],GroupVertices[Vertex],0)),1,1,"")</f>
        <v>1</v>
      </c>
      <c r="BB17" s="48"/>
      <c r="BC17" s="48"/>
      <c r="BD17" s="48"/>
      <c r="BE17" s="48"/>
      <c r="BF17" s="48" t="s">
        <v>355</v>
      </c>
      <c r="BG17" s="48" t="s">
        <v>355</v>
      </c>
      <c r="BH17" s="121" t="s">
        <v>1237</v>
      </c>
      <c r="BI17" s="121" t="s">
        <v>1237</v>
      </c>
      <c r="BJ17" s="121" t="s">
        <v>1269</v>
      </c>
      <c r="BK17" s="121" t="s">
        <v>1269</v>
      </c>
      <c r="BL17" s="121">
        <v>0</v>
      </c>
      <c r="BM17" s="124">
        <v>0</v>
      </c>
      <c r="BN17" s="121">
        <v>0</v>
      </c>
      <c r="BO17" s="124">
        <v>0</v>
      </c>
      <c r="BP17" s="121">
        <v>0</v>
      </c>
      <c r="BQ17" s="124">
        <v>0</v>
      </c>
      <c r="BR17" s="121">
        <v>21</v>
      </c>
      <c r="BS17" s="124">
        <v>100</v>
      </c>
      <c r="BT17" s="121">
        <v>21</v>
      </c>
      <c r="BU17" s="2"/>
      <c r="BV17" s="3"/>
      <c r="BW17" s="3"/>
      <c r="BX17" s="3"/>
      <c r="BY17" s="3"/>
    </row>
    <row r="18" spans="1:77" ht="41.45" customHeight="1">
      <c r="A18" s="64" t="s">
        <v>226</v>
      </c>
      <c r="C18" s="65"/>
      <c r="D18" s="65" t="s">
        <v>64</v>
      </c>
      <c r="E18" s="66">
        <v>165.39669033900577</v>
      </c>
      <c r="F18" s="68">
        <v>99.99047490346983</v>
      </c>
      <c r="G18" s="100" t="s">
        <v>411</v>
      </c>
      <c r="H18" s="65"/>
      <c r="I18" s="69" t="s">
        <v>226</v>
      </c>
      <c r="J18" s="70"/>
      <c r="K18" s="70"/>
      <c r="L18" s="69" t="s">
        <v>921</v>
      </c>
      <c r="M18" s="73">
        <v>4.174397170285372</v>
      </c>
      <c r="N18" s="74">
        <v>9290.818359375</v>
      </c>
      <c r="O18" s="74">
        <v>1052.8359375</v>
      </c>
      <c r="P18" s="75"/>
      <c r="Q18" s="76"/>
      <c r="R18" s="76"/>
      <c r="S18" s="86"/>
      <c r="T18" s="48">
        <v>0</v>
      </c>
      <c r="U18" s="48">
        <v>1</v>
      </c>
      <c r="V18" s="49">
        <v>0</v>
      </c>
      <c r="W18" s="49">
        <v>1</v>
      </c>
      <c r="X18" s="49">
        <v>0</v>
      </c>
      <c r="Y18" s="49">
        <v>0.999989</v>
      </c>
      <c r="Z18" s="49">
        <v>0</v>
      </c>
      <c r="AA18" s="49">
        <v>0</v>
      </c>
      <c r="AB18" s="71">
        <v>18</v>
      </c>
      <c r="AC18" s="71"/>
      <c r="AD18" s="72"/>
      <c r="AE18" s="78" t="s">
        <v>666</v>
      </c>
      <c r="AF18" s="78">
        <v>462</v>
      </c>
      <c r="AG18" s="78">
        <v>244</v>
      </c>
      <c r="AH18" s="78">
        <v>853</v>
      </c>
      <c r="AI18" s="78">
        <v>431</v>
      </c>
      <c r="AJ18" s="78"/>
      <c r="AK18" s="78" t="s">
        <v>711</v>
      </c>
      <c r="AL18" s="78" t="s">
        <v>751</v>
      </c>
      <c r="AM18" s="83" t="s">
        <v>773</v>
      </c>
      <c r="AN18" s="78"/>
      <c r="AO18" s="80">
        <v>39925.170810185184</v>
      </c>
      <c r="AP18" s="83" t="s">
        <v>805</v>
      </c>
      <c r="AQ18" s="78" t="b">
        <v>0</v>
      </c>
      <c r="AR18" s="78" t="b">
        <v>0</v>
      </c>
      <c r="AS18" s="78" t="b">
        <v>1</v>
      </c>
      <c r="AT18" s="78" t="s">
        <v>603</v>
      </c>
      <c r="AU18" s="78">
        <v>9</v>
      </c>
      <c r="AV18" s="83" t="s">
        <v>834</v>
      </c>
      <c r="AW18" s="78" t="b">
        <v>0</v>
      </c>
      <c r="AX18" s="78" t="s">
        <v>857</v>
      </c>
      <c r="AY18" s="83" t="s">
        <v>873</v>
      </c>
      <c r="AZ18" s="78" t="s">
        <v>66</v>
      </c>
      <c r="BA18" s="78" t="str">
        <f>REPLACE(INDEX(GroupVertices[Group],MATCH(Vertices[[#This Row],[Vertex]],GroupVertices[Vertex],0)),1,1,"")</f>
        <v>6</v>
      </c>
      <c r="BB18" s="48"/>
      <c r="BC18" s="48"/>
      <c r="BD18" s="48"/>
      <c r="BE18" s="48"/>
      <c r="BF18" s="48" t="s">
        <v>355</v>
      </c>
      <c r="BG18" s="48" t="s">
        <v>355</v>
      </c>
      <c r="BH18" s="121" t="s">
        <v>1238</v>
      </c>
      <c r="BI18" s="121" t="s">
        <v>1254</v>
      </c>
      <c r="BJ18" s="121" t="s">
        <v>1270</v>
      </c>
      <c r="BK18" s="121" t="s">
        <v>1270</v>
      </c>
      <c r="BL18" s="121">
        <v>2</v>
      </c>
      <c r="BM18" s="124">
        <v>9.523809523809524</v>
      </c>
      <c r="BN18" s="121">
        <v>1</v>
      </c>
      <c r="BO18" s="124">
        <v>4.761904761904762</v>
      </c>
      <c r="BP18" s="121">
        <v>0</v>
      </c>
      <c r="BQ18" s="124">
        <v>0</v>
      </c>
      <c r="BR18" s="121">
        <v>18</v>
      </c>
      <c r="BS18" s="124">
        <v>85.71428571428571</v>
      </c>
      <c r="BT18" s="121">
        <v>21</v>
      </c>
      <c r="BU18" s="2"/>
      <c r="BV18" s="3"/>
      <c r="BW18" s="3"/>
      <c r="BX18" s="3"/>
      <c r="BY18" s="3"/>
    </row>
    <row r="19" spans="1:77" ht="41.45" customHeight="1">
      <c r="A19" s="64" t="s">
        <v>244</v>
      </c>
      <c r="C19" s="65"/>
      <c r="D19" s="65" t="s">
        <v>64</v>
      </c>
      <c r="E19" s="66">
        <v>163.6562374380276</v>
      </c>
      <c r="F19" s="68">
        <v>99.99535553144398</v>
      </c>
      <c r="G19" s="100" t="s">
        <v>839</v>
      </c>
      <c r="H19" s="65"/>
      <c r="I19" s="69" t="s">
        <v>244</v>
      </c>
      <c r="J19" s="70"/>
      <c r="K19" s="70"/>
      <c r="L19" s="69" t="s">
        <v>922</v>
      </c>
      <c r="M19" s="73">
        <v>2.5478465541060906</v>
      </c>
      <c r="N19" s="74">
        <v>8264.2802734375</v>
      </c>
      <c r="O19" s="74">
        <v>1052.8359375</v>
      </c>
      <c r="P19" s="75"/>
      <c r="Q19" s="76"/>
      <c r="R19" s="76"/>
      <c r="S19" s="86"/>
      <c r="T19" s="48">
        <v>1</v>
      </c>
      <c r="U19" s="48">
        <v>0</v>
      </c>
      <c r="V19" s="49">
        <v>0</v>
      </c>
      <c r="W19" s="49">
        <v>1</v>
      </c>
      <c r="X19" s="49">
        <v>0</v>
      </c>
      <c r="Y19" s="49">
        <v>0.999989</v>
      </c>
      <c r="Z19" s="49">
        <v>0</v>
      </c>
      <c r="AA19" s="49">
        <v>0</v>
      </c>
      <c r="AB19" s="71">
        <v>19</v>
      </c>
      <c r="AC19" s="71"/>
      <c r="AD19" s="72"/>
      <c r="AE19" s="78" t="s">
        <v>667</v>
      </c>
      <c r="AF19" s="78">
        <v>464</v>
      </c>
      <c r="AG19" s="78">
        <v>120</v>
      </c>
      <c r="AH19" s="78">
        <v>178</v>
      </c>
      <c r="AI19" s="78">
        <v>200</v>
      </c>
      <c r="AJ19" s="78"/>
      <c r="AK19" s="78" t="s">
        <v>712</v>
      </c>
      <c r="AL19" s="78" t="s">
        <v>752</v>
      </c>
      <c r="AM19" s="83" t="s">
        <v>774</v>
      </c>
      <c r="AN19" s="78"/>
      <c r="AO19" s="80">
        <v>42999.37805555556</v>
      </c>
      <c r="AP19" s="83" t="s">
        <v>806</v>
      </c>
      <c r="AQ19" s="78" t="b">
        <v>0</v>
      </c>
      <c r="AR19" s="78" t="b">
        <v>0</v>
      </c>
      <c r="AS19" s="78" t="b">
        <v>0</v>
      </c>
      <c r="AT19" s="78" t="s">
        <v>603</v>
      </c>
      <c r="AU19" s="78">
        <v>1</v>
      </c>
      <c r="AV19" s="83" t="s">
        <v>833</v>
      </c>
      <c r="AW19" s="78" t="b">
        <v>0</v>
      </c>
      <c r="AX19" s="78" t="s">
        <v>857</v>
      </c>
      <c r="AY19" s="83" t="s">
        <v>874</v>
      </c>
      <c r="AZ19" s="78" t="s">
        <v>65</v>
      </c>
      <c r="BA19" s="78" t="str">
        <f>REPLACE(INDEX(GroupVertices[Group],MATCH(Vertices[[#This Row],[Vertex]],GroupVertices[Vertex],0)),1,1,"")</f>
        <v>6</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227</v>
      </c>
      <c r="C20" s="65"/>
      <c r="D20" s="65" t="s">
        <v>64</v>
      </c>
      <c r="E20" s="66">
        <v>162.22457456786816</v>
      </c>
      <c r="F20" s="68">
        <v>99.99937024155173</v>
      </c>
      <c r="G20" s="100" t="s">
        <v>412</v>
      </c>
      <c r="H20" s="65"/>
      <c r="I20" s="69" t="s">
        <v>227</v>
      </c>
      <c r="J20" s="70"/>
      <c r="K20" s="70"/>
      <c r="L20" s="69" t="s">
        <v>923</v>
      </c>
      <c r="M20" s="73">
        <v>1.2098774988618428</v>
      </c>
      <c r="N20" s="74">
        <v>5804.65380859375</v>
      </c>
      <c r="O20" s="74">
        <v>7939.703125</v>
      </c>
      <c r="P20" s="75"/>
      <c r="Q20" s="76"/>
      <c r="R20" s="76"/>
      <c r="S20" s="86"/>
      <c r="T20" s="48">
        <v>0</v>
      </c>
      <c r="U20" s="48">
        <v>2</v>
      </c>
      <c r="V20" s="49">
        <v>0</v>
      </c>
      <c r="W20" s="49">
        <v>0.00885</v>
      </c>
      <c r="X20" s="49">
        <v>0.012112</v>
      </c>
      <c r="Y20" s="49">
        <v>0.701234</v>
      </c>
      <c r="Z20" s="49">
        <v>0.5</v>
      </c>
      <c r="AA20" s="49">
        <v>0</v>
      </c>
      <c r="AB20" s="71">
        <v>20</v>
      </c>
      <c r="AC20" s="71"/>
      <c r="AD20" s="72"/>
      <c r="AE20" s="78" t="s">
        <v>668</v>
      </c>
      <c r="AF20" s="78">
        <v>74</v>
      </c>
      <c r="AG20" s="78">
        <v>18</v>
      </c>
      <c r="AH20" s="78">
        <v>32</v>
      </c>
      <c r="AI20" s="78">
        <v>9</v>
      </c>
      <c r="AJ20" s="78"/>
      <c r="AK20" s="78"/>
      <c r="AL20" s="78" t="s">
        <v>753</v>
      </c>
      <c r="AM20" s="83" t="s">
        <v>775</v>
      </c>
      <c r="AN20" s="78"/>
      <c r="AO20" s="80">
        <v>39881.18261574074</v>
      </c>
      <c r="AP20" s="78"/>
      <c r="AQ20" s="78" t="b">
        <v>1</v>
      </c>
      <c r="AR20" s="78" t="b">
        <v>0</v>
      </c>
      <c r="AS20" s="78" t="b">
        <v>0</v>
      </c>
      <c r="AT20" s="78" t="s">
        <v>603</v>
      </c>
      <c r="AU20" s="78">
        <v>2</v>
      </c>
      <c r="AV20" s="83" t="s">
        <v>833</v>
      </c>
      <c r="AW20" s="78" t="b">
        <v>0</v>
      </c>
      <c r="AX20" s="78" t="s">
        <v>857</v>
      </c>
      <c r="AY20" s="83" t="s">
        <v>875</v>
      </c>
      <c r="AZ20" s="78" t="s">
        <v>66</v>
      </c>
      <c r="BA20" s="78" t="str">
        <f>REPLACE(INDEX(GroupVertices[Group],MATCH(Vertices[[#This Row],[Vertex]],GroupVertices[Vertex],0)),1,1,"")</f>
        <v>2</v>
      </c>
      <c r="BB20" s="48"/>
      <c r="BC20" s="48"/>
      <c r="BD20" s="48"/>
      <c r="BE20" s="48"/>
      <c r="BF20" s="48" t="s">
        <v>355</v>
      </c>
      <c r="BG20" s="48" t="s">
        <v>355</v>
      </c>
      <c r="BH20" s="121" t="s">
        <v>1239</v>
      </c>
      <c r="BI20" s="121" t="s">
        <v>1239</v>
      </c>
      <c r="BJ20" s="121" t="s">
        <v>1271</v>
      </c>
      <c r="BK20" s="121" t="s">
        <v>1271</v>
      </c>
      <c r="BL20" s="121">
        <v>0</v>
      </c>
      <c r="BM20" s="124">
        <v>0</v>
      </c>
      <c r="BN20" s="121">
        <v>0</v>
      </c>
      <c r="BO20" s="124">
        <v>0</v>
      </c>
      <c r="BP20" s="121">
        <v>0</v>
      </c>
      <c r="BQ20" s="124">
        <v>0</v>
      </c>
      <c r="BR20" s="121">
        <v>19</v>
      </c>
      <c r="BS20" s="124">
        <v>100</v>
      </c>
      <c r="BT20" s="121">
        <v>19</v>
      </c>
      <c r="BU20" s="2"/>
      <c r="BV20" s="3"/>
      <c r="BW20" s="3"/>
      <c r="BX20" s="3"/>
      <c r="BY20" s="3"/>
    </row>
    <row r="21" spans="1:77" ht="41.45" customHeight="1">
      <c r="A21" s="64" t="s">
        <v>245</v>
      </c>
      <c r="C21" s="65"/>
      <c r="D21" s="65" t="s">
        <v>64</v>
      </c>
      <c r="E21" s="66">
        <v>235.19727321452498</v>
      </c>
      <c r="F21" s="68">
        <v>99.7947381057653</v>
      </c>
      <c r="G21" s="100" t="s">
        <v>840</v>
      </c>
      <c r="H21" s="65"/>
      <c r="I21" s="69" t="s">
        <v>245</v>
      </c>
      <c r="J21" s="70"/>
      <c r="K21" s="70"/>
      <c r="L21" s="69" t="s">
        <v>924</v>
      </c>
      <c r="M21" s="73">
        <v>69.40694728528189</v>
      </c>
      <c r="N21" s="74">
        <v>6577.99755859375</v>
      </c>
      <c r="O21" s="74">
        <v>7014.29833984375</v>
      </c>
      <c r="P21" s="75"/>
      <c r="Q21" s="76"/>
      <c r="R21" s="76"/>
      <c r="S21" s="86"/>
      <c r="T21" s="48">
        <v>9</v>
      </c>
      <c r="U21" s="48">
        <v>0</v>
      </c>
      <c r="V21" s="49">
        <v>94.833333</v>
      </c>
      <c r="W21" s="49">
        <v>0.013158</v>
      </c>
      <c r="X21" s="49">
        <v>0.052636</v>
      </c>
      <c r="Y21" s="49">
        <v>2.79611</v>
      </c>
      <c r="Z21" s="49">
        <v>0.125</v>
      </c>
      <c r="AA21" s="49">
        <v>0</v>
      </c>
      <c r="AB21" s="71">
        <v>21</v>
      </c>
      <c r="AC21" s="71"/>
      <c r="AD21" s="72"/>
      <c r="AE21" s="78" t="s">
        <v>669</v>
      </c>
      <c r="AF21" s="78">
        <v>849</v>
      </c>
      <c r="AG21" s="78">
        <v>5217</v>
      </c>
      <c r="AH21" s="78">
        <v>996</v>
      </c>
      <c r="AI21" s="78">
        <v>1077</v>
      </c>
      <c r="AJ21" s="78"/>
      <c r="AK21" s="78" t="s">
        <v>713</v>
      </c>
      <c r="AL21" s="78" t="s">
        <v>754</v>
      </c>
      <c r="AM21" s="83" t="s">
        <v>776</v>
      </c>
      <c r="AN21" s="78"/>
      <c r="AO21" s="80">
        <v>42112.33703703704</v>
      </c>
      <c r="AP21" s="83" t="s">
        <v>807</v>
      </c>
      <c r="AQ21" s="78" t="b">
        <v>0</v>
      </c>
      <c r="AR21" s="78" t="b">
        <v>0</v>
      </c>
      <c r="AS21" s="78" t="b">
        <v>1</v>
      </c>
      <c r="AT21" s="78" t="s">
        <v>603</v>
      </c>
      <c r="AU21" s="78">
        <v>126</v>
      </c>
      <c r="AV21" s="83" t="s">
        <v>833</v>
      </c>
      <c r="AW21" s="78" t="b">
        <v>1</v>
      </c>
      <c r="AX21" s="78" t="s">
        <v>857</v>
      </c>
      <c r="AY21" s="83" t="s">
        <v>876</v>
      </c>
      <c r="AZ21" s="78" t="s">
        <v>65</v>
      </c>
      <c r="BA21" s="78" t="str">
        <f>REPLACE(INDEX(GroupVertices[Group],MATCH(Vertices[[#This Row],[Vertex]],GroupVertices[Vertex],0)),1,1,"")</f>
        <v>2</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228</v>
      </c>
      <c r="C22" s="65"/>
      <c r="D22" s="65" t="s">
        <v>64</v>
      </c>
      <c r="E22" s="66">
        <v>168.03544151145653</v>
      </c>
      <c r="F22" s="68">
        <v>99.98307524170261</v>
      </c>
      <c r="G22" s="100" t="s">
        <v>414</v>
      </c>
      <c r="H22" s="65"/>
      <c r="I22" s="69" t="s">
        <v>228</v>
      </c>
      <c r="J22" s="70"/>
      <c r="K22" s="70"/>
      <c r="L22" s="69" t="s">
        <v>925</v>
      </c>
      <c r="M22" s="73">
        <v>6.640457781912025</v>
      </c>
      <c r="N22" s="74">
        <v>5483.80810546875</v>
      </c>
      <c r="O22" s="74">
        <v>6454.46826171875</v>
      </c>
      <c r="P22" s="75"/>
      <c r="Q22" s="76"/>
      <c r="R22" s="76"/>
      <c r="S22" s="86"/>
      <c r="T22" s="48">
        <v>2</v>
      </c>
      <c r="U22" s="48">
        <v>3</v>
      </c>
      <c r="V22" s="49">
        <v>108.833333</v>
      </c>
      <c r="W22" s="49">
        <v>0.012048</v>
      </c>
      <c r="X22" s="49">
        <v>0.032438</v>
      </c>
      <c r="Y22" s="49">
        <v>1.689166</v>
      </c>
      <c r="Z22" s="49">
        <v>0.15</v>
      </c>
      <c r="AA22" s="49">
        <v>0</v>
      </c>
      <c r="AB22" s="71">
        <v>22</v>
      </c>
      <c r="AC22" s="71"/>
      <c r="AD22" s="72"/>
      <c r="AE22" s="78" t="s">
        <v>670</v>
      </c>
      <c r="AF22" s="78">
        <v>912</v>
      </c>
      <c r="AG22" s="78">
        <v>432</v>
      </c>
      <c r="AH22" s="78">
        <v>1031</v>
      </c>
      <c r="AI22" s="78">
        <v>72</v>
      </c>
      <c r="AJ22" s="78"/>
      <c r="AK22" s="78" t="s">
        <v>714</v>
      </c>
      <c r="AL22" s="78" t="s">
        <v>755</v>
      </c>
      <c r="AM22" s="83" t="s">
        <v>777</v>
      </c>
      <c r="AN22" s="78"/>
      <c r="AO22" s="80">
        <v>39845.0499537037</v>
      </c>
      <c r="AP22" s="83" t="s">
        <v>808</v>
      </c>
      <c r="AQ22" s="78" t="b">
        <v>0</v>
      </c>
      <c r="AR22" s="78" t="b">
        <v>0</v>
      </c>
      <c r="AS22" s="78" t="b">
        <v>1</v>
      </c>
      <c r="AT22" s="78" t="s">
        <v>603</v>
      </c>
      <c r="AU22" s="78">
        <v>9</v>
      </c>
      <c r="AV22" s="83" t="s">
        <v>835</v>
      </c>
      <c r="AW22" s="78" t="b">
        <v>0</v>
      </c>
      <c r="AX22" s="78" t="s">
        <v>857</v>
      </c>
      <c r="AY22" s="83" t="s">
        <v>877</v>
      </c>
      <c r="AZ22" s="78" t="s">
        <v>66</v>
      </c>
      <c r="BA22" s="78" t="str">
        <f>REPLACE(INDEX(GroupVertices[Group],MATCH(Vertices[[#This Row],[Vertex]],GroupVertices[Vertex],0)),1,1,"")</f>
        <v>2</v>
      </c>
      <c r="BB22" s="48"/>
      <c r="BC22" s="48"/>
      <c r="BD22" s="48"/>
      <c r="BE22" s="48"/>
      <c r="BF22" s="48" t="s">
        <v>1222</v>
      </c>
      <c r="BG22" s="48" t="s">
        <v>1227</v>
      </c>
      <c r="BH22" s="121" t="s">
        <v>1240</v>
      </c>
      <c r="BI22" s="121" t="s">
        <v>1255</v>
      </c>
      <c r="BJ22" s="121" t="s">
        <v>1272</v>
      </c>
      <c r="BK22" s="121" t="s">
        <v>1272</v>
      </c>
      <c r="BL22" s="121">
        <v>5</v>
      </c>
      <c r="BM22" s="124">
        <v>4.672897196261682</v>
      </c>
      <c r="BN22" s="121">
        <v>3</v>
      </c>
      <c r="BO22" s="124">
        <v>2.803738317757009</v>
      </c>
      <c r="BP22" s="121">
        <v>0</v>
      </c>
      <c r="BQ22" s="124">
        <v>0</v>
      </c>
      <c r="BR22" s="121">
        <v>99</v>
      </c>
      <c r="BS22" s="124">
        <v>92.5233644859813</v>
      </c>
      <c r="BT22" s="121">
        <v>107</v>
      </c>
      <c r="BU22" s="2"/>
      <c r="BV22" s="3"/>
      <c r="BW22" s="3"/>
      <c r="BX22" s="3"/>
      <c r="BY22" s="3"/>
    </row>
    <row r="23" spans="1:77" ht="41.45" customHeight="1">
      <c r="A23" s="64" t="s">
        <v>246</v>
      </c>
      <c r="C23" s="65"/>
      <c r="D23" s="65" t="s">
        <v>64</v>
      </c>
      <c r="E23" s="66">
        <v>198.15650542677207</v>
      </c>
      <c r="F23" s="68">
        <v>99.8986088898277</v>
      </c>
      <c r="G23" s="100" t="s">
        <v>841</v>
      </c>
      <c r="H23" s="65"/>
      <c r="I23" s="69" t="s">
        <v>246</v>
      </c>
      <c r="J23" s="70"/>
      <c r="K23" s="70"/>
      <c r="L23" s="69" t="s">
        <v>926</v>
      </c>
      <c r="M23" s="73">
        <v>34.79027731675669</v>
      </c>
      <c r="N23" s="74">
        <v>4482.982421875</v>
      </c>
      <c r="O23" s="74">
        <v>7617.47119140625</v>
      </c>
      <c r="P23" s="75"/>
      <c r="Q23" s="76"/>
      <c r="R23" s="76"/>
      <c r="S23" s="86"/>
      <c r="T23" s="48">
        <v>1</v>
      </c>
      <c r="U23" s="48">
        <v>0</v>
      </c>
      <c r="V23" s="49">
        <v>0</v>
      </c>
      <c r="W23" s="49">
        <v>0.00813</v>
      </c>
      <c r="X23" s="49">
        <v>0.004618</v>
      </c>
      <c r="Y23" s="49">
        <v>0.437158</v>
      </c>
      <c r="Z23" s="49">
        <v>0</v>
      </c>
      <c r="AA23" s="49">
        <v>0</v>
      </c>
      <c r="AB23" s="71">
        <v>23</v>
      </c>
      <c r="AC23" s="71"/>
      <c r="AD23" s="72"/>
      <c r="AE23" s="78" t="s">
        <v>671</v>
      </c>
      <c r="AF23" s="78">
        <v>569</v>
      </c>
      <c r="AG23" s="78">
        <v>2578</v>
      </c>
      <c r="AH23" s="78">
        <v>4250</v>
      </c>
      <c r="AI23" s="78">
        <v>58</v>
      </c>
      <c r="AJ23" s="78"/>
      <c r="AK23" s="78" t="s">
        <v>715</v>
      </c>
      <c r="AL23" s="78" t="s">
        <v>755</v>
      </c>
      <c r="AM23" s="83" t="s">
        <v>777</v>
      </c>
      <c r="AN23" s="78"/>
      <c r="AO23" s="80">
        <v>39909.787523148145</v>
      </c>
      <c r="AP23" s="83" t="s">
        <v>809</v>
      </c>
      <c r="AQ23" s="78" t="b">
        <v>0</v>
      </c>
      <c r="AR23" s="78" t="b">
        <v>0</v>
      </c>
      <c r="AS23" s="78" t="b">
        <v>0</v>
      </c>
      <c r="AT23" s="78" t="s">
        <v>603</v>
      </c>
      <c r="AU23" s="78">
        <v>72</v>
      </c>
      <c r="AV23" s="83" t="s">
        <v>833</v>
      </c>
      <c r="AW23" s="78" t="b">
        <v>0</v>
      </c>
      <c r="AX23" s="78" t="s">
        <v>857</v>
      </c>
      <c r="AY23" s="83" t="s">
        <v>878</v>
      </c>
      <c r="AZ23" s="78" t="s">
        <v>65</v>
      </c>
      <c r="BA23" s="78"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229</v>
      </c>
      <c r="C24" s="65"/>
      <c r="D24" s="65" t="s">
        <v>64</v>
      </c>
      <c r="E24" s="66">
        <v>165.87391129572558</v>
      </c>
      <c r="F24" s="68">
        <v>99.98913666676725</v>
      </c>
      <c r="G24" s="100" t="s">
        <v>413</v>
      </c>
      <c r="H24" s="65"/>
      <c r="I24" s="69" t="s">
        <v>229</v>
      </c>
      <c r="J24" s="70"/>
      <c r="K24" s="70"/>
      <c r="L24" s="69" t="s">
        <v>927</v>
      </c>
      <c r="M24" s="73">
        <v>4.620386855366789</v>
      </c>
      <c r="N24" s="74">
        <v>7487.87158203125</v>
      </c>
      <c r="O24" s="74">
        <v>8280.22265625</v>
      </c>
      <c r="P24" s="75"/>
      <c r="Q24" s="76"/>
      <c r="R24" s="76"/>
      <c r="S24" s="86"/>
      <c r="T24" s="48">
        <v>0</v>
      </c>
      <c r="U24" s="48">
        <v>2</v>
      </c>
      <c r="V24" s="49">
        <v>0</v>
      </c>
      <c r="W24" s="49">
        <v>0.011494</v>
      </c>
      <c r="X24" s="49">
        <v>0.026669</v>
      </c>
      <c r="Y24" s="49">
        <v>0.708596</v>
      </c>
      <c r="Z24" s="49">
        <v>0.5</v>
      </c>
      <c r="AA24" s="49">
        <v>0</v>
      </c>
      <c r="AB24" s="71">
        <v>24</v>
      </c>
      <c r="AC24" s="71"/>
      <c r="AD24" s="72"/>
      <c r="AE24" s="78" t="s">
        <v>672</v>
      </c>
      <c r="AF24" s="78">
        <v>1092</v>
      </c>
      <c r="AG24" s="78">
        <v>278</v>
      </c>
      <c r="AH24" s="78">
        <v>130</v>
      </c>
      <c r="AI24" s="78">
        <v>100</v>
      </c>
      <c r="AJ24" s="78"/>
      <c r="AK24" s="78" t="s">
        <v>716</v>
      </c>
      <c r="AL24" s="78" t="s">
        <v>747</v>
      </c>
      <c r="AM24" s="83" t="s">
        <v>778</v>
      </c>
      <c r="AN24" s="78"/>
      <c r="AO24" s="80">
        <v>43039.30126157407</v>
      </c>
      <c r="AP24" s="83" t="s">
        <v>810</v>
      </c>
      <c r="AQ24" s="78" t="b">
        <v>0</v>
      </c>
      <c r="AR24" s="78" t="b">
        <v>0</v>
      </c>
      <c r="AS24" s="78" t="b">
        <v>1</v>
      </c>
      <c r="AT24" s="78" t="s">
        <v>603</v>
      </c>
      <c r="AU24" s="78">
        <v>2</v>
      </c>
      <c r="AV24" s="83" t="s">
        <v>833</v>
      </c>
      <c r="AW24" s="78" t="b">
        <v>0</v>
      </c>
      <c r="AX24" s="78" t="s">
        <v>857</v>
      </c>
      <c r="AY24" s="83" t="s">
        <v>879</v>
      </c>
      <c r="AZ24" s="78" t="s">
        <v>66</v>
      </c>
      <c r="BA24" s="78" t="str">
        <f>REPLACE(INDEX(GroupVertices[Group],MATCH(Vertices[[#This Row],[Vertex]],GroupVertices[Vertex],0)),1,1,"")</f>
        <v>2</v>
      </c>
      <c r="BB24" s="48"/>
      <c r="BC24" s="48"/>
      <c r="BD24" s="48"/>
      <c r="BE24" s="48"/>
      <c r="BF24" s="48" t="s">
        <v>358</v>
      </c>
      <c r="BG24" s="48" t="s">
        <v>358</v>
      </c>
      <c r="BH24" s="121" t="s">
        <v>1241</v>
      </c>
      <c r="BI24" s="121" t="s">
        <v>1256</v>
      </c>
      <c r="BJ24" s="121" t="s">
        <v>1175</v>
      </c>
      <c r="BK24" s="121" t="s">
        <v>1175</v>
      </c>
      <c r="BL24" s="121">
        <v>1</v>
      </c>
      <c r="BM24" s="124">
        <v>2.0833333333333335</v>
      </c>
      <c r="BN24" s="121">
        <v>0</v>
      </c>
      <c r="BO24" s="124">
        <v>0</v>
      </c>
      <c r="BP24" s="121">
        <v>0</v>
      </c>
      <c r="BQ24" s="124">
        <v>0</v>
      </c>
      <c r="BR24" s="121">
        <v>47</v>
      </c>
      <c r="BS24" s="124">
        <v>97.91666666666667</v>
      </c>
      <c r="BT24" s="121">
        <v>48</v>
      </c>
      <c r="BU24" s="2"/>
      <c r="BV24" s="3"/>
      <c r="BW24" s="3"/>
      <c r="BX24" s="3"/>
      <c r="BY24" s="3"/>
    </row>
    <row r="25" spans="1:77" ht="41.45" customHeight="1">
      <c r="A25" s="64" t="s">
        <v>230</v>
      </c>
      <c r="C25" s="65"/>
      <c r="D25" s="65" t="s">
        <v>64</v>
      </c>
      <c r="E25" s="66">
        <v>162.3789695832775</v>
      </c>
      <c r="F25" s="68">
        <v>99.99893728261854</v>
      </c>
      <c r="G25" s="100" t="s">
        <v>406</v>
      </c>
      <c r="H25" s="65"/>
      <c r="I25" s="69" t="s">
        <v>230</v>
      </c>
      <c r="J25" s="70"/>
      <c r="K25" s="70"/>
      <c r="L25" s="69" t="s">
        <v>928</v>
      </c>
      <c r="M25" s="73">
        <v>1.3541682793293597</v>
      </c>
      <c r="N25" s="74">
        <v>4875.8876953125</v>
      </c>
      <c r="O25" s="74">
        <v>4576.01318359375</v>
      </c>
      <c r="P25" s="75"/>
      <c r="Q25" s="76"/>
      <c r="R25" s="76"/>
      <c r="S25" s="86"/>
      <c r="T25" s="48">
        <v>0</v>
      </c>
      <c r="U25" s="48">
        <v>2</v>
      </c>
      <c r="V25" s="49">
        <v>0</v>
      </c>
      <c r="W25" s="49">
        <v>0.011628</v>
      </c>
      <c r="X25" s="49">
        <v>0.023793</v>
      </c>
      <c r="Y25" s="49">
        <v>0.731677</v>
      </c>
      <c r="Z25" s="49">
        <v>0.5</v>
      </c>
      <c r="AA25" s="49">
        <v>0</v>
      </c>
      <c r="AB25" s="71">
        <v>25</v>
      </c>
      <c r="AC25" s="71"/>
      <c r="AD25" s="72"/>
      <c r="AE25" s="78" t="s">
        <v>673</v>
      </c>
      <c r="AF25" s="78">
        <v>137</v>
      </c>
      <c r="AG25" s="78">
        <v>29</v>
      </c>
      <c r="AH25" s="78">
        <v>117</v>
      </c>
      <c r="AI25" s="78">
        <v>63</v>
      </c>
      <c r="AJ25" s="78"/>
      <c r="AK25" s="78"/>
      <c r="AL25" s="78"/>
      <c r="AM25" s="78"/>
      <c r="AN25" s="78"/>
      <c r="AO25" s="80">
        <v>40318.75740740741</v>
      </c>
      <c r="AP25" s="78"/>
      <c r="AQ25" s="78" t="b">
        <v>1</v>
      </c>
      <c r="AR25" s="78" t="b">
        <v>1</v>
      </c>
      <c r="AS25" s="78" t="b">
        <v>1</v>
      </c>
      <c r="AT25" s="78" t="s">
        <v>603</v>
      </c>
      <c r="AU25" s="78">
        <v>2</v>
      </c>
      <c r="AV25" s="83" t="s">
        <v>833</v>
      </c>
      <c r="AW25" s="78" t="b">
        <v>0</v>
      </c>
      <c r="AX25" s="78" t="s">
        <v>857</v>
      </c>
      <c r="AY25" s="83" t="s">
        <v>880</v>
      </c>
      <c r="AZ25" s="78" t="s">
        <v>66</v>
      </c>
      <c r="BA25" s="78" t="str">
        <f>REPLACE(INDEX(GroupVertices[Group],MATCH(Vertices[[#This Row],[Vertex]],GroupVertices[Vertex],0)),1,1,"")</f>
        <v>2</v>
      </c>
      <c r="BB25" s="48"/>
      <c r="BC25" s="48"/>
      <c r="BD25" s="48"/>
      <c r="BE25" s="48"/>
      <c r="BF25" s="48" t="s">
        <v>242</v>
      </c>
      <c r="BG25" s="48" t="s">
        <v>242</v>
      </c>
      <c r="BH25" s="121" t="s">
        <v>1242</v>
      </c>
      <c r="BI25" s="121" t="s">
        <v>1257</v>
      </c>
      <c r="BJ25" s="121" t="s">
        <v>1273</v>
      </c>
      <c r="BK25" s="121" t="s">
        <v>1273</v>
      </c>
      <c r="BL25" s="121">
        <v>2</v>
      </c>
      <c r="BM25" s="124">
        <v>4.651162790697675</v>
      </c>
      <c r="BN25" s="121">
        <v>1</v>
      </c>
      <c r="BO25" s="124">
        <v>2.3255813953488373</v>
      </c>
      <c r="BP25" s="121">
        <v>0</v>
      </c>
      <c r="BQ25" s="124">
        <v>0</v>
      </c>
      <c r="BR25" s="121">
        <v>40</v>
      </c>
      <c r="BS25" s="124">
        <v>93.02325581395348</v>
      </c>
      <c r="BT25" s="121">
        <v>43</v>
      </c>
      <c r="BU25" s="2"/>
      <c r="BV25" s="3"/>
      <c r="BW25" s="3"/>
      <c r="BX25" s="3"/>
      <c r="BY25" s="3"/>
    </row>
    <row r="26" spans="1:77" ht="41.45" customHeight="1">
      <c r="A26" s="64" t="s">
        <v>231</v>
      </c>
      <c r="C26" s="65"/>
      <c r="D26" s="65" t="s">
        <v>64</v>
      </c>
      <c r="E26" s="66">
        <v>162.91233418196435</v>
      </c>
      <c r="F26" s="68">
        <v>99.99744160630388</v>
      </c>
      <c r="G26" s="100" t="s">
        <v>842</v>
      </c>
      <c r="H26" s="65"/>
      <c r="I26" s="69" t="s">
        <v>231</v>
      </c>
      <c r="J26" s="70"/>
      <c r="K26" s="70"/>
      <c r="L26" s="69" t="s">
        <v>929</v>
      </c>
      <c r="M26" s="73">
        <v>1.8526273391262364</v>
      </c>
      <c r="N26" s="74">
        <v>6689.70849609375</v>
      </c>
      <c r="O26" s="74">
        <v>9615.0380859375</v>
      </c>
      <c r="P26" s="75"/>
      <c r="Q26" s="76"/>
      <c r="R26" s="76"/>
      <c r="S26" s="86"/>
      <c r="T26" s="48">
        <v>0</v>
      </c>
      <c r="U26" s="48">
        <v>2</v>
      </c>
      <c r="V26" s="49">
        <v>0</v>
      </c>
      <c r="W26" s="49">
        <v>0.011494</v>
      </c>
      <c r="X26" s="49">
        <v>0.026669</v>
      </c>
      <c r="Y26" s="49">
        <v>0.708596</v>
      </c>
      <c r="Z26" s="49">
        <v>0.5</v>
      </c>
      <c r="AA26" s="49">
        <v>0</v>
      </c>
      <c r="AB26" s="71">
        <v>26</v>
      </c>
      <c r="AC26" s="71"/>
      <c r="AD26" s="72"/>
      <c r="AE26" s="78" t="s">
        <v>674</v>
      </c>
      <c r="AF26" s="78">
        <v>383</v>
      </c>
      <c r="AG26" s="78">
        <v>67</v>
      </c>
      <c r="AH26" s="78">
        <v>232</v>
      </c>
      <c r="AI26" s="78">
        <v>650</v>
      </c>
      <c r="AJ26" s="78"/>
      <c r="AK26" s="78" t="s">
        <v>717</v>
      </c>
      <c r="AL26" s="78" t="s">
        <v>621</v>
      </c>
      <c r="AM26" s="78"/>
      <c r="AN26" s="78"/>
      <c r="AO26" s="80">
        <v>40481.14634259259</v>
      </c>
      <c r="AP26" s="83" t="s">
        <v>811</v>
      </c>
      <c r="AQ26" s="78" t="b">
        <v>0</v>
      </c>
      <c r="AR26" s="78" t="b">
        <v>0</v>
      </c>
      <c r="AS26" s="78" t="b">
        <v>1</v>
      </c>
      <c r="AT26" s="78" t="s">
        <v>603</v>
      </c>
      <c r="AU26" s="78">
        <v>2</v>
      </c>
      <c r="AV26" s="83" t="s">
        <v>833</v>
      </c>
      <c r="AW26" s="78" t="b">
        <v>0</v>
      </c>
      <c r="AX26" s="78" t="s">
        <v>857</v>
      </c>
      <c r="AY26" s="83" t="s">
        <v>881</v>
      </c>
      <c r="AZ26" s="78" t="s">
        <v>66</v>
      </c>
      <c r="BA26" s="78" t="str">
        <f>REPLACE(INDEX(GroupVertices[Group],MATCH(Vertices[[#This Row],[Vertex]],GroupVertices[Vertex],0)),1,1,"")</f>
        <v>2</v>
      </c>
      <c r="BB26" s="48"/>
      <c r="BC26" s="48"/>
      <c r="BD26" s="48"/>
      <c r="BE26" s="48"/>
      <c r="BF26" s="48" t="s">
        <v>362</v>
      </c>
      <c r="BG26" s="48" t="s">
        <v>362</v>
      </c>
      <c r="BH26" s="121" t="s">
        <v>1243</v>
      </c>
      <c r="BI26" s="121" t="s">
        <v>1243</v>
      </c>
      <c r="BJ26" s="121" t="s">
        <v>1274</v>
      </c>
      <c r="BK26" s="121" t="s">
        <v>1274</v>
      </c>
      <c r="BL26" s="121">
        <v>1</v>
      </c>
      <c r="BM26" s="124">
        <v>6.25</v>
      </c>
      <c r="BN26" s="121">
        <v>0</v>
      </c>
      <c r="BO26" s="124">
        <v>0</v>
      </c>
      <c r="BP26" s="121">
        <v>0</v>
      </c>
      <c r="BQ26" s="124">
        <v>0</v>
      </c>
      <c r="BR26" s="121">
        <v>15</v>
      </c>
      <c r="BS26" s="124">
        <v>93.75</v>
      </c>
      <c r="BT26" s="121">
        <v>16</v>
      </c>
      <c r="BU26" s="2"/>
      <c r="BV26" s="3"/>
      <c r="BW26" s="3"/>
      <c r="BX26" s="3"/>
      <c r="BY26" s="3"/>
    </row>
    <row r="27" spans="1:77" ht="41.45" customHeight="1">
      <c r="A27" s="64" t="s">
        <v>232</v>
      </c>
      <c r="C27" s="65"/>
      <c r="D27" s="65" t="s">
        <v>64</v>
      </c>
      <c r="E27" s="66">
        <v>162.88426236098084</v>
      </c>
      <c r="F27" s="68">
        <v>99.99752032610992</v>
      </c>
      <c r="G27" s="100" t="s">
        <v>415</v>
      </c>
      <c r="H27" s="65"/>
      <c r="I27" s="69" t="s">
        <v>232</v>
      </c>
      <c r="J27" s="70"/>
      <c r="K27" s="70"/>
      <c r="L27" s="69" t="s">
        <v>930</v>
      </c>
      <c r="M27" s="73">
        <v>1.826392651768506</v>
      </c>
      <c r="N27" s="74">
        <v>6858.341796875</v>
      </c>
      <c r="O27" s="74">
        <v>4603.4658203125</v>
      </c>
      <c r="P27" s="75"/>
      <c r="Q27" s="76"/>
      <c r="R27" s="76"/>
      <c r="S27" s="86"/>
      <c r="T27" s="48">
        <v>0</v>
      </c>
      <c r="U27" s="48">
        <v>2</v>
      </c>
      <c r="V27" s="49">
        <v>0</v>
      </c>
      <c r="W27" s="49">
        <v>0.011494</v>
      </c>
      <c r="X27" s="49">
        <v>0.026669</v>
      </c>
      <c r="Y27" s="49">
        <v>0.708596</v>
      </c>
      <c r="Z27" s="49">
        <v>0.5</v>
      </c>
      <c r="AA27" s="49">
        <v>0</v>
      </c>
      <c r="AB27" s="71">
        <v>27</v>
      </c>
      <c r="AC27" s="71"/>
      <c r="AD27" s="72"/>
      <c r="AE27" s="78" t="s">
        <v>675</v>
      </c>
      <c r="AF27" s="78">
        <v>370</v>
      </c>
      <c r="AG27" s="78">
        <v>65</v>
      </c>
      <c r="AH27" s="78">
        <v>67</v>
      </c>
      <c r="AI27" s="78">
        <v>89</v>
      </c>
      <c r="AJ27" s="78"/>
      <c r="AK27" s="78" t="s">
        <v>718</v>
      </c>
      <c r="AL27" s="78" t="s">
        <v>747</v>
      </c>
      <c r="AM27" s="83" t="s">
        <v>779</v>
      </c>
      <c r="AN27" s="78"/>
      <c r="AO27" s="80">
        <v>43338.71706018518</v>
      </c>
      <c r="AP27" s="83" t="s">
        <v>812</v>
      </c>
      <c r="AQ27" s="78" t="b">
        <v>0</v>
      </c>
      <c r="AR27" s="78" t="b">
        <v>0</v>
      </c>
      <c r="AS27" s="78" t="b">
        <v>0</v>
      </c>
      <c r="AT27" s="78" t="s">
        <v>603</v>
      </c>
      <c r="AU27" s="78">
        <v>1</v>
      </c>
      <c r="AV27" s="83" t="s">
        <v>833</v>
      </c>
      <c r="AW27" s="78" t="b">
        <v>0</v>
      </c>
      <c r="AX27" s="78" t="s">
        <v>857</v>
      </c>
      <c r="AY27" s="83" t="s">
        <v>882</v>
      </c>
      <c r="AZ27" s="78" t="s">
        <v>66</v>
      </c>
      <c r="BA27" s="78" t="str">
        <f>REPLACE(INDEX(GroupVertices[Group],MATCH(Vertices[[#This Row],[Vertex]],GroupVertices[Vertex],0)),1,1,"")</f>
        <v>2</v>
      </c>
      <c r="BB27" s="48"/>
      <c r="BC27" s="48"/>
      <c r="BD27" s="48"/>
      <c r="BE27" s="48"/>
      <c r="BF27" s="48" t="s">
        <v>358</v>
      </c>
      <c r="BG27" s="48" t="s">
        <v>358</v>
      </c>
      <c r="BH27" s="121" t="s">
        <v>1241</v>
      </c>
      <c r="BI27" s="121" t="s">
        <v>1256</v>
      </c>
      <c r="BJ27" s="121" t="s">
        <v>1175</v>
      </c>
      <c r="BK27" s="121" t="s">
        <v>1175</v>
      </c>
      <c r="BL27" s="121">
        <v>1</v>
      </c>
      <c r="BM27" s="124">
        <v>2.0833333333333335</v>
      </c>
      <c r="BN27" s="121">
        <v>0</v>
      </c>
      <c r="BO27" s="124">
        <v>0</v>
      </c>
      <c r="BP27" s="121">
        <v>0</v>
      </c>
      <c r="BQ27" s="124">
        <v>0</v>
      </c>
      <c r="BR27" s="121">
        <v>47</v>
      </c>
      <c r="BS27" s="124">
        <v>97.91666666666667</v>
      </c>
      <c r="BT27" s="121">
        <v>48</v>
      </c>
      <c r="BU27" s="2"/>
      <c r="BV27" s="3"/>
      <c r="BW27" s="3"/>
      <c r="BX27" s="3"/>
      <c r="BY27" s="3"/>
    </row>
    <row r="28" spans="1:77" ht="41.45" customHeight="1">
      <c r="A28" s="64" t="s">
        <v>233</v>
      </c>
      <c r="C28" s="65"/>
      <c r="D28" s="65" t="s">
        <v>64</v>
      </c>
      <c r="E28" s="66">
        <v>177.59389655634465</v>
      </c>
      <c r="F28" s="68">
        <v>99.9562711477479</v>
      </c>
      <c r="G28" s="100" t="s">
        <v>416</v>
      </c>
      <c r="H28" s="65"/>
      <c r="I28" s="69" t="s">
        <v>233</v>
      </c>
      <c r="J28" s="70"/>
      <c r="K28" s="70"/>
      <c r="L28" s="69" t="s">
        <v>931</v>
      </c>
      <c r="M28" s="73">
        <v>15.573368827219209</v>
      </c>
      <c r="N28" s="74">
        <v>9290.818359375</v>
      </c>
      <c r="O28" s="74">
        <v>4470.14111328125</v>
      </c>
      <c r="P28" s="75"/>
      <c r="Q28" s="76"/>
      <c r="R28" s="76"/>
      <c r="S28" s="86"/>
      <c r="T28" s="48">
        <v>1</v>
      </c>
      <c r="U28" s="48">
        <v>1</v>
      </c>
      <c r="V28" s="49">
        <v>0</v>
      </c>
      <c r="W28" s="49">
        <v>0</v>
      </c>
      <c r="X28" s="49">
        <v>0</v>
      </c>
      <c r="Y28" s="49">
        <v>0.999989</v>
      </c>
      <c r="Z28" s="49">
        <v>0</v>
      </c>
      <c r="AA28" s="49" t="s">
        <v>1456</v>
      </c>
      <c r="AB28" s="71">
        <v>28</v>
      </c>
      <c r="AC28" s="71"/>
      <c r="AD28" s="72"/>
      <c r="AE28" s="78" t="s">
        <v>676</v>
      </c>
      <c r="AF28" s="78">
        <v>3265</v>
      </c>
      <c r="AG28" s="78">
        <v>1113</v>
      </c>
      <c r="AH28" s="78">
        <v>35617</v>
      </c>
      <c r="AI28" s="78">
        <v>19343</v>
      </c>
      <c r="AJ28" s="78"/>
      <c r="AK28" s="78" t="s">
        <v>719</v>
      </c>
      <c r="AL28" s="78" t="s">
        <v>756</v>
      </c>
      <c r="AM28" s="78"/>
      <c r="AN28" s="78"/>
      <c r="AO28" s="80">
        <v>40729.85873842592</v>
      </c>
      <c r="AP28" s="83" t="s">
        <v>813</v>
      </c>
      <c r="AQ28" s="78" t="b">
        <v>0</v>
      </c>
      <c r="AR28" s="78" t="b">
        <v>0</v>
      </c>
      <c r="AS28" s="78" t="b">
        <v>1</v>
      </c>
      <c r="AT28" s="78" t="s">
        <v>603</v>
      </c>
      <c r="AU28" s="78">
        <v>40</v>
      </c>
      <c r="AV28" s="83" t="s">
        <v>836</v>
      </c>
      <c r="AW28" s="78" t="b">
        <v>0</v>
      </c>
      <c r="AX28" s="78" t="s">
        <v>857</v>
      </c>
      <c r="AY28" s="83" t="s">
        <v>883</v>
      </c>
      <c r="AZ28" s="78" t="s">
        <v>66</v>
      </c>
      <c r="BA28" s="78" t="str">
        <f>REPLACE(INDEX(GroupVertices[Group],MATCH(Vertices[[#This Row],[Vertex]],GroupVertices[Vertex],0)),1,1,"")</f>
        <v>5</v>
      </c>
      <c r="BB28" s="48"/>
      <c r="BC28" s="48"/>
      <c r="BD28" s="48"/>
      <c r="BE28" s="48"/>
      <c r="BF28" s="48" t="s">
        <v>355</v>
      </c>
      <c r="BG28" s="48" t="s">
        <v>355</v>
      </c>
      <c r="BH28" s="121" t="s">
        <v>1244</v>
      </c>
      <c r="BI28" s="121" t="s">
        <v>1244</v>
      </c>
      <c r="BJ28" s="121" t="s">
        <v>1275</v>
      </c>
      <c r="BK28" s="121" t="s">
        <v>1275</v>
      </c>
      <c r="BL28" s="121">
        <v>0</v>
      </c>
      <c r="BM28" s="124">
        <v>0</v>
      </c>
      <c r="BN28" s="121">
        <v>0</v>
      </c>
      <c r="BO28" s="124">
        <v>0</v>
      </c>
      <c r="BP28" s="121">
        <v>0</v>
      </c>
      <c r="BQ28" s="124">
        <v>0</v>
      </c>
      <c r="BR28" s="121">
        <v>19</v>
      </c>
      <c r="BS28" s="124">
        <v>100</v>
      </c>
      <c r="BT28" s="121">
        <v>19</v>
      </c>
      <c r="BU28" s="2"/>
      <c r="BV28" s="3"/>
      <c r="BW28" s="3"/>
      <c r="BX28" s="3"/>
      <c r="BY28" s="3"/>
    </row>
    <row r="29" spans="1:77" ht="41.45" customHeight="1">
      <c r="A29" s="64" t="s">
        <v>234</v>
      </c>
      <c r="C29" s="65"/>
      <c r="D29" s="65" t="s">
        <v>64</v>
      </c>
      <c r="E29" s="66">
        <v>177.2289628835589</v>
      </c>
      <c r="F29" s="68">
        <v>99.95729450522634</v>
      </c>
      <c r="G29" s="100" t="s">
        <v>417</v>
      </c>
      <c r="H29" s="65"/>
      <c r="I29" s="69" t="s">
        <v>234</v>
      </c>
      <c r="J29" s="70"/>
      <c r="K29" s="70"/>
      <c r="L29" s="69" t="s">
        <v>932</v>
      </c>
      <c r="M29" s="73">
        <v>15.232317891568716</v>
      </c>
      <c r="N29" s="74">
        <v>7556.099609375</v>
      </c>
      <c r="O29" s="74">
        <v>2952.658935546875</v>
      </c>
      <c r="P29" s="75"/>
      <c r="Q29" s="76"/>
      <c r="R29" s="76"/>
      <c r="S29" s="86"/>
      <c r="T29" s="48">
        <v>0</v>
      </c>
      <c r="U29" s="48">
        <v>1</v>
      </c>
      <c r="V29" s="49">
        <v>0</v>
      </c>
      <c r="W29" s="49">
        <v>0.008547</v>
      </c>
      <c r="X29" s="49">
        <v>0.005838</v>
      </c>
      <c r="Y29" s="49">
        <v>0.435791</v>
      </c>
      <c r="Z29" s="49">
        <v>0</v>
      </c>
      <c r="AA29" s="49">
        <v>0</v>
      </c>
      <c r="AB29" s="71">
        <v>29</v>
      </c>
      <c r="AC29" s="71"/>
      <c r="AD29" s="72"/>
      <c r="AE29" s="78" t="s">
        <v>677</v>
      </c>
      <c r="AF29" s="78">
        <v>2296</v>
      </c>
      <c r="AG29" s="78">
        <v>1087</v>
      </c>
      <c r="AH29" s="78">
        <v>1465</v>
      </c>
      <c r="AI29" s="78">
        <v>7878</v>
      </c>
      <c r="AJ29" s="78"/>
      <c r="AK29" s="78" t="s">
        <v>720</v>
      </c>
      <c r="AL29" s="78" t="s">
        <v>621</v>
      </c>
      <c r="AM29" s="83" t="s">
        <v>780</v>
      </c>
      <c r="AN29" s="78"/>
      <c r="AO29" s="80">
        <v>42319.891388888886</v>
      </c>
      <c r="AP29" s="83" t="s">
        <v>814</v>
      </c>
      <c r="AQ29" s="78" t="b">
        <v>0</v>
      </c>
      <c r="AR29" s="78" t="b">
        <v>0</v>
      </c>
      <c r="AS29" s="78" t="b">
        <v>0</v>
      </c>
      <c r="AT29" s="78" t="s">
        <v>603</v>
      </c>
      <c r="AU29" s="78">
        <v>28</v>
      </c>
      <c r="AV29" s="83" t="s">
        <v>833</v>
      </c>
      <c r="AW29" s="78" t="b">
        <v>0</v>
      </c>
      <c r="AX29" s="78" t="s">
        <v>857</v>
      </c>
      <c r="AY29" s="83" t="s">
        <v>884</v>
      </c>
      <c r="AZ29" s="78" t="s">
        <v>66</v>
      </c>
      <c r="BA29" s="78" t="str">
        <f>REPLACE(INDEX(GroupVertices[Group],MATCH(Vertices[[#This Row],[Vertex]],GroupVertices[Vertex],0)),1,1,"")</f>
        <v>3</v>
      </c>
      <c r="BB29" s="48"/>
      <c r="BC29" s="48"/>
      <c r="BD29" s="48"/>
      <c r="BE29" s="48"/>
      <c r="BF29" s="48" t="s">
        <v>355</v>
      </c>
      <c r="BG29" s="48" t="s">
        <v>355</v>
      </c>
      <c r="BH29" s="121" t="s">
        <v>1245</v>
      </c>
      <c r="BI29" s="121" t="s">
        <v>1245</v>
      </c>
      <c r="BJ29" s="121" t="s">
        <v>1276</v>
      </c>
      <c r="BK29" s="121" t="s">
        <v>1276</v>
      </c>
      <c r="BL29" s="121">
        <v>1</v>
      </c>
      <c r="BM29" s="124">
        <v>4.3478260869565215</v>
      </c>
      <c r="BN29" s="121">
        <v>1</v>
      </c>
      <c r="BO29" s="124">
        <v>4.3478260869565215</v>
      </c>
      <c r="BP29" s="121">
        <v>0</v>
      </c>
      <c r="BQ29" s="124">
        <v>0</v>
      </c>
      <c r="BR29" s="121">
        <v>21</v>
      </c>
      <c r="BS29" s="124">
        <v>91.30434782608695</v>
      </c>
      <c r="BT29" s="121">
        <v>23</v>
      </c>
      <c r="BU29" s="2"/>
      <c r="BV29" s="3"/>
      <c r="BW29" s="3"/>
      <c r="BX29" s="3"/>
      <c r="BY29" s="3"/>
    </row>
    <row r="30" spans="1:77" ht="41.45" customHeight="1">
      <c r="A30" s="64" t="s">
        <v>247</v>
      </c>
      <c r="C30" s="65"/>
      <c r="D30" s="65" t="s">
        <v>64</v>
      </c>
      <c r="E30" s="66">
        <v>502.4410089776229</v>
      </c>
      <c r="F30" s="68">
        <v>99.04532555231783</v>
      </c>
      <c r="G30" s="100" t="s">
        <v>843</v>
      </c>
      <c r="H30" s="65"/>
      <c r="I30" s="69" t="s">
        <v>247</v>
      </c>
      <c r="J30" s="70"/>
      <c r="K30" s="70"/>
      <c r="L30" s="69" t="s">
        <v>933</v>
      </c>
      <c r="M30" s="73">
        <v>319.16117093087485</v>
      </c>
      <c r="N30" s="74">
        <v>6014.74853515625</v>
      </c>
      <c r="O30" s="74">
        <v>3015.197021484375</v>
      </c>
      <c r="P30" s="75"/>
      <c r="Q30" s="76"/>
      <c r="R30" s="76"/>
      <c r="S30" s="86"/>
      <c r="T30" s="48">
        <v>7</v>
      </c>
      <c r="U30" s="48">
        <v>0</v>
      </c>
      <c r="V30" s="49">
        <v>173.666667</v>
      </c>
      <c r="W30" s="49">
        <v>0.012987</v>
      </c>
      <c r="X30" s="49">
        <v>0.041004</v>
      </c>
      <c r="Y30" s="49">
        <v>2.353578</v>
      </c>
      <c r="Z30" s="49">
        <v>0.11904761904761904</v>
      </c>
      <c r="AA30" s="49">
        <v>0</v>
      </c>
      <c r="AB30" s="71">
        <v>30</v>
      </c>
      <c r="AC30" s="71"/>
      <c r="AD30" s="72"/>
      <c r="AE30" s="78" t="s">
        <v>678</v>
      </c>
      <c r="AF30" s="78">
        <v>727</v>
      </c>
      <c r="AG30" s="78">
        <v>24257</v>
      </c>
      <c r="AH30" s="78">
        <v>3656</v>
      </c>
      <c r="AI30" s="78">
        <v>516</v>
      </c>
      <c r="AJ30" s="78"/>
      <c r="AK30" s="78" t="s">
        <v>721</v>
      </c>
      <c r="AL30" s="78" t="s">
        <v>757</v>
      </c>
      <c r="AM30" s="83" t="s">
        <v>781</v>
      </c>
      <c r="AN30" s="78"/>
      <c r="AO30" s="80">
        <v>40003.74799768518</v>
      </c>
      <c r="AP30" s="83" t="s">
        <v>815</v>
      </c>
      <c r="AQ30" s="78" t="b">
        <v>0</v>
      </c>
      <c r="AR30" s="78" t="b">
        <v>0</v>
      </c>
      <c r="AS30" s="78" t="b">
        <v>1</v>
      </c>
      <c r="AT30" s="78" t="s">
        <v>603</v>
      </c>
      <c r="AU30" s="78">
        <v>655</v>
      </c>
      <c r="AV30" s="83" t="s">
        <v>833</v>
      </c>
      <c r="AW30" s="78" t="b">
        <v>1</v>
      </c>
      <c r="AX30" s="78" t="s">
        <v>857</v>
      </c>
      <c r="AY30" s="83" t="s">
        <v>885</v>
      </c>
      <c r="AZ30" s="78" t="s">
        <v>65</v>
      </c>
      <c r="BA30" s="78"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235</v>
      </c>
      <c r="C31" s="65"/>
      <c r="D31" s="65" t="s">
        <v>64</v>
      </c>
      <c r="E31" s="66">
        <v>167.19328688195097</v>
      </c>
      <c r="F31" s="68">
        <v>99.98543683588363</v>
      </c>
      <c r="G31" s="100" t="s">
        <v>418</v>
      </c>
      <c r="H31" s="65"/>
      <c r="I31" s="69" t="s">
        <v>235</v>
      </c>
      <c r="J31" s="70"/>
      <c r="K31" s="70"/>
      <c r="L31" s="69" t="s">
        <v>934</v>
      </c>
      <c r="M31" s="73">
        <v>5.853417161180115</v>
      </c>
      <c r="N31" s="74">
        <v>6070.96484375</v>
      </c>
      <c r="O31" s="74">
        <v>1640.0941162109375</v>
      </c>
      <c r="P31" s="75"/>
      <c r="Q31" s="76"/>
      <c r="R31" s="76"/>
      <c r="S31" s="86"/>
      <c r="T31" s="48">
        <v>0</v>
      </c>
      <c r="U31" s="48">
        <v>3</v>
      </c>
      <c r="V31" s="49">
        <v>80</v>
      </c>
      <c r="W31" s="49">
        <v>0.011905</v>
      </c>
      <c r="X31" s="49">
        <v>0.02553</v>
      </c>
      <c r="Y31" s="49">
        <v>1.129936</v>
      </c>
      <c r="Z31" s="49">
        <v>0.16666666666666666</v>
      </c>
      <c r="AA31" s="49">
        <v>0</v>
      </c>
      <c r="AB31" s="71">
        <v>31</v>
      </c>
      <c r="AC31" s="71"/>
      <c r="AD31" s="72"/>
      <c r="AE31" s="78" t="s">
        <v>679</v>
      </c>
      <c r="AF31" s="78">
        <v>426</v>
      </c>
      <c r="AG31" s="78">
        <v>372</v>
      </c>
      <c r="AH31" s="78">
        <v>992</v>
      </c>
      <c r="AI31" s="78">
        <v>298</v>
      </c>
      <c r="AJ31" s="78"/>
      <c r="AK31" s="78" t="s">
        <v>722</v>
      </c>
      <c r="AL31" s="78" t="s">
        <v>758</v>
      </c>
      <c r="AM31" s="83" t="s">
        <v>782</v>
      </c>
      <c r="AN31" s="78"/>
      <c r="AO31" s="80">
        <v>42671.67741898148</v>
      </c>
      <c r="AP31" s="83" t="s">
        <v>816</v>
      </c>
      <c r="AQ31" s="78" t="b">
        <v>0</v>
      </c>
      <c r="AR31" s="78" t="b">
        <v>0</v>
      </c>
      <c r="AS31" s="78" t="b">
        <v>1</v>
      </c>
      <c r="AT31" s="78" t="s">
        <v>603</v>
      </c>
      <c r="AU31" s="78">
        <v>24</v>
      </c>
      <c r="AV31" s="83" t="s">
        <v>833</v>
      </c>
      <c r="AW31" s="78" t="b">
        <v>0</v>
      </c>
      <c r="AX31" s="78" t="s">
        <v>857</v>
      </c>
      <c r="AY31" s="83" t="s">
        <v>886</v>
      </c>
      <c r="AZ31" s="78" t="s">
        <v>66</v>
      </c>
      <c r="BA31" s="78" t="str">
        <f>REPLACE(INDEX(GroupVertices[Group],MATCH(Vertices[[#This Row],[Vertex]],GroupVertices[Vertex],0)),1,1,"")</f>
        <v>3</v>
      </c>
      <c r="BB31" s="48" t="s">
        <v>331</v>
      </c>
      <c r="BC31" s="48" t="s">
        <v>331</v>
      </c>
      <c r="BD31" s="48" t="s">
        <v>347</v>
      </c>
      <c r="BE31" s="48" t="s">
        <v>347</v>
      </c>
      <c r="BF31" s="48" t="s">
        <v>1223</v>
      </c>
      <c r="BG31" s="48" t="s">
        <v>363</v>
      </c>
      <c r="BH31" s="121" t="s">
        <v>1246</v>
      </c>
      <c r="BI31" s="121" t="s">
        <v>1258</v>
      </c>
      <c r="BJ31" s="121" t="s">
        <v>1277</v>
      </c>
      <c r="BK31" s="121" t="s">
        <v>1277</v>
      </c>
      <c r="BL31" s="121">
        <v>1</v>
      </c>
      <c r="BM31" s="124">
        <v>2.2222222222222223</v>
      </c>
      <c r="BN31" s="121">
        <v>0</v>
      </c>
      <c r="BO31" s="124">
        <v>0</v>
      </c>
      <c r="BP31" s="121">
        <v>0</v>
      </c>
      <c r="BQ31" s="124">
        <v>0</v>
      </c>
      <c r="BR31" s="121">
        <v>44</v>
      </c>
      <c r="BS31" s="124">
        <v>97.77777777777777</v>
      </c>
      <c r="BT31" s="121">
        <v>45</v>
      </c>
      <c r="BU31" s="2"/>
      <c r="BV31" s="3"/>
      <c r="BW31" s="3"/>
      <c r="BX31" s="3"/>
      <c r="BY31" s="3"/>
    </row>
    <row r="32" spans="1:77" ht="41.45" customHeight="1">
      <c r="A32" s="64" t="s">
        <v>248</v>
      </c>
      <c r="C32" s="65"/>
      <c r="D32" s="65" t="s">
        <v>64</v>
      </c>
      <c r="E32" s="66">
        <v>167.1371432399839</v>
      </c>
      <c r="F32" s="68">
        <v>99.9855942754957</v>
      </c>
      <c r="G32" s="100" t="s">
        <v>844</v>
      </c>
      <c r="H32" s="65"/>
      <c r="I32" s="69" t="s">
        <v>248</v>
      </c>
      <c r="J32" s="70"/>
      <c r="K32" s="70"/>
      <c r="L32" s="69" t="s">
        <v>935</v>
      </c>
      <c r="M32" s="73">
        <v>5.800947786464654</v>
      </c>
      <c r="N32" s="74">
        <v>6123.578125</v>
      </c>
      <c r="O32" s="74">
        <v>387.25518798828125</v>
      </c>
      <c r="P32" s="75"/>
      <c r="Q32" s="76"/>
      <c r="R32" s="76"/>
      <c r="S32" s="86"/>
      <c r="T32" s="48">
        <v>1</v>
      </c>
      <c r="U32" s="48">
        <v>0</v>
      </c>
      <c r="V32" s="49">
        <v>0</v>
      </c>
      <c r="W32" s="49">
        <v>0.008065</v>
      </c>
      <c r="X32" s="49">
        <v>0.003635</v>
      </c>
      <c r="Y32" s="49">
        <v>0.470148</v>
      </c>
      <c r="Z32" s="49">
        <v>0</v>
      </c>
      <c r="AA32" s="49">
        <v>0</v>
      </c>
      <c r="AB32" s="71">
        <v>32</v>
      </c>
      <c r="AC32" s="71"/>
      <c r="AD32" s="72"/>
      <c r="AE32" s="78" t="s">
        <v>680</v>
      </c>
      <c r="AF32" s="78">
        <v>1014</v>
      </c>
      <c r="AG32" s="78">
        <v>368</v>
      </c>
      <c r="AH32" s="78">
        <v>518</v>
      </c>
      <c r="AI32" s="78">
        <v>754</v>
      </c>
      <c r="AJ32" s="78"/>
      <c r="AK32" s="78" t="s">
        <v>723</v>
      </c>
      <c r="AL32" s="78"/>
      <c r="AM32" s="78"/>
      <c r="AN32" s="78"/>
      <c r="AO32" s="80">
        <v>41122.929664351854</v>
      </c>
      <c r="AP32" s="78"/>
      <c r="AQ32" s="78" t="b">
        <v>1</v>
      </c>
      <c r="AR32" s="78" t="b">
        <v>0</v>
      </c>
      <c r="AS32" s="78" t="b">
        <v>1</v>
      </c>
      <c r="AT32" s="78" t="s">
        <v>603</v>
      </c>
      <c r="AU32" s="78">
        <v>7</v>
      </c>
      <c r="AV32" s="83" t="s">
        <v>833</v>
      </c>
      <c r="AW32" s="78" t="b">
        <v>0</v>
      </c>
      <c r="AX32" s="78" t="s">
        <v>857</v>
      </c>
      <c r="AY32" s="83" t="s">
        <v>887</v>
      </c>
      <c r="AZ32" s="78" t="s">
        <v>65</v>
      </c>
      <c r="BA32" s="78" t="str">
        <f>REPLACE(INDEX(GroupVertices[Group],MATCH(Vertices[[#This Row],[Vertex]],GroupVertices[Vertex],0)),1,1,"")</f>
        <v>3</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236</v>
      </c>
      <c r="C33" s="65"/>
      <c r="D33" s="65" t="s">
        <v>64</v>
      </c>
      <c r="E33" s="66">
        <v>174.53406806914109</v>
      </c>
      <c r="F33" s="68">
        <v>99.96485160660563</v>
      </c>
      <c r="G33" s="100" t="s">
        <v>419</v>
      </c>
      <c r="H33" s="65"/>
      <c r="I33" s="69" t="s">
        <v>236</v>
      </c>
      <c r="J33" s="70"/>
      <c r="K33" s="70"/>
      <c r="L33" s="69" t="s">
        <v>936</v>
      </c>
      <c r="M33" s="73">
        <v>12.713787905226601</v>
      </c>
      <c r="N33" s="74">
        <v>8777.568359375</v>
      </c>
      <c r="O33" s="74">
        <v>7628.62646484375</v>
      </c>
      <c r="P33" s="75"/>
      <c r="Q33" s="76"/>
      <c r="R33" s="76"/>
      <c r="S33" s="86"/>
      <c r="T33" s="48">
        <v>1</v>
      </c>
      <c r="U33" s="48">
        <v>9</v>
      </c>
      <c r="V33" s="49">
        <v>244.833333</v>
      </c>
      <c r="W33" s="49">
        <v>0.013158</v>
      </c>
      <c r="X33" s="49">
        <v>0.0513</v>
      </c>
      <c r="Y33" s="49">
        <v>2.965294</v>
      </c>
      <c r="Z33" s="49">
        <v>0.08928571428571429</v>
      </c>
      <c r="AA33" s="49">
        <v>0</v>
      </c>
      <c r="AB33" s="71">
        <v>33</v>
      </c>
      <c r="AC33" s="71"/>
      <c r="AD33" s="72"/>
      <c r="AE33" s="78" t="s">
        <v>681</v>
      </c>
      <c r="AF33" s="78">
        <v>936</v>
      </c>
      <c r="AG33" s="78">
        <v>895</v>
      </c>
      <c r="AH33" s="78">
        <v>17722</v>
      </c>
      <c r="AI33" s="78">
        <v>28836</v>
      </c>
      <c r="AJ33" s="78"/>
      <c r="AK33" s="78" t="s">
        <v>724</v>
      </c>
      <c r="AL33" s="78" t="s">
        <v>759</v>
      </c>
      <c r="AM33" s="83" t="s">
        <v>783</v>
      </c>
      <c r="AN33" s="78"/>
      <c r="AO33" s="80">
        <v>40245.87762731482</v>
      </c>
      <c r="AP33" s="83" t="s">
        <v>817</v>
      </c>
      <c r="AQ33" s="78" t="b">
        <v>0</v>
      </c>
      <c r="AR33" s="78" t="b">
        <v>0</v>
      </c>
      <c r="AS33" s="78" t="b">
        <v>0</v>
      </c>
      <c r="AT33" s="78" t="s">
        <v>603</v>
      </c>
      <c r="AU33" s="78">
        <v>158</v>
      </c>
      <c r="AV33" s="83" t="s">
        <v>833</v>
      </c>
      <c r="AW33" s="78" t="b">
        <v>0</v>
      </c>
      <c r="AX33" s="78" t="s">
        <v>857</v>
      </c>
      <c r="AY33" s="83" t="s">
        <v>888</v>
      </c>
      <c r="AZ33" s="78" t="s">
        <v>66</v>
      </c>
      <c r="BA33" s="78" t="str">
        <f>REPLACE(INDEX(GroupVertices[Group],MATCH(Vertices[[#This Row],[Vertex]],GroupVertices[Vertex],0)),1,1,"")</f>
        <v>4</v>
      </c>
      <c r="BB33" s="48" t="s">
        <v>1215</v>
      </c>
      <c r="BC33" s="48" t="s">
        <v>1215</v>
      </c>
      <c r="BD33" s="48" t="s">
        <v>1218</v>
      </c>
      <c r="BE33" s="48" t="s">
        <v>1218</v>
      </c>
      <c r="BF33" s="48" t="s">
        <v>1224</v>
      </c>
      <c r="BG33" s="48" t="s">
        <v>1228</v>
      </c>
      <c r="BH33" s="121" t="s">
        <v>1247</v>
      </c>
      <c r="BI33" s="121" t="s">
        <v>1259</v>
      </c>
      <c r="BJ33" s="121" t="s">
        <v>1278</v>
      </c>
      <c r="BK33" s="121" t="s">
        <v>1285</v>
      </c>
      <c r="BL33" s="121">
        <v>22</v>
      </c>
      <c r="BM33" s="124">
        <v>6.179775280898877</v>
      </c>
      <c r="BN33" s="121">
        <v>5</v>
      </c>
      <c r="BO33" s="124">
        <v>1.404494382022472</v>
      </c>
      <c r="BP33" s="121">
        <v>0</v>
      </c>
      <c r="BQ33" s="124">
        <v>0</v>
      </c>
      <c r="BR33" s="121">
        <v>329</v>
      </c>
      <c r="BS33" s="124">
        <v>92.41573033707866</v>
      </c>
      <c r="BT33" s="121">
        <v>356</v>
      </c>
      <c r="BU33" s="2"/>
      <c r="BV33" s="3"/>
      <c r="BW33" s="3"/>
      <c r="BX33" s="3"/>
      <c r="BY33" s="3"/>
    </row>
    <row r="34" spans="1:77" ht="41.45" customHeight="1">
      <c r="A34" s="64" t="s">
        <v>249</v>
      </c>
      <c r="C34" s="65"/>
      <c r="D34" s="65" t="s">
        <v>64</v>
      </c>
      <c r="E34" s="66">
        <v>1000</v>
      </c>
      <c r="F34" s="68">
        <v>70</v>
      </c>
      <c r="G34" s="100" t="s">
        <v>845</v>
      </c>
      <c r="H34" s="65"/>
      <c r="I34" s="69" t="s">
        <v>249</v>
      </c>
      <c r="J34" s="70"/>
      <c r="K34" s="70"/>
      <c r="L34" s="69" t="s">
        <v>937</v>
      </c>
      <c r="M34" s="73">
        <v>9999</v>
      </c>
      <c r="N34" s="74">
        <v>9151.4833984375</v>
      </c>
      <c r="O34" s="74">
        <v>5611.20361328125</v>
      </c>
      <c r="P34" s="75"/>
      <c r="Q34" s="76"/>
      <c r="R34" s="76"/>
      <c r="S34" s="86"/>
      <c r="T34" s="48">
        <v>1</v>
      </c>
      <c r="U34" s="48">
        <v>0</v>
      </c>
      <c r="V34" s="49">
        <v>0</v>
      </c>
      <c r="W34" s="49">
        <v>0.008621</v>
      </c>
      <c r="X34" s="49">
        <v>0.007303</v>
      </c>
      <c r="Y34" s="49">
        <v>0.430055</v>
      </c>
      <c r="Z34" s="49">
        <v>0</v>
      </c>
      <c r="AA34" s="49">
        <v>0</v>
      </c>
      <c r="AB34" s="71">
        <v>34</v>
      </c>
      <c r="AC34" s="71"/>
      <c r="AD34" s="72"/>
      <c r="AE34" s="78" t="s">
        <v>682</v>
      </c>
      <c r="AF34" s="78">
        <v>615</v>
      </c>
      <c r="AG34" s="78">
        <v>762199</v>
      </c>
      <c r="AH34" s="78">
        <v>20281</v>
      </c>
      <c r="AI34" s="78">
        <v>8440</v>
      </c>
      <c r="AJ34" s="78"/>
      <c r="AK34" s="78" t="s">
        <v>725</v>
      </c>
      <c r="AL34" s="78" t="s">
        <v>744</v>
      </c>
      <c r="AM34" s="83" t="s">
        <v>784</v>
      </c>
      <c r="AN34" s="78"/>
      <c r="AO34" s="80">
        <v>40372.76226851852</v>
      </c>
      <c r="AP34" s="83" t="s">
        <v>818</v>
      </c>
      <c r="AQ34" s="78" t="b">
        <v>0</v>
      </c>
      <c r="AR34" s="78" t="b">
        <v>0</v>
      </c>
      <c r="AS34" s="78" t="b">
        <v>1</v>
      </c>
      <c r="AT34" s="78" t="s">
        <v>603</v>
      </c>
      <c r="AU34" s="78">
        <v>7305</v>
      </c>
      <c r="AV34" s="83" t="s">
        <v>836</v>
      </c>
      <c r="AW34" s="78" t="b">
        <v>1</v>
      </c>
      <c r="AX34" s="78" t="s">
        <v>857</v>
      </c>
      <c r="AY34" s="83" t="s">
        <v>889</v>
      </c>
      <c r="AZ34" s="78" t="s">
        <v>65</v>
      </c>
      <c r="BA34" s="78" t="str">
        <f>REPLACE(INDEX(GroupVertices[Group],MATCH(Vertices[[#This Row],[Vertex]],GroupVertices[Vertex],0)),1,1,"")</f>
        <v>4</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250</v>
      </c>
      <c r="C35" s="65"/>
      <c r="D35" s="65" t="s">
        <v>64</v>
      </c>
      <c r="E35" s="66">
        <v>162.80004689803027</v>
      </c>
      <c r="F35" s="68">
        <v>99.99775648552801</v>
      </c>
      <c r="G35" s="100" t="s">
        <v>846</v>
      </c>
      <c r="H35" s="65"/>
      <c r="I35" s="69" t="s">
        <v>250</v>
      </c>
      <c r="J35" s="70"/>
      <c r="K35" s="70"/>
      <c r="L35" s="69" t="s">
        <v>938</v>
      </c>
      <c r="M35" s="73">
        <v>1.747688589695315</v>
      </c>
      <c r="N35" s="74">
        <v>8403.7421875</v>
      </c>
      <c r="O35" s="74">
        <v>9615.0380859375</v>
      </c>
      <c r="P35" s="75"/>
      <c r="Q35" s="76"/>
      <c r="R35" s="76"/>
      <c r="S35" s="86"/>
      <c r="T35" s="48">
        <v>1</v>
      </c>
      <c r="U35" s="48">
        <v>0</v>
      </c>
      <c r="V35" s="49">
        <v>0</v>
      </c>
      <c r="W35" s="49">
        <v>0.008621</v>
      </c>
      <c r="X35" s="49">
        <v>0.007303</v>
      </c>
      <c r="Y35" s="49">
        <v>0.430055</v>
      </c>
      <c r="Z35" s="49">
        <v>0</v>
      </c>
      <c r="AA35" s="49">
        <v>0</v>
      </c>
      <c r="AB35" s="71">
        <v>35</v>
      </c>
      <c r="AC35" s="71"/>
      <c r="AD35" s="72"/>
      <c r="AE35" s="78" t="s">
        <v>683</v>
      </c>
      <c r="AF35" s="78">
        <v>25</v>
      </c>
      <c r="AG35" s="78">
        <v>59</v>
      </c>
      <c r="AH35" s="78">
        <v>1</v>
      </c>
      <c r="AI35" s="78">
        <v>2</v>
      </c>
      <c r="AJ35" s="78"/>
      <c r="AK35" s="78" t="s">
        <v>726</v>
      </c>
      <c r="AL35" s="78"/>
      <c r="AM35" s="78"/>
      <c r="AN35" s="78"/>
      <c r="AO35" s="80">
        <v>43181.002175925925</v>
      </c>
      <c r="AP35" s="83" t="s">
        <v>819</v>
      </c>
      <c r="AQ35" s="78" t="b">
        <v>1</v>
      </c>
      <c r="AR35" s="78" t="b">
        <v>0</v>
      </c>
      <c r="AS35" s="78" t="b">
        <v>0</v>
      </c>
      <c r="AT35" s="78" t="s">
        <v>603</v>
      </c>
      <c r="AU35" s="78">
        <v>3</v>
      </c>
      <c r="AV35" s="78"/>
      <c r="AW35" s="78" t="b">
        <v>0</v>
      </c>
      <c r="AX35" s="78" t="s">
        <v>857</v>
      </c>
      <c r="AY35" s="83" t="s">
        <v>890</v>
      </c>
      <c r="AZ35" s="78" t="s">
        <v>65</v>
      </c>
      <c r="BA35" s="78" t="str">
        <f>REPLACE(INDEX(GroupVertices[Group],MATCH(Vertices[[#This Row],[Vertex]],GroupVertices[Vertex],0)),1,1,"")</f>
        <v>4</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237</v>
      </c>
      <c r="C36" s="65"/>
      <c r="D36" s="65" t="s">
        <v>64</v>
      </c>
      <c r="E36" s="66">
        <v>169.01795524587968</v>
      </c>
      <c r="F36" s="68">
        <v>99.98032004849141</v>
      </c>
      <c r="G36" s="100" t="s">
        <v>420</v>
      </c>
      <c r="H36" s="65"/>
      <c r="I36" s="69" t="s">
        <v>237</v>
      </c>
      <c r="J36" s="70"/>
      <c r="K36" s="70"/>
      <c r="L36" s="69" t="s">
        <v>939</v>
      </c>
      <c r="M36" s="73">
        <v>7.558671839432588</v>
      </c>
      <c r="N36" s="74">
        <v>6783.70166015625</v>
      </c>
      <c r="O36" s="74">
        <v>4223.10693359375</v>
      </c>
      <c r="P36" s="75"/>
      <c r="Q36" s="76"/>
      <c r="R36" s="76"/>
      <c r="S36" s="86"/>
      <c r="T36" s="48">
        <v>1</v>
      </c>
      <c r="U36" s="48">
        <v>2</v>
      </c>
      <c r="V36" s="49">
        <v>0</v>
      </c>
      <c r="W36" s="49">
        <v>0.012195</v>
      </c>
      <c r="X36" s="49">
        <v>0.032316</v>
      </c>
      <c r="Y36" s="49">
        <v>1.010366</v>
      </c>
      <c r="Z36" s="49">
        <v>0.5</v>
      </c>
      <c r="AA36" s="49">
        <v>0</v>
      </c>
      <c r="AB36" s="71">
        <v>36</v>
      </c>
      <c r="AC36" s="71"/>
      <c r="AD36" s="72"/>
      <c r="AE36" s="78" t="s">
        <v>684</v>
      </c>
      <c r="AF36" s="78">
        <v>828</v>
      </c>
      <c r="AG36" s="78">
        <v>502</v>
      </c>
      <c r="AH36" s="78">
        <v>1156</v>
      </c>
      <c r="AI36" s="78">
        <v>4108</v>
      </c>
      <c r="AJ36" s="78"/>
      <c r="AK36" s="78" t="s">
        <v>727</v>
      </c>
      <c r="AL36" s="78" t="s">
        <v>621</v>
      </c>
      <c r="AM36" s="83" t="s">
        <v>785</v>
      </c>
      <c r="AN36" s="78"/>
      <c r="AO36" s="80">
        <v>40778.242164351854</v>
      </c>
      <c r="AP36" s="83" t="s">
        <v>820</v>
      </c>
      <c r="AQ36" s="78" t="b">
        <v>0</v>
      </c>
      <c r="AR36" s="78" t="b">
        <v>0</v>
      </c>
      <c r="AS36" s="78" t="b">
        <v>1</v>
      </c>
      <c r="AT36" s="78" t="s">
        <v>603</v>
      </c>
      <c r="AU36" s="78">
        <v>35</v>
      </c>
      <c r="AV36" s="83" t="s">
        <v>837</v>
      </c>
      <c r="AW36" s="78" t="b">
        <v>0</v>
      </c>
      <c r="AX36" s="78" t="s">
        <v>857</v>
      </c>
      <c r="AY36" s="83" t="s">
        <v>891</v>
      </c>
      <c r="AZ36" s="78" t="s">
        <v>66</v>
      </c>
      <c r="BA36" s="78" t="str">
        <f>REPLACE(INDEX(GroupVertices[Group],MATCH(Vertices[[#This Row],[Vertex]],GroupVertices[Vertex],0)),1,1,"")</f>
        <v>3</v>
      </c>
      <c r="BB36" s="48"/>
      <c r="BC36" s="48"/>
      <c r="BD36" s="48"/>
      <c r="BE36" s="48"/>
      <c r="BF36" s="48" t="s">
        <v>1225</v>
      </c>
      <c r="BG36" s="48" t="s">
        <v>1084</v>
      </c>
      <c r="BH36" s="121" t="s">
        <v>1248</v>
      </c>
      <c r="BI36" s="121" t="s">
        <v>1260</v>
      </c>
      <c r="BJ36" s="121" t="s">
        <v>1279</v>
      </c>
      <c r="BK36" s="121" t="s">
        <v>1279</v>
      </c>
      <c r="BL36" s="121">
        <v>1</v>
      </c>
      <c r="BM36" s="124">
        <v>2.0833333333333335</v>
      </c>
      <c r="BN36" s="121">
        <v>0</v>
      </c>
      <c r="BO36" s="124">
        <v>0</v>
      </c>
      <c r="BP36" s="121">
        <v>0</v>
      </c>
      <c r="BQ36" s="124">
        <v>0</v>
      </c>
      <c r="BR36" s="121">
        <v>47</v>
      </c>
      <c r="BS36" s="124">
        <v>97.91666666666667</v>
      </c>
      <c r="BT36" s="121">
        <v>48</v>
      </c>
      <c r="BU36" s="2"/>
      <c r="BV36" s="3"/>
      <c r="BW36" s="3"/>
      <c r="BX36" s="3"/>
      <c r="BY36" s="3"/>
    </row>
    <row r="37" spans="1:77" ht="41.45" customHeight="1">
      <c r="A37" s="64" t="s">
        <v>251</v>
      </c>
      <c r="C37" s="65"/>
      <c r="D37" s="65" t="s">
        <v>64</v>
      </c>
      <c r="E37" s="66">
        <v>165.15807986064584</v>
      </c>
      <c r="F37" s="68">
        <v>99.99114402182113</v>
      </c>
      <c r="G37" s="100" t="s">
        <v>847</v>
      </c>
      <c r="H37" s="65"/>
      <c r="I37" s="69" t="s">
        <v>251</v>
      </c>
      <c r="J37" s="70"/>
      <c r="K37" s="70"/>
      <c r="L37" s="69" t="s">
        <v>940</v>
      </c>
      <c r="M37" s="73">
        <v>3.9514023277446646</v>
      </c>
      <c r="N37" s="74">
        <v>7751.01171875</v>
      </c>
      <c r="O37" s="74">
        <v>6893.9189453125</v>
      </c>
      <c r="P37" s="75"/>
      <c r="Q37" s="76"/>
      <c r="R37" s="76"/>
      <c r="S37" s="86"/>
      <c r="T37" s="48">
        <v>1</v>
      </c>
      <c r="U37" s="48">
        <v>0</v>
      </c>
      <c r="V37" s="49">
        <v>0</v>
      </c>
      <c r="W37" s="49">
        <v>0.008621</v>
      </c>
      <c r="X37" s="49">
        <v>0.007303</v>
      </c>
      <c r="Y37" s="49">
        <v>0.430055</v>
      </c>
      <c r="Z37" s="49">
        <v>0</v>
      </c>
      <c r="AA37" s="49">
        <v>0</v>
      </c>
      <c r="AB37" s="71">
        <v>37</v>
      </c>
      <c r="AC37" s="71"/>
      <c r="AD37" s="72"/>
      <c r="AE37" s="78" t="s">
        <v>685</v>
      </c>
      <c r="AF37" s="78">
        <v>172</v>
      </c>
      <c r="AG37" s="78">
        <v>227</v>
      </c>
      <c r="AH37" s="78">
        <v>141</v>
      </c>
      <c r="AI37" s="78">
        <v>123</v>
      </c>
      <c r="AJ37" s="78"/>
      <c r="AK37" s="78" t="s">
        <v>728</v>
      </c>
      <c r="AL37" s="78" t="s">
        <v>759</v>
      </c>
      <c r="AM37" s="83" t="s">
        <v>786</v>
      </c>
      <c r="AN37" s="78"/>
      <c r="AO37" s="80">
        <v>42906.7508912037</v>
      </c>
      <c r="AP37" s="83" t="s">
        <v>821</v>
      </c>
      <c r="AQ37" s="78" t="b">
        <v>0</v>
      </c>
      <c r="AR37" s="78" t="b">
        <v>0</v>
      </c>
      <c r="AS37" s="78" t="b">
        <v>0</v>
      </c>
      <c r="AT37" s="78" t="s">
        <v>603</v>
      </c>
      <c r="AU37" s="78">
        <v>5</v>
      </c>
      <c r="AV37" s="83" t="s">
        <v>833</v>
      </c>
      <c r="AW37" s="78" t="b">
        <v>0</v>
      </c>
      <c r="AX37" s="78" t="s">
        <v>857</v>
      </c>
      <c r="AY37" s="83" t="s">
        <v>892</v>
      </c>
      <c r="AZ37" s="78" t="s">
        <v>65</v>
      </c>
      <c r="BA37" s="78" t="str">
        <f>REPLACE(INDEX(GroupVertices[Group],MATCH(Vertices[[#This Row],[Vertex]],GroupVertices[Vertex],0)),1,1,"")</f>
        <v>4</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252</v>
      </c>
      <c r="C38" s="65"/>
      <c r="D38" s="65" t="s">
        <v>64</v>
      </c>
      <c r="E38" s="66">
        <v>834.9657644378937</v>
      </c>
      <c r="F38" s="68">
        <v>98.11285008993738</v>
      </c>
      <c r="G38" s="100" t="s">
        <v>848</v>
      </c>
      <c r="H38" s="65"/>
      <c r="I38" s="69" t="s">
        <v>252</v>
      </c>
      <c r="J38" s="70"/>
      <c r="K38" s="70"/>
      <c r="L38" s="69" t="s">
        <v>941</v>
      </c>
      <c r="M38" s="73">
        <v>629.9241600268697</v>
      </c>
      <c r="N38" s="74">
        <v>9639.58203125</v>
      </c>
      <c r="O38" s="74">
        <v>8363.46875</v>
      </c>
      <c r="P38" s="75"/>
      <c r="Q38" s="76"/>
      <c r="R38" s="76"/>
      <c r="S38" s="86"/>
      <c r="T38" s="48">
        <v>2</v>
      </c>
      <c r="U38" s="48">
        <v>0</v>
      </c>
      <c r="V38" s="49">
        <v>0</v>
      </c>
      <c r="W38" s="49">
        <v>0.011765</v>
      </c>
      <c r="X38" s="49">
        <v>0.026479</v>
      </c>
      <c r="Y38" s="49">
        <v>0.724575</v>
      </c>
      <c r="Z38" s="49">
        <v>0.5</v>
      </c>
      <c r="AA38" s="49">
        <v>0</v>
      </c>
      <c r="AB38" s="71">
        <v>38</v>
      </c>
      <c r="AC38" s="71"/>
      <c r="AD38" s="72"/>
      <c r="AE38" s="78" t="s">
        <v>686</v>
      </c>
      <c r="AF38" s="78">
        <v>56</v>
      </c>
      <c r="AG38" s="78">
        <v>47948</v>
      </c>
      <c r="AH38" s="78">
        <v>282</v>
      </c>
      <c r="AI38" s="78">
        <v>33</v>
      </c>
      <c r="AJ38" s="78"/>
      <c r="AK38" s="78" t="s">
        <v>729</v>
      </c>
      <c r="AL38" s="78"/>
      <c r="AM38" s="83" t="s">
        <v>787</v>
      </c>
      <c r="AN38" s="78"/>
      <c r="AO38" s="80">
        <v>42675.95017361111</v>
      </c>
      <c r="AP38" s="83" t="s">
        <v>822</v>
      </c>
      <c r="AQ38" s="78" t="b">
        <v>1</v>
      </c>
      <c r="AR38" s="78" t="b">
        <v>0</v>
      </c>
      <c r="AS38" s="78" t="b">
        <v>0</v>
      </c>
      <c r="AT38" s="78" t="s">
        <v>603</v>
      </c>
      <c r="AU38" s="78">
        <v>350</v>
      </c>
      <c r="AV38" s="78"/>
      <c r="AW38" s="78" t="b">
        <v>0</v>
      </c>
      <c r="AX38" s="78" t="s">
        <v>857</v>
      </c>
      <c r="AY38" s="83" t="s">
        <v>893</v>
      </c>
      <c r="AZ38" s="78" t="s">
        <v>65</v>
      </c>
      <c r="BA38" s="78" t="str">
        <f>REPLACE(INDEX(GroupVertices[Group],MATCH(Vertices[[#This Row],[Vertex]],GroupVertices[Vertex],0)),1,1,"")</f>
        <v>4</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238</v>
      </c>
      <c r="C39" s="65"/>
      <c r="D39" s="65" t="s">
        <v>64</v>
      </c>
      <c r="E39" s="66">
        <v>164.02117111081336</v>
      </c>
      <c r="F39" s="68">
        <v>99.99433217396552</v>
      </c>
      <c r="G39" s="100" t="s">
        <v>421</v>
      </c>
      <c r="H39" s="65"/>
      <c r="I39" s="69" t="s">
        <v>238</v>
      </c>
      <c r="J39" s="70"/>
      <c r="K39" s="70"/>
      <c r="L39" s="69" t="s">
        <v>942</v>
      </c>
      <c r="M39" s="73">
        <v>2.8888974897565856</v>
      </c>
      <c r="N39" s="74">
        <v>5149.416015625</v>
      </c>
      <c r="O39" s="74">
        <v>4164.900390625</v>
      </c>
      <c r="P39" s="75"/>
      <c r="Q39" s="76"/>
      <c r="R39" s="76"/>
      <c r="S39" s="86"/>
      <c r="T39" s="48">
        <v>0</v>
      </c>
      <c r="U39" s="48">
        <v>1</v>
      </c>
      <c r="V39" s="49">
        <v>0</v>
      </c>
      <c r="W39" s="49">
        <v>0.008547</v>
      </c>
      <c r="X39" s="49">
        <v>0.005838</v>
      </c>
      <c r="Y39" s="49">
        <v>0.435791</v>
      </c>
      <c r="Z39" s="49">
        <v>0</v>
      </c>
      <c r="AA39" s="49">
        <v>0</v>
      </c>
      <c r="AB39" s="71">
        <v>39</v>
      </c>
      <c r="AC39" s="71"/>
      <c r="AD39" s="72"/>
      <c r="AE39" s="78" t="s">
        <v>687</v>
      </c>
      <c r="AF39" s="78">
        <v>694</v>
      </c>
      <c r="AG39" s="78">
        <v>146</v>
      </c>
      <c r="AH39" s="78">
        <v>466</v>
      </c>
      <c r="AI39" s="78">
        <v>1368</v>
      </c>
      <c r="AJ39" s="78"/>
      <c r="AK39" s="78" t="s">
        <v>730</v>
      </c>
      <c r="AL39" s="78" t="s">
        <v>744</v>
      </c>
      <c r="AM39" s="78"/>
      <c r="AN39" s="78"/>
      <c r="AO39" s="80">
        <v>41690.13885416667</v>
      </c>
      <c r="AP39" s="78"/>
      <c r="AQ39" s="78" t="b">
        <v>1</v>
      </c>
      <c r="AR39" s="78" t="b">
        <v>0</v>
      </c>
      <c r="AS39" s="78" t="b">
        <v>0</v>
      </c>
      <c r="AT39" s="78" t="s">
        <v>603</v>
      </c>
      <c r="AU39" s="78">
        <v>7</v>
      </c>
      <c r="AV39" s="83" t="s">
        <v>833</v>
      </c>
      <c r="AW39" s="78" t="b">
        <v>0</v>
      </c>
      <c r="AX39" s="78" t="s">
        <v>857</v>
      </c>
      <c r="AY39" s="83" t="s">
        <v>894</v>
      </c>
      <c r="AZ39" s="78" t="s">
        <v>66</v>
      </c>
      <c r="BA39" s="78" t="str">
        <f>REPLACE(INDEX(GroupVertices[Group],MATCH(Vertices[[#This Row],[Vertex]],GroupVertices[Vertex],0)),1,1,"")</f>
        <v>3</v>
      </c>
      <c r="BB39" s="48"/>
      <c r="BC39" s="48"/>
      <c r="BD39" s="48"/>
      <c r="BE39" s="48"/>
      <c r="BF39" s="48" t="s">
        <v>370</v>
      </c>
      <c r="BG39" s="48" t="s">
        <v>370</v>
      </c>
      <c r="BH39" s="121" t="s">
        <v>1249</v>
      </c>
      <c r="BI39" s="121" t="s">
        <v>1249</v>
      </c>
      <c r="BJ39" s="121" t="s">
        <v>1280</v>
      </c>
      <c r="BK39" s="121" t="s">
        <v>1280</v>
      </c>
      <c r="BL39" s="121">
        <v>2</v>
      </c>
      <c r="BM39" s="124">
        <v>4.761904761904762</v>
      </c>
      <c r="BN39" s="121">
        <v>2</v>
      </c>
      <c r="BO39" s="124">
        <v>4.761904761904762</v>
      </c>
      <c r="BP39" s="121">
        <v>0</v>
      </c>
      <c r="BQ39" s="124">
        <v>0</v>
      </c>
      <c r="BR39" s="121">
        <v>38</v>
      </c>
      <c r="BS39" s="124">
        <v>90.47619047619048</v>
      </c>
      <c r="BT39" s="121">
        <v>42</v>
      </c>
      <c r="BU39" s="2"/>
      <c r="BV39" s="3"/>
      <c r="BW39" s="3"/>
      <c r="BX39" s="3"/>
      <c r="BY39" s="3"/>
    </row>
    <row r="40" spans="1:77" ht="41.45" customHeight="1">
      <c r="A40" s="64" t="s">
        <v>239</v>
      </c>
      <c r="C40" s="65"/>
      <c r="D40" s="65" t="s">
        <v>64</v>
      </c>
      <c r="E40" s="66">
        <v>234.97269864665685</v>
      </c>
      <c r="F40" s="68">
        <v>99.79536786421359</v>
      </c>
      <c r="G40" s="100" t="s">
        <v>849</v>
      </c>
      <c r="H40" s="65"/>
      <c r="I40" s="69" t="s">
        <v>239</v>
      </c>
      <c r="J40" s="70"/>
      <c r="K40" s="70"/>
      <c r="L40" s="69" t="s">
        <v>943</v>
      </c>
      <c r="M40" s="73">
        <v>69.19706978642004</v>
      </c>
      <c r="N40" s="74">
        <v>9290.818359375</v>
      </c>
      <c r="O40" s="74">
        <v>2893.828125</v>
      </c>
      <c r="P40" s="75"/>
      <c r="Q40" s="76"/>
      <c r="R40" s="76"/>
      <c r="S40" s="86"/>
      <c r="T40" s="48">
        <v>1</v>
      </c>
      <c r="U40" s="48">
        <v>1</v>
      </c>
      <c r="V40" s="49">
        <v>0</v>
      </c>
      <c r="W40" s="49">
        <v>0</v>
      </c>
      <c r="X40" s="49">
        <v>0</v>
      </c>
      <c r="Y40" s="49">
        <v>0.999989</v>
      </c>
      <c r="Z40" s="49">
        <v>0</v>
      </c>
      <c r="AA40" s="49" t="s">
        <v>1456</v>
      </c>
      <c r="AB40" s="71">
        <v>40</v>
      </c>
      <c r="AC40" s="71"/>
      <c r="AD40" s="72"/>
      <c r="AE40" s="78" t="s">
        <v>688</v>
      </c>
      <c r="AF40" s="78">
        <v>1270</v>
      </c>
      <c r="AG40" s="78">
        <v>5201</v>
      </c>
      <c r="AH40" s="78">
        <v>4092</v>
      </c>
      <c r="AI40" s="78">
        <v>387</v>
      </c>
      <c r="AJ40" s="78"/>
      <c r="AK40" s="78" t="s">
        <v>731</v>
      </c>
      <c r="AL40" s="78" t="s">
        <v>621</v>
      </c>
      <c r="AM40" s="83" t="s">
        <v>788</v>
      </c>
      <c r="AN40" s="78"/>
      <c r="AO40" s="80">
        <v>40086.16086805556</v>
      </c>
      <c r="AP40" s="83" t="s">
        <v>823</v>
      </c>
      <c r="AQ40" s="78" t="b">
        <v>0</v>
      </c>
      <c r="AR40" s="78" t="b">
        <v>0</v>
      </c>
      <c r="AS40" s="78" t="b">
        <v>1</v>
      </c>
      <c r="AT40" s="78" t="s">
        <v>603</v>
      </c>
      <c r="AU40" s="78">
        <v>174</v>
      </c>
      <c r="AV40" s="83" t="s">
        <v>837</v>
      </c>
      <c r="AW40" s="78" t="b">
        <v>0</v>
      </c>
      <c r="AX40" s="78" t="s">
        <v>857</v>
      </c>
      <c r="AY40" s="83" t="s">
        <v>895</v>
      </c>
      <c r="AZ40" s="78" t="s">
        <v>66</v>
      </c>
      <c r="BA40" s="78" t="str">
        <f>REPLACE(INDEX(GroupVertices[Group],MATCH(Vertices[[#This Row],[Vertex]],GroupVertices[Vertex],0)),1,1,"")</f>
        <v>5</v>
      </c>
      <c r="BB40" s="48"/>
      <c r="BC40" s="48"/>
      <c r="BD40" s="48"/>
      <c r="BE40" s="48"/>
      <c r="BF40" s="48" t="s">
        <v>371</v>
      </c>
      <c r="BG40" s="48" t="s">
        <v>371</v>
      </c>
      <c r="BH40" s="121" t="s">
        <v>1250</v>
      </c>
      <c r="BI40" s="121" t="s">
        <v>1250</v>
      </c>
      <c r="BJ40" s="121" t="s">
        <v>1281</v>
      </c>
      <c r="BK40" s="121" t="s">
        <v>1281</v>
      </c>
      <c r="BL40" s="121">
        <v>0</v>
      </c>
      <c r="BM40" s="124">
        <v>0</v>
      </c>
      <c r="BN40" s="121">
        <v>0</v>
      </c>
      <c r="BO40" s="124">
        <v>0</v>
      </c>
      <c r="BP40" s="121">
        <v>0</v>
      </c>
      <c r="BQ40" s="124">
        <v>0</v>
      </c>
      <c r="BR40" s="121">
        <v>13</v>
      </c>
      <c r="BS40" s="124">
        <v>100</v>
      </c>
      <c r="BT40" s="121">
        <v>13</v>
      </c>
      <c r="BU40" s="2"/>
      <c r="BV40" s="3"/>
      <c r="BW40" s="3"/>
      <c r="BX40" s="3"/>
      <c r="BY40" s="3"/>
    </row>
    <row r="41" spans="1:77" ht="41.45" customHeight="1">
      <c r="A41" s="64" t="s">
        <v>240</v>
      </c>
      <c r="C41" s="65"/>
      <c r="D41" s="65" t="s">
        <v>64</v>
      </c>
      <c r="E41" s="66">
        <v>166.6318504622806</v>
      </c>
      <c r="F41" s="68">
        <v>99.98701123200432</v>
      </c>
      <c r="G41" s="100" t="s">
        <v>422</v>
      </c>
      <c r="H41" s="65"/>
      <c r="I41" s="69" t="s">
        <v>240</v>
      </c>
      <c r="J41" s="70"/>
      <c r="K41" s="70"/>
      <c r="L41" s="69" t="s">
        <v>944</v>
      </c>
      <c r="M41" s="73">
        <v>5.328723414025508</v>
      </c>
      <c r="N41" s="74">
        <v>4482.982421875</v>
      </c>
      <c r="O41" s="74">
        <v>2843.217041015625</v>
      </c>
      <c r="P41" s="75"/>
      <c r="Q41" s="76"/>
      <c r="R41" s="76"/>
      <c r="S41" s="86"/>
      <c r="T41" s="48">
        <v>0</v>
      </c>
      <c r="U41" s="48">
        <v>3</v>
      </c>
      <c r="V41" s="49">
        <v>3.5</v>
      </c>
      <c r="W41" s="49">
        <v>0.011905</v>
      </c>
      <c r="X41" s="49">
        <v>0.032506</v>
      </c>
      <c r="Y41" s="49">
        <v>0.994387</v>
      </c>
      <c r="Z41" s="49">
        <v>0.3333333333333333</v>
      </c>
      <c r="AA41" s="49">
        <v>0</v>
      </c>
      <c r="AB41" s="71">
        <v>41</v>
      </c>
      <c r="AC41" s="71"/>
      <c r="AD41" s="72"/>
      <c r="AE41" s="78" t="s">
        <v>689</v>
      </c>
      <c r="AF41" s="78">
        <v>958</v>
      </c>
      <c r="AG41" s="78">
        <v>332</v>
      </c>
      <c r="AH41" s="78">
        <v>930</v>
      </c>
      <c r="AI41" s="78">
        <v>1207</v>
      </c>
      <c r="AJ41" s="78"/>
      <c r="AK41" s="78" t="s">
        <v>732</v>
      </c>
      <c r="AL41" s="78"/>
      <c r="AM41" s="78"/>
      <c r="AN41" s="78"/>
      <c r="AO41" s="80">
        <v>39937.99322916667</v>
      </c>
      <c r="AP41" s="78"/>
      <c r="AQ41" s="78" t="b">
        <v>0</v>
      </c>
      <c r="AR41" s="78" t="b">
        <v>0</v>
      </c>
      <c r="AS41" s="78" t="b">
        <v>1</v>
      </c>
      <c r="AT41" s="78" t="s">
        <v>603</v>
      </c>
      <c r="AU41" s="78">
        <v>21</v>
      </c>
      <c r="AV41" s="83" t="s">
        <v>835</v>
      </c>
      <c r="AW41" s="78" t="b">
        <v>0</v>
      </c>
      <c r="AX41" s="78" t="s">
        <v>857</v>
      </c>
      <c r="AY41" s="83" t="s">
        <v>896</v>
      </c>
      <c r="AZ41" s="78" t="s">
        <v>66</v>
      </c>
      <c r="BA41" s="78" t="str">
        <f>REPLACE(INDEX(GroupVertices[Group],MATCH(Vertices[[#This Row],[Vertex]],GroupVertices[Vertex],0)),1,1,"")</f>
        <v>3</v>
      </c>
      <c r="BB41" s="48"/>
      <c r="BC41" s="48"/>
      <c r="BD41" s="48"/>
      <c r="BE41" s="48"/>
      <c r="BF41" s="48" t="s">
        <v>355</v>
      </c>
      <c r="BG41" s="48" t="s">
        <v>355</v>
      </c>
      <c r="BH41" s="121" t="s">
        <v>1241</v>
      </c>
      <c r="BI41" s="121" t="s">
        <v>1256</v>
      </c>
      <c r="BJ41" s="121" t="s">
        <v>1175</v>
      </c>
      <c r="BK41" s="121" t="s">
        <v>1175</v>
      </c>
      <c r="BL41" s="121">
        <v>1</v>
      </c>
      <c r="BM41" s="124">
        <v>2</v>
      </c>
      <c r="BN41" s="121">
        <v>0</v>
      </c>
      <c r="BO41" s="124">
        <v>0</v>
      </c>
      <c r="BP41" s="121">
        <v>0</v>
      </c>
      <c r="BQ41" s="124">
        <v>0</v>
      </c>
      <c r="BR41" s="121">
        <v>49</v>
      </c>
      <c r="BS41" s="124">
        <v>98</v>
      </c>
      <c r="BT41" s="121">
        <v>50</v>
      </c>
      <c r="BU41" s="2"/>
      <c r="BV41" s="3"/>
      <c r="BW41" s="3"/>
      <c r="BX41" s="3"/>
      <c r="BY41" s="3"/>
    </row>
    <row r="42" spans="1:77" ht="41.45" customHeight="1">
      <c r="A42" s="64" t="s">
        <v>241</v>
      </c>
      <c r="C42" s="65"/>
      <c r="D42" s="65" t="s">
        <v>64</v>
      </c>
      <c r="E42" s="66">
        <v>173.79016481307787</v>
      </c>
      <c r="F42" s="68">
        <v>99.96693768146555</v>
      </c>
      <c r="G42" s="100" t="s">
        <v>423</v>
      </c>
      <c r="H42" s="65"/>
      <c r="I42" s="69" t="s">
        <v>241</v>
      </c>
      <c r="J42" s="70"/>
      <c r="K42" s="70"/>
      <c r="L42" s="69" t="s">
        <v>945</v>
      </c>
      <c r="M42" s="73">
        <v>12.018568690246747</v>
      </c>
      <c r="N42" s="74">
        <v>4288.0703125</v>
      </c>
      <c r="O42" s="74">
        <v>5481.40185546875</v>
      </c>
      <c r="P42" s="75"/>
      <c r="Q42" s="76"/>
      <c r="R42" s="76"/>
      <c r="S42" s="86"/>
      <c r="T42" s="48">
        <v>2</v>
      </c>
      <c r="U42" s="48">
        <v>2</v>
      </c>
      <c r="V42" s="49">
        <v>0</v>
      </c>
      <c r="W42" s="49">
        <v>0.011236</v>
      </c>
      <c r="X42" s="49">
        <v>0.022358</v>
      </c>
      <c r="Y42" s="49">
        <v>0.773077</v>
      </c>
      <c r="Z42" s="49">
        <v>0</v>
      </c>
      <c r="AA42" s="49">
        <v>1</v>
      </c>
      <c r="AB42" s="71">
        <v>42</v>
      </c>
      <c r="AC42" s="71"/>
      <c r="AD42" s="72"/>
      <c r="AE42" s="78" t="s">
        <v>690</v>
      </c>
      <c r="AF42" s="78">
        <v>1437</v>
      </c>
      <c r="AG42" s="78">
        <v>842</v>
      </c>
      <c r="AH42" s="78">
        <v>1643</v>
      </c>
      <c r="AI42" s="78">
        <v>5921</v>
      </c>
      <c r="AJ42" s="78"/>
      <c r="AK42" s="78" t="s">
        <v>733</v>
      </c>
      <c r="AL42" s="78" t="s">
        <v>760</v>
      </c>
      <c r="AM42" s="78"/>
      <c r="AN42" s="78"/>
      <c r="AO42" s="80">
        <v>40665.84082175926</v>
      </c>
      <c r="AP42" s="83" t="s">
        <v>824</v>
      </c>
      <c r="AQ42" s="78" t="b">
        <v>1</v>
      </c>
      <c r="AR42" s="78" t="b">
        <v>0</v>
      </c>
      <c r="AS42" s="78" t="b">
        <v>1</v>
      </c>
      <c r="AT42" s="78" t="s">
        <v>603</v>
      </c>
      <c r="AU42" s="78">
        <v>20</v>
      </c>
      <c r="AV42" s="83" t="s">
        <v>833</v>
      </c>
      <c r="AW42" s="78" t="b">
        <v>0</v>
      </c>
      <c r="AX42" s="78" t="s">
        <v>857</v>
      </c>
      <c r="AY42" s="83" t="s">
        <v>897</v>
      </c>
      <c r="AZ42" s="78" t="s">
        <v>66</v>
      </c>
      <c r="BA42" s="78" t="str">
        <f>REPLACE(INDEX(GroupVertices[Group],MATCH(Vertices[[#This Row],[Vertex]],GroupVertices[Vertex],0)),1,1,"")</f>
        <v>1</v>
      </c>
      <c r="BB42" s="48"/>
      <c r="BC42" s="48"/>
      <c r="BD42" s="48"/>
      <c r="BE42" s="48"/>
      <c r="BF42" s="48" t="s">
        <v>355</v>
      </c>
      <c r="BG42" s="48" t="s">
        <v>355</v>
      </c>
      <c r="BH42" s="121" t="s">
        <v>1251</v>
      </c>
      <c r="BI42" s="121" t="s">
        <v>1261</v>
      </c>
      <c r="BJ42" s="121" t="s">
        <v>1282</v>
      </c>
      <c r="BK42" s="121" t="s">
        <v>1286</v>
      </c>
      <c r="BL42" s="121">
        <v>5</v>
      </c>
      <c r="BM42" s="124">
        <v>7.462686567164179</v>
      </c>
      <c r="BN42" s="121">
        <v>1</v>
      </c>
      <c r="BO42" s="124">
        <v>1.492537313432836</v>
      </c>
      <c r="BP42" s="121">
        <v>0</v>
      </c>
      <c r="BQ42" s="124">
        <v>0</v>
      </c>
      <c r="BR42" s="121">
        <v>61</v>
      </c>
      <c r="BS42" s="124">
        <v>91.04477611940298</v>
      </c>
      <c r="BT42" s="121">
        <v>67</v>
      </c>
      <c r="BU42" s="2"/>
      <c r="BV42" s="3"/>
      <c r="BW42" s="3"/>
      <c r="BX42" s="3"/>
      <c r="BY42" s="3"/>
    </row>
    <row r="43" spans="1:77" ht="41.45" customHeight="1">
      <c r="A43" s="64" t="s">
        <v>243</v>
      </c>
      <c r="C43" s="65"/>
      <c r="D43" s="65" t="s">
        <v>64</v>
      </c>
      <c r="E43" s="66">
        <v>164.65278708294252</v>
      </c>
      <c r="F43" s="68">
        <v>99.99256097832975</v>
      </c>
      <c r="G43" s="100" t="s">
        <v>425</v>
      </c>
      <c r="H43" s="65"/>
      <c r="I43" s="69" t="s">
        <v>243</v>
      </c>
      <c r="J43" s="70"/>
      <c r="K43" s="70"/>
      <c r="L43" s="69" t="s">
        <v>946</v>
      </c>
      <c r="M43" s="73">
        <v>3.479177955305518</v>
      </c>
      <c r="N43" s="74">
        <v>7556.099609375</v>
      </c>
      <c r="O43" s="74">
        <v>6055.81298828125</v>
      </c>
      <c r="P43" s="75"/>
      <c r="Q43" s="76"/>
      <c r="R43" s="76"/>
      <c r="S43" s="86"/>
      <c r="T43" s="48">
        <v>1</v>
      </c>
      <c r="U43" s="48">
        <v>2</v>
      </c>
      <c r="V43" s="49">
        <v>0</v>
      </c>
      <c r="W43" s="49">
        <v>0.011494</v>
      </c>
      <c r="X43" s="49">
        <v>0.026669</v>
      </c>
      <c r="Y43" s="49">
        <v>0.708596</v>
      </c>
      <c r="Z43" s="49">
        <v>0.5</v>
      </c>
      <c r="AA43" s="49">
        <v>0.5</v>
      </c>
      <c r="AB43" s="71">
        <v>43</v>
      </c>
      <c r="AC43" s="71"/>
      <c r="AD43" s="72"/>
      <c r="AE43" s="78" t="s">
        <v>691</v>
      </c>
      <c r="AF43" s="78">
        <v>277</v>
      </c>
      <c r="AG43" s="78">
        <v>191</v>
      </c>
      <c r="AH43" s="78">
        <v>618</v>
      </c>
      <c r="AI43" s="78">
        <v>427</v>
      </c>
      <c r="AJ43" s="78"/>
      <c r="AK43" s="78" t="s">
        <v>734</v>
      </c>
      <c r="AL43" s="78" t="s">
        <v>761</v>
      </c>
      <c r="AM43" s="78"/>
      <c r="AN43" s="78"/>
      <c r="AO43" s="80">
        <v>39796.96703703704</v>
      </c>
      <c r="AP43" s="78"/>
      <c r="AQ43" s="78" t="b">
        <v>1</v>
      </c>
      <c r="AR43" s="78" t="b">
        <v>0</v>
      </c>
      <c r="AS43" s="78" t="b">
        <v>1</v>
      </c>
      <c r="AT43" s="78" t="s">
        <v>603</v>
      </c>
      <c r="AU43" s="78">
        <v>1</v>
      </c>
      <c r="AV43" s="83" t="s">
        <v>833</v>
      </c>
      <c r="AW43" s="78" t="b">
        <v>0</v>
      </c>
      <c r="AX43" s="78" t="s">
        <v>857</v>
      </c>
      <c r="AY43" s="83" t="s">
        <v>898</v>
      </c>
      <c r="AZ43" s="78" t="s">
        <v>66</v>
      </c>
      <c r="BA43" s="78" t="str">
        <f>REPLACE(INDEX(GroupVertices[Group],MATCH(Vertices[[#This Row],[Vertex]],GroupVertices[Vertex],0)),1,1,"")</f>
        <v>2</v>
      </c>
      <c r="BB43" s="48"/>
      <c r="BC43" s="48"/>
      <c r="BD43" s="48"/>
      <c r="BE43" s="48"/>
      <c r="BF43" s="48"/>
      <c r="BG43" s="48"/>
      <c r="BH43" s="121" t="s">
        <v>1241</v>
      </c>
      <c r="BI43" s="121" t="s">
        <v>1241</v>
      </c>
      <c r="BJ43" s="121" t="s">
        <v>1175</v>
      </c>
      <c r="BK43" s="121" t="s">
        <v>1175</v>
      </c>
      <c r="BL43" s="121">
        <v>1</v>
      </c>
      <c r="BM43" s="124">
        <v>3.5714285714285716</v>
      </c>
      <c r="BN43" s="121">
        <v>0</v>
      </c>
      <c r="BO43" s="124">
        <v>0</v>
      </c>
      <c r="BP43" s="121">
        <v>0</v>
      </c>
      <c r="BQ43" s="124">
        <v>0</v>
      </c>
      <c r="BR43" s="121">
        <v>27</v>
      </c>
      <c r="BS43" s="124">
        <v>96.42857142857143</v>
      </c>
      <c r="BT43" s="121">
        <v>28</v>
      </c>
      <c r="BU43" s="2"/>
      <c r="BV43" s="3"/>
      <c r="BW43" s="3"/>
      <c r="BX43" s="3"/>
      <c r="BY43" s="3"/>
    </row>
    <row r="44" spans="1:77" ht="41.45" customHeight="1">
      <c r="A44" s="64" t="s">
        <v>253</v>
      </c>
      <c r="C44" s="65"/>
      <c r="D44" s="65" t="s">
        <v>64</v>
      </c>
      <c r="E44" s="66">
        <v>162.77197507704676</v>
      </c>
      <c r="F44" s="68">
        <v>99.99783520533406</v>
      </c>
      <c r="G44" s="100" t="s">
        <v>850</v>
      </c>
      <c r="H44" s="65"/>
      <c r="I44" s="69" t="s">
        <v>253</v>
      </c>
      <c r="J44" s="70"/>
      <c r="K44" s="70"/>
      <c r="L44" s="69" t="s">
        <v>947</v>
      </c>
      <c r="M44" s="73">
        <v>1.7214539023375846</v>
      </c>
      <c r="N44" s="74">
        <v>1066.016845703125</v>
      </c>
      <c r="O44" s="74">
        <v>9043.994140625</v>
      </c>
      <c r="P44" s="75"/>
      <c r="Q44" s="76"/>
      <c r="R44" s="76"/>
      <c r="S44" s="86"/>
      <c r="T44" s="48">
        <v>1</v>
      </c>
      <c r="U44" s="48">
        <v>0</v>
      </c>
      <c r="V44" s="49">
        <v>0</v>
      </c>
      <c r="W44" s="49">
        <v>0.011236</v>
      </c>
      <c r="X44" s="49">
        <v>0.019175</v>
      </c>
      <c r="Y44" s="49">
        <v>0.44452</v>
      </c>
      <c r="Z44" s="49">
        <v>0</v>
      </c>
      <c r="AA44" s="49">
        <v>0</v>
      </c>
      <c r="AB44" s="71">
        <v>44</v>
      </c>
      <c r="AC44" s="71"/>
      <c r="AD44" s="72"/>
      <c r="AE44" s="78" t="s">
        <v>692</v>
      </c>
      <c r="AF44" s="78">
        <v>318</v>
      </c>
      <c r="AG44" s="78">
        <v>57</v>
      </c>
      <c r="AH44" s="78">
        <v>41</v>
      </c>
      <c r="AI44" s="78">
        <v>35</v>
      </c>
      <c r="AJ44" s="78"/>
      <c r="AK44" s="78"/>
      <c r="AL44" s="78" t="s">
        <v>756</v>
      </c>
      <c r="AM44" s="78"/>
      <c r="AN44" s="78"/>
      <c r="AO44" s="80">
        <v>41082.8575462963</v>
      </c>
      <c r="AP44" s="83" t="s">
        <v>825</v>
      </c>
      <c r="AQ44" s="78" t="b">
        <v>0</v>
      </c>
      <c r="AR44" s="78" t="b">
        <v>0</v>
      </c>
      <c r="AS44" s="78" t="b">
        <v>1</v>
      </c>
      <c r="AT44" s="78" t="s">
        <v>603</v>
      </c>
      <c r="AU44" s="78">
        <v>0</v>
      </c>
      <c r="AV44" s="83" t="s">
        <v>833</v>
      </c>
      <c r="AW44" s="78" t="b">
        <v>0</v>
      </c>
      <c r="AX44" s="78" t="s">
        <v>857</v>
      </c>
      <c r="AY44" s="83" t="s">
        <v>899</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254</v>
      </c>
      <c r="C45" s="65"/>
      <c r="D45" s="65" t="s">
        <v>64</v>
      </c>
      <c r="E45" s="66">
        <v>179.10977488945463</v>
      </c>
      <c r="F45" s="68">
        <v>99.95202027822204</v>
      </c>
      <c r="G45" s="100" t="s">
        <v>851</v>
      </c>
      <c r="H45" s="65"/>
      <c r="I45" s="69" t="s">
        <v>254</v>
      </c>
      <c r="J45" s="70"/>
      <c r="K45" s="70"/>
      <c r="L45" s="69" t="s">
        <v>948</v>
      </c>
      <c r="M45" s="73">
        <v>16.99004194453665</v>
      </c>
      <c r="N45" s="74">
        <v>3374.16015625</v>
      </c>
      <c r="O45" s="74">
        <v>4990.1904296875</v>
      </c>
      <c r="P45" s="75"/>
      <c r="Q45" s="76"/>
      <c r="R45" s="76"/>
      <c r="S45" s="86"/>
      <c r="T45" s="48">
        <v>1</v>
      </c>
      <c r="U45" s="48">
        <v>0</v>
      </c>
      <c r="V45" s="49">
        <v>0</v>
      </c>
      <c r="W45" s="49">
        <v>0.011236</v>
      </c>
      <c r="X45" s="49">
        <v>0.019175</v>
      </c>
      <c r="Y45" s="49">
        <v>0.44452</v>
      </c>
      <c r="Z45" s="49">
        <v>0</v>
      </c>
      <c r="AA45" s="49">
        <v>0</v>
      </c>
      <c r="AB45" s="71">
        <v>45</v>
      </c>
      <c r="AC45" s="71"/>
      <c r="AD45" s="72"/>
      <c r="AE45" s="78" t="s">
        <v>693</v>
      </c>
      <c r="AF45" s="78">
        <v>274</v>
      </c>
      <c r="AG45" s="78">
        <v>1221</v>
      </c>
      <c r="AH45" s="78">
        <v>865</v>
      </c>
      <c r="AI45" s="78">
        <v>554</v>
      </c>
      <c r="AJ45" s="78"/>
      <c r="AK45" s="78" t="s">
        <v>735</v>
      </c>
      <c r="AL45" s="78" t="s">
        <v>762</v>
      </c>
      <c r="AM45" s="83" t="s">
        <v>789</v>
      </c>
      <c r="AN45" s="78"/>
      <c r="AO45" s="80">
        <v>41859.82096064815</v>
      </c>
      <c r="AP45" s="83" t="s">
        <v>826</v>
      </c>
      <c r="AQ45" s="78" t="b">
        <v>0</v>
      </c>
      <c r="AR45" s="78" t="b">
        <v>0</v>
      </c>
      <c r="AS45" s="78" t="b">
        <v>1</v>
      </c>
      <c r="AT45" s="78" t="s">
        <v>603</v>
      </c>
      <c r="AU45" s="78">
        <v>63</v>
      </c>
      <c r="AV45" s="83" t="s">
        <v>833</v>
      </c>
      <c r="AW45" s="78" t="b">
        <v>0</v>
      </c>
      <c r="AX45" s="78" t="s">
        <v>857</v>
      </c>
      <c r="AY45" s="83" t="s">
        <v>900</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255</v>
      </c>
      <c r="C46" s="65"/>
      <c r="D46" s="65" t="s">
        <v>64</v>
      </c>
      <c r="E46" s="66">
        <v>182.21171110813344</v>
      </c>
      <c r="F46" s="68">
        <v>99.94332173965523</v>
      </c>
      <c r="G46" s="100" t="s">
        <v>852</v>
      </c>
      <c r="H46" s="65"/>
      <c r="I46" s="69" t="s">
        <v>255</v>
      </c>
      <c r="J46" s="70"/>
      <c r="K46" s="70"/>
      <c r="L46" s="69" t="s">
        <v>949</v>
      </c>
      <c r="M46" s="73">
        <v>19.888974897565852</v>
      </c>
      <c r="N46" s="74">
        <v>4133.44677734375</v>
      </c>
      <c r="O46" s="74">
        <v>3439.12841796875</v>
      </c>
      <c r="P46" s="75"/>
      <c r="Q46" s="76"/>
      <c r="R46" s="76"/>
      <c r="S46" s="86"/>
      <c r="T46" s="48">
        <v>1</v>
      </c>
      <c r="U46" s="48">
        <v>0</v>
      </c>
      <c r="V46" s="49">
        <v>0</v>
      </c>
      <c r="W46" s="49">
        <v>0.011236</v>
      </c>
      <c r="X46" s="49">
        <v>0.019175</v>
      </c>
      <c r="Y46" s="49">
        <v>0.44452</v>
      </c>
      <c r="Z46" s="49">
        <v>0</v>
      </c>
      <c r="AA46" s="49">
        <v>0</v>
      </c>
      <c r="AB46" s="71">
        <v>46</v>
      </c>
      <c r="AC46" s="71"/>
      <c r="AD46" s="72"/>
      <c r="AE46" s="78" t="s">
        <v>694</v>
      </c>
      <c r="AF46" s="78">
        <v>634</v>
      </c>
      <c r="AG46" s="78">
        <v>1442</v>
      </c>
      <c r="AH46" s="78">
        <v>2772</v>
      </c>
      <c r="AI46" s="78">
        <v>3775</v>
      </c>
      <c r="AJ46" s="78"/>
      <c r="AK46" s="78" t="s">
        <v>736</v>
      </c>
      <c r="AL46" s="78" t="s">
        <v>762</v>
      </c>
      <c r="AM46" s="83" t="s">
        <v>790</v>
      </c>
      <c r="AN46" s="78"/>
      <c r="AO46" s="80">
        <v>39900.163148148145</v>
      </c>
      <c r="AP46" s="83" t="s">
        <v>827</v>
      </c>
      <c r="AQ46" s="78" t="b">
        <v>0</v>
      </c>
      <c r="AR46" s="78" t="b">
        <v>0</v>
      </c>
      <c r="AS46" s="78" t="b">
        <v>0</v>
      </c>
      <c r="AT46" s="78" t="s">
        <v>603</v>
      </c>
      <c r="AU46" s="78">
        <v>95</v>
      </c>
      <c r="AV46" s="83" t="s">
        <v>834</v>
      </c>
      <c r="AW46" s="78" t="b">
        <v>0</v>
      </c>
      <c r="AX46" s="78" t="s">
        <v>857</v>
      </c>
      <c r="AY46" s="83" t="s">
        <v>901</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256</v>
      </c>
      <c r="C47" s="65"/>
      <c r="D47" s="65" t="s">
        <v>64</v>
      </c>
      <c r="E47" s="66">
        <v>1000</v>
      </c>
      <c r="F47" s="68">
        <v>97.65005635026115</v>
      </c>
      <c r="G47" s="100" t="s">
        <v>853</v>
      </c>
      <c r="H47" s="65"/>
      <c r="I47" s="69" t="s">
        <v>256</v>
      </c>
      <c r="J47" s="70"/>
      <c r="K47" s="70"/>
      <c r="L47" s="69" t="s">
        <v>950</v>
      </c>
      <c r="M47" s="73">
        <v>784.1578870029664</v>
      </c>
      <c r="N47" s="74">
        <v>384.88677978515625</v>
      </c>
      <c r="O47" s="74">
        <v>7289.85693359375</v>
      </c>
      <c r="P47" s="75"/>
      <c r="Q47" s="76"/>
      <c r="R47" s="76"/>
      <c r="S47" s="86"/>
      <c r="T47" s="48">
        <v>1</v>
      </c>
      <c r="U47" s="48">
        <v>0</v>
      </c>
      <c r="V47" s="49">
        <v>0</v>
      </c>
      <c r="W47" s="49">
        <v>0.011236</v>
      </c>
      <c r="X47" s="49">
        <v>0.019175</v>
      </c>
      <c r="Y47" s="49">
        <v>0.44452</v>
      </c>
      <c r="Z47" s="49">
        <v>0</v>
      </c>
      <c r="AA47" s="49">
        <v>0</v>
      </c>
      <c r="AB47" s="71">
        <v>47</v>
      </c>
      <c r="AC47" s="71"/>
      <c r="AD47" s="72"/>
      <c r="AE47" s="78" t="s">
        <v>695</v>
      </c>
      <c r="AF47" s="78">
        <v>1131</v>
      </c>
      <c r="AG47" s="78">
        <v>59706</v>
      </c>
      <c r="AH47" s="78">
        <v>16381</v>
      </c>
      <c r="AI47" s="78">
        <v>9409</v>
      </c>
      <c r="AJ47" s="78"/>
      <c r="AK47" s="78" t="s">
        <v>737</v>
      </c>
      <c r="AL47" s="78" t="s">
        <v>762</v>
      </c>
      <c r="AM47" s="83" t="s">
        <v>791</v>
      </c>
      <c r="AN47" s="78"/>
      <c r="AO47" s="80">
        <v>39750.969560185185</v>
      </c>
      <c r="AP47" s="83" t="s">
        <v>828</v>
      </c>
      <c r="AQ47" s="78" t="b">
        <v>0</v>
      </c>
      <c r="AR47" s="78" t="b">
        <v>0</v>
      </c>
      <c r="AS47" s="78" t="b">
        <v>0</v>
      </c>
      <c r="AT47" s="78" t="s">
        <v>603</v>
      </c>
      <c r="AU47" s="78">
        <v>2148</v>
      </c>
      <c r="AV47" s="83" t="s">
        <v>833</v>
      </c>
      <c r="AW47" s="78" t="b">
        <v>1</v>
      </c>
      <c r="AX47" s="78" t="s">
        <v>857</v>
      </c>
      <c r="AY47" s="83" t="s">
        <v>902</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257</v>
      </c>
      <c r="C48" s="65"/>
      <c r="D48" s="65" t="s">
        <v>64</v>
      </c>
      <c r="E48" s="66">
        <v>176.52716735897093</v>
      </c>
      <c r="F48" s="68">
        <v>99.95926250037719</v>
      </c>
      <c r="G48" s="100" t="s">
        <v>854</v>
      </c>
      <c r="H48" s="65"/>
      <c r="I48" s="69" t="s">
        <v>257</v>
      </c>
      <c r="J48" s="70"/>
      <c r="K48" s="70"/>
      <c r="L48" s="69" t="s">
        <v>951</v>
      </c>
      <c r="M48" s="73">
        <v>14.576450707625456</v>
      </c>
      <c r="N48" s="74">
        <v>1883.65869140625</v>
      </c>
      <c r="O48" s="74">
        <v>9605.1572265625</v>
      </c>
      <c r="P48" s="75"/>
      <c r="Q48" s="76"/>
      <c r="R48" s="76"/>
      <c r="S48" s="86"/>
      <c r="T48" s="48">
        <v>1</v>
      </c>
      <c r="U48" s="48">
        <v>0</v>
      </c>
      <c r="V48" s="49">
        <v>0</v>
      </c>
      <c r="W48" s="49">
        <v>0.011236</v>
      </c>
      <c r="X48" s="49">
        <v>0.019175</v>
      </c>
      <c r="Y48" s="49">
        <v>0.44452</v>
      </c>
      <c r="Z48" s="49">
        <v>0</v>
      </c>
      <c r="AA48" s="49">
        <v>0</v>
      </c>
      <c r="AB48" s="71">
        <v>48</v>
      </c>
      <c r="AC48" s="71"/>
      <c r="AD48" s="72"/>
      <c r="AE48" s="78" t="s">
        <v>696</v>
      </c>
      <c r="AF48" s="78">
        <v>423</v>
      </c>
      <c r="AG48" s="78">
        <v>1037</v>
      </c>
      <c r="AH48" s="78">
        <v>647</v>
      </c>
      <c r="AI48" s="78">
        <v>981</v>
      </c>
      <c r="AJ48" s="78"/>
      <c r="AK48" s="78" t="s">
        <v>738</v>
      </c>
      <c r="AL48" s="78" t="s">
        <v>621</v>
      </c>
      <c r="AM48" s="78"/>
      <c r="AN48" s="78"/>
      <c r="AO48" s="80">
        <v>42208.80253472222</v>
      </c>
      <c r="AP48" s="83" t="s">
        <v>829</v>
      </c>
      <c r="AQ48" s="78" t="b">
        <v>0</v>
      </c>
      <c r="AR48" s="78" t="b">
        <v>0</v>
      </c>
      <c r="AS48" s="78" t="b">
        <v>1</v>
      </c>
      <c r="AT48" s="78" t="s">
        <v>603</v>
      </c>
      <c r="AU48" s="78">
        <v>18</v>
      </c>
      <c r="AV48" s="83" t="s">
        <v>833</v>
      </c>
      <c r="AW48" s="78" t="b">
        <v>0</v>
      </c>
      <c r="AX48" s="78" t="s">
        <v>857</v>
      </c>
      <c r="AY48" s="83" t="s">
        <v>903</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258</v>
      </c>
      <c r="C49" s="65"/>
      <c r="D49" s="65" t="s">
        <v>64</v>
      </c>
      <c r="E49" s="66">
        <v>163.7544888114699</v>
      </c>
      <c r="F49" s="68">
        <v>99.99508001212286</v>
      </c>
      <c r="G49" s="100" t="s">
        <v>855</v>
      </c>
      <c r="H49" s="65"/>
      <c r="I49" s="69" t="s">
        <v>258</v>
      </c>
      <c r="J49" s="70"/>
      <c r="K49" s="70"/>
      <c r="L49" s="69" t="s">
        <v>952</v>
      </c>
      <c r="M49" s="73">
        <v>2.639667959858147</v>
      </c>
      <c r="N49" s="74">
        <v>3684.094970703125</v>
      </c>
      <c r="O49" s="74">
        <v>1877.1014404296875</v>
      </c>
      <c r="P49" s="75"/>
      <c r="Q49" s="76"/>
      <c r="R49" s="76"/>
      <c r="S49" s="86"/>
      <c r="T49" s="48">
        <v>1</v>
      </c>
      <c r="U49" s="48">
        <v>0</v>
      </c>
      <c r="V49" s="49">
        <v>0</v>
      </c>
      <c r="W49" s="49">
        <v>0.011236</v>
      </c>
      <c r="X49" s="49">
        <v>0.019175</v>
      </c>
      <c r="Y49" s="49">
        <v>0.44452</v>
      </c>
      <c r="Z49" s="49">
        <v>0</v>
      </c>
      <c r="AA49" s="49">
        <v>0</v>
      </c>
      <c r="AB49" s="71">
        <v>49</v>
      </c>
      <c r="AC49" s="71"/>
      <c r="AD49" s="72"/>
      <c r="AE49" s="78" t="s">
        <v>697</v>
      </c>
      <c r="AF49" s="78">
        <v>81</v>
      </c>
      <c r="AG49" s="78">
        <v>127</v>
      </c>
      <c r="AH49" s="78">
        <v>30</v>
      </c>
      <c r="AI49" s="78">
        <v>5</v>
      </c>
      <c r="AJ49" s="78"/>
      <c r="AK49" s="78" t="s">
        <v>739</v>
      </c>
      <c r="AL49" s="78" t="s">
        <v>621</v>
      </c>
      <c r="AM49" s="83" t="s">
        <v>792</v>
      </c>
      <c r="AN49" s="78"/>
      <c r="AO49" s="80">
        <v>43272.705925925926</v>
      </c>
      <c r="AP49" s="83" t="s">
        <v>830</v>
      </c>
      <c r="AQ49" s="78" t="b">
        <v>0</v>
      </c>
      <c r="AR49" s="78" t="b">
        <v>0</v>
      </c>
      <c r="AS49" s="78" t="b">
        <v>0</v>
      </c>
      <c r="AT49" s="78" t="s">
        <v>603</v>
      </c>
      <c r="AU49" s="78">
        <v>2</v>
      </c>
      <c r="AV49" s="83" t="s">
        <v>833</v>
      </c>
      <c r="AW49" s="78" t="b">
        <v>0</v>
      </c>
      <c r="AX49" s="78" t="s">
        <v>857</v>
      </c>
      <c r="AY49" s="83" t="s">
        <v>904</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87" t="s">
        <v>259</v>
      </c>
      <c r="C50" s="88"/>
      <c r="D50" s="88" t="s">
        <v>64</v>
      </c>
      <c r="E50" s="89">
        <v>167.54418464424495</v>
      </c>
      <c r="F50" s="90">
        <v>99.9844528383082</v>
      </c>
      <c r="G50" s="101" t="s">
        <v>856</v>
      </c>
      <c r="H50" s="88"/>
      <c r="I50" s="91" t="s">
        <v>259</v>
      </c>
      <c r="J50" s="92"/>
      <c r="K50" s="92"/>
      <c r="L50" s="91" t="s">
        <v>953</v>
      </c>
      <c r="M50" s="93">
        <v>6.181350753151745</v>
      </c>
      <c r="N50" s="94">
        <v>213.88372802734375</v>
      </c>
      <c r="O50" s="94">
        <v>5368.92919921875</v>
      </c>
      <c r="P50" s="95"/>
      <c r="Q50" s="96"/>
      <c r="R50" s="96"/>
      <c r="S50" s="97"/>
      <c r="T50" s="48">
        <v>1</v>
      </c>
      <c r="U50" s="48">
        <v>0</v>
      </c>
      <c r="V50" s="49">
        <v>0</v>
      </c>
      <c r="W50" s="49">
        <v>0.011236</v>
      </c>
      <c r="X50" s="49">
        <v>0.019175</v>
      </c>
      <c r="Y50" s="49">
        <v>0.44452</v>
      </c>
      <c r="Z50" s="49">
        <v>0</v>
      </c>
      <c r="AA50" s="49">
        <v>0</v>
      </c>
      <c r="AB50" s="98">
        <v>50</v>
      </c>
      <c r="AC50" s="98"/>
      <c r="AD50" s="99"/>
      <c r="AE50" s="78" t="s">
        <v>698</v>
      </c>
      <c r="AF50" s="78">
        <v>431</v>
      </c>
      <c r="AG50" s="78">
        <v>397</v>
      </c>
      <c r="AH50" s="78">
        <v>315</v>
      </c>
      <c r="AI50" s="78">
        <v>35</v>
      </c>
      <c r="AJ50" s="78"/>
      <c r="AK50" s="78" t="s">
        <v>740</v>
      </c>
      <c r="AL50" s="78" t="s">
        <v>763</v>
      </c>
      <c r="AM50" s="78"/>
      <c r="AN50" s="78"/>
      <c r="AO50" s="80">
        <v>39785.20628472222</v>
      </c>
      <c r="AP50" s="83" t="s">
        <v>831</v>
      </c>
      <c r="AQ50" s="78" t="b">
        <v>1</v>
      </c>
      <c r="AR50" s="78" t="b">
        <v>0</v>
      </c>
      <c r="AS50" s="78" t="b">
        <v>1</v>
      </c>
      <c r="AT50" s="78" t="s">
        <v>603</v>
      </c>
      <c r="AU50" s="78">
        <v>9</v>
      </c>
      <c r="AV50" s="83" t="s">
        <v>833</v>
      </c>
      <c r="AW50" s="78" t="b">
        <v>0</v>
      </c>
      <c r="AX50" s="78" t="s">
        <v>857</v>
      </c>
      <c r="AY50" s="83" t="s">
        <v>905</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0"/>
    <dataValidation allowBlank="1" showInputMessage="1" promptTitle="Vertex Tooltip" prompt="Enter optional text that will pop up when the mouse is hovered over the vertex." errorTitle="Invalid Vertex Image Key" sqref="L3:L5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0"/>
    <dataValidation allowBlank="1" showInputMessage="1" promptTitle="Vertex Label Fill Color" prompt="To select an optional fill color for the Label shape, right-click and select Select Color on the right-click menu." sqref="J3:J50"/>
    <dataValidation allowBlank="1" showInputMessage="1" promptTitle="Vertex Image File" prompt="Enter the path to an image file.  Hover over the column header for examples." errorTitle="Invalid Vertex Image Key" sqref="G3:G50"/>
    <dataValidation allowBlank="1" showInputMessage="1" promptTitle="Vertex Color" prompt="To select an optional vertex color, right-click and select Select Color on the right-click menu." sqref="C3:C50"/>
    <dataValidation allowBlank="1" showInputMessage="1" promptTitle="Vertex Opacity" prompt="Enter an optional vertex opacity between 0 (transparent) and 100 (opaque)." errorTitle="Invalid Vertex Opacity" error="The optional vertex opacity must be a whole number between 0 and 10." sqref="F3:F50"/>
    <dataValidation type="list" allowBlank="1" showInputMessage="1" showErrorMessage="1" promptTitle="Vertex Shape" prompt="Select an optional vertex shape." errorTitle="Invalid Vertex Shape" error="You have entered an invalid vertex shape.  Try selecting from the drop-down list instead." sqref="D3:D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0">
      <formula1>ValidVertexLabelPositions</formula1>
    </dataValidation>
    <dataValidation allowBlank="1" showInputMessage="1" showErrorMessage="1" promptTitle="Vertex Name" prompt="Enter the name of the vertex." sqref="A3:A50"/>
  </dataValidations>
  <hyperlinks>
    <hyperlink ref="AM3" r:id="rId1" display="http://t.co/7UqOgEI8pQ"/>
    <hyperlink ref="AM4" r:id="rId2" display="https://t.co/fjYuef1Gjh"/>
    <hyperlink ref="AM5" r:id="rId3" display="http://t.co/gH76dCtbI0"/>
    <hyperlink ref="AM6" r:id="rId4" display="https://t.co/zNV26lsTrm"/>
    <hyperlink ref="AM7" r:id="rId5" display="https://t.co/QsOmdBfTi5"/>
    <hyperlink ref="AM13" r:id="rId6" display="https://t.co/l7FAsmiUWU"/>
    <hyperlink ref="AM14" r:id="rId7" display="https://t.co/TDKLaWstLO"/>
    <hyperlink ref="AM15" r:id="rId8" display="https://t.co/WRjNumSAL1"/>
    <hyperlink ref="AM17" r:id="rId9" display="https://t.co/wro7FRLNct"/>
    <hyperlink ref="AM18" r:id="rId10" display="https://t.co/P2SIzh3fKW"/>
    <hyperlink ref="AM19" r:id="rId11" display="https://t.co/TuwxbZYMU1"/>
    <hyperlink ref="AM20" r:id="rId12" display="https://t.co/1g49E5yfg1"/>
    <hyperlink ref="AM21" r:id="rId13" display="https://t.co/3SMSeqKz8L"/>
    <hyperlink ref="AM22" r:id="rId14" display="https://t.co/91XI8vqljt"/>
    <hyperlink ref="AM23" r:id="rId15" display="https://t.co/91XI8vqljt"/>
    <hyperlink ref="AM24" r:id="rId16" display="https://t.co/svq0XCx0oR"/>
    <hyperlink ref="AM27" r:id="rId17" display="https://t.co/EvHREUaxvk"/>
    <hyperlink ref="AM29" r:id="rId18" display="https://t.co/YkGeAsx04R"/>
    <hyperlink ref="AM30" r:id="rId19" display="https://t.co/uUDcqEIlME"/>
    <hyperlink ref="AM31" r:id="rId20" display="https://t.co/KKViE3ihGH"/>
    <hyperlink ref="AM33" r:id="rId21" display="https://t.co/P09yNHlwkw"/>
    <hyperlink ref="AM34" r:id="rId22" display="https://t.co/5NskeFjlam"/>
    <hyperlink ref="AM36" r:id="rId23" display="https://t.co/TCQO6O4rI6"/>
    <hyperlink ref="AM37" r:id="rId24" display="https://t.co/tbMZouLlpH"/>
    <hyperlink ref="AM38" r:id="rId25" display="https://t.co/b06b1jp9C8"/>
    <hyperlink ref="AM40" r:id="rId26" display="https://t.co/ioRNiVuh4J"/>
    <hyperlink ref="AM45" r:id="rId27" display="http://t.co/LAz7MA3Lb0"/>
    <hyperlink ref="AM46" r:id="rId28" display="https://t.co/aFGgbOAoeD"/>
    <hyperlink ref="AM47" r:id="rId29" display="https://t.co/LsmTqXvVrJ"/>
    <hyperlink ref="AM49" r:id="rId30" display="https://t.co/h6huAxbV9i"/>
    <hyperlink ref="AP3" r:id="rId31" display="https://pbs.twimg.com/profile_banners/82942061/1534532920"/>
    <hyperlink ref="AP4" r:id="rId32" display="https://pbs.twimg.com/profile_banners/172109039/1398969501"/>
    <hyperlink ref="AP5" r:id="rId33" display="https://pbs.twimg.com/profile_banners/1090605126/1503270353"/>
    <hyperlink ref="AP6" r:id="rId34" display="https://pbs.twimg.com/profile_banners/1238249023/1424475015"/>
    <hyperlink ref="AP7" r:id="rId35" display="https://pbs.twimg.com/profile_banners/52120705/1401307238"/>
    <hyperlink ref="AP8" r:id="rId36" display="https://pbs.twimg.com/profile_banners/832893324591632384/1548393494"/>
    <hyperlink ref="AP11" r:id="rId37" display="https://pbs.twimg.com/profile_banners/872304139/1534522042"/>
    <hyperlink ref="AP13" r:id="rId38" display="https://pbs.twimg.com/profile_banners/959518176802308096/1517956643"/>
    <hyperlink ref="AP14" r:id="rId39" display="https://pbs.twimg.com/profile_banners/839250762374926336/1539136504"/>
    <hyperlink ref="AP15" r:id="rId40" display="https://pbs.twimg.com/profile_banners/226338599/1501106310"/>
    <hyperlink ref="AP16" r:id="rId41" display="https://pbs.twimg.com/profile_banners/726445923270692866/1462038345"/>
    <hyperlink ref="AP17" r:id="rId42" display="https://pbs.twimg.com/profile_banners/1872863431/1380990590"/>
    <hyperlink ref="AP18" r:id="rId43" display="https://pbs.twimg.com/profile_banners/34177033/1526566211"/>
    <hyperlink ref="AP19" r:id="rId44" display="https://pbs.twimg.com/profile_banners/910791812633198592/1539185226"/>
    <hyperlink ref="AP21" r:id="rId45" display="https://pbs.twimg.com/profile_banners/3162078366/1481093887"/>
    <hyperlink ref="AP22" r:id="rId46" display="https://pbs.twimg.com/profile_banners/19840947/1487275007"/>
    <hyperlink ref="AP23" r:id="rId47" display="https://pbs.twimg.com/profile_banners/29265895/1500501945"/>
    <hyperlink ref="AP24" r:id="rId48" display="https://pbs.twimg.com/profile_banners/925259496670162944/1534290288"/>
    <hyperlink ref="AP26" r:id="rId49" display="https://pbs.twimg.com/profile_banners/209898234/1476066243"/>
    <hyperlink ref="AP27" r:id="rId50" display="https://pbs.twimg.com/profile_banners/1033764149442932736/1535345345"/>
    <hyperlink ref="AP28" r:id="rId51" display="https://pbs.twimg.com/profile_banners/329921120/1529166529"/>
    <hyperlink ref="AP29" r:id="rId52" display="https://pbs.twimg.com/profile_banners/4205385434/1542234270"/>
    <hyperlink ref="AP30" r:id="rId53" display="https://pbs.twimg.com/profile_banners/55308417/1548777325"/>
    <hyperlink ref="AP31" r:id="rId54" display="https://pbs.twimg.com/profile_banners/792037076422098944/1477672362"/>
    <hyperlink ref="AP33" r:id="rId55" display="https://pbs.twimg.com/profile_banners/121226787/1499436830"/>
    <hyperlink ref="AP34" r:id="rId56" display="https://pbs.twimg.com/profile_banners/166252256/1549645528"/>
    <hyperlink ref="AP35" r:id="rId57" display="https://pbs.twimg.com/profile_banners/976610187539759104/1521677902"/>
    <hyperlink ref="AP36" r:id="rId58" display="https://pbs.twimg.com/profile_banners/360427743/1437852739"/>
    <hyperlink ref="AP37" r:id="rId59" display="https://pbs.twimg.com/profile_banners/877224851068526592/1531355767"/>
    <hyperlink ref="AP38" r:id="rId60" display="https://pbs.twimg.com/profile_banners/793585473956425728/1481500670"/>
    <hyperlink ref="AP40" r:id="rId61" display="https://pbs.twimg.com/profile_banners/78506389/1546445018"/>
    <hyperlink ref="AP42" r:id="rId62" display="https://pbs.twimg.com/profile_banners/291905975/1537878903"/>
    <hyperlink ref="AP44" r:id="rId63" display="https://pbs.twimg.com/profile_banners/615504620/1525830198"/>
    <hyperlink ref="AP45" r:id="rId64" display="https://pbs.twimg.com/profile_banners/2717855768/1516924181"/>
    <hyperlink ref="AP46" r:id="rId65" display="https://pbs.twimg.com/profile_banners/27173835/1520796274"/>
    <hyperlink ref="AP47" r:id="rId66" display="https://pbs.twimg.com/profile_banners/17054817/1546624332"/>
    <hyperlink ref="AP48" r:id="rId67" display="https://pbs.twimg.com/profile_banners/3389791061/1520490810"/>
    <hyperlink ref="AP49" r:id="rId68" display="https://pbs.twimg.com/profile_banners/1009842514734374913/1548873675"/>
    <hyperlink ref="AP50" r:id="rId69" display="https://pbs.twimg.com/profile_banners/17829455/1522361801"/>
    <hyperlink ref="AV3" r:id="rId70" display="http://abs.twimg.com/images/themes/theme1/bg.png"/>
    <hyperlink ref="AV4" r:id="rId71" display="http://abs.twimg.com/images/themes/theme1/bg.png"/>
    <hyperlink ref="AV5" r:id="rId72" display="http://abs.twimg.com/images/themes/theme1/bg.png"/>
    <hyperlink ref="AV6" r:id="rId73" display="http://abs.twimg.com/images/themes/theme18/bg.gif"/>
    <hyperlink ref="AV7" r:id="rId74" display="http://abs.twimg.com/images/themes/theme1/bg.png"/>
    <hyperlink ref="AV9" r:id="rId75" display="http://abs.twimg.com/images/themes/theme1/bg.png"/>
    <hyperlink ref="AV10" r:id="rId76" display="http://abs.twimg.com/images/themes/theme1/bg.png"/>
    <hyperlink ref="AV11" r:id="rId77" display="http://abs.twimg.com/images/themes/theme1/bg.png"/>
    <hyperlink ref="AV13" r:id="rId78" display="http://abs.twimg.com/images/themes/theme1/bg.png"/>
    <hyperlink ref="AV14" r:id="rId79" display="http://abs.twimg.com/images/themes/theme1/bg.png"/>
    <hyperlink ref="AV15" r:id="rId80" display="http://abs.twimg.com/images/themes/theme1/bg.png"/>
    <hyperlink ref="AV16" r:id="rId81" display="http://abs.twimg.com/images/themes/theme1/bg.png"/>
    <hyperlink ref="AV17" r:id="rId82" display="http://abs.twimg.com/images/themes/theme1/bg.png"/>
    <hyperlink ref="AV18" r:id="rId83" display="http://abs.twimg.com/images/themes/theme18/bg.gif"/>
    <hyperlink ref="AV19" r:id="rId84" display="http://abs.twimg.com/images/themes/theme1/bg.png"/>
    <hyperlink ref="AV20" r:id="rId85" display="http://abs.twimg.com/images/themes/theme1/bg.png"/>
    <hyperlink ref="AV21" r:id="rId86" display="http://abs.twimg.com/images/themes/theme1/bg.png"/>
    <hyperlink ref="AV22" r:id="rId87" display="http://abs.twimg.com/images/themes/theme5/bg.gif"/>
    <hyperlink ref="AV23" r:id="rId88" display="http://abs.twimg.com/images/themes/theme1/bg.png"/>
    <hyperlink ref="AV24" r:id="rId89" display="http://abs.twimg.com/images/themes/theme1/bg.png"/>
    <hyperlink ref="AV25" r:id="rId90" display="http://abs.twimg.com/images/themes/theme1/bg.png"/>
    <hyperlink ref="AV26" r:id="rId91" display="http://abs.twimg.com/images/themes/theme1/bg.png"/>
    <hyperlink ref="AV27" r:id="rId92" display="http://abs.twimg.com/images/themes/theme1/bg.png"/>
    <hyperlink ref="AV28" r:id="rId93" display="http://abs.twimg.com/images/themes/theme15/bg.png"/>
    <hyperlink ref="AV29" r:id="rId94" display="http://abs.twimg.com/images/themes/theme1/bg.png"/>
    <hyperlink ref="AV30" r:id="rId95" display="http://abs.twimg.com/images/themes/theme1/bg.png"/>
    <hyperlink ref="AV31" r:id="rId96" display="http://abs.twimg.com/images/themes/theme1/bg.png"/>
    <hyperlink ref="AV32" r:id="rId97" display="http://abs.twimg.com/images/themes/theme1/bg.png"/>
    <hyperlink ref="AV33" r:id="rId98" display="http://abs.twimg.com/images/themes/theme1/bg.png"/>
    <hyperlink ref="AV34" r:id="rId99" display="http://abs.twimg.com/images/themes/theme15/bg.png"/>
    <hyperlink ref="AV36" r:id="rId100" display="http://abs.twimg.com/images/themes/theme14/bg.gif"/>
    <hyperlink ref="AV37" r:id="rId101" display="http://abs.twimg.com/images/themes/theme1/bg.png"/>
    <hyperlink ref="AV39" r:id="rId102" display="http://abs.twimg.com/images/themes/theme1/bg.png"/>
    <hyperlink ref="AV40" r:id="rId103" display="http://abs.twimg.com/images/themes/theme14/bg.gif"/>
    <hyperlink ref="AV41" r:id="rId104" display="http://abs.twimg.com/images/themes/theme5/bg.gif"/>
    <hyperlink ref="AV42" r:id="rId105" display="http://abs.twimg.com/images/themes/theme1/bg.png"/>
    <hyperlink ref="AV43" r:id="rId106" display="http://abs.twimg.com/images/themes/theme1/bg.png"/>
    <hyperlink ref="AV44" r:id="rId107" display="http://abs.twimg.com/images/themes/theme1/bg.png"/>
    <hyperlink ref="AV45" r:id="rId108" display="http://abs.twimg.com/images/themes/theme1/bg.png"/>
    <hyperlink ref="AV46" r:id="rId109" display="http://abs.twimg.com/images/themes/theme18/bg.gif"/>
    <hyperlink ref="AV47" r:id="rId110" display="http://abs.twimg.com/images/themes/theme1/bg.png"/>
    <hyperlink ref="AV48" r:id="rId111" display="http://abs.twimg.com/images/themes/theme1/bg.png"/>
    <hyperlink ref="AV49" r:id="rId112" display="http://abs.twimg.com/images/themes/theme1/bg.png"/>
    <hyperlink ref="AV50" r:id="rId113" display="http://abs.twimg.com/images/themes/theme1/bg.png"/>
    <hyperlink ref="G3" r:id="rId114" display="http://pbs.twimg.com/profile_images/840348192075993088/95wJexH5_normal.jpg"/>
    <hyperlink ref="G4" r:id="rId115" display="http://pbs.twimg.com/profile_images/555422464298070016/9qesAKdK_normal.jpeg"/>
    <hyperlink ref="G5" r:id="rId116" display="http://pbs.twimg.com/profile_images/3110236185/9e1be353cf357d755657bb966f95a11a_normal.jpeg"/>
    <hyperlink ref="G6" r:id="rId117" display="http://pbs.twimg.com/profile_images/3465327014/e527850d872c16152bd7358c624d6e55_normal.jpeg"/>
    <hyperlink ref="G7" r:id="rId118" display="http://pbs.twimg.com/profile_images/461476288914407424/10BSwo-L_normal.jpeg"/>
    <hyperlink ref="G8" r:id="rId119" display="http://pbs.twimg.com/profile_images/991190565214601216/MCOKabSH_normal.jpg"/>
    <hyperlink ref="G9" r:id="rId120" display="http://pbs.twimg.com/profile_images/1760781761/Tuff-Punk_008_normal.JPG"/>
    <hyperlink ref="G10" r:id="rId121" display="http://pbs.twimg.com/profile_images/1096444690969186305/0QUWIFCp_normal.jpg"/>
    <hyperlink ref="G11" r:id="rId122" display="http://pbs.twimg.com/profile_images/1040062078814441472/M8Gz3U9W_normal.jpg"/>
    <hyperlink ref="G12" r:id="rId123" display="http://abs.twimg.com/sticky/default_profile_images/default_profile_normal.png"/>
    <hyperlink ref="G13" r:id="rId124" display="http://pbs.twimg.com/profile_images/959520077572841472/nLNPHZkN_normal.jpg"/>
    <hyperlink ref="G14" r:id="rId125" display="http://pbs.twimg.com/profile_images/1019340730223886336/QgBHJkzU_normal.jpg"/>
    <hyperlink ref="G15" r:id="rId126" display="http://pbs.twimg.com/profile_images/903002860333367296/p8Pn5Tsv_normal.jpg"/>
    <hyperlink ref="G16" r:id="rId127" display="http://pbs.twimg.com/profile_images/963190095527297024/axcKxcZs_normal.jpg"/>
    <hyperlink ref="G17" r:id="rId128" display="http://pbs.twimg.com/profile_images/639134799504896000/C4Ps57mu_normal.jpg"/>
    <hyperlink ref="G18" r:id="rId129" display="http://pbs.twimg.com/profile_images/184593873/Koldan_twitter_normal.jpg"/>
    <hyperlink ref="G19" r:id="rId130" display="http://pbs.twimg.com/profile_images/1050043378996404225/ZUeVm8Du_normal.jpg"/>
    <hyperlink ref="G20" r:id="rId131" display="http://pbs.twimg.com/profile_images/932837133001166849/_5ZgZaZS_normal.jpg"/>
    <hyperlink ref="G21" r:id="rId132" display="http://pbs.twimg.com/profile_images/740691417622667264/ap_99N8U_normal.jpg"/>
    <hyperlink ref="G22" r:id="rId133" display="http://pbs.twimg.com/profile_images/857795620932796417/-CxjvFb9_normal.jpg"/>
    <hyperlink ref="G23" r:id="rId134" display="http://pbs.twimg.com/profile_images/887801155635433472/Gfk7Lq3G_normal.jpg"/>
    <hyperlink ref="G24" r:id="rId135" display="http://pbs.twimg.com/profile_images/1029513145952350208/4T2-A3Zs_normal.jpg"/>
    <hyperlink ref="G25" r:id="rId136" display="http://abs.twimg.com/sticky/default_profile_images/default_profile_normal.png"/>
    <hyperlink ref="G26" r:id="rId137" display="http://pbs.twimg.com/profile_images/1073744937844322305/tkBV9kbg_normal.jpg"/>
    <hyperlink ref="G27" r:id="rId138" display="http://pbs.twimg.com/profile_images/1033938951885602817/LyMD1tfO_normal.jpg"/>
    <hyperlink ref="G28" r:id="rId139" display="http://pbs.twimg.com/profile_images/788419022576558084/bWdB0SQl_normal.jpg"/>
    <hyperlink ref="G29" r:id="rId140" display="http://pbs.twimg.com/profile_images/892497202471239680/Ubl4V3VS_normal.jpg"/>
    <hyperlink ref="G30" r:id="rId141" display="http://pbs.twimg.com/profile_images/2957907316/79cb502421c6bade65dc5df85019d185_normal.jpeg"/>
    <hyperlink ref="G31" r:id="rId142" display="http://pbs.twimg.com/profile_images/792042893242359809/cfrLH1c7_normal.jpg"/>
    <hyperlink ref="G32" r:id="rId143" display="http://pbs.twimg.com/profile_images/684179272756375552/CjXgWiq__normal.jpg"/>
    <hyperlink ref="G33" r:id="rId144" display="http://pbs.twimg.com/profile_images/3507348900/dfb36fd4bc7659680104490c1a91ee02_normal.jpeg"/>
    <hyperlink ref="G34" r:id="rId145" display="http://pbs.twimg.com/profile_images/875374673470664704/Hr9dUs2u_normal.jpg"/>
    <hyperlink ref="G35" r:id="rId146" display="http://pbs.twimg.com/profile_images/976618422200025088/6MD-l46R_normal.jpg"/>
    <hyperlink ref="G36" r:id="rId147" display="http://pbs.twimg.com/profile_images/749362097855664128/aJ53eIn3_normal.jpg"/>
    <hyperlink ref="G37" r:id="rId148" display="http://pbs.twimg.com/profile_images/877232696757334016/irk0F21v_normal.jpg"/>
    <hyperlink ref="G38" r:id="rId149" display="http://pbs.twimg.com/profile_images/808098374817718272/0Tq7vo9f_normal.jpg"/>
    <hyperlink ref="G39" r:id="rId150" display="http://pbs.twimg.com/profile_images/659814215734190081/2lF-Mdja_normal.jpg"/>
    <hyperlink ref="G40" r:id="rId151" display="http://pbs.twimg.com/profile_images/690599577301348352/FwP_CG7h_normal.jpg"/>
    <hyperlink ref="G41" r:id="rId152" display="http://pbs.twimg.com/profile_images/1442987664/adam_headshot_CROPPED_normal.jpg"/>
    <hyperlink ref="G42" r:id="rId153" display="http://pbs.twimg.com/profile_images/969650284199727104/QiJcA_se_normal.jpg"/>
    <hyperlink ref="G43" r:id="rId154" display="http://pbs.twimg.com/profile_images/837400610282463232/MWrtSBvB_normal.jpg"/>
    <hyperlink ref="G44" r:id="rId155" display="http://pbs.twimg.com/profile_images/941034685471244288/sfxFsmUS_normal.jpg"/>
    <hyperlink ref="G45" r:id="rId156" display="http://pbs.twimg.com/profile_images/956675214309433344/jRc3D2u7_normal.jpg"/>
    <hyperlink ref="G46" r:id="rId157" display="http://pbs.twimg.com/profile_images/971860074292490243/9xvEGNk2_normal.jpg"/>
    <hyperlink ref="G47" r:id="rId158" display="http://pbs.twimg.com/profile_images/829109389432745984/rTplaDVm_normal.jpg"/>
    <hyperlink ref="G48" r:id="rId159" display="http://pbs.twimg.com/profile_images/723910892824326144/oxfzGZ0i_normal.jpg"/>
    <hyperlink ref="G49" r:id="rId160" display="http://pbs.twimg.com/profile_images/1090694377746325505/a9zkUemP_normal.jpg"/>
    <hyperlink ref="G50" r:id="rId161" display="http://pbs.twimg.com/profile_images/935003990420369408/Eh6PEJ6V_normal.jpg"/>
    <hyperlink ref="AY3" r:id="rId162" display="https://twitter.com/sunspecalliance"/>
    <hyperlink ref="AY4" r:id="rId163" display="https://twitter.com/calenergy"/>
    <hyperlink ref="AY5" r:id="rId164" display="https://twitter.com/identity3co"/>
    <hyperlink ref="AY6" r:id="rId165" display="https://twitter.com/christinarolsen"/>
    <hyperlink ref="AY7" r:id="rId166" display="https://twitter.com/burkese"/>
    <hyperlink ref="AY8" r:id="rId167" display="https://twitter.com/johnny12976"/>
    <hyperlink ref="AY9" r:id="rId168" display="https://twitter.com/missionclarity"/>
    <hyperlink ref="AY10" r:id="rId169" display="https://twitter.com/therealestokes"/>
    <hyperlink ref="AY11" r:id="rId170" display="https://twitter.com/hydrogen2energy"/>
    <hyperlink ref="AY12" r:id="rId171" display="https://twitter.com/whc_joe"/>
    <hyperlink ref="AY13" r:id="rId172" display="https://twitter.com/caenergyallianc"/>
    <hyperlink ref="AY14" r:id="rId173" display="https://twitter.com/nuvvecorp"/>
    <hyperlink ref="AY15" r:id="rId174" display="https://twitter.com/airresources"/>
    <hyperlink ref="AY16" r:id="rId175" display="https://twitter.com/shashinetwork"/>
    <hyperlink ref="AY17" r:id="rId176" display="https://twitter.com/sce_tammyt"/>
    <hyperlink ref="AY18" r:id="rId177" display="https://twitter.com/ken_koldan"/>
    <hyperlink ref="AY19" r:id="rId178" display="https://twitter.com/errigalinc"/>
    <hyperlink ref="AY20" r:id="rId179" display="https://twitter.com/lehrerdesign"/>
    <hyperlink ref="AY21" r:id="rId180" display="https://twitter.com/henrysternca"/>
    <hyperlink ref="AY22" r:id="rId181" display="https://twitter.com/smzgallagher"/>
    <hyperlink ref="AY23" r:id="rId182" display="https://twitter.com/gna_consulting"/>
    <hyperlink ref="AY24" r:id="rId183" display="https://twitter.com/oceanmotiontech"/>
    <hyperlink ref="AY25" r:id="rId184" display="https://twitter.com/markduvall"/>
    <hyperlink ref="AY26" r:id="rId185" display="https://twitter.com/skottikins"/>
    <hyperlink ref="AY27" r:id="rId186" display="https://twitter.com/byjpan"/>
    <hyperlink ref="AY28" r:id="rId187" display="https://twitter.com/revclown"/>
    <hyperlink ref="AY29" r:id="rId188" display="https://twitter.com/doctorkflem"/>
    <hyperlink ref="AY30" r:id="rId189" display="https://twitter.com/arpae"/>
    <hyperlink ref="AY31" r:id="rId190" display="https://twitter.com/btvcluster"/>
    <hyperlink ref="AY32" r:id="rId191" display="https://twitter.com/jeffmacon"/>
    <hyperlink ref="AY33" r:id="rId192" display="https://twitter.com/10ly"/>
    <hyperlink ref="AY34" r:id="rId193" display="https://twitter.com/energy"/>
    <hyperlink ref="AY35" r:id="rId194" display="https://twitter.com/daughtersorosie"/>
    <hyperlink ref="AY36" r:id="rId195" display="https://twitter.com/nscrisostomo"/>
    <hyperlink ref="AY37" r:id="rId196" display="https://twitter.com/cal_seed"/>
    <hyperlink ref="AY38" r:id="rId197" display="https://twitter.com/btenergy"/>
    <hyperlink ref="AY39" r:id="rId198" display="https://twitter.com/t_h_beek"/>
    <hyperlink ref="AY40" r:id="rId199" display="https://twitter.com/aiacalif"/>
    <hyperlink ref="AY41" r:id="rId200" display="https://twitter.com/balanceofpower"/>
    <hyperlink ref="AY42" r:id="rId201" display="https://twitter.com/timmlatimer"/>
    <hyperlink ref="AY43" r:id="rId202" display="https://twitter.com/jim_hawley"/>
    <hyperlink ref="AY44" r:id="rId203" display="https://twitter.com/eco_rex"/>
    <hyperlink ref="AY45" r:id="rId204" display="https://twitter.com/cyclotronroad"/>
    <hyperlink ref="AY46" r:id="rId205" display="https://twitter.com/dapplestone"/>
    <hyperlink ref="AY47" r:id="rId206" display="https://twitter.com/berkeleylab"/>
    <hyperlink ref="AY48" r:id="rId207" display="https://twitter.com/janea_scott"/>
    <hyperlink ref="AY49" r:id="rId208" display="https://twitter.com/buildingdecarb"/>
    <hyperlink ref="AY50" r:id="rId209" display="https://twitter.com/panamaredhat"/>
  </hyperlinks>
  <printOptions/>
  <pageMargins left="0.7" right="0.7" top="0.75" bottom="0.75" header="0.3" footer="0.3"/>
  <pageSetup horizontalDpi="600" verticalDpi="600" orientation="portrait" r:id="rId214"/>
  <drawing r:id="rId213"/>
  <legacyDrawing r:id="rId211"/>
  <tableParts>
    <tablePart r:id="rId2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1037</v>
      </c>
      <c r="Z2" s="13" t="s">
        <v>1051</v>
      </c>
      <c r="AA2" s="13" t="s">
        <v>1083</v>
      </c>
      <c r="AB2" s="13" t="s">
        <v>1123</v>
      </c>
      <c r="AC2" s="13" t="s">
        <v>1173</v>
      </c>
      <c r="AD2" s="13" t="s">
        <v>1192</v>
      </c>
      <c r="AE2" s="13" t="s">
        <v>1194</v>
      </c>
      <c r="AF2" s="13" t="s">
        <v>1206</v>
      </c>
      <c r="AG2" s="118" t="s">
        <v>1445</v>
      </c>
      <c r="AH2" s="118" t="s">
        <v>1446</v>
      </c>
      <c r="AI2" s="118" t="s">
        <v>1447</v>
      </c>
      <c r="AJ2" s="118" t="s">
        <v>1448</v>
      </c>
      <c r="AK2" s="118" t="s">
        <v>1449</v>
      </c>
      <c r="AL2" s="118" t="s">
        <v>1450</v>
      </c>
      <c r="AM2" s="118" t="s">
        <v>1451</v>
      </c>
      <c r="AN2" s="118" t="s">
        <v>1452</v>
      </c>
      <c r="AO2" s="118" t="s">
        <v>1455</v>
      </c>
    </row>
    <row r="3" spans="1:41" ht="15">
      <c r="A3" s="87" t="s">
        <v>993</v>
      </c>
      <c r="B3" s="65" t="s">
        <v>999</v>
      </c>
      <c r="C3" s="65" t="s">
        <v>56</v>
      </c>
      <c r="D3" s="104"/>
      <c r="E3" s="103"/>
      <c r="F3" s="105" t="s">
        <v>1464</v>
      </c>
      <c r="G3" s="106"/>
      <c r="H3" s="106"/>
      <c r="I3" s="107">
        <v>3</v>
      </c>
      <c r="J3" s="108"/>
      <c r="K3" s="48">
        <v>21</v>
      </c>
      <c r="L3" s="48">
        <v>21</v>
      </c>
      <c r="M3" s="48">
        <v>21</v>
      </c>
      <c r="N3" s="48">
        <v>42</v>
      </c>
      <c r="O3" s="48">
        <v>20</v>
      </c>
      <c r="P3" s="49">
        <v>0.05</v>
      </c>
      <c r="Q3" s="49">
        <v>0.09523809523809523</v>
      </c>
      <c r="R3" s="48">
        <v>1</v>
      </c>
      <c r="S3" s="48">
        <v>0</v>
      </c>
      <c r="T3" s="48">
        <v>21</v>
      </c>
      <c r="U3" s="48">
        <v>42</v>
      </c>
      <c r="V3" s="48">
        <v>2</v>
      </c>
      <c r="W3" s="49">
        <v>1.814059</v>
      </c>
      <c r="X3" s="49">
        <v>0.05</v>
      </c>
      <c r="Y3" s="78" t="s">
        <v>1038</v>
      </c>
      <c r="Z3" s="78" t="s">
        <v>1052</v>
      </c>
      <c r="AA3" s="78" t="s">
        <v>1084</v>
      </c>
      <c r="AB3" s="84" t="s">
        <v>1124</v>
      </c>
      <c r="AC3" s="84" t="s">
        <v>1174</v>
      </c>
      <c r="AD3" s="84" t="s">
        <v>1193</v>
      </c>
      <c r="AE3" s="84" t="s">
        <v>1195</v>
      </c>
      <c r="AF3" s="84" t="s">
        <v>1207</v>
      </c>
      <c r="AG3" s="121">
        <v>15</v>
      </c>
      <c r="AH3" s="124">
        <v>1.7523364485981308</v>
      </c>
      <c r="AI3" s="121">
        <v>3</v>
      </c>
      <c r="AJ3" s="124">
        <v>0.35046728971962615</v>
      </c>
      <c r="AK3" s="121">
        <v>0</v>
      </c>
      <c r="AL3" s="124">
        <v>0</v>
      </c>
      <c r="AM3" s="121">
        <v>838</v>
      </c>
      <c r="AN3" s="124">
        <v>97.89719626168224</v>
      </c>
      <c r="AO3" s="121">
        <v>856</v>
      </c>
    </row>
    <row r="4" spans="1:41" ht="15">
      <c r="A4" s="87" t="s">
        <v>994</v>
      </c>
      <c r="B4" s="65" t="s">
        <v>1000</v>
      </c>
      <c r="C4" s="65" t="s">
        <v>56</v>
      </c>
      <c r="D4" s="110"/>
      <c r="E4" s="109"/>
      <c r="F4" s="111" t="s">
        <v>1465</v>
      </c>
      <c r="G4" s="112"/>
      <c r="H4" s="112"/>
      <c r="I4" s="113">
        <v>4</v>
      </c>
      <c r="J4" s="114"/>
      <c r="K4" s="48">
        <v>9</v>
      </c>
      <c r="L4" s="48">
        <v>8</v>
      </c>
      <c r="M4" s="48">
        <v>2</v>
      </c>
      <c r="N4" s="48">
        <v>10</v>
      </c>
      <c r="O4" s="48">
        <v>0</v>
      </c>
      <c r="P4" s="49">
        <v>0</v>
      </c>
      <c r="Q4" s="49">
        <v>0</v>
      </c>
      <c r="R4" s="48">
        <v>1</v>
      </c>
      <c r="S4" s="48">
        <v>0</v>
      </c>
      <c r="T4" s="48">
        <v>9</v>
      </c>
      <c r="U4" s="48">
        <v>10</v>
      </c>
      <c r="V4" s="48">
        <v>3</v>
      </c>
      <c r="W4" s="49">
        <v>1.753086</v>
      </c>
      <c r="X4" s="49">
        <v>0.125</v>
      </c>
      <c r="Y4" s="78"/>
      <c r="Z4" s="78"/>
      <c r="AA4" s="78" t="s">
        <v>1085</v>
      </c>
      <c r="AB4" s="84" t="s">
        <v>1125</v>
      </c>
      <c r="AC4" s="84" t="s">
        <v>1175</v>
      </c>
      <c r="AD4" s="84" t="s">
        <v>245</v>
      </c>
      <c r="AE4" s="84" t="s">
        <v>1196</v>
      </c>
      <c r="AF4" s="84" t="s">
        <v>1208</v>
      </c>
      <c r="AG4" s="121">
        <v>11</v>
      </c>
      <c r="AH4" s="124">
        <v>3.559870550161812</v>
      </c>
      <c r="AI4" s="121">
        <v>4</v>
      </c>
      <c r="AJ4" s="124">
        <v>1.2944983818770226</v>
      </c>
      <c r="AK4" s="121">
        <v>0</v>
      </c>
      <c r="AL4" s="124">
        <v>0</v>
      </c>
      <c r="AM4" s="121">
        <v>294</v>
      </c>
      <c r="AN4" s="124">
        <v>95.14563106796116</v>
      </c>
      <c r="AO4" s="121">
        <v>309</v>
      </c>
    </row>
    <row r="5" spans="1:41" ht="15">
      <c r="A5" s="87" t="s">
        <v>995</v>
      </c>
      <c r="B5" s="65" t="s">
        <v>1001</v>
      </c>
      <c r="C5" s="65" t="s">
        <v>56</v>
      </c>
      <c r="D5" s="110"/>
      <c r="E5" s="109"/>
      <c r="F5" s="111" t="s">
        <v>1466</v>
      </c>
      <c r="G5" s="112"/>
      <c r="H5" s="112"/>
      <c r="I5" s="113">
        <v>5</v>
      </c>
      <c r="J5" s="114"/>
      <c r="K5" s="48">
        <v>7</v>
      </c>
      <c r="L5" s="48">
        <v>6</v>
      </c>
      <c r="M5" s="48">
        <v>0</v>
      </c>
      <c r="N5" s="48">
        <v>6</v>
      </c>
      <c r="O5" s="48">
        <v>0</v>
      </c>
      <c r="P5" s="49">
        <v>0</v>
      </c>
      <c r="Q5" s="49">
        <v>0</v>
      </c>
      <c r="R5" s="48">
        <v>1</v>
      </c>
      <c r="S5" s="48">
        <v>0</v>
      </c>
      <c r="T5" s="48">
        <v>7</v>
      </c>
      <c r="U5" s="48">
        <v>6</v>
      </c>
      <c r="V5" s="48">
        <v>3</v>
      </c>
      <c r="W5" s="49">
        <v>1.632653</v>
      </c>
      <c r="X5" s="49">
        <v>0.14285714285714285</v>
      </c>
      <c r="Y5" s="78" t="s">
        <v>331</v>
      </c>
      <c r="Z5" s="78" t="s">
        <v>347</v>
      </c>
      <c r="AA5" s="78" t="s">
        <v>1086</v>
      </c>
      <c r="AB5" s="84" t="s">
        <v>1126</v>
      </c>
      <c r="AC5" s="84" t="s">
        <v>1176</v>
      </c>
      <c r="AD5" s="84"/>
      <c r="AE5" s="84" t="s">
        <v>1197</v>
      </c>
      <c r="AF5" s="84" t="s">
        <v>1209</v>
      </c>
      <c r="AG5" s="121">
        <v>6</v>
      </c>
      <c r="AH5" s="124">
        <v>2.8846153846153846</v>
      </c>
      <c r="AI5" s="121">
        <v>3</v>
      </c>
      <c r="AJ5" s="124">
        <v>1.4423076923076923</v>
      </c>
      <c r="AK5" s="121">
        <v>0</v>
      </c>
      <c r="AL5" s="124">
        <v>0</v>
      </c>
      <c r="AM5" s="121">
        <v>199</v>
      </c>
      <c r="AN5" s="124">
        <v>95.67307692307692</v>
      </c>
      <c r="AO5" s="121">
        <v>208</v>
      </c>
    </row>
    <row r="6" spans="1:41" ht="15">
      <c r="A6" s="87" t="s">
        <v>996</v>
      </c>
      <c r="B6" s="65" t="s">
        <v>1002</v>
      </c>
      <c r="C6" s="65" t="s">
        <v>56</v>
      </c>
      <c r="D6" s="110"/>
      <c r="E6" s="109"/>
      <c r="F6" s="111" t="s">
        <v>1467</v>
      </c>
      <c r="G6" s="112"/>
      <c r="H6" s="112"/>
      <c r="I6" s="113">
        <v>6</v>
      </c>
      <c r="J6" s="114"/>
      <c r="K6" s="48">
        <v>5</v>
      </c>
      <c r="L6" s="48">
        <v>3</v>
      </c>
      <c r="M6" s="48">
        <v>6</v>
      </c>
      <c r="N6" s="48">
        <v>9</v>
      </c>
      <c r="O6" s="48">
        <v>1</v>
      </c>
      <c r="P6" s="49">
        <v>0</v>
      </c>
      <c r="Q6" s="49">
        <v>0</v>
      </c>
      <c r="R6" s="48">
        <v>1</v>
      </c>
      <c r="S6" s="48">
        <v>0</v>
      </c>
      <c r="T6" s="48">
        <v>5</v>
      </c>
      <c r="U6" s="48">
        <v>9</v>
      </c>
      <c r="V6" s="48">
        <v>2</v>
      </c>
      <c r="W6" s="49">
        <v>1.28</v>
      </c>
      <c r="X6" s="49">
        <v>0.2</v>
      </c>
      <c r="Y6" s="78" t="s">
        <v>1039</v>
      </c>
      <c r="Z6" s="78" t="s">
        <v>1053</v>
      </c>
      <c r="AA6" s="78" t="s">
        <v>1087</v>
      </c>
      <c r="AB6" s="84" t="s">
        <v>1127</v>
      </c>
      <c r="AC6" s="84" t="s">
        <v>1177</v>
      </c>
      <c r="AD6" s="84"/>
      <c r="AE6" s="84" t="s">
        <v>1198</v>
      </c>
      <c r="AF6" s="84" t="s">
        <v>1210</v>
      </c>
      <c r="AG6" s="121">
        <v>22</v>
      </c>
      <c r="AH6" s="124">
        <v>6.179775280898877</v>
      </c>
      <c r="AI6" s="121">
        <v>5</v>
      </c>
      <c r="AJ6" s="124">
        <v>1.404494382022472</v>
      </c>
      <c r="AK6" s="121">
        <v>0</v>
      </c>
      <c r="AL6" s="124">
        <v>0</v>
      </c>
      <c r="AM6" s="121">
        <v>329</v>
      </c>
      <c r="AN6" s="124">
        <v>92.41573033707866</v>
      </c>
      <c r="AO6" s="121">
        <v>356</v>
      </c>
    </row>
    <row r="7" spans="1:41" ht="15">
      <c r="A7" s="87" t="s">
        <v>997</v>
      </c>
      <c r="B7" s="65" t="s">
        <v>1003</v>
      </c>
      <c r="C7" s="65" t="s">
        <v>56</v>
      </c>
      <c r="D7" s="110"/>
      <c r="E7" s="109"/>
      <c r="F7" s="111" t="s">
        <v>1468</v>
      </c>
      <c r="G7" s="112"/>
      <c r="H7" s="112"/>
      <c r="I7" s="113">
        <v>7</v>
      </c>
      <c r="J7" s="114"/>
      <c r="K7" s="48">
        <v>4</v>
      </c>
      <c r="L7" s="48">
        <v>4</v>
      </c>
      <c r="M7" s="48">
        <v>0</v>
      </c>
      <c r="N7" s="48">
        <v>4</v>
      </c>
      <c r="O7" s="48">
        <v>4</v>
      </c>
      <c r="P7" s="49" t="s">
        <v>1456</v>
      </c>
      <c r="Q7" s="49" t="s">
        <v>1456</v>
      </c>
      <c r="R7" s="48">
        <v>4</v>
      </c>
      <c r="S7" s="48">
        <v>4</v>
      </c>
      <c r="T7" s="48">
        <v>1</v>
      </c>
      <c r="U7" s="48">
        <v>1</v>
      </c>
      <c r="V7" s="48">
        <v>0</v>
      </c>
      <c r="W7" s="49">
        <v>0</v>
      </c>
      <c r="X7" s="49">
        <v>0</v>
      </c>
      <c r="Y7" s="78" t="s">
        <v>1040</v>
      </c>
      <c r="Z7" s="78" t="s">
        <v>1054</v>
      </c>
      <c r="AA7" s="78" t="s">
        <v>1088</v>
      </c>
      <c r="AB7" s="84" t="s">
        <v>1128</v>
      </c>
      <c r="AC7" s="84" t="s">
        <v>1171</v>
      </c>
      <c r="AD7" s="84"/>
      <c r="AE7" s="84"/>
      <c r="AF7" s="84" t="s">
        <v>1211</v>
      </c>
      <c r="AG7" s="121">
        <v>3</v>
      </c>
      <c r="AH7" s="124">
        <v>4.225352112676056</v>
      </c>
      <c r="AI7" s="121">
        <v>0</v>
      </c>
      <c r="AJ7" s="124">
        <v>0</v>
      </c>
      <c r="AK7" s="121">
        <v>0</v>
      </c>
      <c r="AL7" s="124">
        <v>0</v>
      </c>
      <c r="AM7" s="121">
        <v>68</v>
      </c>
      <c r="AN7" s="124">
        <v>95.77464788732394</v>
      </c>
      <c r="AO7" s="121">
        <v>71</v>
      </c>
    </row>
    <row r="8" spans="1:41" ht="15">
      <c r="A8" s="87" t="s">
        <v>998</v>
      </c>
      <c r="B8" s="65" t="s">
        <v>1004</v>
      </c>
      <c r="C8" s="65" t="s">
        <v>56</v>
      </c>
      <c r="D8" s="110"/>
      <c r="E8" s="109"/>
      <c r="F8" s="111" t="s">
        <v>1469</v>
      </c>
      <c r="G8" s="112"/>
      <c r="H8" s="112"/>
      <c r="I8" s="113">
        <v>8</v>
      </c>
      <c r="J8" s="114"/>
      <c r="K8" s="48">
        <v>2</v>
      </c>
      <c r="L8" s="48">
        <v>0</v>
      </c>
      <c r="M8" s="48">
        <v>2</v>
      </c>
      <c r="N8" s="48">
        <v>2</v>
      </c>
      <c r="O8" s="48">
        <v>0</v>
      </c>
      <c r="P8" s="49">
        <v>0</v>
      </c>
      <c r="Q8" s="49">
        <v>0</v>
      </c>
      <c r="R8" s="48">
        <v>1</v>
      </c>
      <c r="S8" s="48">
        <v>0</v>
      </c>
      <c r="T8" s="48">
        <v>2</v>
      </c>
      <c r="U8" s="48">
        <v>2</v>
      </c>
      <c r="V8" s="48">
        <v>1</v>
      </c>
      <c r="W8" s="49">
        <v>0.5</v>
      </c>
      <c r="X8" s="49">
        <v>0.5</v>
      </c>
      <c r="Y8" s="78"/>
      <c r="Z8" s="78"/>
      <c r="AA8" s="78" t="s">
        <v>355</v>
      </c>
      <c r="AB8" s="84" t="s">
        <v>1129</v>
      </c>
      <c r="AC8" s="84" t="s">
        <v>598</v>
      </c>
      <c r="AD8" s="84"/>
      <c r="AE8" s="84" t="s">
        <v>244</v>
      </c>
      <c r="AF8" s="84" t="s">
        <v>1212</v>
      </c>
      <c r="AG8" s="121">
        <v>2</v>
      </c>
      <c r="AH8" s="124">
        <v>9.523809523809524</v>
      </c>
      <c r="AI8" s="121">
        <v>1</v>
      </c>
      <c r="AJ8" s="124">
        <v>4.761904761904762</v>
      </c>
      <c r="AK8" s="121">
        <v>0</v>
      </c>
      <c r="AL8" s="124">
        <v>0</v>
      </c>
      <c r="AM8" s="121">
        <v>18</v>
      </c>
      <c r="AN8" s="124">
        <v>85.71428571428571</v>
      </c>
      <c r="AO8" s="121">
        <v>21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993</v>
      </c>
      <c r="B2" s="84" t="s">
        <v>242</v>
      </c>
      <c r="C2" s="78">
        <f>VLOOKUP(GroupVertices[[#This Row],[Vertex]],Vertices[],MATCH("ID",Vertices[[#Headers],[Vertex]:[Vertex Content Word Count]],0),FALSE)</f>
        <v>4</v>
      </c>
    </row>
    <row r="3" spans="1:3" ht="15">
      <c r="A3" s="78" t="s">
        <v>993</v>
      </c>
      <c r="B3" s="84" t="s">
        <v>259</v>
      </c>
      <c r="C3" s="78">
        <f>VLOOKUP(GroupVertices[[#This Row],[Vertex]],Vertices[],MATCH("ID",Vertices[[#Headers],[Vertex]:[Vertex Content Word Count]],0),FALSE)</f>
        <v>50</v>
      </c>
    </row>
    <row r="4" spans="1:3" ht="15">
      <c r="A4" s="78" t="s">
        <v>993</v>
      </c>
      <c r="B4" s="84" t="s">
        <v>258</v>
      </c>
      <c r="C4" s="78">
        <f>VLOOKUP(GroupVertices[[#This Row],[Vertex]],Vertices[],MATCH("ID",Vertices[[#Headers],[Vertex]:[Vertex Content Word Count]],0),FALSE)</f>
        <v>49</v>
      </c>
    </row>
    <row r="5" spans="1:3" ht="15">
      <c r="A5" s="78" t="s">
        <v>993</v>
      </c>
      <c r="B5" s="84" t="s">
        <v>257</v>
      </c>
      <c r="C5" s="78">
        <f>VLOOKUP(GroupVertices[[#This Row],[Vertex]],Vertices[],MATCH("ID",Vertices[[#Headers],[Vertex]:[Vertex Content Word Count]],0),FALSE)</f>
        <v>48</v>
      </c>
    </row>
    <row r="6" spans="1:3" ht="15">
      <c r="A6" s="78" t="s">
        <v>993</v>
      </c>
      <c r="B6" s="84" t="s">
        <v>256</v>
      </c>
      <c r="C6" s="78">
        <f>VLOOKUP(GroupVertices[[#This Row],[Vertex]],Vertices[],MATCH("ID",Vertices[[#Headers],[Vertex]:[Vertex Content Word Count]],0),FALSE)</f>
        <v>47</v>
      </c>
    </row>
    <row r="7" spans="1:3" ht="15">
      <c r="A7" s="78" t="s">
        <v>993</v>
      </c>
      <c r="B7" s="84" t="s">
        <v>255</v>
      </c>
      <c r="C7" s="78">
        <f>VLOOKUP(GroupVertices[[#This Row],[Vertex]],Vertices[],MATCH("ID",Vertices[[#Headers],[Vertex]:[Vertex Content Word Count]],0),FALSE)</f>
        <v>46</v>
      </c>
    </row>
    <row r="8" spans="1:3" ht="15">
      <c r="A8" s="78" t="s">
        <v>993</v>
      </c>
      <c r="B8" s="84" t="s">
        <v>254</v>
      </c>
      <c r="C8" s="78">
        <f>VLOOKUP(GroupVertices[[#This Row],[Vertex]],Vertices[],MATCH("ID",Vertices[[#Headers],[Vertex]:[Vertex Content Word Count]],0),FALSE)</f>
        <v>45</v>
      </c>
    </row>
    <row r="9" spans="1:3" ht="15">
      <c r="A9" s="78" t="s">
        <v>993</v>
      </c>
      <c r="B9" s="84" t="s">
        <v>253</v>
      </c>
      <c r="C9" s="78">
        <f>VLOOKUP(GroupVertices[[#This Row],[Vertex]],Vertices[],MATCH("ID",Vertices[[#Headers],[Vertex]:[Vertex Content Word Count]],0),FALSE)</f>
        <v>44</v>
      </c>
    </row>
    <row r="10" spans="1:3" ht="15">
      <c r="A10" s="78" t="s">
        <v>993</v>
      </c>
      <c r="B10" s="84" t="s">
        <v>241</v>
      </c>
      <c r="C10" s="78">
        <f>VLOOKUP(GroupVertices[[#This Row],[Vertex]],Vertices[],MATCH("ID",Vertices[[#Headers],[Vertex]:[Vertex Content Word Count]],0),FALSE)</f>
        <v>42</v>
      </c>
    </row>
    <row r="11" spans="1:3" ht="15">
      <c r="A11" s="78" t="s">
        <v>993</v>
      </c>
      <c r="B11" s="84" t="s">
        <v>225</v>
      </c>
      <c r="C11" s="78">
        <f>VLOOKUP(GroupVertices[[#This Row],[Vertex]],Vertices[],MATCH("ID",Vertices[[#Headers],[Vertex]:[Vertex Content Word Count]],0),FALSE)</f>
        <v>17</v>
      </c>
    </row>
    <row r="12" spans="1:3" ht="15">
      <c r="A12" s="78" t="s">
        <v>993</v>
      </c>
      <c r="B12" s="84" t="s">
        <v>223</v>
      </c>
      <c r="C12" s="78">
        <f>VLOOKUP(GroupVertices[[#This Row],[Vertex]],Vertices[],MATCH("ID",Vertices[[#Headers],[Vertex]:[Vertex Content Word Count]],0),FALSE)</f>
        <v>15</v>
      </c>
    </row>
    <row r="13" spans="1:3" ht="15">
      <c r="A13" s="78" t="s">
        <v>993</v>
      </c>
      <c r="B13" s="84" t="s">
        <v>222</v>
      </c>
      <c r="C13" s="78">
        <f>VLOOKUP(GroupVertices[[#This Row],[Vertex]],Vertices[],MATCH("ID",Vertices[[#Headers],[Vertex]:[Vertex Content Word Count]],0),FALSE)</f>
        <v>14</v>
      </c>
    </row>
    <row r="14" spans="1:3" ht="15">
      <c r="A14" s="78" t="s">
        <v>993</v>
      </c>
      <c r="B14" s="84" t="s">
        <v>221</v>
      </c>
      <c r="C14" s="78">
        <f>VLOOKUP(GroupVertices[[#This Row],[Vertex]],Vertices[],MATCH("ID",Vertices[[#Headers],[Vertex]:[Vertex Content Word Count]],0),FALSE)</f>
        <v>13</v>
      </c>
    </row>
    <row r="15" spans="1:3" ht="15">
      <c r="A15" s="78" t="s">
        <v>993</v>
      </c>
      <c r="B15" s="84" t="s">
        <v>220</v>
      </c>
      <c r="C15" s="78">
        <f>VLOOKUP(GroupVertices[[#This Row],[Vertex]],Vertices[],MATCH("ID",Vertices[[#Headers],[Vertex]:[Vertex Content Word Count]],0),FALSE)</f>
        <v>12</v>
      </c>
    </row>
    <row r="16" spans="1:3" ht="15">
      <c r="A16" s="78" t="s">
        <v>993</v>
      </c>
      <c r="B16" s="84" t="s">
        <v>219</v>
      </c>
      <c r="C16" s="78">
        <f>VLOOKUP(GroupVertices[[#This Row],[Vertex]],Vertices[],MATCH("ID",Vertices[[#Headers],[Vertex]:[Vertex Content Word Count]],0),FALSE)</f>
        <v>11</v>
      </c>
    </row>
    <row r="17" spans="1:3" ht="15">
      <c r="A17" s="78" t="s">
        <v>993</v>
      </c>
      <c r="B17" s="84" t="s">
        <v>217</v>
      </c>
      <c r="C17" s="78">
        <f>VLOOKUP(GroupVertices[[#This Row],[Vertex]],Vertices[],MATCH("ID",Vertices[[#Headers],[Vertex]:[Vertex Content Word Count]],0),FALSE)</f>
        <v>9</v>
      </c>
    </row>
    <row r="18" spans="1:3" ht="15">
      <c r="A18" s="78" t="s">
        <v>993</v>
      </c>
      <c r="B18" s="84" t="s">
        <v>216</v>
      </c>
      <c r="C18" s="78">
        <f>VLOOKUP(GroupVertices[[#This Row],[Vertex]],Vertices[],MATCH("ID",Vertices[[#Headers],[Vertex]:[Vertex Content Word Count]],0),FALSE)</f>
        <v>8</v>
      </c>
    </row>
    <row r="19" spans="1:3" ht="15">
      <c r="A19" s="78" t="s">
        <v>993</v>
      </c>
      <c r="B19" s="84" t="s">
        <v>215</v>
      </c>
      <c r="C19" s="78">
        <f>VLOOKUP(GroupVertices[[#This Row],[Vertex]],Vertices[],MATCH("ID",Vertices[[#Headers],[Vertex]:[Vertex Content Word Count]],0),FALSE)</f>
        <v>7</v>
      </c>
    </row>
    <row r="20" spans="1:3" ht="15">
      <c r="A20" s="78" t="s">
        <v>993</v>
      </c>
      <c r="B20" s="84" t="s">
        <v>214</v>
      </c>
      <c r="C20" s="78">
        <f>VLOOKUP(GroupVertices[[#This Row],[Vertex]],Vertices[],MATCH("ID",Vertices[[#Headers],[Vertex]:[Vertex Content Word Count]],0),FALSE)</f>
        <v>6</v>
      </c>
    </row>
    <row r="21" spans="1:3" ht="15">
      <c r="A21" s="78" t="s">
        <v>993</v>
      </c>
      <c r="B21" s="84" t="s">
        <v>213</v>
      </c>
      <c r="C21" s="78">
        <f>VLOOKUP(GroupVertices[[#This Row],[Vertex]],Vertices[],MATCH("ID",Vertices[[#Headers],[Vertex]:[Vertex Content Word Count]],0),FALSE)</f>
        <v>5</v>
      </c>
    </row>
    <row r="22" spans="1:3" ht="15">
      <c r="A22" s="78" t="s">
        <v>993</v>
      </c>
      <c r="B22" s="84" t="s">
        <v>212</v>
      </c>
      <c r="C22" s="78">
        <f>VLOOKUP(GroupVertices[[#This Row],[Vertex]],Vertices[],MATCH("ID",Vertices[[#Headers],[Vertex]:[Vertex Content Word Count]],0),FALSE)</f>
        <v>3</v>
      </c>
    </row>
    <row r="23" spans="1:3" ht="15">
      <c r="A23" s="78" t="s">
        <v>994</v>
      </c>
      <c r="B23" s="84" t="s">
        <v>243</v>
      </c>
      <c r="C23" s="78">
        <f>VLOOKUP(GroupVertices[[#This Row],[Vertex]],Vertices[],MATCH("ID",Vertices[[#Headers],[Vertex]:[Vertex Content Word Count]],0),FALSE)</f>
        <v>43</v>
      </c>
    </row>
    <row r="24" spans="1:3" ht="15">
      <c r="A24" s="78" t="s">
        <v>994</v>
      </c>
      <c r="B24" s="84" t="s">
        <v>245</v>
      </c>
      <c r="C24" s="78">
        <f>VLOOKUP(GroupVertices[[#This Row],[Vertex]],Vertices[],MATCH("ID",Vertices[[#Headers],[Vertex]:[Vertex Content Word Count]],0),FALSE)</f>
        <v>21</v>
      </c>
    </row>
    <row r="25" spans="1:3" ht="15">
      <c r="A25" s="78" t="s">
        <v>994</v>
      </c>
      <c r="B25" s="84" t="s">
        <v>232</v>
      </c>
      <c r="C25" s="78">
        <f>VLOOKUP(GroupVertices[[#This Row],[Vertex]],Vertices[],MATCH("ID",Vertices[[#Headers],[Vertex]:[Vertex Content Word Count]],0),FALSE)</f>
        <v>27</v>
      </c>
    </row>
    <row r="26" spans="1:3" ht="15">
      <c r="A26" s="78" t="s">
        <v>994</v>
      </c>
      <c r="B26" s="84" t="s">
        <v>231</v>
      </c>
      <c r="C26" s="78">
        <f>VLOOKUP(GroupVertices[[#This Row],[Vertex]],Vertices[],MATCH("ID",Vertices[[#Headers],[Vertex]:[Vertex Content Word Count]],0),FALSE)</f>
        <v>26</v>
      </c>
    </row>
    <row r="27" spans="1:3" ht="15">
      <c r="A27" s="78" t="s">
        <v>994</v>
      </c>
      <c r="B27" s="84" t="s">
        <v>230</v>
      </c>
      <c r="C27" s="78">
        <f>VLOOKUP(GroupVertices[[#This Row],[Vertex]],Vertices[],MATCH("ID",Vertices[[#Headers],[Vertex]:[Vertex Content Word Count]],0),FALSE)</f>
        <v>25</v>
      </c>
    </row>
    <row r="28" spans="1:3" ht="15">
      <c r="A28" s="78" t="s">
        <v>994</v>
      </c>
      <c r="B28" s="84" t="s">
        <v>228</v>
      </c>
      <c r="C28" s="78">
        <f>VLOOKUP(GroupVertices[[#This Row],[Vertex]],Vertices[],MATCH("ID",Vertices[[#Headers],[Vertex]:[Vertex Content Word Count]],0),FALSE)</f>
        <v>22</v>
      </c>
    </row>
    <row r="29" spans="1:3" ht="15">
      <c r="A29" s="78" t="s">
        <v>994</v>
      </c>
      <c r="B29" s="84" t="s">
        <v>229</v>
      </c>
      <c r="C29" s="78">
        <f>VLOOKUP(GroupVertices[[#This Row],[Vertex]],Vertices[],MATCH("ID",Vertices[[#Headers],[Vertex]:[Vertex Content Word Count]],0),FALSE)</f>
        <v>24</v>
      </c>
    </row>
    <row r="30" spans="1:3" ht="15">
      <c r="A30" s="78" t="s">
        <v>994</v>
      </c>
      <c r="B30" s="84" t="s">
        <v>246</v>
      </c>
      <c r="C30" s="78">
        <f>VLOOKUP(GroupVertices[[#This Row],[Vertex]],Vertices[],MATCH("ID",Vertices[[#Headers],[Vertex]:[Vertex Content Word Count]],0),FALSE)</f>
        <v>23</v>
      </c>
    </row>
    <row r="31" spans="1:3" ht="15">
      <c r="A31" s="78" t="s">
        <v>994</v>
      </c>
      <c r="B31" s="84" t="s">
        <v>227</v>
      </c>
      <c r="C31" s="78">
        <f>VLOOKUP(GroupVertices[[#This Row],[Vertex]],Vertices[],MATCH("ID",Vertices[[#Headers],[Vertex]:[Vertex Content Word Count]],0),FALSE)</f>
        <v>20</v>
      </c>
    </row>
    <row r="32" spans="1:3" ht="15">
      <c r="A32" s="78" t="s">
        <v>995</v>
      </c>
      <c r="B32" s="84" t="s">
        <v>240</v>
      </c>
      <c r="C32" s="78">
        <f>VLOOKUP(GroupVertices[[#This Row],[Vertex]],Vertices[],MATCH("ID",Vertices[[#Headers],[Vertex]:[Vertex Content Word Count]],0),FALSE)</f>
        <v>41</v>
      </c>
    </row>
    <row r="33" spans="1:3" ht="15">
      <c r="A33" s="78" t="s">
        <v>995</v>
      </c>
      <c r="B33" s="84" t="s">
        <v>247</v>
      </c>
      <c r="C33" s="78">
        <f>VLOOKUP(GroupVertices[[#This Row],[Vertex]],Vertices[],MATCH("ID",Vertices[[#Headers],[Vertex]:[Vertex Content Word Count]],0),FALSE)</f>
        <v>30</v>
      </c>
    </row>
    <row r="34" spans="1:3" ht="15">
      <c r="A34" s="78" t="s">
        <v>995</v>
      </c>
      <c r="B34" s="84" t="s">
        <v>238</v>
      </c>
      <c r="C34" s="78">
        <f>VLOOKUP(GroupVertices[[#This Row],[Vertex]],Vertices[],MATCH("ID",Vertices[[#Headers],[Vertex]:[Vertex Content Word Count]],0),FALSE)</f>
        <v>39</v>
      </c>
    </row>
    <row r="35" spans="1:3" ht="15">
      <c r="A35" s="78" t="s">
        <v>995</v>
      </c>
      <c r="B35" s="84" t="s">
        <v>237</v>
      </c>
      <c r="C35" s="78">
        <f>VLOOKUP(GroupVertices[[#This Row],[Vertex]],Vertices[],MATCH("ID",Vertices[[#Headers],[Vertex]:[Vertex Content Word Count]],0),FALSE)</f>
        <v>36</v>
      </c>
    </row>
    <row r="36" spans="1:3" ht="15">
      <c r="A36" s="78" t="s">
        <v>995</v>
      </c>
      <c r="B36" s="84" t="s">
        <v>235</v>
      </c>
      <c r="C36" s="78">
        <f>VLOOKUP(GroupVertices[[#This Row],[Vertex]],Vertices[],MATCH("ID",Vertices[[#Headers],[Vertex]:[Vertex Content Word Count]],0),FALSE)</f>
        <v>31</v>
      </c>
    </row>
    <row r="37" spans="1:3" ht="15">
      <c r="A37" s="78" t="s">
        <v>995</v>
      </c>
      <c r="B37" s="84" t="s">
        <v>248</v>
      </c>
      <c r="C37" s="78">
        <f>VLOOKUP(GroupVertices[[#This Row],[Vertex]],Vertices[],MATCH("ID",Vertices[[#Headers],[Vertex]:[Vertex Content Word Count]],0),FALSE)</f>
        <v>32</v>
      </c>
    </row>
    <row r="38" spans="1:3" ht="15">
      <c r="A38" s="78" t="s">
        <v>995</v>
      </c>
      <c r="B38" s="84" t="s">
        <v>234</v>
      </c>
      <c r="C38" s="78">
        <f>VLOOKUP(GroupVertices[[#This Row],[Vertex]],Vertices[],MATCH("ID",Vertices[[#Headers],[Vertex]:[Vertex Content Word Count]],0),FALSE)</f>
        <v>29</v>
      </c>
    </row>
    <row r="39" spans="1:3" ht="15">
      <c r="A39" s="78" t="s">
        <v>996</v>
      </c>
      <c r="B39" s="84" t="s">
        <v>252</v>
      </c>
      <c r="C39" s="78">
        <f>VLOOKUP(GroupVertices[[#This Row],[Vertex]],Vertices[],MATCH("ID",Vertices[[#Headers],[Vertex]:[Vertex Content Word Count]],0),FALSE)</f>
        <v>38</v>
      </c>
    </row>
    <row r="40" spans="1:3" ht="15">
      <c r="A40" s="78" t="s">
        <v>996</v>
      </c>
      <c r="B40" s="84" t="s">
        <v>236</v>
      </c>
      <c r="C40" s="78">
        <f>VLOOKUP(GroupVertices[[#This Row],[Vertex]],Vertices[],MATCH("ID",Vertices[[#Headers],[Vertex]:[Vertex Content Word Count]],0),FALSE)</f>
        <v>33</v>
      </c>
    </row>
    <row r="41" spans="1:3" ht="15">
      <c r="A41" s="78" t="s">
        <v>996</v>
      </c>
      <c r="B41" s="84" t="s">
        <v>251</v>
      </c>
      <c r="C41" s="78">
        <f>VLOOKUP(GroupVertices[[#This Row],[Vertex]],Vertices[],MATCH("ID",Vertices[[#Headers],[Vertex]:[Vertex Content Word Count]],0),FALSE)</f>
        <v>37</v>
      </c>
    </row>
    <row r="42" spans="1:3" ht="15">
      <c r="A42" s="78" t="s">
        <v>996</v>
      </c>
      <c r="B42" s="84" t="s">
        <v>250</v>
      </c>
      <c r="C42" s="78">
        <f>VLOOKUP(GroupVertices[[#This Row],[Vertex]],Vertices[],MATCH("ID",Vertices[[#Headers],[Vertex]:[Vertex Content Word Count]],0),FALSE)</f>
        <v>35</v>
      </c>
    </row>
    <row r="43" spans="1:3" ht="15">
      <c r="A43" s="78" t="s">
        <v>996</v>
      </c>
      <c r="B43" s="84" t="s">
        <v>249</v>
      </c>
      <c r="C43" s="78">
        <f>VLOOKUP(GroupVertices[[#This Row],[Vertex]],Vertices[],MATCH("ID",Vertices[[#Headers],[Vertex]:[Vertex Content Word Count]],0),FALSE)</f>
        <v>34</v>
      </c>
    </row>
    <row r="44" spans="1:3" ht="15">
      <c r="A44" s="78" t="s">
        <v>997</v>
      </c>
      <c r="B44" s="84" t="s">
        <v>218</v>
      </c>
      <c r="C44" s="78">
        <f>VLOOKUP(GroupVertices[[#This Row],[Vertex]],Vertices[],MATCH("ID",Vertices[[#Headers],[Vertex]:[Vertex Content Word Count]],0),FALSE)</f>
        <v>10</v>
      </c>
    </row>
    <row r="45" spans="1:3" ht="15">
      <c r="A45" s="78" t="s">
        <v>997</v>
      </c>
      <c r="B45" s="84" t="s">
        <v>224</v>
      </c>
      <c r="C45" s="78">
        <f>VLOOKUP(GroupVertices[[#This Row],[Vertex]],Vertices[],MATCH("ID",Vertices[[#Headers],[Vertex]:[Vertex Content Word Count]],0),FALSE)</f>
        <v>16</v>
      </c>
    </row>
    <row r="46" spans="1:3" ht="15">
      <c r="A46" s="78" t="s">
        <v>997</v>
      </c>
      <c r="B46" s="84" t="s">
        <v>233</v>
      </c>
      <c r="C46" s="78">
        <f>VLOOKUP(GroupVertices[[#This Row],[Vertex]],Vertices[],MATCH("ID",Vertices[[#Headers],[Vertex]:[Vertex Content Word Count]],0),FALSE)</f>
        <v>28</v>
      </c>
    </row>
    <row r="47" spans="1:3" ht="15">
      <c r="A47" s="78" t="s">
        <v>997</v>
      </c>
      <c r="B47" s="84" t="s">
        <v>239</v>
      </c>
      <c r="C47" s="78">
        <f>VLOOKUP(GroupVertices[[#This Row],[Vertex]],Vertices[],MATCH("ID",Vertices[[#Headers],[Vertex]:[Vertex Content Word Count]],0),FALSE)</f>
        <v>40</v>
      </c>
    </row>
    <row r="48" spans="1:3" ht="15">
      <c r="A48" s="78" t="s">
        <v>998</v>
      </c>
      <c r="B48" s="84" t="s">
        <v>226</v>
      </c>
      <c r="C48" s="78">
        <f>VLOOKUP(GroupVertices[[#This Row],[Vertex]],Vertices[],MATCH("ID",Vertices[[#Headers],[Vertex]:[Vertex Content Word Count]],0),FALSE)</f>
        <v>18</v>
      </c>
    </row>
    <row r="49" spans="1:3" ht="15">
      <c r="A49" s="78" t="s">
        <v>998</v>
      </c>
      <c r="B49" s="84" t="s">
        <v>244</v>
      </c>
      <c r="C49"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1011</v>
      </c>
      <c r="B2" s="34" t="s">
        <v>954</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42</v>
      </c>
      <c r="L2" s="37">
        <f>MIN(Vertices[Closeness Centrality])</f>
        <v>0</v>
      </c>
      <c r="M2" s="38">
        <f>COUNTIF(Vertices[Closeness Centrality],"&gt;= "&amp;L2)-COUNTIF(Vertices[Closeness Centrality],"&gt;="&amp;L3)</f>
        <v>45</v>
      </c>
      <c r="N2" s="37">
        <f>MIN(Vertices[Eigenvector Centrality])</f>
        <v>0</v>
      </c>
      <c r="O2" s="38">
        <f>COUNTIF(Vertices[Eigenvector Centrality],"&gt;= "&amp;N2)-COUNTIF(Vertices[Eigenvector Centrality],"&gt;="&amp;N3)</f>
        <v>6</v>
      </c>
      <c r="P2" s="37">
        <f>MIN(Vertices[PageRank])</f>
        <v>0.430055</v>
      </c>
      <c r="Q2" s="38">
        <f>COUNTIF(Vertices[PageRank],"&gt;= "&amp;P2)-COUNTIF(Vertices[PageRank],"&gt;="&amp;P3)</f>
        <v>26</v>
      </c>
      <c r="R2" s="37">
        <f>MIN(Vertices[Clustering Coefficient])</f>
        <v>0</v>
      </c>
      <c r="S2" s="43">
        <f>COUNTIF(Vertices[Clustering Coefficient],"&gt;= "&amp;R2)-COUNTIF(Vertices[Clustering Coefficient],"&gt;="&amp;R3)</f>
        <v>33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0.23636363636363636</v>
      </c>
      <c r="I3" s="40">
        <f>COUNTIF(Vertices[Out-Degree],"&gt;= "&amp;H3)-COUNTIF(Vertices[Out-Degree],"&gt;="&amp;H4)</f>
        <v>0</v>
      </c>
      <c r="J3" s="39">
        <f aca="true" t="shared" si="4" ref="J3:J26">J2+($J$57-$J$2)/BinDivisor</f>
        <v>25.896969690909092</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v>
      </c>
      <c r="N3" s="39">
        <f aca="true" t="shared" si="6" ref="N3:N26">N2+($N$57-$N$2)/BinDivisor</f>
        <v>0.0024488545454545456</v>
      </c>
      <c r="O3" s="40">
        <f>COUNTIF(Vertices[Eigenvector Centrality],"&gt;= "&amp;N3)-COUNTIF(Vertices[Eigenvector Centrality],"&gt;="&amp;N4)</f>
        <v>2</v>
      </c>
      <c r="P3" s="39">
        <f aca="true" t="shared" si="7" ref="P3:P26">P2+($P$57-$P$2)/BinDivisor</f>
        <v>0.6364324909090909</v>
      </c>
      <c r="Q3" s="40">
        <f>COUNTIF(Vertices[PageRank],"&gt;= "&amp;P3)-COUNTIF(Vertices[PageRank],"&gt;="&amp;P4)</f>
        <v>8</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48</v>
      </c>
      <c r="D4" s="32">
        <f t="shared" si="1"/>
        <v>0</v>
      </c>
      <c r="E4" s="3">
        <f>COUNTIF(Vertices[Degree],"&gt;= "&amp;D4)-COUNTIF(Vertices[Degree],"&gt;="&amp;D5)</f>
        <v>0</v>
      </c>
      <c r="F4" s="37">
        <f t="shared" si="2"/>
        <v>0.8727272727272727</v>
      </c>
      <c r="G4" s="38">
        <f>COUNTIF(Vertices[In-Degree],"&gt;= "&amp;F4)-COUNTIF(Vertices[In-Degree],"&gt;="&amp;F5)</f>
        <v>20</v>
      </c>
      <c r="H4" s="37">
        <f t="shared" si="3"/>
        <v>0.4727272727272727</v>
      </c>
      <c r="I4" s="38">
        <f>COUNTIF(Vertices[Out-Degree],"&gt;= "&amp;H4)-COUNTIF(Vertices[Out-Degree],"&gt;="&amp;H5)</f>
        <v>0</v>
      </c>
      <c r="J4" s="37">
        <f t="shared" si="4"/>
        <v>51.793939381818184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0.004897709090909091</v>
      </c>
      <c r="O4" s="38">
        <f>COUNTIF(Vertices[Eigenvector Centrality],"&gt;= "&amp;N4)-COUNTIF(Vertices[Eigenvector Centrality],"&gt;="&amp;N5)</f>
        <v>5</v>
      </c>
      <c r="P4" s="37">
        <f t="shared" si="7"/>
        <v>0.8428099818181819</v>
      </c>
      <c r="Q4" s="38">
        <f>COUNTIF(Vertices[PageRank],"&gt;= "&amp;P4)-COUNTIF(Vertices[PageRank],"&gt;="&amp;P5)</f>
        <v>8</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1.309090909090909</v>
      </c>
      <c r="G5" s="40">
        <f>COUNTIF(Vertices[In-Degree],"&gt;= "&amp;F5)-COUNTIF(Vertices[In-Degree],"&gt;="&amp;F6)</f>
        <v>0</v>
      </c>
      <c r="H5" s="39">
        <f t="shared" si="3"/>
        <v>0.7090909090909091</v>
      </c>
      <c r="I5" s="40">
        <f>COUNTIF(Vertices[Out-Degree],"&gt;= "&amp;H5)-COUNTIF(Vertices[Out-Degree],"&gt;="&amp;H6)</f>
        <v>0</v>
      </c>
      <c r="J5" s="39">
        <f t="shared" si="4"/>
        <v>77.69090907272728</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0.007346563636363637</v>
      </c>
      <c r="O5" s="40">
        <f>COUNTIF(Vertices[Eigenvector Centrality],"&gt;= "&amp;N5)-COUNTIF(Vertices[Eigenvector Centrality],"&gt;="&amp;N6)</f>
        <v>0</v>
      </c>
      <c r="P5" s="39">
        <f t="shared" si="7"/>
        <v>1.0491874727272728</v>
      </c>
      <c r="Q5" s="40">
        <f>COUNTIF(Vertices[PageRank],"&gt;= "&amp;P5)-COUNTIF(Vertices[PageRank],"&gt;="&amp;P6)</f>
        <v>1</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49</v>
      </c>
      <c r="D6" s="32">
        <f t="shared" si="1"/>
        <v>0</v>
      </c>
      <c r="E6" s="3">
        <f>COUNTIF(Vertices[Degree],"&gt;= "&amp;D6)-COUNTIF(Vertices[Degree],"&gt;="&amp;D7)</f>
        <v>0</v>
      </c>
      <c r="F6" s="37">
        <f t="shared" si="2"/>
        <v>1.7454545454545454</v>
      </c>
      <c r="G6" s="38">
        <f>COUNTIF(Vertices[In-Degree],"&gt;= "&amp;F6)-COUNTIF(Vertices[In-Degree],"&gt;="&amp;F7)</f>
        <v>3</v>
      </c>
      <c r="H6" s="37">
        <f t="shared" si="3"/>
        <v>0.9454545454545454</v>
      </c>
      <c r="I6" s="38">
        <f>COUNTIF(Vertices[Out-Degree],"&gt;= "&amp;H6)-COUNTIF(Vertices[Out-Degree],"&gt;="&amp;H7)</f>
        <v>19</v>
      </c>
      <c r="J6" s="37">
        <f t="shared" si="4"/>
        <v>103.58787876363637</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0.009795418181818182</v>
      </c>
      <c r="O6" s="38">
        <f>COUNTIF(Vertices[Eigenvector Centrality],"&gt;= "&amp;N6)-COUNTIF(Vertices[Eigenvector Centrality],"&gt;="&amp;N7)</f>
        <v>1</v>
      </c>
      <c r="P6" s="37">
        <f t="shared" si="7"/>
        <v>1.2555649636363637</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62</v>
      </c>
      <c r="D7" s="32">
        <f t="shared" si="1"/>
        <v>0</v>
      </c>
      <c r="E7" s="3">
        <f>COUNTIF(Vertices[Degree],"&gt;= "&amp;D7)-COUNTIF(Vertices[Degree],"&gt;="&amp;D8)</f>
        <v>0</v>
      </c>
      <c r="F7" s="39">
        <f t="shared" si="2"/>
        <v>2.1818181818181817</v>
      </c>
      <c r="G7" s="40">
        <f>COUNTIF(Vertices[In-Degree],"&gt;= "&amp;F7)-COUNTIF(Vertices[In-Degree],"&gt;="&amp;F8)</f>
        <v>0</v>
      </c>
      <c r="H7" s="39">
        <f t="shared" si="3"/>
        <v>1.1818181818181819</v>
      </c>
      <c r="I7" s="40">
        <f>COUNTIF(Vertices[Out-Degree],"&gt;= "&amp;H7)-COUNTIF(Vertices[Out-Degree],"&gt;="&amp;H8)</f>
        <v>0</v>
      </c>
      <c r="J7" s="39">
        <f t="shared" si="4"/>
        <v>129.48484845454547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0.012244272727272729</v>
      </c>
      <c r="O7" s="40">
        <f>COUNTIF(Vertices[Eigenvector Centrality],"&gt;= "&amp;N7)-COUNTIF(Vertices[Eigenvector Centrality],"&gt;="&amp;N8)</f>
        <v>0</v>
      </c>
      <c r="P7" s="39">
        <f t="shared" si="7"/>
        <v>1.4619424545454547</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111</v>
      </c>
      <c r="D8" s="32">
        <f t="shared" si="1"/>
        <v>0</v>
      </c>
      <c r="E8" s="3">
        <f>COUNTIF(Vertices[Degree],"&gt;= "&amp;D8)-COUNTIF(Vertices[Degree],"&gt;="&amp;D9)</f>
        <v>0</v>
      </c>
      <c r="F8" s="37">
        <f t="shared" si="2"/>
        <v>2.618181818181818</v>
      </c>
      <c r="G8" s="38">
        <f>COUNTIF(Vertices[In-Degree],"&gt;= "&amp;F8)-COUNTIF(Vertices[In-Degree],"&gt;="&amp;F9)</f>
        <v>0</v>
      </c>
      <c r="H8" s="37">
        <f t="shared" si="3"/>
        <v>1.4181818181818182</v>
      </c>
      <c r="I8" s="38">
        <f>COUNTIF(Vertices[Out-Degree],"&gt;= "&amp;H8)-COUNTIF(Vertices[Out-Degree],"&gt;="&amp;H9)</f>
        <v>0</v>
      </c>
      <c r="J8" s="37">
        <f t="shared" si="4"/>
        <v>155.38181814545456</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0.014693127272727275</v>
      </c>
      <c r="O8" s="38">
        <f>COUNTIF(Vertices[Eigenvector Centrality],"&gt;= "&amp;N8)-COUNTIF(Vertices[Eigenvector Centrality],"&gt;="&amp;N9)</f>
        <v>0</v>
      </c>
      <c r="P8" s="37">
        <f t="shared" si="7"/>
        <v>1.6683199454545456</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3.0545454545454547</v>
      </c>
      <c r="G9" s="40">
        <f>COUNTIF(Vertices[In-Degree],"&gt;= "&amp;F9)-COUNTIF(Vertices[In-Degree],"&gt;="&amp;F10)</f>
        <v>0</v>
      </c>
      <c r="H9" s="39">
        <f t="shared" si="3"/>
        <v>1.6545454545454545</v>
      </c>
      <c r="I9" s="40">
        <f>COUNTIF(Vertices[Out-Degree],"&gt;= "&amp;H9)-COUNTIF(Vertices[Out-Degree],"&gt;="&amp;H10)</f>
        <v>0</v>
      </c>
      <c r="J9" s="39">
        <f t="shared" si="4"/>
        <v>181.27878783636365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0.01714198181818182</v>
      </c>
      <c r="O9" s="40">
        <f>COUNTIF(Vertices[Eigenvector Centrality],"&gt;= "&amp;N9)-COUNTIF(Vertices[Eigenvector Centrality],"&gt;="&amp;N10)</f>
        <v>19</v>
      </c>
      <c r="P9" s="39">
        <f t="shared" si="7"/>
        <v>1.8746974363636366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25</v>
      </c>
      <c r="D10" s="32">
        <f t="shared" si="1"/>
        <v>0</v>
      </c>
      <c r="E10" s="3">
        <f>COUNTIF(Vertices[Degree],"&gt;= "&amp;D10)-COUNTIF(Vertices[Degree],"&gt;="&amp;D11)</f>
        <v>0</v>
      </c>
      <c r="F10" s="37">
        <f t="shared" si="2"/>
        <v>3.490909090909091</v>
      </c>
      <c r="G10" s="38">
        <f>COUNTIF(Vertices[In-Degree],"&gt;= "&amp;F10)-COUNTIF(Vertices[In-Degree],"&gt;="&amp;F11)</f>
        <v>0</v>
      </c>
      <c r="H10" s="37">
        <f t="shared" si="3"/>
        <v>1.8909090909090909</v>
      </c>
      <c r="I10" s="38">
        <f>COUNTIF(Vertices[Out-Degree],"&gt;= "&amp;H10)-COUNTIF(Vertices[Out-Degree],"&gt;="&amp;H11)</f>
        <v>8</v>
      </c>
      <c r="J10" s="37">
        <f t="shared" si="4"/>
        <v>207.17575752727274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0.019590836363636368</v>
      </c>
      <c r="O10" s="38">
        <f>COUNTIF(Vertices[Eigenvector Centrality],"&gt;= "&amp;N10)-COUNTIF(Vertices[Eigenvector Centrality],"&gt;="&amp;N11)</f>
        <v>0</v>
      </c>
      <c r="P10" s="37">
        <f t="shared" si="7"/>
        <v>2.0810749272727276</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3.9272727272727277</v>
      </c>
      <c r="G11" s="40">
        <f>COUNTIF(Vertices[In-Degree],"&gt;= "&amp;F11)-COUNTIF(Vertices[In-Degree],"&gt;="&amp;F12)</f>
        <v>0</v>
      </c>
      <c r="H11" s="39">
        <f t="shared" si="3"/>
        <v>2.1272727272727274</v>
      </c>
      <c r="I11" s="40">
        <f>COUNTIF(Vertices[Out-Degree],"&gt;= "&amp;H11)-COUNTIF(Vertices[Out-Degree],"&gt;="&amp;H12)</f>
        <v>0</v>
      </c>
      <c r="J11" s="39">
        <f t="shared" si="4"/>
        <v>233.07272721818183</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0.022039690909090914</v>
      </c>
      <c r="O11" s="40">
        <f>COUNTIF(Vertices[Eigenvector Centrality],"&gt;= "&amp;N11)-COUNTIF(Vertices[Eigenvector Centrality],"&gt;="&amp;N12)</f>
        <v>2</v>
      </c>
      <c r="P11" s="39">
        <f t="shared" si="7"/>
        <v>2.2874524181818185</v>
      </c>
      <c r="Q11" s="40">
        <f>COUNTIF(Vertices[PageRank],"&gt;= "&amp;P11)-COUNTIF(Vertices[PageRank],"&gt;="&amp;P12)</f>
        <v>1</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170</v>
      </c>
      <c r="B12" s="34">
        <v>0.03508771929824561</v>
      </c>
      <c r="D12" s="32">
        <f t="shared" si="1"/>
        <v>0</v>
      </c>
      <c r="E12" s="3">
        <f>COUNTIF(Vertices[Degree],"&gt;= "&amp;D12)-COUNTIF(Vertices[Degree],"&gt;="&amp;D13)</f>
        <v>0</v>
      </c>
      <c r="F12" s="37">
        <f t="shared" si="2"/>
        <v>4.363636363636364</v>
      </c>
      <c r="G12" s="38">
        <f>COUNTIF(Vertices[In-Degree],"&gt;= "&amp;F12)-COUNTIF(Vertices[In-Degree],"&gt;="&amp;F13)</f>
        <v>0</v>
      </c>
      <c r="H12" s="37">
        <f t="shared" si="3"/>
        <v>2.3636363636363638</v>
      </c>
      <c r="I12" s="38">
        <f>COUNTIF(Vertices[Out-Degree],"&gt;= "&amp;H12)-COUNTIF(Vertices[Out-Degree],"&gt;="&amp;H13)</f>
        <v>0</v>
      </c>
      <c r="J12" s="37">
        <f t="shared" si="4"/>
        <v>258.96969690909094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0.02448854545454546</v>
      </c>
      <c r="O12" s="38">
        <f>COUNTIF(Vertices[Eigenvector Centrality],"&gt;= "&amp;N12)-COUNTIF(Vertices[Eigenvector Centrality],"&gt;="&amp;N13)</f>
        <v>6</v>
      </c>
      <c r="P12" s="37">
        <f t="shared" si="7"/>
        <v>2.4938299090909095</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0.06779661016949153</v>
      </c>
      <c r="D13" s="32">
        <f t="shared" si="1"/>
        <v>0</v>
      </c>
      <c r="E13" s="3">
        <f>COUNTIF(Vertices[Degree],"&gt;= "&amp;D13)-COUNTIF(Vertices[Degree],"&gt;="&amp;D14)</f>
        <v>0</v>
      </c>
      <c r="F13" s="39">
        <f t="shared" si="2"/>
        <v>4.800000000000001</v>
      </c>
      <c r="G13" s="40">
        <f>COUNTIF(Vertices[In-Degree],"&gt;= "&amp;F13)-COUNTIF(Vertices[In-Degree],"&gt;="&amp;F14)</f>
        <v>0</v>
      </c>
      <c r="H13" s="39">
        <f t="shared" si="3"/>
        <v>2.6</v>
      </c>
      <c r="I13" s="40">
        <f>COUNTIF(Vertices[Out-Degree],"&gt;= "&amp;H13)-COUNTIF(Vertices[Out-Degree],"&gt;="&amp;H14)</f>
        <v>0</v>
      </c>
      <c r="J13" s="39">
        <f t="shared" si="4"/>
        <v>284.86666660000003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0.026937400000000007</v>
      </c>
      <c r="O13" s="40">
        <f>COUNTIF(Vertices[Eigenvector Centrality],"&gt;= "&amp;N13)-COUNTIF(Vertices[Eigenvector Centrality],"&gt;="&amp;N14)</f>
        <v>0</v>
      </c>
      <c r="P13" s="39">
        <f t="shared" si="7"/>
        <v>2.7002074000000005</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5.236363636363637</v>
      </c>
      <c r="G14" s="38">
        <f>COUNTIF(Vertices[In-Degree],"&gt;= "&amp;F14)-COUNTIF(Vertices[In-Degree],"&gt;="&amp;F15)</f>
        <v>0</v>
      </c>
      <c r="H14" s="37">
        <f t="shared" si="3"/>
        <v>2.8363636363636364</v>
      </c>
      <c r="I14" s="38">
        <f>COUNTIF(Vertices[Out-Degree],"&gt;= "&amp;H14)-COUNTIF(Vertices[Out-Degree],"&gt;="&amp;H15)</f>
        <v>3</v>
      </c>
      <c r="J14" s="37">
        <f t="shared" si="4"/>
        <v>310.7636362909091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0.029386254545454554</v>
      </c>
      <c r="O14" s="38">
        <f>COUNTIF(Vertices[Eigenvector Centrality],"&gt;= "&amp;N14)-COUNTIF(Vertices[Eigenvector Centrality],"&gt;="&amp;N15)</f>
        <v>0</v>
      </c>
      <c r="P14" s="37">
        <f t="shared" si="7"/>
        <v>2.9065848909090914</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6</v>
      </c>
      <c r="D15" s="32">
        <f t="shared" si="1"/>
        <v>0</v>
      </c>
      <c r="E15" s="3">
        <f>COUNTIF(Vertices[Degree],"&gt;= "&amp;D15)-COUNTIF(Vertices[Degree],"&gt;="&amp;D16)</f>
        <v>0</v>
      </c>
      <c r="F15" s="39">
        <f t="shared" si="2"/>
        <v>5.672727272727274</v>
      </c>
      <c r="G15" s="40">
        <f>COUNTIF(Vertices[In-Degree],"&gt;= "&amp;F15)-COUNTIF(Vertices[In-Degree],"&gt;="&amp;F16)</f>
        <v>0</v>
      </c>
      <c r="H15" s="39">
        <f t="shared" si="3"/>
        <v>3.0727272727272728</v>
      </c>
      <c r="I15" s="40">
        <f>COUNTIF(Vertices[Out-Degree],"&gt;= "&amp;H15)-COUNTIF(Vertices[Out-Degree],"&gt;="&amp;H16)</f>
        <v>0</v>
      </c>
      <c r="J15" s="39">
        <f t="shared" si="4"/>
        <v>336.6606059818182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0.0318351090909091</v>
      </c>
      <c r="O15" s="40">
        <f>COUNTIF(Vertices[Eigenvector Centrality],"&gt;= "&amp;N15)-COUNTIF(Vertices[Eigenvector Centrality],"&gt;="&amp;N16)</f>
        <v>3</v>
      </c>
      <c r="P15" s="39">
        <f t="shared" si="7"/>
        <v>3.1129623818181824</v>
      </c>
      <c r="Q15" s="40">
        <f>COUNTIF(Vertices[PageRank],"&gt;= "&amp;P15)-COUNTIF(Vertices[PageRank],"&gt;="&amp;P16)</f>
        <v>0</v>
      </c>
      <c r="R15" s="39">
        <f t="shared" si="8"/>
        <v>0.11818181818181821</v>
      </c>
      <c r="S15" s="44">
        <f>COUNTIF(Vertices[Clustering Coefficient],"&gt;= "&amp;R15)-COUNTIF(Vertices[Clustering Coefficient],"&gt;="&amp;R16)</f>
        <v>2</v>
      </c>
      <c r="T15" s="39" t="e">
        <f ca="1" t="shared" si="9"/>
        <v>#REF!</v>
      </c>
      <c r="U15" s="40" t="e">
        <f ca="1" t="shared" si="0"/>
        <v>#REF!</v>
      </c>
    </row>
    <row r="16" spans="1:21" ht="15">
      <c r="A16" s="34" t="s">
        <v>153</v>
      </c>
      <c r="B16" s="34">
        <v>4</v>
      </c>
      <c r="D16" s="32">
        <f t="shared" si="1"/>
        <v>0</v>
      </c>
      <c r="E16" s="3">
        <f>COUNTIF(Vertices[Degree],"&gt;= "&amp;D16)-COUNTIF(Vertices[Degree],"&gt;="&amp;D17)</f>
        <v>0</v>
      </c>
      <c r="F16" s="37">
        <f t="shared" si="2"/>
        <v>6.10909090909091</v>
      </c>
      <c r="G16" s="38">
        <f>COUNTIF(Vertices[In-Degree],"&gt;= "&amp;F16)-COUNTIF(Vertices[In-Degree],"&gt;="&amp;F17)</f>
        <v>0</v>
      </c>
      <c r="H16" s="37">
        <f t="shared" si="3"/>
        <v>3.309090909090909</v>
      </c>
      <c r="I16" s="38">
        <f>COUNTIF(Vertices[Out-Degree],"&gt;= "&amp;H16)-COUNTIF(Vertices[Out-Degree],"&gt;="&amp;H17)</f>
        <v>0</v>
      </c>
      <c r="J16" s="37">
        <f t="shared" si="4"/>
        <v>362.5575756727273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0.03428396363636364</v>
      </c>
      <c r="O16" s="38">
        <f>COUNTIF(Vertices[Eigenvector Centrality],"&gt;= "&amp;N16)-COUNTIF(Vertices[Eigenvector Centrality],"&gt;="&amp;N17)</f>
        <v>0</v>
      </c>
      <c r="P16" s="37">
        <f t="shared" si="7"/>
        <v>3.3193398727272734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42</v>
      </c>
      <c r="D17" s="32">
        <f t="shared" si="1"/>
        <v>0</v>
      </c>
      <c r="E17" s="3">
        <f>COUNTIF(Vertices[Degree],"&gt;= "&amp;D17)-COUNTIF(Vertices[Degree],"&gt;="&amp;D18)</f>
        <v>0</v>
      </c>
      <c r="F17" s="39">
        <f t="shared" si="2"/>
        <v>6.545454545454547</v>
      </c>
      <c r="G17" s="40">
        <f>COUNTIF(Vertices[In-Degree],"&gt;= "&amp;F17)-COUNTIF(Vertices[In-Degree],"&gt;="&amp;F18)</f>
        <v>0</v>
      </c>
      <c r="H17" s="39">
        <f t="shared" si="3"/>
        <v>3.5454545454545454</v>
      </c>
      <c r="I17" s="40">
        <f>COUNTIF(Vertices[Out-Degree],"&gt;= "&amp;H17)-COUNTIF(Vertices[Out-Degree],"&gt;="&amp;H18)</f>
        <v>0</v>
      </c>
      <c r="J17" s="39">
        <f t="shared" si="4"/>
        <v>388.4545453636364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0.036732818181818186</v>
      </c>
      <c r="O17" s="40">
        <f>COUNTIF(Vertices[Eigenvector Centrality],"&gt;= "&amp;N17)-COUNTIF(Vertices[Eigenvector Centrality],"&gt;="&amp;N18)</f>
        <v>0</v>
      </c>
      <c r="P17" s="39">
        <f t="shared" si="7"/>
        <v>3.5257173636363643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105</v>
      </c>
      <c r="D18" s="32">
        <f t="shared" si="1"/>
        <v>0</v>
      </c>
      <c r="E18" s="3">
        <f>COUNTIF(Vertices[Degree],"&gt;= "&amp;D18)-COUNTIF(Vertices[Degree],"&gt;="&amp;D19)</f>
        <v>0</v>
      </c>
      <c r="F18" s="37">
        <f t="shared" si="2"/>
        <v>6.981818181818183</v>
      </c>
      <c r="G18" s="38">
        <f>COUNTIF(Vertices[In-Degree],"&gt;= "&amp;F18)-COUNTIF(Vertices[In-Degree],"&gt;="&amp;F19)</f>
        <v>1</v>
      </c>
      <c r="H18" s="37">
        <f t="shared" si="3"/>
        <v>3.7818181818181817</v>
      </c>
      <c r="I18" s="38">
        <f>COUNTIF(Vertices[Out-Degree],"&gt;= "&amp;H18)-COUNTIF(Vertices[Out-Degree],"&gt;="&amp;H19)</f>
        <v>0</v>
      </c>
      <c r="J18" s="37">
        <f t="shared" si="4"/>
        <v>414.3515150545455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0.03918167272727273</v>
      </c>
      <c r="O18" s="38">
        <f>COUNTIF(Vertices[Eigenvector Centrality],"&gt;= "&amp;N18)-COUNTIF(Vertices[Eigenvector Centrality],"&gt;="&amp;N19)</f>
        <v>1</v>
      </c>
      <c r="P18" s="37">
        <f t="shared" si="7"/>
        <v>3.7320948545454553</v>
      </c>
      <c r="Q18" s="38">
        <f>COUNTIF(Vertices[PageRank],"&gt;= "&amp;P18)-COUNTIF(Vertices[PageRank],"&gt;="&amp;P19)</f>
        <v>0</v>
      </c>
      <c r="R18" s="37">
        <f t="shared" si="8"/>
        <v>0.14545454545454548</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7.41818181818182</v>
      </c>
      <c r="G19" s="40">
        <f>COUNTIF(Vertices[In-Degree],"&gt;= "&amp;F19)-COUNTIF(Vertices[In-Degree],"&gt;="&amp;F20)</f>
        <v>0</v>
      </c>
      <c r="H19" s="39">
        <f t="shared" si="3"/>
        <v>4.0181818181818185</v>
      </c>
      <c r="I19" s="40">
        <f>COUNTIF(Vertices[Out-Degree],"&gt;= "&amp;H19)-COUNTIF(Vertices[Out-Degree],"&gt;="&amp;H20)</f>
        <v>0</v>
      </c>
      <c r="J19" s="39">
        <f t="shared" si="4"/>
        <v>440.24848474545456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0.04163052727272727</v>
      </c>
      <c r="O19" s="40">
        <f>COUNTIF(Vertices[Eigenvector Centrality],"&gt;= "&amp;N19)-COUNTIF(Vertices[Eigenvector Centrality],"&gt;="&amp;N20)</f>
        <v>0</v>
      </c>
      <c r="P19" s="39">
        <f t="shared" si="7"/>
        <v>3.9384723454545463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7.854545454545456</v>
      </c>
      <c r="G20" s="38">
        <f>COUNTIF(Vertices[In-Degree],"&gt;= "&amp;F20)-COUNTIF(Vertices[In-Degree],"&gt;="&amp;F21)</f>
        <v>0</v>
      </c>
      <c r="H20" s="37">
        <f t="shared" si="3"/>
        <v>4.254545454545455</v>
      </c>
      <c r="I20" s="38">
        <f>COUNTIF(Vertices[Out-Degree],"&gt;= "&amp;H20)-COUNTIF(Vertices[Out-Degree],"&gt;="&amp;H21)</f>
        <v>0</v>
      </c>
      <c r="J20" s="37">
        <f t="shared" si="4"/>
        <v>466.14545443636365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0.044079381818181815</v>
      </c>
      <c r="O20" s="38">
        <f>COUNTIF(Vertices[Eigenvector Centrality],"&gt;= "&amp;N20)-COUNTIF(Vertices[Eigenvector Centrality],"&gt;="&amp;N21)</f>
        <v>0</v>
      </c>
      <c r="P20" s="37">
        <f t="shared" si="7"/>
        <v>4.144849836363637</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157</v>
      </c>
      <c r="B21" s="34">
        <v>2.174944</v>
      </c>
      <c r="D21" s="32">
        <f t="shared" si="1"/>
        <v>0</v>
      </c>
      <c r="E21" s="3">
        <f>COUNTIF(Vertices[Degree],"&gt;= "&amp;D21)-COUNTIF(Vertices[Degree],"&gt;="&amp;D22)</f>
        <v>0</v>
      </c>
      <c r="F21" s="39">
        <f t="shared" si="2"/>
        <v>8.290909090909093</v>
      </c>
      <c r="G21" s="40">
        <f>COUNTIF(Vertices[In-Degree],"&gt;= "&amp;F21)-COUNTIF(Vertices[In-Degree],"&gt;="&amp;F22)</f>
        <v>0</v>
      </c>
      <c r="H21" s="39">
        <f t="shared" si="3"/>
        <v>4.490909090909091</v>
      </c>
      <c r="I21" s="40">
        <f>COUNTIF(Vertices[Out-Degree],"&gt;= "&amp;H21)-COUNTIF(Vertices[Out-Degree],"&gt;="&amp;H22)</f>
        <v>0</v>
      </c>
      <c r="J21" s="39">
        <f t="shared" si="4"/>
        <v>492.04242412727274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0.04652823636363636</v>
      </c>
      <c r="O21" s="40">
        <f>COUNTIF(Vertices[Eigenvector Centrality],"&gt;= "&amp;N21)-COUNTIF(Vertices[Eigenvector Centrality],"&gt;="&amp;N22)</f>
        <v>0</v>
      </c>
      <c r="P21" s="39">
        <f t="shared" si="7"/>
        <v>4.351227327272728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8.727272727272728</v>
      </c>
      <c r="G22" s="38">
        <f>COUNTIF(Vertices[In-Degree],"&gt;= "&amp;F22)-COUNTIF(Vertices[In-Degree],"&gt;="&amp;F23)</f>
        <v>1</v>
      </c>
      <c r="H22" s="37">
        <f t="shared" si="3"/>
        <v>4.7272727272727275</v>
      </c>
      <c r="I22" s="38">
        <f>COUNTIF(Vertices[Out-Degree],"&gt;= "&amp;H22)-COUNTIF(Vertices[Out-Degree],"&gt;="&amp;H23)</f>
        <v>0</v>
      </c>
      <c r="J22" s="37">
        <f t="shared" si="4"/>
        <v>517.9393938181819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0.0489770909090909</v>
      </c>
      <c r="O22" s="38">
        <f>COUNTIF(Vertices[Eigenvector Centrality],"&gt;= "&amp;N22)-COUNTIF(Vertices[Eigenvector Centrality],"&gt;="&amp;N23)</f>
        <v>1</v>
      </c>
      <c r="P22" s="37">
        <f t="shared" si="7"/>
        <v>4.557604818181819</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0.026152482269503546</v>
      </c>
      <c r="D23" s="32">
        <f t="shared" si="1"/>
        <v>0</v>
      </c>
      <c r="E23" s="3">
        <f>COUNTIF(Vertices[Degree],"&gt;= "&amp;D23)-COUNTIF(Vertices[Degree],"&gt;="&amp;D24)</f>
        <v>0</v>
      </c>
      <c r="F23" s="39">
        <f t="shared" si="2"/>
        <v>9.163636363636364</v>
      </c>
      <c r="G23" s="40">
        <f>COUNTIF(Vertices[In-Degree],"&gt;= "&amp;F23)-COUNTIF(Vertices[In-Degree],"&gt;="&amp;F24)</f>
        <v>0</v>
      </c>
      <c r="H23" s="39">
        <f t="shared" si="3"/>
        <v>4.963636363636364</v>
      </c>
      <c r="I23" s="40">
        <f>COUNTIF(Vertices[Out-Degree],"&gt;= "&amp;H23)-COUNTIF(Vertices[Out-Degree],"&gt;="&amp;H24)</f>
        <v>0</v>
      </c>
      <c r="J23" s="39">
        <f t="shared" si="4"/>
        <v>543.836363509091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0.051425945454545444</v>
      </c>
      <c r="O23" s="40">
        <f>COUNTIF(Vertices[Eigenvector Centrality],"&gt;= "&amp;N23)-COUNTIF(Vertices[Eigenvector Centrality],"&gt;="&amp;N24)</f>
        <v>1</v>
      </c>
      <c r="P23" s="39">
        <f t="shared" si="7"/>
        <v>4.76398230909091</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1012</v>
      </c>
      <c r="B24" s="34">
        <v>0.304013</v>
      </c>
      <c r="D24" s="32">
        <f t="shared" si="1"/>
        <v>0</v>
      </c>
      <c r="E24" s="3">
        <f>COUNTIF(Vertices[Degree],"&gt;= "&amp;D24)-COUNTIF(Vertices[Degree],"&gt;="&amp;D25)</f>
        <v>0</v>
      </c>
      <c r="F24" s="37">
        <f t="shared" si="2"/>
        <v>9.6</v>
      </c>
      <c r="G24" s="38">
        <f>COUNTIF(Vertices[In-Degree],"&gt;= "&amp;F24)-COUNTIF(Vertices[In-Degree],"&gt;="&amp;F25)</f>
        <v>0</v>
      </c>
      <c r="H24" s="37">
        <f t="shared" si="3"/>
        <v>5.2</v>
      </c>
      <c r="I24" s="38">
        <f>COUNTIF(Vertices[Out-Degree],"&gt;= "&amp;H24)-COUNTIF(Vertices[Out-Degree],"&gt;="&amp;H25)</f>
        <v>0</v>
      </c>
      <c r="J24" s="37">
        <f t="shared" si="4"/>
        <v>569.7333332000002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0.05387479999999999</v>
      </c>
      <c r="O24" s="38">
        <f>COUNTIF(Vertices[Eigenvector Centrality],"&gt;= "&amp;N24)-COUNTIF(Vertices[Eigenvector Centrality],"&gt;="&amp;N25)</f>
        <v>0</v>
      </c>
      <c r="P24" s="37">
        <f t="shared" si="7"/>
        <v>4.970359800000001</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10.036363636363635</v>
      </c>
      <c r="G25" s="40">
        <f>COUNTIF(Vertices[In-Degree],"&gt;= "&amp;F25)-COUNTIF(Vertices[In-Degree],"&gt;="&amp;F26)</f>
        <v>0</v>
      </c>
      <c r="H25" s="39">
        <f t="shared" si="3"/>
        <v>5.4363636363636365</v>
      </c>
      <c r="I25" s="40">
        <f>COUNTIF(Vertices[Out-Degree],"&gt;= "&amp;H25)-COUNTIF(Vertices[Out-Degree],"&gt;="&amp;H26)</f>
        <v>0</v>
      </c>
      <c r="J25" s="39">
        <f t="shared" si="4"/>
        <v>595.6303028909093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0.05632365454545453</v>
      </c>
      <c r="O25" s="40">
        <f>COUNTIF(Vertices[Eigenvector Centrality],"&gt;= "&amp;N25)-COUNTIF(Vertices[Eigenvector Centrality],"&gt;="&amp;N26)</f>
        <v>0</v>
      </c>
      <c r="P25" s="39">
        <f t="shared" si="7"/>
        <v>5.176737290909092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1013</v>
      </c>
      <c r="B26" s="34" t="s">
        <v>1014</v>
      </c>
      <c r="D26" s="32">
        <f t="shared" si="1"/>
        <v>0</v>
      </c>
      <c r="E26" s="3">
        <f>COUNTIF(Vertices[Degree],"&gt;= "&amp;D26)-COUNTIF(Vertices[Degree],"&gt;="&amp;D28)</f>
        <v>0</v>
      </c>
      <c r="F26" s="37">
        <f t="shared" si="2"/>
        <v>10.47272727272727</v>
      </c>
      <c r="G26" s="38">
        <f>COUNTIF(Vertices[In-Degree],"&gt;= "&amp;F26)-COUNTIF(Vertices[In-Degree],"&gt;="&amp;F28)</f>
        <v>0</v>
      </c>
      <c r="H26" s="37">
        <f t="shared" si="3"/>
        <v>5.672727272727273</v>
      </c>
      <c r="I26" s="38">
        <f>COUNTIF(Vertices[Out-Degree],"&gt;= "&amp;H26)-COUNTIF(Vertices[Out-Degree],"&gt;="&amp;H28)</f>
        <v>0</v>
      </c>
      <c r="J26" s="37">
        <f t="shared" si="4"/>
        <v>621.5272725818185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0.05877250909090907</v>
      </c>
      <c r="O26" s="38">
        <f>COUNTIF(Vertices[Eigenvector Centrality],"&gt;= "&amp;N26)-COUNTIF(Vertices[Eigenvector Centrality],"&gt;="&amp;N28)</f>
        <v>0</v>
      </c>
      <c r="P26" s="37">
        <f t="shared" si="7"/>
        <v>5.383114781818183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10.909090909090907</v>
      </c>
      <c r="G28" s="40">
        <f>COUNTIF(Vertices[In-Degree],"&gt;= "&amp;F28)-COUNTIF(Vertices[In-Degree],"&gt;="&amp;F40)</f>
        <v>0</v>
      </c>
      <c r="H28" s="39">
        <f>H26+($H$57-$H$2)/BinDivisor</f>
        <v>5.909090909090909</v>
      </c>
      <c r="I28" s="40">
        <f>COUNTIF(Vertices[Out-Degree],"&gt;= "&amp;H28)-COUNTIF(Vertices[Out-Degree],"&gt;="&amp;H40)</f>
        <v>0</v>
      </c>
      <c r="J28" s="39">
        <f>J26+($J$57-$J$2)/BinDivisor</f>
        <v>647.4242422727276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0.061221363636363615</v>
      </c>
      <c r="O28" s="40">
        <f>COUNTIF(Vertices[Eigenvector Centrality],"&gt;= "&amp;N28)-COUNTIF(Vertices[Eigenvector Centrality],"&gt;="&amp;N40)</f>
        <v>0</v>
      </c>
      <c r="P28" s="39">
        <f>P26+($P$57-$P$2)/BinDivisor</f>
        <v>5.589492272727274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6.1454545454545455</v>
      </c>
      <c r="I40" s="38">
        <f>COUNTIF(Vertices[Out-Degree],"&gt;= "&amp;H40)-COUNTIF(Vertices[Out-Degree],"&gt;="&amp;H41)</f>
        <v>0</v>
      </c>
      <c r="J40" s="37">
        <f>J28+($J$57-$J$2)/BinDivisor</f>
        <v>673.3212119636368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0.06367021818181816</v>
      </c>
      <c r="O40" s="38">
        <f>COUNTIF(Vertices[Eigenvector Centrality],"&gt;= "&amp;N40)-COUNTIF(Vertices[Eigenvector Centrality],"&gt;="&amp;N41)</f>
        <v>0</v>
      </c>
      <c r="P40" s="37">
        <f>P28+($P$57-$P$2)/BinDivisor</f>
        <v>5.7958697636363645</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699.2181816545459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0.0661190727272727</v>
      </c>
      <c r="O41" s="40">
        <f>COUNTIF(Vertices[Eigenvector Centrality],"&gt;= "&amp;N41)-COUNTIF(Vertices[Eigenvector Centrality],"&gt;="&amp;N42)</f>
        <v>0</v>
      </c>
      <c r="P41" s="39">
        <f aca="true" t="shared" si="16" ref="P41:P56">P40+($P$57-$P$2)/BinDivisor</f>
        <v>6.0022472545454555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12.218181818181813</v>
      </c>
      <c r="G42" s="38">
        <f>COUNTIF(Vertices[In-Degree],"&gt;= "&amp;F42)-COUNTIF(Vertices[In-Degree],"&gt;="&amp;F43)</f>
        <v>0</v>
      </c>
      <c r="H42" s="37">
        <f t="shared" si="12"/>
        <v>6.618181818181818</v>
      </c>
      <c r="I42" s="38">
        <f>COUNTIF(Vertices[Out-Degree],"&gt;= "&amp;H42)-COUNTIF(Vertices[Out-Degree],"&gt;="&amp;H43)</f>
        <v>0</v>
      </c>
      <c r="J42" s="37">
        <f t="shared" si="13"/>
        <v>725.115151345455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0.06856792727272724</v>
      </c>
      <c r="O42" s="38">
        <f>COUNTIF(Vertices[Eigenvector Centrality],"&gt;= "&amp;N42)-COUNTIF(Vertices[Eigenvector Centrality],"&gt;="&amp;N43)</f>
        <v>0</v>
      </c>
      <c r="P42" s="37">
        <f t="shared" si="16"/>
        <v>6.2086247454545465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12.654545454545449</v>
      </c>
      <c r="G43" s="40">
        <f>COUNTIF(Vertices[In-Degree],"&gt;= "&amp;F43)-COUNTIF(Vertices[In-Degree],"&gt;="&amp;F44)</f>
        <v>0</v>
      </c>
      <c r="H43" s="39">
        <f t="shared" si="12"/>
        <v>6.8545454545454545</v>
      </c>
      <c r="I43" s="40">
        <f>COUNTIF(Vertices[Out-Degree],"&gt;= "&amp;H43)-COUNTIF(Vertices[Out-Degree],"&gt;="&amp;H44)</f>
        <v>0</v>
      </c>
      <c r="J43" s="39">
        <f t="shared" si="13"/>
        <v>751.0121210363642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0.07101678181818179</v>
      </c>
      <c r="O43" s="40">
        <f>COUNTIF(Vertices[Eigenvector Centrality],"&gt;= "&amp;N43)-COUNTIF(Vertices[Eigenvector Centrality],"&gt;="&amp;N44)</f>
        <v>0</v>
      </c>
      <c r="P43" s="39">
        <f t="shared" si="16"/>
        <v>6.415002236363637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13.090909090909085</v>
      </c>
      <c r="G44" s="38">
        <f>COUNTIF(Vertices[In-Degree],"&gt;= "&amp;F44)-COUNTIF(Vertices[In-Degree],"&gt;="&amp;F45)</f>
        <v>0</v>
      </c>
      <c r="H44" s="37">
        <f t="shared" si="12"/>
        <v>7.090909090909091</v>
      </c>
      <c r="I44" s="38">
        <f>COUNTIF(Vertices[Out-Degree],"&gt;= "&amp;H44)-COUNTIF(Vertices[Out-Degree],"&gt;="&amp;H45)</f>
        <v>0</v>
      </c>
      <c r="J44" s="37">
        <f t="shared" si="13"/>
        <v>776.9090907272733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0.07346563636363633</v>
      </c>
      <c r="O44" s="38">
        <f>COUNTIF(Vertices[Eigenvector Centrality],"&gt;= "&amp;N44)-COUNTIF(Vertices[Eigenvector Centrality],"&gt;="&amp;N45)</f>
        <v>0</v>
      </c>
      <c r="P44" s="37">
        <f t="shared" si="16"/>
        <v>6.621379727272728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13.52727272727272</v>
      </c>
      <c r="G45" s="40">
        <f>COUNTIF(Vertices[In-Degree],"&gt;= "&amp;F45)-COUNTIF(Vertices[In-Degree],"&gt;="&amp;F46)</f>
        <v>0</v>
      </c>
      <c r="H45" s="39">
        <f t="shared" si="12"/>
        <v>7.327272727272727</v>
      </c>
      <c r="I45" s="40">
        <f>COUNTIF(Vertices[Out-Degree],"&gt;= "&amp;H45)-COUNTIF(Vertices[Out-Degree],"&gt;="&amp;H46)</f>
        <v>0</v>
      </c>
      <c r="J45" s="39">
        <f t="shared" si="13"/>
        <v>802.8060604181825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0.07591449090909087</v>
      </c>
      <c r="O45" s="40">
        <f>COUNTIF(Vertices[Eigenvector Centrality],"&gt;= "&amp;N45)-COUNTIF(Vertices[Eigenvector Centrality],"&gt;="&amp;N46)</f>
        <v>0</v>
      </c>
      <c r="P45" s="39">
        <f t="shared" si="16"/>
        <v>6.827757218181819</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13.963636363636356</v>
      </c>
      <c r="G46" s="38">
        <f>COUNTIF(Vertices[In-Degree],"&gt;= "&amp;F46)-COUNTIF(Vertices[In-Degree],"&gt;="&amp;F47)</f>
        <v>0</v>
      </c>
      <c r="H46" s="37">
        <f t="shared" si="12"/>
        <v>7.5636363636363635</v>
      </c>
      <c r="I46" s="38">
        <f>COUNTIF(Vertices[Out-Degree],"&gt;= "&amp;H46)-COUNTIF(Vertices[Out-Degree],"&gt;="&amp;H47)</f>
        <v>0</v>
      </c>
      <c r="J46" s="37">
        <f t="shared" si="13"/>
        <v>828.7030301090916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0.07836334545454542</v>
      </c>
      <c r="O46" s="38">
        <f>COUNTIF(Vertices[Eigenvector Centrality],"&gt;= "&amp;N46)-COUNTIF(Vertices[Eigenvector Centrality],"&gt;="&amp;N47)</f>
        <v>0</v>
      </c>
      <c r="P46" s="37">
        <f t="shared" si="16"/>
        <v>7.03413470909091</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14.399999999999991</v>
      </c>
      <c r="G47" s="40">
        <f>COUNTIF(Vertices[In-Degree],"&gt;= "&amp;F47)-COUNTIF(Vertices[In-Degree],"&gt;="&amp;F48)</f>
        <v>0</v>
      </c>
      <c r="H47" s="39">
        <f t="shared" si="12"/>
        <v>7.8</v>
      </c>
      <c r="I47" s="40">
        <f>COUNTIF(Vertices[Out-Degree],"&gt;= "&amp;H47)-COUNTIF(Vertices[Out-Degree],"&gt;="&amp;H48)</f>
        <v>0</v>
      </c>
      <c r="J47" s="39">
        <f t="shared" si="13"/>
        <v>854.5999998000008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0.08081219999999996</v>
      </c>
      <c r="O47" s="40">
        <f>COUNTIF(Vertices[Eigenvector Centrality],"&gt;= "&amp;N47)-COUNTIF(Vertices[Eigenvector Centrality],"&gt;="&amp;N48)</f>
        <v>0</v>
      </c>
      <c r="P47" s="39">
        <f t="shared" si="16"/>
        <v>7.240512200000001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14.836363636363627</v>
      </c>
      <c r="G48" s="38">
        <f>COUNTIF(Vertices[In-Degree],"&gt;= "&amp;F48)-COUNTIF(Vertices[In-Degree],"&gt;="&amp;F49)</f>
        <v>0</v>
      </c>
      <c r="H48" s="37">
        <f t="shared" si="12"/>
        <v>8.036363636363637</v>
      </c>
      <c r="I48" s="38">
        <f>COUNTIF(Vertices[Out-Degree],"&gt;= "&amp;H48)-COUNTIF(Vertices[Out-Degree],"&gt;="&amp;H49)</f>
        <v>0</v>
      </c>
      <c r="J48" s="37">
        <f t="shared" si="13"/>
        <v>880.4969694909099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0.0832610545454545</v>
      </c>
      <c r="O48" s="38">
        <f>COUNTIF(Vertices[Eigenvector Centrality],"&gt;= "&amp;N48)-COUNTIF(Vertices[Eigenvector Centrality],"&gt;="&amp;N49)</f>
        <v>0</v>
      </c>
      <c r="P48" s="37">
        <f t="shared" si="16"/>
        <v>7.446889690909092</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8.272727272727273</v>
      </c>
      <c r="I49" s="40">
        <f>COUNTIF(Vertices[Out-Degree],"&gt;= "&amp;H49)-COUNTIF(Vertices[Out-Degree],"&gt;="&amp;H50)</f>
        <v>0</v>
      </c>
      <c r="J49" s="39">
        <f t="shared" si="13"/>
        <v>906.3939391818191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0.08570990909090904</v>
      </c>
      <c r="O49" s="40">
        <f>COUNTIF(Vertices[Eigenvector Centrality],"&gt;= "&amp;N49)-COUNTIF(Vertices[Eigenvector Centrality],"&gt;="&amp;N50)</f>
        <v>0</v>
      </c>
      <c r="P49" s="39">
        <f t="shared" si="16"/>
        <v>7.653267181818183</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0</v>
      </c>
      <c r="H50" s="37">
        <f t="shared" si="12"/>
        <v>8.50909090909091</v>
      </c>
      <c r="I50" s="38">
        <f>COUNTIF(Vertices[Out-Degree],"&gt;= "&amp;H50)-COUNTIF(Vertices[Out-Degree],"&gt;="&amp;H51)</f>
        <v>0</v>
      </c>
      <c r="J50" s="37">
        <f t="shared" si="13"/>
        <v>932.2909088727282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0.08815876363636359</v>
      </c>
      <c r="O50" s="38">
        <f>COUNTIF(Vertices[Eigenvector Centrality],"&gt;= "&amp;N50)-COUNTIF(Vertices[Eigenvector Centrality],"&gt;="&amp;N51)</f>
        <v>0</v>
      </c>
      <c r="P50" s="37">
        <f t="shared" si="16"/>
        <v>7.859644672727274</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8.745454545454546</v>
      </c>
      <c r="I51" s="40">
        <f>COUNTIF(Vertices[Out-Degree],"&gt;= "&amp;H51)-COUNTIF(Vertices[Out-Degree],"&gt;="&amp;H52)</f>
        <v>0</v>
      </c>
      <c r="J51" s="39">
        <f t="shared" si="13"/>
        <v>958.1878785636374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0.09060761818181813</v>
      </c>
      <c r="O51" s="40">
        <f>COUNTIF(Vertices[Eigenvector Centrality],"&gt;= "&amp;N51)-COUNTIF(Vertices[Eigenvector Centrality],"&gt;="&amp;N52)</f>
        <v>0</v>
      </c>
      <c r="P51" s="39">
        <f t="shared" si="16"/>
        <v>8.066022163636365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0</v>
      </c>
      <c r="H52" s="37">
        <f t="shared" si="12"/>
        <v>8.981818181818182</v>
      </c>
      <c r="I52" s="38">
        <f>COUNTIF(Vertices[Out-Degree],"&gt;= "&amp;H52)-COUNTIF(Vertices[Out-Degree],"&gt;="&amp;H53)</f>
        <v>1</v>
      </c>
      <c r="J52" s="37">
        <f t="shared" si="13"/>
        <v>984.0848482545465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0.09305647272727267</v>
      </c>
      <c r="O52" s="38">
        <f>COUNTIF(Vertices[Eigenvector Centrality],"&gt;= "&amp;N52)-COUNTIF(Vertices[Eigenvector Centrality],"&gt;="&amp;N53)</f>
        <v>0</v>
      </c>
      <c r="P52" s="37">
        <f t="shared" si="16"/>
        <v>8.272399654545456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9.218181818181819</v>
      </c>
      <c r="I53" s="40">
        <f>COUNTIF(Vertices[Out-Degree],"&gt;= "&amp;H53)-COUNTIF(Vertices[Out-Degree],"&gt;="&amp;H54)</f>
        <v>0</v>
      </c>
      <c r="J53" s="39">
        <f t="shared" si="13"/>
        <v>1009.9818179454556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0.09550532727272722</v>
      </c>
      <c r="O53" s="40">
        <f>COUNTIF(Vertices[Eigenvector Centrality],"&gt;= "&amp;N53)-COUNTIF(Vertices[Eigenvector Centrality],"&gt;="&amp;N54)</f>
        <v>0</v>
      </c>
      <c r="P53" s="39">
        <f t="shared" si="16"/>
        <v>8.478777145454547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9.454545454545455</v>
      </c>
      <c r="I54" s="38">
        <f>COUNTIF(Vertices[Out-Degree],"&gt;= "&amp;H54)-COUNTIF(Vertices[Out-Degree],"&gt;="&amp;H55)</f>
        <v>0</v>
      </c>
      <c r="J54" s="37">
        <f t="shared" si="13"/>
        <v>1035.8787876363647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0.09795418181818176</v>
      </c>
      <c r="O54" s="38">
        <f>COUNTIF(Vertices[Eigenvector Centrality],"&gt;= "&amp;N54)-COUNTIF(Vertices[Eigenvector Centrality],"&gt;="&amp;N55)</f>
        <v>0</v>
      </c>
      <c r="P54" s="37">
        <f t="shared" si="16"/>
        <v>8.685154636363638</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17.890909090909084</v>
      </c>
      <c r="G55" s="40">
        <f>COUNTIF(Vertices[In-Degree],"&gt;= "&amp;F55)-COUNTIF(Vertices[In-Degree],"&gt;="&amp;F56)</f>
        <v>0</v>
      </c>
      <c r="H55" s="39">
        <f t="shared" si="12"/>
        <v>9.690909090909091</v>
      </c>
      <c r="I55" s="40">
        <f>COUNTIF(Vertices[Out-Degree],"&gt;= "&amp;H55)-COUNTIF(Vertices[Out-Degree],"&gt;="&amp;H56)</f>
        <v>0</v>
      </c>
      <c r="J55" s="39">
        <f t="shared" si="13"/>
        <v>1061.7757573272738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0.1004030363636363</v>
      </c>
      <c r="O55" s="40">
        <f>COUNTIF(Vertices[Eigenvector Centrality],"&gt;= "&amp;N55)-COUNTIF(Vertices[Eigenvector Centrality],"&gt;="&amp;N56)</f>
        <v>0</v>
      </c>
      <c r="P55" s="39">
        <f t="shared" si="16"/>
        <v>8.891532127272729</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18.32727272727272</v>
      </c>
      <c r="G56" s="38">
        <f>COUNTIF(Vertices[In-Degree],"&gt;= "&amp;F56)-COUNTIF(Vertices[In-Degree],"&gt;="&amp;F57)</f>
        <v>0</v>
      </c>
      <c r="H56" s="37">
        <f t="shared" si="12"/>
        <v>9.927272727272728</v>
      </c>
      <c r="I56" s="38">
        <f>COUNTIF(Vertices[Out-Degree],"&gt;= "&amp;H56)-COUNTIF(Vertices[Out-Degree],"&gt;="&amp;H57)</f>
        <v>0</v>
      </c>
      <c r="J56" s="37">
        <f t="shared" si="13"/>
        <v>1087.672727018183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0.10285189090909085</v>
      </c>
      <c r="O56" s="38">
        <f>COUNTIF(Vertices[Eigenvector Centrality],"&gt;= "&amp;N56)-COUNTIF(Vertices[Eigenvector Centrality],"&gt;="&amp;N57)</f>
        <v>0</v>
      </c>
      <c r="P56" s="37">
        <f t="shared" si="16"/>
        <v>9.09790961818182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24</v>
      </c>
      <c r="G57" s="42">
        <f>COUNTIF(Vertices[In-Degree],"&gt;= "&amp;F57)-COUNTIF(Vertices[In-Degree],"&gt;="&amp;F58)</f>
        <v>1</v>
      </c>
      <c r="H57" s="41">
        <f>MAX(Vertices[Out-Degree])</f>
        <v>13</v>
      </c>
      <c r="I57" s="42">
        <f>COUNTIF(Vertices[Out-Degree],"&gt;= "&amp;H57)-COUNTIF(Vertices[Out-Degree],"&gt;="&amp;H58)</f>
        <v>1</v>
      </c>
      <c r="J57" s="41">
        <f>MAX(Vertices[Betweenness Centrality])</f>
        <v>1424.333333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0.134687</v>
      </c>
      <c r="O57" s="42">
        <f>COUNTIF(Vertices[Eigenvector Centrality],"&gt;= "&amp;N57)-COUNTIF(Vertices[Eigenvector Centrality],"&gt;="&amp;N58)</f>
        <v>1</v>
      </c>
      <c r="P57" s="41">
        <f>MAX(Vertices[PageRank])</f>
        <v>11.780817</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24</v>
      </c>
    </row>
    <row r="71" spans="1:2" ht="15">
      <c r="A71" s="33" t="s">
        <v>90</v>
      </c>
      <c r="B71" s="47">
        <f>_xlfn.IFERROR(AVERAGE(Vertices[In-Degree]),NoMetricMessage)</f>
        <v>1.375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1.375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1424.333333</v>
      </c>
    </row>
    <row r="99" spans="1:2" ht="15">
      <c r="A99" s="33" t="s">
        <v>102</v>
      </c>
      <c r="B99" s="47">
        <f>_xlfn.IFERROR(AVERAGE(Vertices[Betweenness Centrality]),NoMetricMessage)</f>
        <v>44.37499997916667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0.05145531249999997</v>
      </c>
    </row>
    <row r="114" spans="1:2" ht="15">
      <c r="A114" s="33" t="s">
        <v>109</v>
      </c>
      <c r="B114" s="47">
        <f>_xlfn.IFERROR(MEDIAN(Vertices[Closeness Centrality]),NoMetricMessage)</f>
        <v>0.011236</v>
      </c>
    </row>
    <row r="125" spans="1:2" ht="15">
      <c r="A125" s="33" t="s">
        <v>112</v>
      </c>
      <c r="B125" s="47">
        <f>IF(COUNT(Vertices[Eigenvector Centrality])&gt;0,N2,NoMetricMessage)</f>
        <v>0</v>
      </c>
    </row>
    <row r="126" spans="1:2" ht="15">
      <c r="A126" s="33" t="s">
        <v>113</v>
      </c>
      <c r="B126" s="47">
        <f>IF(COUNT(Vertices[Eigenvector Centrality])&gt;0,N57,NoMetricMessage)</f>
        <v>0.134687</v>
      </c>
    </row>
    <row r="127" spans="1:2" ht="15">
      <c r="A127" s="33" t="s">
        <v>114</v>
      </c>
      <c r="B127" s="47">
        <f>_xlfn.IFERROR(AVERAGE(Vertices[Eigenvector Centrality]),NoMetricMessage)</f>
        <v>0.02083329166666668</v>
      </c>
    </row>
    <row r="128" spans="1:2" ht="15">
      <c r="A128" s="33" t="s">
        <v>115</v>
      </c>
      <c r="B128" s="47">
        <f>_xlfn.IFERROR(MEDIAN(Vertices[Eigenvector Centrality]),NoMetricMessage)</f>
        <v>0.019175</v>
      </c>
    </row>
    <row r="139" spans="1:2" ht="15">
      <c r="A139" s="33" t="s">
        <v>140</v>
      </c>
      <c r="B139" s="47">
        <f>IF(COUNT(Vertices[PageRank])&gt;0,P2,NoMetricMessage)</f>
        <v>0.430055</v>
      </c>
    </row>
    <row r="140" spans="1:2" ht="15">
      <c r="A140" s="33" t="s">
        <v>141</v>
      </c>
      <c r="B140" s="47">
        <f>IF(COUNT(Vertices[PageRank])&gt;0,P57,NoMetricMessage)</f>
        <v>11.780817</v>
      </c>
    </row>
    <row r="141" spans="1:2" ht="15">
      <c r="A141" s="33" t="s">
        <v>142</v>
      </c>
      <c r="B141" s="47">
        <f>_xlfn.IFERROR(AVERAGE(Vertices[PageRank]),NoMetricMessage)</f>
        <v>0.9999889166666667</v>
      </c>
    </row>
    <row r="142" spans="1:2" ht="15">
      <c r="A142" s="33" t="s">
        <v>143</v>
      </c>
      <c r="B142" s="47">
        <f>_xlfn.IFERROR(MEDIAN(Vertices[PageRank]),NoMetricMessage)</f>
        <v>0.44452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0.10409564393939393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956</v>
      </c>
      <c r="K7" s="13" t="s">
        <v>957</v>
      </c>
    </row>
    <row r="8" spans="1:11" ht="409.5">
      <c r="A8"/>
      <c r="B8">
        <v>2</v>
      </c>
      <c r="C8">
        <v>2</v>
      </c>
      <c r="D8" t="s">
        <v>61</v>
      </c>
      <c r="E8" t="s">
        <v>61</v>
      </c>
      <c r="H8" t="s">
        <v>73</v>
      </c>
      <c r="J8" t="s">
        <v>958</v>
      </c>
      <c r="K8" s="13" t="s">
        <v>959</v>
      </c>
    </row>
    <row r="9" spans="1:11" ht="409.5">
      <c r="A9"/>
      <c r="B9">
        <v>3</v>
      </c>
      <c r="C9">
        <v>4</v>
      </c>
      <c r="D9" t="s">
        <v>62</v>
      </c>
      <c r="E9" t="s">
        <v>62</v>
      </c>
      <c r="H9" t="s">
        <v>74</v>
      </c>
      <c r="J9" t="s">
        <v>960</v>
      </c>
      <c r="K9" s="102" t="s">
        <v>961</v>
      </c>
    </row>
    <row r="10" spans="1:11" ht="409.5">
      <c r="A10"/>
      <c r="B10">
        <v>4</v>
      </c>
      <c r="D10" t="s">
        <v>63</v>
      </c>
      <c r="E10" t="s">
        <v>63</v>
      </c>
      <c r="H10" t="s">
        <v>75</v>
      </c>
      <c r="J10" t="s">
        <v>962</v>
      </c>
      <c r="K10" s="13" t="s">
        <v>963</v>
      </c>
    </row>
    <row r="11" spans="1:11" ht="15">
      <c r="A11"/>
      <c r="B11">
        <v>5</v>
      </c>
      <c r="D11" t="s">
        <v>46</v>
      </c>
      <c r="E11">
        <v>1</v>
      </c>
      <c r="H11" t="s">
        <v>76</v>
      </c>
      <c r="J11" t="s">
        <v>964</v>
      </c>
      <c r="K11" t="s">
        <v>965</v>
      </c>
    </row>
    <row r="12" spans="1:11" ht="15">
      <c r="A12"/>
      <c r="B12"/>
      <c r="D12" t="s">
        <v>64</v>
      </c>
      <c r="E12">
        <v>2</v>
      </c>
      <c r="H12">
        <v>0</v>
      </c>
      <c r="J12" t="s">
        <v>966</v>
      </c>
      <c r="K12" t="s">
        <v>967</v>
      </c>
    </row>
    <row r="13" spans="1:11" ht="15">
      <c r="A13"/>
      <c r="B13"/>
      <c r="D13">
        <v>1</v>
      </c>
      <c r="E13">
        <v>3</v>
      </c>
      <c r="H13">
        <v>1</v>
      </c>
      <c r="J13" t="s">
        <v>968</v>
      </c>
      <c r="K13" t="s">
        <v>969</v>
      </c>
    </row>
    <row r="14" spans="4:11" ht="15">
      <c r="D14">
        <v>2</v>
      </c>
      <c r="E14">
        <v>4</v>
      </c>
      <c r="H14">
        <v>2</v>
      </c>
      <c r="J14" t="s">
        <v>970</v>
      </c>
      <c r="K14" t="s">
        <v>971</v>
      </c>
    </row>
    <row r="15" spans="4:11" ht="15">
      <c r="D15">
        <v>3</v>
      </c>
      <c r="E15">
        <v>5</v>
      </c>
      <c r="H15">
        <v>3</v>
      </c>
      <c r="J15" t="s">
        <v>972</v>
      </c>
      <c r="K15" t="s">
        <v>973</v>
      </c>
    </row>
    <row r="16" spans="4:11" ht="15">
      <c r="D16">
        <v>4</v>
      </c>
      <c r="E16">
        <v>6</v>
      </c>
      <c r="H16">
        <v>4</v>
      </c>
      <c r="J16" t="s">
        <v>974</v>
      </c>
      <c r="K16" t="s">
        <v>975</v>
      </c>
    </row>
    <row r="17" spans="4:11" ht="15">
      <c r="D17">
        <v>5</v>
      </c>
      <c r="E17">
        <v>7</v>
      </c>
      <c r="H17">
        <v>5</v>
      </c>
      <c r="J17" t="s">
        <v>976</v>
      </c>
      <c r="K17" t="s">
        <v>977</v>
      </c>
    </row>
    <row r="18" spans="4:11" ht="15">
      <c r="D18">
        <v>6</v>
      </c>
      <c r="E18">
        <v>8</v>
      </c>
      <c r="H18">
        <v>6</v>
      </c>
      <c r="J18" t="s">
        <v>978</v>
      </c>
      <c r="K18" t="s">
        <v>979</v>
      </c>
    </row>
    <row r="19" spans="4:11" ht="15">
      <c r="D19">
        <v>7</v>
      </c>
      <c r="E19">
        <v>9</v>
      </c>
      <c r="H19">
        <v>7</v>
      </c>
      <c r="J19" t="s">
        <v>980</v>
      </c>
      <c r="K19" t="s">
        <v>981</v>
      </c>
    </row>
    <row r="20" spans="4:11" ht="15">
      <c r="D20">
        <v>8</v>
      </c>
      <c r="H20">
        <v>8</v>
      </c>
      <c r="J20" t="s">
        <v>982</v>
      </c>
      <c r="K20" t="s">
        <v>983</v>
      </c>
    </row>
    <row r="21" spans="4:11" ht="409.5">
      <c r="D21">
        <v>9</v>
      </c>
      <c r="H21">
        <v>9</v>
      </c>
      <c r="J21" t="s">
        <v>984</v>
      </c>
      <c r="K21" s="13" t="s">
        <v>985</v>
      </c>
    </row>
    <row r="22" spans="4:11" ht="409.5">
      <c r="D22">
        <v>10</v>
      </c>
      <c r="J22" t="s">
        <v>986</v>
      </c>
      <c r="K22" s="13" t="s">
        <v>987</v>
      </c>
    </row>
    <row r="23" spans="4:11" ht="409.5">
      <c r="D23">
        <v>11</v>
      </c>
      <c r="J23" t="s">
        <v>988</v>
      </c>
      <c r="K23" s="13" t="s">
        <v>989</v>
      </c>
    </row>
    <row r="24" spans="10:11" ht="409.5">
      <c r="J24" t="s">
        <v>990</v>
      </c>
      <c r="K24" s="13" t="s">
        <v>1473</v>
      </c>
    </row>
    <row r="25" spans="10:11" ht="15">
      <c r="J25" t="s">
        <v>991</v>
      </c>
      <c r="K25" t="b">
        <v>0</v>
      </c>
    </row>
    <row r="26" spans="10:11" ht="15">
      <c r="J26" t="s">
        <v>1470</v>
      </c>
      <c r="K26" t="s">
        <v>1471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1008</v>
      </c>
      <c r="B2" s="117" t="s">
        <v>1009</v>
      </c>
      <c r="C2" s="118" t="s">
        <v>1010</v>
      </c>
    </row>
    <row r="3" spans="1:3" ht="15">
      <c r="A3" s="116" t="s">
        <v>993</v>
      </c>
      <c r="B3" s="116" t="s">
        <v>993</v>
      </c>
      <c r="C3" s="34">
        <v>42</v>
      </c>
    </row>
    <row r="4" spans="1:3" ht="15">
      <c r="A4" s="116" t="s">
        <v>993</v>
      </c>
      <c r="B4" s="116" t="s">
        <v>994</v>
      </c>
      <c r="C4" s="34">
        <v>3</v>
      </c>
    </row>
    <row r="5" spans="1:3" ht="15">
      <c r="A5" s="116" t="s">
        <v>993</v>
      </c>
      <c r="B5" s="116" t="s">
        <v>995</v>
      </c>
      <c r="C5" s="34">
        <v>2</v>
      </c>
    </row>
    <row r="6" spans="1:3" ht="15">
      <c r="A6" s="116" t="s">
        <v>993</v>
      </c>
      <c r="B6" s="116" t="s">
        <v>996</v>
      </c>
      <c r="C6" s="34">
        <v>1</v>
      </c>
    </row>
    <row r="7" spans="1:3" ht="15">
      <c r="A7" s="116" t="s">
        <v>994</v>
      </c>
      <c r="B7" s="116" t="s">
        <v>993</v>
      </c>
      <c r="C7" s="34">
        <v>10</v>
      </c>
    </row>
    <row r="8" spans="1:3" ht="15">
      <c r="A8" s="116" t="s">
        <v>994</v>
      </c>
      <c r="B8" s="116" t="s">
        <v>994</v>
      </c>
      <c r="C8" s="34">
        <v>10</v>
      </c>
    </row>
    <row r="9" spans="1:3" ht="15">
      <c r="A9" s="116" t="s">
        <v>995</v>
      </c>
      <c r="B9" s="116" t="s">
        <v>993</v>
      </c>
      <c r="C9" s="34">
        <v>5</v>
      </c>
    </row>
    <row r="10" spans="1:3" ht="15">
      <c r="A10" s="116" t="s">
        <v>995</v>
      </c>
      <c r="B10" s="116" t="s">
        <v>994</v>
      </c>
      <c r="C10" s="34">
        <v>1</v>
      </c>
    </row>
    <row r="11" spans="1:3" ht="15">
      <c r="A11" s="116" t="s">
        <v>995</v>
      </c>
      <c r="B11" s="116" t="s">
        <v>995</v>
      </c>
      <c r="C11" s="34">
        <v>6</v>
      </c>
    </row>
    <row r="12" spans="1:3" ht="15">
      <c r="A12" s="116" t="s">
        <v>996</v>
      </c>
      <c r="B12" s="116" t="s">
        <v>993</v>
      </c>
      <c r="C12" s="34">
        <v>10</v>
      </c>
    </row>
    <row r="13" spans="1:3" ht="15">
      <c r="A13" s="116" t="s">
        <v>996</v>
      </c>
      <c r="B13" s="116" t="s">
        <v>994</v>
      </c>
      <c r="C13" s="34">
        <v>3</v>
      </c>
    </row>
    <row r="14" spans="1:3" ht="15">
      <c r="A14" s="116" t="s">
        <v>996</v>
      </c>
      <c r="B14" s="116" t="s">
        <v>995</v>
      </c>
      <c r="C14" s="34">
        <v>3</v>
      </c>
    </row>
    <row r="15" spans="1:3" ht="15">
      <c r="A15" s="116" t="s">
        <v>996</v>
      </c>
      <c r="B15" s="116" t="s">
        <v>996</v>
      </c>
      <c r="C15" s="34">
        <v>9</v>
      </c>
    </row>
    <row r="16" spans="1:3" ht="15">
      <c r="A16" s="116" t="s">
        <v>997</v>
      </c>
      <c r="B16" s="116" t="s">
        <v>997</v>
      </c>
      <c r="C16" s="34">
        <v>4</v>
      </c>
    </row>
    <row r="17" spans="1:3" ht="15">
      <c r="A17" s="116" t="s">
        <v>998</v>
      </c>
      <c r="B17" s="116" t="s">
        <v>998</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1015</v>
      </c>
      <c r="B1" s="13" t="s">
        <v>1017</v>
      </c>
      <c r="C1" s="13" t="s">
        <v>1018</v>
      </c>
      <c r="D1" s="13" t="s">
        <v>1024</v>
      </c>
      <c r="E1" s="78" t="s">
        <v>1023</v>
      </c>
      <c r="F1" s="78" t="s">
        <v>1026</v>
      </c>
      <c r="G1" s="13" t="s">
        <v>1025</v>
      </c>
      <c r="H1" s="13" t="s">
        <v>1028</v>
      </c>
      <c r="I1" s="13" t="s">
        <v>1027</v>
      </c>
      <c r="J1" s="13" t="s">
        <v>1030</v>
      </c>
      <c r="K1" s="13" t="s">
        <v>1029</v>
      </c>
      <c r="L1" s="13" t="s">
        <v>1035</v>
      </c>
      <c r="M1" s="78" t="s">
        <v>1034</v>
      </c>
      <c r="N1" s="78" t="s">
        <v>1036</v>
      </c>
    </row>
    <row r="2" spans="1:14" ht="15">
      <c r="A2" s="83" t="s">
        <v>339</v>
      </c>
      <c r="B2" s="78">
        <v>5</v>
      </c>
      <c r="C2" s="83" t="s">
        <v>339</v>
      </c>
      <c r="D2" s="78">
        <v>5</v>
      </c>
      <c r="E2" s="78"/>
      <c r="F2" s="78"/>
      <c r="G2" s="83" t="s">
        <v>331</v>
      </c>
      <c r="H2" s="78">
        <v>1</v>
      </c>
      <c r="I2" s="83" t="s">
        <v>334</v>
      </c>
      <c r="J2" s="78">
        <v>1</v>
      </c>
      <c r="K2" s="83" t="s">
        <v>1031</v>
      </c>
      <c r="L2" s="78">
        <v>1</v>
      </c>
      <c r="M2" s="78"/>
      <c r="N2" s="78"/>
    </row>
    <row r="3" spans="1:14" ht="15">
      <c r="A3" s="83" t="s">
        <v>338</v>
      </c>
      <c r="B3" s="78">
        <v>4</v>
      </c>
      <c r="C3" s="83" t="s">
        <v>338</v>
      </c>
      <c r="D3" s="78">
        <v>4</v>
      </c>
      <c r="E3" s="78"/>
      <c r="F3" s="78"/>
      <c r="G3" s="78"/>
      <c r="H3" s="78"/>
      <c r="I3" s="83" t="s">
        <v>335</v>
      </c>
      <c r="J3" s="78">
        <v>1</v>
      </c>
      <c r="K3" s="83" t="s">
        <v>1032</v>
      </c>
      <c r="L3" s="78">
        <v>1</v>
      </c>
      <c r="M3" s="78"/>
      <c r="N3" s="78"/>
    </row>
    <row r="4" spans="1:14" ht="15">
      <c r="A4" s="83" t="s">
        <v>335</v>
      </c>
      <c r="B4" s="78">
        <v>3</v>
      </c>
      <c r="C4" s="83" t="s">
        <v>335</v>
      </c>
      <c r="D4" s="78">
        <v>2</v>
      </c>
      <c r="E4" s="78"/>
      <c r="F4" s="78"/>
      <c r="G4" s="78"/>
      <c r="H4" s="78"/>
      <c r="I4" s="83" t="s">
        <v>336</v>
      </c>
      <c r="J4" s="78">
        <v>1</v>
      </c>
      <c r="K4" s="83" t="s">
        <v>1016</v>
      </c>
      <c r="L4" s="78">
        <v>1</v>
      </c>
      <c r="M4" s="78"/>
      <c r="N4" s="78"/>
    </row>
    <row r="5" spans="1:14" ht="15">
      <c r="A5" s="83" t="s">
        <v>336</v>
      </c>
      <c r="B5" s="78">
        <v>2</v>
      </c>
      <c r="C5" s="83" t="s">
        <v>1019</v>
      </c>
      <c r="D5" s="78">
        <v>1</v>
      </c>
      <c r="E5" s="78"/>
      <c r="F5" s="78"/>
      <c r="G5" s="78"/>
      <c r="H5" s="78"/>
      <c r="I5" s="83" t="s">
        <v>337</v>
      </c>
      <c r="J5" s="78">
        <v>1</v>
      </c>
      <c r="K5" s="83" t="s">
        <v>1033</v>
      </c>
      <c r="L5" s="78">
        <v>1</v>
      </c>
      <c r="M5" s="78"/>
      <c r="N5" s="78"/>
    </row>
    <row r="6" spans="1:14" ht="15">
      <c r="A6" s="83" t="s">
        <v>333</v>
      </c>
      <c r="B6" s="78">
        <v>1</v>
      </c>
      <c r="C6" s="83" t="s">
        <v>1020</v>
      </c>
      <c r="D6" s="78">
        <v>1</v>
      </c>
      <c r="E6" s="78"/>
      <c r="F6" s="78"/>
      <c r="G6" s="78"/>
      <c r="H6" s="78"/>
      <c r="I6" s="83" t="s">
        <v>332</v>
      </c>
      <c r="J6" s="78">
        <v>1</v>
      </c>
      <c r="K6" s="78"/>
      <c r="L6" s="78"/>
      <c r="M6" s="78"/>
      <c r="N6" s="78"/>
    </row>
    <row r="7" spans="1:14" ht="15">
      <c r="A7" s="83" t="s">
        <v>332</v>
      </c>
      <c r="B7" s="78">
        <v>1</v>
      </c>
      <c r="C7" s="83" t="s">
        <v>1021</v>
      </c>
      <c r="D7" s="78">
        <v>1</v>
      </c>
      <c r="E7" s="78"/>
      <c r="F7" s="78"/>
      <c r="G7" s="78"/>
      <c r="H7" s="78"/>
      <c r="I7" s="83" t="s">
        <v>333</v>
      </c>
      <c r="J7" s="78">
        <v>1</v>
      </c>
      <c r="K7" s="78"/>
      <c r="L7" s="78"/>
      <c r="M7" s="78"/>
      <c r="N7" s="78"/>
    </row>
    <row r="8" spans="1:14" ht="15">
      <c r="A8" s="83" t="s">
        <v>337</v>
      </c>
      <c r="B8" s="78">
        <v>1</v>
      </c>
      <c r="C8" s="83" t="s">
        <v>1022</v>
      </c>
      <c r="D8" s="78">
        <v>1</v>
      </c>
      <c r="E8" s="78"/>
      <c r="F8" s="78"/>
      <c r="G8" s="78"/>
      <c r="H8" s="78"/>
      <c r="I8" s="78"/>
      <c r="J8" s="78"/>
      <c r="K8" s="78"/>
      <c r="L8" s="78"/>
      <c r="M8" s="78"/>
      <c r="N8" s="78"/>
    </row>
    <row r="9" spans="1:14" ht="15">
      <c r="A9" s="83" t="s">
        <v>334</v>
      </c>
      <c r="B9" s="78">
        <v>1</v>
      </c>
      <c r="C9" s="83" t="s">
        <v>336</v>
      </c>
      <c r="D9" s="78">
        <v>1</v>
      </c>
      <c r="E9" s="78"/>
      <c r="F9" s="78"/>
      <c r="G9" s="78"/>
      <c r="H9" s="78"/>
      <c r="I9" s="78"/>
      <c r="J9" s="78"/>
      <c r="K9" s="78"/>
      <c r="L9" s="78"/>
      <c r="M9" s="78"/>
      <c r="N9" s="78"/>
    </row>
    <row r="10" spans="1:14" ht="15">
      <c r="A10" s="83" t="s">
        <v>331</v>
      </c>
      <c r="B10" s="78">
        <v>1</v>
      </c>
      <c r="C10" s="83" t="s">
        <v>342</v>
      </c>
      <c r="D10" s="78">
        <v>1</v>
      </c>
      <c r="E10" s="78"/>
      <c r="F10" s="78"/>
      <c r="G10" s="78"/>
      <c r="H10" s="78"/>
      <c r="I10" s="78"/>
      <c r="J10" s="78"/>
      <c r="K10" s="78"/>
      <c r="L10" s="78"/>
      <c r="M10" s="78"/>
      <c r="N10" s="78"/>
    </row>
    <row r="11" spans="1:14" ht="15">
      <c r="A11" s="83" t="s">
        <v>1016</v>
      </c>
      <c r="B11" s="78">
        <v>1</v>
      </c>
      <c r="C11" s="83" t="s">
        <v>343</v>
      </c>
      <c r="D11" s="78">
        <v>1</v>
      </c>
      <c r="E11" s="78"/>
      <c r="F11" s="78"/>
      <c r="G11" s="78"/>
      <c r="H11" s="78"/>
      <c r="I11" s="78"/>
      <c r="J11" s="78"/>
      <c r="K11" s="78"/>
      <c r="L11" s="78"/>
      <c r="M11" s="78"/>
      <c r="N11" s="78"/>
    </row>
    <row r="14" spans="1:14" ht="15" customHeight="1">
      <c r="A14" s="13" t="s">
        <v>1041</v>
      </c>
      <c r="B14" s="13" t="s">
        <v>1017</v>
      </c>
      <c r="C14" s="13" t="s">
        <v>1045</v>
      </c>
      <c r="D14" s="13" t="s">
        <v>1024</v>
      </c>
      <c r="E14" s="78" t="s">
        <v>1046</v>
      </c>
      <c r="F14" s="78" t="s">
        <v>1026</v>
      </c>
      <c r="G14" s="13" t="s">
        <v>1047</v>
      </c>
      <c r="H14" s="13" t="s">
        <v>1028</v>
      </c>
      <c r="I14" s="13" t="s">
        <v>1048</v>
      </c>
      <c r="J14" s="13" t="s">
        <v>1030</v>
      </c>
      <c r="K14" s="13" t="s">
        <v>1049</v>
      </c>
      <c r="L14" s="13" t="s">
        <v>1035</v>
      </c>
      <c r="M14" s="78" t="s">
        <v>1050</v>
      </c>
      <c r="N14" s="78" t="s">
        <v>1036</v>
      </c>
    </row>
    <row r="15" spans="1:14" ht="15">
      <c r="A15" s="78" t="s">
        <v>351</v>
      </c>
      <c r="B15" s="78">
        <v>9</v>
      </c>
      <c r="C15" s="78" t="s">
        <v>351</v>
      </c>
      <c r="D15" s="78">
        <v>9</v>
      </c>
      <c r="E15" s="78"/>
      <c r="F15" s="78"/>
      <c r="G15" s="78" t="s">
        <v>347</v>
      </c>
      <c r="H15" s="78">
        <v>1</v>
      </c>
      <c r="I15" s="78" t="s">
        <v>347</v>
      </c>
      <c r="J15" s="78">
        <v>3</v>
      </c>
      <c r="K15" s="78" t="s">
        <v>1042</v>
      </c>
      <c r="L15" s="78">
        <v>1</v>
      </c>
      <c r="M15" s="78"/>
      <c r="N15" s="78"/>
    </row>
    <row r="16" spans="1:14" ht="15">
      <c r="A16" s="78" t="s">
        <v>347</v>
      </c>
      <c r="B16" s="78">
        <v>8</v>
      </c>
      <c r="C16" s="78" t="s">
        <v>347</v>
      </c>
      <c r="D16" s="78">
        <v>4</v>
      </c>
      <c r="E16" s="78"/>
      <c r="F16" s="78"/>
      <c r="G16" s="78"/>
      <c r="H16" s="78"/>
      <c r="I16" s="78" t="s">
        <v>348</v>
      </c>
      <c r="J16" s="78">
        <v>1</v>
      </c>
      <c r="K16" s="78" t="s">
        <v>348</v>
      </c>
      <c r="L16" s="78">
        <v>1</v>
      </c>
      <c r="M16" s="78"/>
      <c r="N16" s="78"/>
    </row>
    <row r="17" spans="1:14" ht="15">
      <c r="A17" s="78" t="s">
        <v>349</v>
      </c>
      <c r="B17" s="78">
        <v>4</v>
      </c>
      <c r="C17" s="78" t="s">
        <v>349</v>
      </c>
      <c r="D17" s="78">
        <v>3</v>
      </c>
      <c r="E17" s="78"/>
      <c r="F17" s="78"/>
      <c r="G17" s="78"/>
      <c r="H17" s="78"/>
      <c r="I17" s="78" t="s">
        <v>349</v>
      </c>
      <c r="J17" s="78">
        <v>1</v>
      </c>
      <c r="K17" s="78" t="s">
        <v>1043</v>
      </c>
      <c r="L17" s="78">
        <v>1</v>
      </c>
      <c r="M17" s="78"/>
      <c r="N17" s="78"/>
    </row>
    <row r="18" spans="1:14" ht="15">
      <c r="A18" s="78" t="s">
        <v>1042</v>
      </c>
      <c r="B18" s="78">
        <v>3</v>
      </c>
      <c r="C18" s="78" t="s">
        <v>1042</v>
      </c>
      <c r="D18" s="78">
        <v>2</v>
      </c>
      <c r="E18" s="78"/>
      <c r="F18" s="78"/>
      <c r="G18" s="78"/>
      <c r="H18" s="78"/>
      <c r="I18" s="78" t="s">
        <v>350</v>
      </c>
      <c r="J18" s="78">
        <v>1</v>
      </c>
      <c r="K18" s="78" t="s">
        <v>1044</v>
      </c>
      <c r="L18" s="78">
        <v>1</v>
      </c>
      <c r="M18" s="78"/>
      <c r="N18" s="78"/>
    </row>
    <row r="19" spans="1:14" ht="15">
      <c r="A19" s="78" t="s">
        <v>350</v>
      </c>
      <c r="B19" s="78">
        <v>2</v>
      </c>
      <c r="C19" s="78" t="s">
        <v>350</v>
      </c>
      <c r="D19" s="78">
        <v>1</v>
      </c>
      <c r="E19" s="78"/>
      <c r="F19" s="78"/>
      <c r="G19" s="78"/>
      <c r="H19" s="78"/>
      <c r="I19" s="78"/>
      <c r="J19" s="78"/>
      <c r="K19" s="78"/>
      <c r="L19" s="78"/>
      <c r="M19" s="78"/>
      <c r="N19" s="78"/>
    </row>
    <row r="20" spans="1:14" ht="15">
      <c r="A20" s="78" t="s">
        <v>348</v>
      </c>
      <c r="B20" s="78">
        <v>2</v>
      </c>
      <c r="C20" s="78"/>
      <c r="D20" s="78"/>
      <c r="E20" s="78"/>
      <c r="F20" s="78"/>
      <c r="G20" s="78"/>
      <c r="H20" s="78"/>
      <c r="I20" s="78"/>
      <c r="J20" s="78"/>
      <c r="K20" s="78"/>
      <c r="L20" s="78"/>
      <c r="M20" s="78"/>
      <c r="N20" s="78"/>
    </row>
    <row r="21" spans="1:14" ht="15">
      <c r="A21" s="78" t="s">
        <v>1043</v>
      </c>
      <c r="B21" s="78">
        <v>1</v>
      </c>
      <c r="C21" s="78"/>
      <c r="D21" s="78"/>
      <c r="E21" s="78"/>
      <c r="F21" s="78"/>
      <c r="G21" s="78"/>
      <c r="H21" s="78"/>
      <c r="I21" s="78"/>
      <c r="J21" s="78"/>
      <c r="K21" s="78"/>
      <c r="L21" s="78"/>
      <c r="M21" s="78"/>
      <c r="N21" s="78"/>
    </row>
    <row r="22" spans="1:14" ht="15">
      <c r="A22" s="78" t="s">
        <v>1044</v>
      </c>
      <c r="B22" s="78">
        <v>1</v>
      </c>
      <c r="C22" s="78"/>
      <c r="D22" s="78"/>
      <c r="E22" s="78"/>
      <c r="F22" s="78"/>
      <c r="G22" s="78"/>
      <c r="H22" s="78"/>
      <c r="I22" s="78"/>
      <c r="J22" s="78"/>
      <c r="K22" s="78"/>
      <c r="L22" s="78"/>
      <c r="M22" s="78"/>
      <c r="N22" s="78"/>
    </row>
    <row r="25" spans="1:14" ht="15" customHeight="1">
      <c r="A25" s="13" t="s">
        <v>1055</v>
      </c>
      <c r="B25" s="13" t="s">
        <v>1017</v>
      </c>
      <c r="C25" s="13" t="s">
        <v>1063</v>
      </c>
      <c r="D25" s="13" t="s">
        <v>1024</v>
      </c>
      <c r="E25" s="13" t="s">
        <v>1064</v>
      </c>
      <c r="F25" s="13" t="s">
        <v>1026</v>
      </c>
      <c r="G25" s="13" t="s">
        <v>1068</v>
      </c>
      <c r="H25" s="13" t="s">
        <v>1028</v>
      </c>
      <c r="I25" s="13" t="s">
        <v>1071</v>
      </c>
      <c r="J25" s="13" t="s">
        <v>1030</v>
      </c>
      <c r="K25" s="13" t="s">
        <v>1076</v>
      </c>
      <c r="L25" s="13" t="s">
        <v>1035</v>
      </c>
      <c r="M25" s="13" t="s">
        <v>1082</v>
      </c>
      <c r="N25" s="13" t="s">
        <v>1036</v>
      </c>
    </row>
    <row r="26" spans="1:14" ht="15">
      <c r="A26" s="78" t="s">
        <v>355</v>
      </c>
      <c r="B26" s="78">
        <v>63</v>
      </c>
      <c r="C26" s="78" t="s">
        <v>355</v>
      </c>
      <c r="D26" s="78">
        <v>29</v>
      </c>
      <c r="E26" s="78" t="s">
        <v>355</v>
      </c>
      <c r="F26" s="78">
        <v>8</v>
      </c>
      <c r="G26" s="78" t="s">
        <v>355</v>
      </c>
      <c r="H26" s="78">
        <v>6</v>
      </c>
      <c r="I26" s="78" t="s">
        <v>355</v>
      </c>
      <c r="J26" s="78">
        <v>14</v>
      </c>
      <c r="K26" s="78" t="s">
        <v>355</v>
      </c>
      <c r="L26" s="78">
        <v>4</v>
      </c>
      <c r="M26" s="78" t="s">
        <v>355</v>
      </c>
      <c r="N26" s="78">
        <v>2</v>
      </c>
    </row>
    <row r="27" spans="1:14" ht="15">
      <c r="A27" s="78" t="s">
        <v>242</v>
      </c>
      <c r="B27" s="78">
        <v>30</v>
      </c>
      <c r="C27" s="78" t="s">
        <v>242</v>
      </c>
      <c r="D27" s="78">
        <v>24</v>
      </c>
      <c r="E27" s="78" t="s">
        <v>1056</v>
      </c>
      <c r="F27" s="78">
        <v>3</v>
      </c>
      <c r="G27" s="78" t="s">
        <v>1056</v>
      </c>
      <c r="H27" s="78">
        <v>2</v>
      </c>
      <c r="I27" s="78" t="s">
        <v>1056</v>
      </c>
      <c r="J27" s="78">
        <v>6</v>
      </c>
      <c r="K27" s="78" t="s">
        <v>1077</v>
      </c>
      <c r="L27" s="78">
        <v>1</v>
      </c>
      <c r="M27" s="78"/>
      <c r="N27" s="78"/>
    </row>
    <row r="28" spans="1:14" ht="15">
      <c r="A28" s="78" t="s">
        <v>1056</v>
      </c>
      <c r="B28" s="78">
        <v>22</v>
      </c>
      <c r="C28" s="78" t="s">
        <v>1056</v>
      </c>
      <c r="D28" s="78">
        <v>11</v>
      </c>
      <c r="E28" s="78" t="s">
        <v>242</v>
      </c>
      <c r="F28" s="78">
        <v>3</v>
      </c>
      <c r="G28" s="78" t="s">
        <v>1061</v>
      </c>
      <c r="H28" s="78">
        <v>1</v>
      </c>
      <c r="I28" s="78" t="s">
        <v>1059</v>
      </c>
      <c r="J28" s="78">
        <v>2</v>
      </c>
      <c r="K28" s="78" t="s">
        <v>1078</v>
      </c>
      <c r="L28" s="78">
        <v>1</v>
      </c>
      <c r="M28" s="78"/>
      <c r="N28" s="78"/>
    </row>
    <row r="29" spans="1:14" ht="15">
      <c r="A29" s="78" t="s">
        <v>1057</v>
      </c>
      <c r="B29" s="78">
        <v>3</v>
      </c>
      <c r="C29" s="78"/>
      <c r="D29" s="78"/>
      <c r="E29" s="78" t="s">
        <v>1057</v>
      </c>
      <c r="F29" s="78">
        <v>3</v>
      </c>
      <c r="G29" s="78" t="s">
        <v>242</v>
      </c>
      <c r="H29" s="78">
        <v>1</v>
      </c>
      <c r="I29" s="78" t="s">
        <v>242</v>
      </c>
      <c r="J29" s="78">
        <v>2</v>
      </c>
      <c r="K29" s="78" t="s">
        <v>1079</v>
      </c>
      <c r="L29" s="78">
        <v>1</v>
      </c>
      <c r="M29" s="78"/>
      <c r="N29" s="78"/>
    </row>
    <row r="30" spans="1:14" ht="15">
      <c r="A30" s="78" t="s">
        <v>1058</v>
      </c>
      <c r="B30" s="78">
        <v>3</v>
      </c>
      <c r="C30" s="78"/>
      <c r="D30" s="78"/>
      <c r="E30" s="78" t="s">
        <v>1058</v>
      </c>
      <c r="F30" s="78">
        <v>3</v>
      </c>
      <c r="G30" s="78" t="s">
        <v>1069</v>
      </c>
      <c r="H30" s="78">
        <v>1</v>
      </c>
      <c r="I30" s="78" t="s">
        <v>1072</v>
      </c>
      <c r="J30" s="78">
        <v>1</v>
      </c>
      <c r="K30" s="78" t="s">
        <v>1080</v>
      </c>
      <c r="L30" s="78">
        <v>1</v>
      </c>
      <c r="M30" s="78"/>
      <c r="N30" s="78"/>
    </row>
    <row r="31" spans="1:14" ht="15">
      <c r="A31" s="78" t="s">
        <v>1059</v>
      </c>
      <c r="B31" s="78">
        <v>2</v>
      </c>
      <c r="C31" s="78"/>
      <c r="D31" s="78"/>
      <c r="E31" s="78" t="s">
        <v>1065</v>
      </c>
      <c r="F31" s="78">
        <v>1</v>
      </c>
      <c r="G31" s="78" t="s">
        <v>1070</v>
      </c>
      <c r="H31" s="78">
        <v>1</v>
      </c>
      <c r="I31" s="78" t="s">
        <v>1073</v>
      </c>
      <c r="J31" s="78">
        <v>1</v>
      </c>
      <c r="K31" s="78" t="s">
        <v>1081</v>
      </c>
      <c r="L31" s="78">
        <v>1</v>
      </c>
      <c r="M31" s="78"/>
      <c r="N31" s="78"/>
    </row>
    <row r="32" spans="1:14" ht="15">
      <c r="A32" s="78" t="s">
        <v>239</v>
      </c>
      <c r="B32" s="78">
        <v>1</v>
      </c>
      <c r="C32" s="78"/>
      <c r="D32" s="78"/>
      <c r="E32" s="78" t="s">
        <v>1066</v>
      </c>
      <c r="F32" s="78">
        <v>1</v>
      </c>
      <c r="G32" s="78"/>
      <c r="H32" s="78"/>
      <c r="I32" s="78" t="s">
        <v>1062</v>
      </c>
      <c r="J32" s="78">
        <v>1</v>
      </c>
      <c r="K32" s="78" t="s">
        <v>239</v>
      </c>
      <c r="L32" s="78">
        <v>1</v>
      </c>
      <c r="M32" s="78"/>
      <c r="N32" s="78"/>
    </row>
    <row r="33" spans="1:14" ht="15">
      <c r="A33" s="78" t="s">
        <v>1060</v>
      </c>
      <c r="B33" s="78">
        <v>1</v>
      </c>
      <c r="C33" s="78"/>
      <c r="D33" s="78"/>
      <c r="E33" s="78" t="s">
        <v>1067</v>
      </c>
      <c r="F33" s="78">
        <v>1</v>
      </c>
      <c r="G33" s="78"/>
      <c r="H33" s="78"/>
      <c r="I33" s="78" t="s">
        <v>1074</v>
      </c>
      <c r="J33" s="78">
        <v>1</v>
      </c>
      <c r="K33" s="78" t="s">
        <v>1060</v>
      </c>
      <c r="L33" s="78">
        <v>1</v>
      </c>
      <c r="M33" s="78"/>
      <c r="N33" s="78"/>
    </row>
    <row r="34" spans="1:14" ht="15">
      <c r="A34" s="78" t="s">
        <v>1061</v>
      </c>
      <c r="B34" s="78">
        <v>1</v>
      </c>
      <c r="C34" s="78"/>
      <c r="D34" s="78"/>
      <c r="E34" s="78"/>
      <c r="F34" s="78"/>
      <c r="G34" s="78"/>
      <c r="H34" s="78"/>
      <c r="I34" s="78" t="s">
        <v>1075</v>
      </c>
      <c r="J34" s="78">
        <v>1</v>
      </c>
      <c r="K34" s="78"/>
      <c r="L34" s="78"/>
      <c r="M34" s="78"/>
      <c r="N34" s="78"/>
    </row>
    <row r="35" spans="1:14" ht="15">
      <c r="A35" s="78" t="s">
        <v>1062</v>
      </c>
      <c r="B35" s="78">
        <v>1</v>
      </c>
      <c r="C35" s="78"/>
      <c r="D35" s="78"/>
      <c r="E35" s="78"/>
      <c r="F35" s="78"/>
      <c r="G35" s="78"/>
      <c r="H35" s="78"/>
      <c r="I35" s="78"/>
      <c r="J35" s="78"/>
      <c r="K35" s="78"/>
      <c r="L35" s="78"/>
      <c r="M35" s="78"/>
      <c r="N35" s="78"/>
    </row>
    <row r="38" spans="1:14" ht="15" customHeight="1">
      <c r="A38" s="13" t="s">
        <v>1089</v>
      </c>
      <c r="B38" s="13" t="s">
        <v>1017</v>
      </c>
      <c r="C38" s="13" t="s">
        <v>1097</v>
      </c>
      <c r="D38" s="13" t="s">
        <v>1024</v>
      </c>
      <c r="E38" s="13" t="s">
        <v>1103</v>
      </c>
      <c r="F38" s="13" t="s">
        <v>1026</v>
      </c>
      <c r="G38" s="13" t="s">
        <v>1110</v>
      </c>
      <c r="H38" s="13" t="s">
        <v>1028</v>
      </c>
      <c r="I38" s="13" t="s">
        <v>1118</v>
      </c>
      <c r="J38" s="13" t="s">
        <v>1030</v>
      </c>
      <c r="K38" s="13" t="s">
        <v>1121</v>
      </c>
      <c r="L38" s="13" t="s">
        <v>1035</v>
      </c>
      <c r="M38" s="13" t="s">
        <v>1122</v>
      </c>
      <c r="N38" s="13" t="s">
        <v>1036</v>
      </c>
    </row>
    <row r="39" spans="1:14" ht="15">
      <c r="A39" s="84" t="s">
        <v>1090</v>
      </c>
      <c r="B39" s="84">
        <v>59</v>
      </c>
      <c r="C39" s="84" t="s">
        <v>355</v>
      </c>
      <c r="D39" s="84">
        <v>29</v>
      </c>
      <c r="E39" s="84" t="s">
        <v>242</v>
      </c>
      <c r="F39" s="84">
        <v>12</v>
      </c>
      <c r="G39" s="84" t="s">
        <v>355</v>
      </c>
      <c r="H39" s="84">
        <v>6</v>
      </c>
      <c r="I39" s="84" t="s">
        <v>355</v>
      </c>
      <c r="J39" s="84">
        <v>14</v>
      </c>
      <c r="K39" s="84" t="s">
        <v>355</v>
      </c>
      <c r="L39" s="84">
        <v>4</v>
      </c>
      <c r="M39" s="84" t="s">
        <v>355</v>
      </c>
      <c r="N39" s="84">
        <v>2</v>
      </c>
    </row>
    <row r="40" spans="1:14" ht="15">
      <c r="A40" s="84" t="s">
        <v>1091</v>
      </c>
      <c r="B40" s="84">
        <v>16</v>
      </c>
      <c r="C40" s="84" t="s">
        <v>1095</v>
      </c>
      <c r="D40" s="84">
        <v>28</v>
      </c>
      <c r="E40" s="84" t="s">
        <v>355</v>
      </c>
      <c r="F40" s="84">
        <v>8</v>
      </c>
      <c r="G40" s="84" t="s">
        <v>242</v>
      </c>
      <c r="H40" s="84">
        <v>5</v>
      </c>
      <c r="I40" s="84" t="s">
        <v>242</v>
      </c>
      <c r="J40" s="84">
        <v>12</v>
      </c>
      <c r="K40" s="84" t="s">
        <v>1081</v>
      </c>
      <c r="L40" s="84">
        <v>3</v>
      </c>
      <c r="M40" s="84" t="s">
        <v>244</v>
      </c>
      <c r="N40" s="84">
        <v>2</v>
      </c>
    </row>
    <row r="41" spans="1:14" ht="15">
      <c r="A41" s="84" t="s">
        <v>1092</v>
      </c>
      <c r="B41" s="84">
        <v>0</v>
      </c>
      <c r="C41" s="84" t="s">
        <v>1075</v>
      </c>
      <c r="D41" s="84">
        <v>23</v>
      </c>
      <c r="E41" s="84" t="s">
        <v>245</v>
      </c>
      <c r="F41" s="84">
        <v>7</v>
      </c>
      <c r="G41" s="84" t="s">
        <v>247</v>
      </c>
      <c r="H41" s="84">
        <v>5</v>
      </c>
      <c r="I41" s="84" t="s">
        <v>1056</v>
      </c>
      <c r="J41" s="84">
        <v>6</v>
      </c>
      <c r="K41" s="84" t="s">
        <v>1095</v>
      </c>
      <c r="L41" s="84">
        <v>2</v>
      </c>
      <c r="M41" s="84"/>
      <c r="N41" s="84"/>
    </row>
    <row r="42" spans="1:14" ht="15">
      <c r="A42" s="84" t="s">
        <v>1093</v>
      </c>
      <c r="B42" s="84">
        <v>1746</v>
      </c>
      <c r="C42" s="84" t="s">
        <v>1098</v>
      </c>
      <c r="D42" s="84">
        <v>20</v>
      </c>
      <c r="E42" s="84" t="s">
        <v>1104</v>
      </c>
      <c r="F42" s="84">
        <v>6</v>
      </c>
      <c r="G42" s="84" t="s">
        <v>1111</v>
      </c>
      <c r="H42" s="84">
        <v>4</v>
      </c>
      <c r="I42" s="84" t="s">
        <v>1119</v>
      </c>
      <c r="J42" s="84">
        <v>5</v>
      </c>
      <c r="K42" s="84" t="s">
        <v>249</v>
      </c>
      <c r="L42" s="84">
        <v>2</v>
      </c>
      <c r="M42" s="84"/>
      <c r="N42" s="84"/>
    </row>
    <row r="43" spans="1:14" ht="15">
      <c r="A43" s="84" t="s">
        <v>1094</v>
      </c>
      <c r="B43" s="84">
        <v>1821</v>
      </c>
      <c r="C43" s="84" t="s">
        <v>1096</v>
      </c>
      <c r="D43" s="84">
        <v>20</v>
      </c>
      <c r="E43" s="84" t="s">
        <v>1075</v>
      </c>
      <c r="F43" s="84">
        <v>4</v>
      </c>
      <c r="G43" s="84" t="s">
        <v>1112</v>
      </c>
      <c r="H43" s="84">
        <v>4</v>
      </c>
      <c r="I43" s="84" t="s">
        <v>251</v>
      </c>
      <c r="J43" s="84">
        <v>4</v>
      </c>
      <c r="K43" s="84" t="s">
        <v>1060</v>
      </c>
      <c r="L43" s="84">
        <v>2</v>
      </c>
      <c r="M43" s="84"/>
      <c r="N43" s="84"/>
    </row>
    <row r="44" spans="1:14" ht="15">
      <c r="A44" s="84" t="s">
        <v>355</v>
      </c>
      <c r="B44" s="84">
        <v>63</v>
      </c>
      <c r="C44" s="84" t="s">
        <v>1099</v>
      </c>
      <c r="D44" s="84">
        <v>18</v>
      </c>
      <c r="E44" s="84" t="s">
        <v>1105</v>
      </c>
      <c r="F44" s="84">
        <v>3</v>
      </c>
      <c r="G44" s="84" t="s">
        <v>1113</v>
      </c>
      <c r="H44" s="84">
        <v>3</v>
      </c>
      <c r="I44" s="84" t="s">
        <v>1095</v>
      </c>
      <c r="J44" s="84">
        <v>3</v>
      </c>
      <c r="K44" s="84"/>
      <c r="L44" s="84"/>
      <c r="M44" s="84"/>
      <c r="N44" s="84"/>
    </row>
    <row r="45" spans="1:14" ht="15">
      <c r="A45" s="84" t="s">
        <v>242</v>
      </c>
      <c r="B45" s="84">
        <v>47</v>
      </c>
      <c r="C45" s="84" t="s">
        <v>1100</v>
      </c>
      <c r="D45" s="84">
        <v>18</v>
      </c>
      <c r="E45" s="84" t="s">
        <v>1106</v>
      </c>
      <c r="F45" s="84">
        <v>3</v>
      </c>
      <c r="G45" s="84" t="s">
        <v>1114</v>
      </c>
      <c r="H45" s="84">
        <v>2</v>
      </c>
      <c r="I45" s="84" t="s">
        <v>1100</v>
      </c>
      <c r="J45" s="84">
        <v>3</v>
      </c>
      <c r="K45" s="84"/>
      <c r="L45" s="84"/>
      <c r="M45" s="84"/>
      <c r="N45" s="84"/>
    </row>
    <row r="46" spans="1:14" ht="15">
      <c r="A46" s="84" t="s">
        <v>1095</v>
      </c>
      <c r="B46" s="84">
        <v>37</v>
      </c>
      <c r="C46" s="84" t="s">
        <v>242</v>
      </c>
      <c r="D46" s="84">
        <v>18</v>
      </c>
      <c r="E46" s="84" t="s">
        <v>1107</v>
      </c>
      <c r="F46" s="84">
        <v>3</v>
      </c>
      <c r="G46" s="84" t="s">
        <v>1115</v>
      </c>
      <c r="H46" s="84">
        <v>2</v>
      </c>
      <c r="I46" s="84" t="s">
        <v>1075</v>
      </c>
      <c r="J46" s="84">
        <v>3</v>
      </c>
      <c r="K46" s="84"/>
      <c r="L46" s="84"/>
      <c r="M46" s="84"/>
      <c r="N46" s="84"/>
    </row>
    <row r="47" spans="1:14" ht="15">
      <c r="A47" s="84" t="s">
        <v>1075</v>
      </c>
      <c r="B47" s="84">
        <v>32</v>
      </c>
      <c r="C47" s="84" t="s">
        <v>1101</v>
      </c>
      <c r="D47" s="84">
        <v>15</v>
      </c>
      <c r="E47" s="84" t="s">
        <v>1108</v>
      </c>
      <c r="F47" s="84">
        <v>3</v>
      </c>
      <c r="G47" s="84" t="s">
        <v>1116</v>
      </c>
      <c r="H47" s="84">
        <v>2</v>
      </c>
      <c r="I47" s="84" t="s">
        <v>1120</v>
      </c>
      <c r="J47" s="84">
        <v>3</v>
      </c>
      <c r="K47" s="84"/>
      <c r="L47" s="84"/>
      <c r="M47" s="84"/>
      <c r="N47" s="84"/>
    </row>
    <row r="48" spans="1:14" ht="15">
      <c r="A48" s="84" t="s">
        <v>1096</v>
      </c>
      <c r="B48" s="84">
        <v>23</v>
      </c>
      <c r="C48" s="84" t="s">
        <v>1102</v>
      </c>
      <c r="D48" s="84">
        <v>15</v>
      </c>
      <c r="E48" s="84" t="s">
        <v>1109</v>
      </c>
      <c r="F48" s="84">
        <v>3</v>
      </c>
      <c r="G48" s="84" t="s">
        <v>1117</v>
      </c>
      <c r="H48" s="84">
        <v>2</v>
      </c>
      <c r="I48" s="84" t="s">
        <v>245</v>
      </c>
      <c r="J48" s="84">
        <v>3</v>
      </c>
      <c r="K48" s="84"/>
      <c r="L48" s="84"/>
      <c r="M48" s="84"/>
      <c r="N48" s="84"/>
    </row>
    <row r="51" spans="1:14" ht="15" customHeight="1">
      <c r="A51" s="13" t="s">
        <v>1130</v>
      </c>
      <c r="B51" s="13" t="s">
        <v>1017</v>
      </c>
      <c r="C51" s="13" t="s">
        <v>1141</v>
      </c>
      <c r="D51" s="13" t="s">
        <v>1024</v>
      </c>
      <c r="E51" s="13" t="s">
        <v>1142</v>
      </c>
      <c r="F51" s="13" t="s">
        <v>1026</v>
      </c>
      <c r="G51" s="13" t="s">
        <v>1153</v>
      </c>
      <c r="H51" s="13" t="s">
        <v>1028</v>
      </c>
      <c r="I51" s="13" t="s">
        <v>1164</v>
      </c>
      <c r="J51" s="13" t="s">
        <v>1030</v>
      </c>
      <c r="K51" s="13" t="s">
        <v>1170</v>
      </c>
      <c r="L51" s="13" t="s">
        <v>1035</v>
      </c>
      <c r="M51" s="78" t="s">
        <v>1172</v>
      </c>
      <c r="N51" s="78" t="s">
        <v>1036</v>
      </c>
    </row>
    <row r="52" spans="1:14" ht="15">
      <c r="A52" s="84" t="s">
        <v>1131</v>
      </c>
      <c r="B52" s="84">
        <v>29</v>
      </c>
      <c r="C52" s="84" t="s">
        <v>1131</v>
      </c>
      <c r="D52" s="84">
        <v>23</v>
      </c>
      <c r="E52" s="84" t="s">
        <v>1143</v>
      </c>
      <c r="F52" s="84">
        <v>3</v>
      </c>
      <c r="G52" s="84" t="s">
        <v>1154</v>
      </c>
      <c r="H52" s="84">
        <v>4</v>
      </c>
      <c r="I52" s="84" t="s">
        <v>1165</v>
      </c>
      <c r="J52" s="84">
        <v>4</v>
      </c>
      <c r="K52" s="84" t="s">
        <v>1171</v>
      </c>
      <c r="L52" s="84">
        <v>2</v>
      </c>
      <c r="M52" s="84"/>
      <c r="N52" s="84"/>
    </row>
    <row r="53" spans="1:14" ht="15">
      <c r="A53" s="84" t="s">
        <v>1132</v>
      </c>
      <c r="B53" s="84">
        <v>16</v>
      </c>
      <c r="C53" s="84" t="s">
        <v>1132</v>
      </c>
      <c r="D53" s="84">
        <v>15</v>
      </c>
      <c r="E53" s="84" t="s">
        <v>1144</v>
      </c>
      <c r="F53" s="84">
        <v>3</v>
      </c>
      <c r="G53" s="84" t="s">
        <v>1155</v>
      </c>
      <c r="H53" s="84">
        <v>3</v>
      </c>
      <c r="I53" s="84" t="s">
        <v>1166</v>
      </c>
      <c r="J53" s="84">
        <v>2</v>
      </c>
      <c r="K53" s="84"/>
      <c r="L53" s="84"/>
      <c r="M53" s="84"/>
      <c r="N53" s="84"/>
    </row>
    <row r="54" spans="1:14" ht="15">
      <c r="A54" s="84" t="s">
        <v>1133</v>
      </c>
      <c r="B54" s="84">
        <v>13</v>
      </c>
      <c r="C54" s="84" t="s">
        <v>1135</v>
      </c>
      <c r="D54" s="84">
        <v>12</v>
      </c>
      <c r="E54" s="84" t="s">
        <v>1145</v>
      </c>
      <c r="F54" s="84">
        <v>3</v>
      </c>
      <c r="G54" s="84" t="s">
        <v>1156</v>
      </c>
      <c r="H54" s="84">
        <v>2</v>
      </c>
      <c r="I54" s="84" t="s">
        <v>1167</v>
      </c>
      <c r="J54" s="84">
        <v>2</v>
      </c>
      <c r="K54" s="84"/>
      <c r="L54" s="84"/>
      <c r="M54" s="84"/>
      <c r="N54" s="84"/>
    </row>
    <row r="55" spans="1:14" ht="15">
      <c r="A55" s="84" t="s">
        <v>1134</v>
      </c>
      <c r="B55" s="84">
        <v>13</v>
      </c>
      <c r="C55" s="84" t="s">
        <v>1136</v>
      </c>
      <c r="D55" s="84">
        <v>11</v>
      </c>
      <c r="E55" s="84" t="s">
        <v>1146</v>
      </c>
      <c r="F55" s="84">
        <v>3</v>
      </c>
      <c r="G55" s="84" t="s">
        <v>1157</v>
      </c>
      <c r="H55" s="84">
        <v>2</v>
      </c>
      <c r="I55" s="84" t="s">
        <v>1131</v>
      </c>
      <c r="J55" s="84">
        <v>2</v>
      </c>
      <c r="K55" s="84"/>
      <c r="L55" s="84"/>
      <c r="M55" s="84"/>
      <c r="N55" s="84"/>
    </row>
    <row r="56" spans="1:14" ht="15">
      <c r="A56" s="84" t="s">
        <v>1135</v>
      </c>
      <c r="B56" s="84">
        <v>13</v>
      </c>
      <c r="C56" s="84" t="s">
        <v>1137</v>
      </c>
      <c r="D56" s="84">
        <v>11</v>
      </c>
      <c r="E56" s="84" t="s">
        <v>1147</v>
      </c>
      <c r="F56" s="84">
        <v>3</v>
      </c>
      <c r="G56" s="84" t="s">
        <v>1158</v>
      </c>
      <c r="H56" s="84">
        <v>2</v>
      </c>
      <c r="I56" s="84" t="s">
        <v>1168</v>
      </c>
      <c r="J56" s="84">
        <v>2</v>
      </c>
      <c r="K56" s="84"/>
      <c r="L56" s="84"/>
      <c r="M56" s="84"/>
      <c r="N56" s="84"/>
    </row>
    <row r="57" spans="1:14" ht="15">
      <c r="A57" s="84" t="s">
        <v>1136</v>
      </c>
      <c r="B57" s="84">
        <v>12</v>
      </c>
      <c r="C57" s="84" t="s">
        <v>1138</v>
      </c>
      <c r="D57" s="84">
        <v>11</v>
      </c>
      <c r="E57" s="84" t="s">
        <v>1148</v>
      </c>
      <c r="F57" s="84">
        <v>3</v>
      </c>
      <c r="G57" s="84" t="s">
        <v>1159</v>
      </c>
      <c r="H57" s="84">
        <v>2</v>
      </c>
      <c r="I57" s="84" t="s">
        <v>1169</v>
      </c>
      <c r="J57" s="84">
        <v>2</v>
      </c>
      <c r="K57" s="84"/>
      <c r="L57" s="84"/>
      <c r="M57" s="84"/>
      <c r="N57" s="84"/>
    </row>
    <row r="58" spans="1:14" ht="15">
      <c r="A58" s="84" t="s">
        <v>1137</v>
      </c>
      <c r="B58" s="84">
        <v>12</v>
      </c>
      <c r="C58" s="84" t="s">
        <v>1139</v>
      </c>
      <c r="D58" s="84">
        <v>11</v>
      </c>
      <c r="E58" s="84" t="s">
        <v>1149</v>
      </c>
      <c r="F58" s="84">
        <v>3</v>
      </c>
      <c r="G58" s="84" t="s">
        <v>1160</v>
      </c>
      <c r="H58" s="84">
        <v>2</v>
      </c>
      <c r="I58" s="84" t="s">
        <v>1145</v>
      </c>
      <c r="J58" s="84">
        <v>2</v>
      </c>
      <c r="K58" s="84"/>
      <c r="L58" s="84"/>
      <c r="M58" s="84"/>
      <c r="N58" s="84"/>
    </row>
    <row r="59" spans="1:14" ht="15">
      <c r="A59" s="84" t="s">
        <v>1138</v>
      </c>
      <c r="B59" s="84">
        <v>12</v>
      </c>
      <c r="C59" s="84" t="s">
        <v>1134</v>
      </c>
      <c r="D59" s="84">
        <v>11</v>
      </c>
      <c r="E59" s="84" t="s">
        <v>1150</v>
      </c>
      <c r="F59" s="84">
        <v>3</v>
      </c>
      <c r="G59" s="84" t="s">
        <v>1161</v>
      </c>
      <c r="H59" s="84">
        <v>2</v>
      </c>
      <c r="I59" s="84"/>
      <c r="J59" s="84"/>
      <c r="K59" s="84"/>
      <c r="L59" s="84"/>
      <c r="M59" s="84"/>
      <c r="N59" s="84"/>
    </row>
    <row r="60" spans="1:14" ht="15">
      <c r="A60" s="84" t="s">
        <v>1139</v>
      </c>
      <c r="B60" s="84">
        <v>12</v>
      </c>
      <c r="C60" s="84" t="s">
        <v>1133</v>
      </c>
      <c r="D60" s="84">
        <v>11</v>
      </c>
      <c r="E60" s="84" t="s">
        <v>1151</v>
      </c>
      <c r="F60" s="84">
        <v>3</v>
      </c>
      <c r="G60" s="84" t="s">
        <v>1162</v>
      </c>
      <c r="H60" s="84">
        <v>2</v>
      </c>
      <c r="I60" s="84"/>
      <c r="J60" s="84"/>
      <c r="K60" s="84"/>
      <c r="L60" s="84"/>
      <c r="M60" s="84"/>
      <c r="N60" s="84"/>
    </row>
    <row r="61" spans="1:14" ht="15">
      <c r="A61" s="84" t="s">
        <v>1140</v>
      </c>
      <c r="B61" s="84">
        <v>9</v>
      </c>
      <c r="C61" s="84" t="s">
        <v>1140</v>
      </c>
      <c r="D61" s="84">
        <v>9</v>
      </c>
      <c r="E61" s="84" t="s">
        <v>1152</v>
      </c>
      <c r="F61" s="84">
        <v>3</v>
      </c>
      <c r="G61" s="84" t="s">
        <v>1163</v>
      </c>
      <c r="H61" s="84">
        <v>2</v>
      </c>
      <c r="I61" s="84"/>
      <c r="J61" s="84"/>
      <c r="K61" s="84"/>
      <c r="L61" s="84"/>
      <c r="M61" s="84"/>
      <c r="N61" s="84"/>
    </row>
    <row r="64" spans="1:14" ht="15" customHeight="1">
      <c r="A64" s="13" t="s">
        <v>1178</v>
      </c>
      <c r="B64" s="13" t="s">
        <v>1017</v>
      </c>
      <c r="C64" s="13" t="s">
        <v>1180</v>
      </c>
      <c r="D64" s="13" t="s">
        <v>1024</v>
      </c>
      <c r="E64" s="13" t="s">
        <v>1181</v>
      </c>
      <c r="F64" s="13" t="s">
        <v>1026</v>
      </c>
      <c r="G64" s="78" t="s">
        <v>1184</v>
      </c>
      <c r="H64" s="78" t="s">
        <v>1028</v>
      </c>
      <c r="I64" s="78" t="s">
        <v>1186</v>
      </c>
      <c r="J64" s="78" t="s">
        <v>1030</v>
      </c>
      <c r="K64" s="78" t="s">
        <v>1188</v>
      </c>
      <c r="L64" s="78" t="s">
        <v>1035</v>
      </c>
      <c r="M64" s="78" t="s">
        <v>1190</v>
      </c>
      <c r="N64" s="78" t="s">
        <v>1036</v>
      </c>
    </row>
    <row r="65" spans="1:14" ht="15">
      <c r="A65" s="78" t="s">
        <v>243</v>
      </c>
      <c r="B65" s="78">
        <v>1</v>
      </c>
      <c r="C65" s="78" t="s">
        <v>253</v>
      </c>
      <c r="D65" s="78">
        <v>1</v>
      </c>
      <c r="E65" s="78" t="s">
        <v>245</v>
      </c>
      <c r="F65" s="78">
        <v>1</v>
      </c>
      <c r="G65" s="78"/>
      <c r="H65" s="78"/>
      <c r="I65" s="78"/>
      <c r="J65" s="78"/>
      <c r="K65" s="78"/>
      <c r="L65" s="78"/>
      <c r="M65" s="78"/>
      <c r="N65" s="78"/>
    </row>
    <row r="66" spans="1:14" ht="15">
      <c r="A66" s="78" t="s">
        <v>253</v>
      </c>
      <c r="B66" s="78">
        <v>1</v>
      </c>
      <c r="C66" s="78" t="s">
        <v>243</v>
      </c>
      <c r="D66" s="78">
        <v>1</v>
      </c>
      <c r="E66" s="78"/>
      <c r="F66" s="78"/>
      <c r="G66" s="78"/>
      <c r="H66" s="78"/>
      <c r="I66" s="78"/>
      <c r="J66" s="78"/>
      <c r="K66" s="78"/>
      <c r="L66" s="78"/>
      <c r="M66" s="78"/>
      <c r="N66" s="78"/>
    </row>
    <row r="67" spans="1:14" ht="15">
      <c r="A67" s="78" t="s">
        <v>245</v>
      </c>
      <c r="B67" s="78">
        <v>1</v>
      </c>
      <c r="C67" s="78"/>
      <c r="D67" s="78"/>
      <c r="E67" s="78"/>
      <c r="F67" s="78"/>
      <c r="G67" s="78"/>
      <c r="H67" s="78"/>
      <c r="I67" s="78"/>
      <c r="J67" s="78"/>
      <c r="K67" s="78"/>
      <c r="L67" s="78"/>
      <c r="M67" s="78"/>
      <c r="N67" s="78"/>
    </row>
    <row r="70" spans="1:14" ht="15" customHeight="1">
      <c r="A70" s="13" t="s">
        <v>1179</v>
      </c>
      <c r="B70" s="13" t="s">
        <v>1017</v>
      </c>
      <c r="C70" s="13" t="s">
        <v>1182</v>
      </c>
      <c r="D70" s="13" t="s">
        <v>1024</v>
      </c>
      <c r="E70" s="13" t="s">
        <v>1183</v>
      </c>
      <c r="F70" s="13" t="s">
        <v>1026</v>
      </c>
      <c r="G70" s="13" t="s">
        <v>1185</v>
      </c>
      <c r="H70" s="13" t="s">
        <v>1028</v>
      </c>
      <c r="I70" s="13" t="s">
        <v>1187</v>
      </c>
      <c r="J70" s="13" t="s">
        <v>1030</v>
      </c>
      <c r="K70" s="78" t="s">
        <v>1189</v>
      </c>
      <c r="L70" s="78" t="s">
        <v>1035</v>
      </c>
      <c r="M70" s="13" t="s">
        <v>1191</v>
      </c>
      <c r="N70" s="13" t="s">
        <v>1036</v>
      </c>
    </row>
    <row r="71" spans="1:14" ht="15">
      <c r="A71" s="78" t="s">
        <v>242</v>
      </c>
      <c r="B71" s="78">
        <v>39</v>
      </c>
      <c r="C71" s="78" t="s">
        <v>242</v>
      </c>
      <c r="D71" s="78">
        <v>14</v>
      </c>
      <c r="E71" s="78" t="s">
        <v>242</v>
      </c>
      <c r="F71" s="78">
        <v>10</v>
      </c>
      <c r="G71" s="78" t="s">
        <v>242</v>
      </c>
      <c r="H71" s="78">
        <v>5</v>
      </c>
      <c r="I71" s="78" t="s">
        <v>242</v>
      </c>
      <c r="J71" s="78">
        <v>10</v>
      </c>
      <c r="K71" s="78"/>
      <c r="L71" s="78"/>
      <c r="M71" s="78" t="s">
        <v>244</v>
      </c>
      <c r="N71" s="78">
        <v>2</v>
      </c>
    </row>
    <row r="72" spans="1:14" ht="15">
      <c r="A72" s="78" t="s">
        <v>245</v>
      </c>
      <c r="B72" s="78">
        <v>12</v>
      </c>
      <c r="C72" s="78" t="s">
        <v>245</v>
      </c>
      <c r="D72" s="78">
        <v>2</v>
      </c>
      <c r="E72" s="78" t="s">
        <v>245</v>
      </c>
      <c r="F72" s="78">
        <v>6</v>
      </c>
      <c r="G72" s="78" t="s">
        <v>247</v>
      </c>
      <c r="H72" s="78">
        <v>5</v>
      </c>
      <c r="I72" s="78" t="s">
        <v>251</v>
      </c>
      <c r="J72" s="78">
        <v>4</v>
      </c>
      <c r="K72" s="78"/>
      <c r="L72" s="78"/>
      <c r="M72" s="78"/>
      <c r="N72" s="78"/>
    </row>
    <row r="73" spans="1:14" ht="15">
      <c r="A73" s="78" t="s">
        <v>247</v>
      </c>
      <c r="B73" s="78">
        <v>9</v>
      </c>
      <c r="C73" s="78" t="s">
        <v>247</v>
      </c>
      <c r="D73" s="78">
        <v>2</v>
      </c>
      <c r="E73" s="78" t="s">
        <v>228</v>
      </c>
      <c r="F73" s="78">
        <v>2</v>
      </c>
      <c r="G73" s="78" t="s">
        <v>245</v>
      </c>
      <c r="H73" s="78">
        <v>1</v>
      </c>
      <c r="I73" s="78" t="s">
        <v>245</v>
      </c>
      <c r="J73" s="78">
        <v>3</v>
      </c>
      <c r="K73" s="78"/>
      <c r="L73" s="78"/>
      <c r="M73" s="78"/>
      <c r="N73" s="78"/>
    </row>
    <row r="74" spans="1:14" ht="15">
      <c r="A74" s="78" t="s">
        <v>251</v>
      </c>
      <c r="B74" s="78">
        <v>4</v>
      </c>
      <c r="C74" s="78" t="s">
        <v>259</v>
      </c>
      <c r="D74" s="78">
        <v>1</v>
      </c>
      <c r="E74" s="78" t="s">
        <v>246</v>
      </c>
      <c r="F74" s="78">
        <v>1</v>
      </c>
      <c r="G74" s="78" t="s">
        <v>248</v>
      </c>
      <c r="H74" s="78">
        <v>1</v>
      </c>
      <c r="I74" s="78" t="s">
        <v>252</v>
      </c>
      <c r="J74" s="78">
        <v>2</v>
      </c>
      <c r="K74" s="78"/>
      <c r="L74" s="78"/>
      <c r="M74" s="78"/>
      <c r="N74" s="78"/>
    </row>
    <row r="75" spans="1:14" ht="15">
      <c r="A75" s="78" t="s">
        <v>252</v>
      </c>
      <c r="B75" s="78">
        <v>3</v>
      </c>
      <c r="C75" s="78" t="s">
        <v>258</v>
      </c>
      <c r="D75" s="78">
        <v>1</v>
      </c>
      <c r="E75" s="78"/>
      <c r="F75" s="78"/>
      <c r="G75" s="78"/>
      <c r="H75" s="78"/>
      <c r="I75" s="78" t="s">
        <v>247</v>
      </c>
      <c r="J75" s="78">
        <v>2</v>
      </c>
      <c r="K75" s="78"/>
      <c r="L75" s="78"/>
      <c r="M75" s="78"/>
      <c r="N75" s="78"/>
    </row>
    <row r="76" spans="1:14" ht="15">
      <c r="A76" s="78" t="s">
        <v>228</v>
      </c>
      <c r="B76" s="78">
        <v>2</v>
      </c>
      <c r="C76" s="78" t="s">
        <v>241</v>
      </c>
      <c r="D76" s="78">
        <v>1</v>
      </c>
      <c r="E76" s="78"/>
      <c r="F76" s="78"/>
      <c r="G76" s="78"/>
      <c r="H76" s="78"/>
      <c r="I76" s="78" t="s">
        <v>249</v>
      </c>
      <c r="J76" s="78">
        <v>1</v>
      </c>
      <c r="K76" s="78"/>
      <c r="L76" s="78"/>
      <c r="M76" s="78"/>
      <c r="N76" s="78"/>
    </row>
    <row r="77" spans="1:14" ht="15">
      <c r="A77" s="78" t="s">
        <v>244</v>
      </c>
      <c r="B77" s="78">
        <v>2</v>
      </c>
      <c r="C77" s="78" t="s">
        <v>255</v>
      </c>
      <c r="D77" s="78">
        <v>1</v>
      </c>
      <c r="E77" s="78"/>
      <c r="F77" s="78"/>
      <c r="G77" s="78"/>
      <c r="H77" s="78"/>
      <c r="I77" s="78" t="s">
        <v>237</v>
      </c>
      <c r="J77" s="78">
        <v>1</v>
      </c>
      <c r="K77" s="78"/>
      <c r="L77" s="78"/>
      <c r="M77" s="78"/>
      <c r="N77" s="78"/>
    </row>
    <row r="78" spans="1:14" ht="15">
      <c r="A78" s="78" t="s">
        <v>259</v>
      </c>
      <c r="B78" s="78">
        <v>1</v>
      </c>
      <c r="C78" s="78" t="s">
        <v>254</v>
      </c>
      <c r="D78" s="78">
        <v>1</v>
      </c>
      <c r="E78" s="78"/>
      <c r="F78" s="78"/>
      <c r="G78" s="78"/>
      <c r="H78" s="78"/>
      <c r="I78" s="78" t="s">
        <v>250</v>
      </c>
      <c r="J78" s="78">
        <v>1</v>
      </c>
      <c r="K78" s="78"/>
      <c r="L78" s="78"/>
      <c r="M78" s="78"/>
      <c r="N78" s="78"/>
    </row>
    <row r="79" spans="1:14" ht="15">
      <c r="A79" s="78" t="s">
        <v>258</v>
      </c>
      <c r="B79" s="78">
        <v>1</v>
      </c>
      <c r="C79" s="78" t="s">
        <v>252</v>
      </c>
      <c r="D79" s="78">
        <v>1</v>
      </c>
      <c r="E79" s="78"/>
      <c r="F79" s="78"/>
      <c r="G79" s="78"/>
      <c r="H79" s="78"/>
      <c r="I79" s="78"/>
      <c r="J79" s="78"/>
      <c r="K79" s="78"/>
      <c r="L79" s="78"/>
      <c r="M79" s="78"/>
      <c r="N79" s="78"/>
    </row>
    <row r="80" spans="1:14" ht="15">
      <c r="A80" s="78" t="s">
        <v>257</v>
      </c>
      <c r="B80" s="78">
        <v>1</v>
      </c>
      <c r="C80" s="78" t="s">
        <v>256</v>
      </c>
      <c r="D80" s="78">
        <v>1</v>
      </c>
      <c r="E80" s="78"/>
      <c r="F80" s="78"/>
      <c r="G80" s="78"/>
      <c r="H80" s="78"/>
      <c r="I80" s="78"/>
      <c r="J80" s="78"/>
      <c r="K80" s="78"/>
      <c r="L80" s="78"/>
      <c r="M80" s="78"/>
      <c r="N80" s="78"/>
    </row>
    <row r="83" spans="1:14" ht="15" customHeight="1">
      <c r="A83" s="13" t="s">
        <v>1199</v>
      </c>
      <c r="B83" s="13" t="s">
        <v>1017</v>
      </c>
      <c r="C83" s="13" t="s">
        <v>1200</v>
      </c>
      <c r="D83" s="13" t="s">
        <v>1024</v>
      </c>
      <c r="E83" s="13" t="s">
        <v>1201</v>
      </c>
      <c r="F83" s="13" t="s">
        <v>1026</v>
      </c>
      <c r="G83" s="13" t="s">
        <v>1202</v>
      </c>
      <c r="H83" s="13" t="s">
        <v>1028</v>
      </c>
      <c r="I83" s="13" t="s">
        <v>1203</v>
      </c>
      <c r="J83" s="13" t="s">
        <v>1030</v>
      </c>
      <c r="K83" s="13" t="s">
        <v>1204</v>
      </c>
      <c r="L83" s="13" t="s">
        <v>1035</v>
      </c>
      <c r="M83" s="13" t="s">
        <v>1205</v>
      </c>
      <c r="N83" s="13" t="s">
        <v>1036</v>
      </c>
    </row>
    <row r="84" spans="1:14" ht="15">
      <c r="A84" s="115" t="s">
        <v>216</v>
      </c>
      <c r="B84" s="78">
        <v>126056</v>
      </c>
      <c r="C84" s="115" t="s">
        <v>216</v>
      </c>
      <c r="D84" s="78">
        <v>126056</v>
      </c>
      <c r="E84" s="115" t="s">
        <v>246</v>
      </c>
      <c r="F84" s="78">
        <v>4250</v>
      </c>
      <c r="G84" s="115" t="s">
        <v>247</v>
      </c>
      <c r="H84" s="78">
        <v>3656</v>
      </c>
      <c r="I84" s="115" t="s">
        <v>249</v>
      </c>
      <c r="J84" s="78">
        <v>20281</v>
      </c>
      <c r="K84" s="115" t="s">
        <v>233</v>
      </c>
      <c r="L84" s="78">
        <v>35617</v>
      </c>
      <c r="M84" s="115" t="s">
        <v>226</v>
      </c>
      <c r="N84" s="78">
        <v>853</v>
      </c>
    </row>
    <row r="85" spans="1:14" ht="15">
      <c r="A85" s="115" t="s">
        <v>233</v>
      </c>
      <c r="B85" s="78">
        <v>35617</v>
      </c>
      <c r="C85" s="115" t="s">
        <v>256</v>
      </c>
      <c r="D85" s="78">
        <v>16381</v>
      </c>
      <c r="E85" s="115" t="s">
        <v>228</v>
      </c>
      <c r="F85" s="78">
        <v>1031</v>
      </c>
      <c r="G85" s="115" t="s">
        <v>234</v>
      </c>
      <c r="H85" s="78">
        <v>1465</v>
      </c>
      <c r="I85" s="115" t="s">
        <v>236</v>
      </c>
      <c r="J85" s="78">
        <v>17722</v>
      </c>
      <c r="K85" s="115" t="s">
        <v>239</v>
      </c>
      <c r="L85" s="78">
        <v>4092</v>
      </c>
      <c r="M85" s="115" t="s">
        <v>244</v>
      </c>
      <c r="N85" s="78">
        <v>178</v>
      </c>
    </row>
    <row r="86" spans="1:14" ht="15">
      <c r="A86" s="115" t="s">
        <v>249</v>
      </c>
      <c r="B86" s="78">
        <v>20281</v>
      </c>
      <c r="C86" s="115" t="s">
        <v>219</v>
      </c>
      <c r="D86" s="78">
        <v>14667</v>
      </c>
      <c r="E86" s="115" t="s">
        <v>245</v>
      </c>
      <c r="F86" s="78">
        <v>996</v>
      </c>
      <c r="G86" s="115" t="s">
        <v>237</v>
      </c>
      <c r="H86" s="78">
        <v>1156</v>
      </c>
      <c r="I86" s="115" t="s">
        <v>252</v>
      </c>
      <c r="J86" s="78">
        <v>282</v>
      </c>
      <c r="K86" s="115" t="s">
        <v>224</v>
      </c>
      <c r="L86" s="78">
        <v>1269</v>
      </c>
      <c r="M86" s="115"/>
      <c r="N86" s="78"/>
    </row>
    <row r="87" spans="1:14" ht="15">
      <c r="A87" s="115" t="s">
        <v>236</v>
      </c>
      <c r="B87" s="78">
        <v>17722</v>
      </c>
      <c r="C87" s="115" t="s">
        <v>223</v>
      </c>
      <c r="D87" s="78">
        <v>9908</v>
      </c>
      <c r="E87" s="115" t="s">
        <v>243</v>
      </c>
      <c r="F87" s="78">
        <v>618</v>
      </c>
      <c r="G87" s="115" t="s">
        <v>235</v>
      </c>
      <c r="H87" s="78">
        <v>992</v>
      </c>
      <c r="I87" s="115" t="s">
        <v>251</v>
      </c>
      <c r="J87" s="78">
        <v>141</v>
      </c>
      <c r="K87" s="115" t="s">
        <v>218</v>
      </c>
      <c r="L87" s="78">
        <v>24</v>
      </c>
      <c r="M87" s="115"/>
      <c r="N87" s="78"/>
    </row>
    <row r="88" spans="1:14" ht="15">
      <c r="A88" s="115" t="s">
        <v>256</v>
      </c>
      <c r="B88" s="78">
        <v>16381</v>
      </c>
      <c r="C88" s="115" t="s">
        <v>242</v>
      </c>
      <c r="D88" s="78">
        <v>8791</v>
      </c>
      <c r="E88" s="115" t="s">
        <v>231</v>
      </c>
      <c r="F88" s="78">
        <v>232</v>
      </c>
      <c r="G88" s="115" t="s">
        <v>240</v>
      </c>
      <c r="H88" s="78">
        <v>930</v>
      </c>
      <c r="I88" s="115" t="s">
        <v>250</v>
      </c>
      <c r="J88" s="78">
        <v>1</v>
      </c>
      <c r="K88" s="115"/>
      <c r="L88" s="78"/>
      <c r="M88" s="115"/>
      <c r="N88" s="78"/>
    </row>
    <row r="89" spans="1:14" ht="15">
      <c r="A89" s="115" t="s">
        <v>219</v>
      </c>
      <c r="B89" s="78">
        <v>14667</v>
      </c>
      <c r="C89" s="115" t="s">
        <v>225</v>
      </c>
      <c r="D89" s="78">
        <v>7860</v>
      </c>
      <c r="E89" s="115" t="s">
        <v>229</v>
      </c>
      <c r="F89" s="78">
        <v>130</v>
      </c>
      <c r="G89" s="115" t="s">
        <v>248</v>
      </c>
      <c r="H89" s="78">
        <v>518</v>
      </c>
      <c r="I89" s="115"/>
      <c r="J89" s="78"/>
      <c r="K89" s="115"/>
      <c r="L89" s="78"/>
      <c r="M89" s="115"/>
      <c r="N89" s="78"/>
    </row>
    <row r="90" spans="1:14" ht="15">
      <c r="A90" s="115" t="s">
        <v>223</v>
      </c>
      <c r="B90" s="78">
        <v>9908</v>
      </c>
      <c r="C90" s="115" t="s">
        <v>217</v>
      </c>
      <c r="D90" s="78">
        <v>4685</v>
      </c>
      <c r="E90" s="115" t="s">
        <v>230</v>
      </c>
      <c r="F90" s="78">
        <v>117</v>
      </c>
      <c r="G90" s="115" t="s">
        <v>238</v>
      </c>
      <c r="H90" s="78">
        <v>466</v>
      </c>
      <c r="I90" s="115"/>
      <c r="J90" s="78"/>
      <c r="K90" s="115"/>
      <c r="L90" s="78"/>
      <c r="M90" s="115"/>
      <c r="N90" s="78"/>
    </row>
    <row r="91" spans="1:14" ht="15">
      <c r="A91" s="115" t="s">
        <v>242</v>
      </c>
      <c r="B91" s="78">
        <v>8791</v>
      </c>
      <c r="C91" s="115" t="s">
        <v>213</v>
      </c>
      <c r="D91" s="78">
        <v>3513</v>
      </c>
      <c r="E91" s="115" t="s">
        <v>232</v>
      </c>
      <c r="F91" s="78">
        <v>67</v>
      </c>
      <c r="G91" s="115"/>
      <c r="H91" s="78"/>
      <c r="I91" s="115"/>
      <c r="J91" s="78"/>
      <c r="K91" s="115"/>
      <c r="L91" s="78"/>
      <c r="M91" s="115"/>
      <c r="N91" s="78"/>
    </row>
    <row r="92" spans="1:14" ht="15">
      <c r="A92" s="115" t="s">
        <v>225</v>
      </c>
      <c r="B92" s="78">
        <v>7860</v>
      </c>
      <c r="C92" s="115" t="s">
        <v>215</v>
      </c>
      <c r="D92" s="78">
        <v>3454</v>
      </c>
      <c r="E92" s="115" t="s">
        <v>227</v>
      </c>
      <c r="F92" s="78">
        <v>32</v>
      </c>
      <c r="G92" s="115"/>
      <c r="H92" s="78"/>
      <c r="I92" s="115"/>
      <c r="J92" s="78"/>
      <c r="K92" s="115"/>
      <c r="L92" s="78"/>
      <c r="M92" s="115"/>
      <c r="N92" s="78"/>
    </row>
    <row r="93" spans="1:14" ht="15">
      <c r="A93" s="115" t="s">
        <v>217</v>
      </c>
      <c r="B93" s="78">
        <v>4685</v>
      </c>
      <c r="C93" s="115" t="s">
        <v>255</v>
      </c>
      <c r="D93" s="78">
        <v>2772</v>
      </c>
      <c r="E93" s="115"/>
      <c r="F93" s="78"/>
      <c r="G93" s="115"/>
      <c r="H93" s="78"/>
      <c r="I93" s="115"/>
      <c r="J93" s="78"/>
      <c r="K93" s="115"/>
      <c r="L93" s="78"/>
      <c r="M93" s="115"/>
      <c r="N93" s="78"/>
    </row>
  </sheetData>
  <hyperlinks>
    <hyperlink ref="A2" r:id="rId1" display="https://calenergycommission.blogspot.com/2019/02/energy-commissions-epic-symposium.html"/>
    <hyperlink ref="A3" r:id="rId2" display="https://calenergycommission.blogspot.com/2019/01/planning-underway-for-2019-epic.html"/>
    <hyperlink ref="A4" r:id="rId3" display="https://www.eventbee.com/v/2019epicsymposium#/tickets?platform=hootsuite"/>
    <hyperlink ref="A5" r:id="rId4" display="https://www.youtube.com/watch?v=fDHEHJVbM-s&amp;feature=youtu.be"/>
    <hyperlink ref="A6" r:id="rId5" display="https://twitter.com/calenergy/status/1097921714787299328"/>
    <hyperlink ref="A7" r:id="rId6" display="https://twitter.com/calenergy/status/1097913708758462469"/>
    <hyperlink ref="A8" r:id="rId7" display="https://twitter.com/calenergy/status/1097912468385361920"/>
    <hyperlink ref="A9" r:id="rId8" display="https://lnkd.in/eRkcaht"/>
    <hyperlink ref="A10" r:id="rId9" display="https://twitter.com/CalEnergy/status/1097894855110320133"/>
    <hyperlink ref="A11" r:id="rId10" display="https://media.defense.gov/2019/Feb/12/2002088963/-1/-1/1/SUMMARY-OF-DOD-AI-STRATEGY.PDF"/>
    <hyperlink ref="C2" r:id="rId11" display="https://calenergycommission.blogspot.com/2019/02/energy-commissions-epic-symposium.html"/>
    <hyperlink ref="C3" r:id="rId12" display="https://calenergycommission.blogspot.com/2019/01/planning-underway-for-2019-epic.html"/>
    <hyperlink ref="C4" r:id="rId13" display="https://www.eventbee.com/v/2019epicsymposium#/tickets?platform=hootsuite"/>
    <hyperlink ref="C5" r:id="rId14" display="https://www.eventbee.com/v/2019epicsymposium#/tickets"/>
    <hyperlink ref="C6" r:id="rId15" display="https://twitter.com/SunSpecAlliance/status/1097518781566455808"/>
    <hyperlink ref="C7" r:id="rId16" display="https://www.energy.ca.gov/research/epic/documents/2019-02-19_EPIC_Program.pdf?platform=hootsuite"/>
    <hyperlink ref="C8" r:id="rId17" display="https://www.energy.ca.gov/research/epic/documents/2019-02-19_EPIC_Agenda.pdf?platform=hootsuite"/>
    <hyperlink ref="C9" r:id="rId18" display="https://www.youtube.com/watch?v=fDHEHJVbM-s&amp;feature=youtu.be"/>
    <hyperlink ref="C10" r:id="rId19" display="https://twitter.com/jim_hawley/status/1097911779701620736"/>
    <hyperlink ref="C11" r:id="rId20" display="https://twitter.com/eco_rex/status/1097911969581953024"/>
    <hyperlink ref="G2" r:id="rId21" display="https://twitter.com/CalEnergy/status/1097894855110320133"/>
    <hyperlink ref="I2" r:id="rId22" display="https://lnkd.in/eRkcaht"/>
    <hyperlink ref="I3" r:id="rId23" display="https://www.eventbee.com/v/2019epicsymposium#/tickets?platform=hootsuite"/>
    <hyperlink ref="I4" r:id="rId24" display="https://www.youtube.com/watch?v=fDHEHJVbM-s&amp;feature=youtu.be"/>
    <hyperlink ref="I5" r:id="rId25" display="https://twitter.com/calenergy/status/1097912468385361920"/>
    <hyperlink ref="I6" r:id="rId26" display="https://twitter.com/calenergy/status/1097913708758462469"/>
    <hyperlink ref="I7" r:id="rId27" display="https://twitter.com/calenergy/status/1097921714787299328"/>
    <hyperlink ref="K2" r:id="rId28" display="https://www.energy.ca.gov/research/epic/documents/2019-02-19_EPIC_Program.pdf"/>
    <hyperlink ref="K3" r:id="rId29" display="https://lnkd.in/gbpe9rG"/>
    <hyperlink ref="K4" r:id="rId30" display="https://media.defense.gov/2019/Feb/12/2002088963/-1/-1/1/SUMMARY-OF-DOD-AI-STRATEGY.PDF"/>
    <hyperlink ref="K5" r:id="rId31" display="https://www.axios.com/artificial-intelligence-ai-pentagon-china-3476809c-7cf4-40fd-b587-23cf4934ada9.html"/>
  </hyperlinks>
  <printOptions/>
  <pageMargins left="0.7" right="0.7" top="0.75" bottom="0.75" header="0.3" footer="0.3"/>
  <pageSetup orientation="portrait" paperSize="9"/>
  <tableParts>
    <tablePart r:id="rId33"/>
    <tablePart r:id="rId34"/>
    <tablePart r:id="rId32"/>
    <tablePart r:id="rId35"/>
    <tablePart r:id="rId38"/>
    <tablePart r:id="rId37"/>
    <tablePart r:id="rId39"/>
    <tablePart r:id="rId3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2019-02-19T19:09:48Z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