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<sst xmlns="http://schemas.openxmlformats.org/spreadsheetml/2006/main" count="5623" uniqueCount="1584">
  <si>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</si>
  <si>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</si>
  <si>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</si>
  <si>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</si>
  <si>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</si>
  <si>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</si>
  <si>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</si>
  <si>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</si>
  <si>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</si>
  <si>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</si>
  <si>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</si>
  <si>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</si>
  <si>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</si>
  <si>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</si>
  <si>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</si>
  <si>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</si>
  <si>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</si>
  <si>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</si>
  <si>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</si>
  <si>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</si>
  <si>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</si>
  <si>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</si>
  <si>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</si>
  <si>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</si>
  <si>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</si>
  <si>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</si>
  <si>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</si>
  <si>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</si>
  <si>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</si>
  <si>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</si>
  <si>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</si>
  <si>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</si>
  <si>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</si>
  <si>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</si>
  <si>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</si>
  <si>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</si>
  <si>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</si>
  <si>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</si>
  <si>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</si>
  <si>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</si>
  <si>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</si>
  <si>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</si>
  <si>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</si>
  <si>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</si>
  <si>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</si>
  <si>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</si>
  <si>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</si>
  <si>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</si>
  <si>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</si>
  <si>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</si>
  <si>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</si>
  <si>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</si>
  <si>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</si>
  <si>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</si>
  <si>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</si>
  <si>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</si>
  <si>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</si>
  <si>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</si>
  <si>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</si>
  <si>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</si>
  <si>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</si>
  <si>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</si>
  <si>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</si>
  <si>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</si>
  <si>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</si>
  <si>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</si>
  <si>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</si>
  <si>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</si>
  <si>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</si>
  <si>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</si>
  <si>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</si>
  <si>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</si>
  <si>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</si>
  <si>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</si>
  <si>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</si>
  <si>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</si>
  <si>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</si>
  <si>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</si>
  <si>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</si>
  <si>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</si>
  <si>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</si>
  <si>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</si>
  <si>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</si>
  <si>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</si>
  <si>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</si>
  <si>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</si>
  <si>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</si>
  <si>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</si>
  <si>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</si>
  <si>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</si>
  <si>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</si>
  <si>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</si>
  <si>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</si>
  <si>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</si>
  <si>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</si>
  <si>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</si>
  <si>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</si>
  <si>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</si>
  <si>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</si>
  <si>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</si>
  <si>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</si>
  <si>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</si>
  <si>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</si>
  <si>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</si>
  <si>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</si>
  <si>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</si>
  <si>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</si>
  <si>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</si>
  <si>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</si>
  <si>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</si>
  <si>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</si>
  <si>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</si>
  <si>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</si>
  <si>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</si>
  <si>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</si>
  <si>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</si>
  <si>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</si>
  <si>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</si>
  <si>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</si>
  <si>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</si>
  <si>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</si>
  <si>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</si>
  <si>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</si>
  <si>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</si>
  <si>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</si>
  <si>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</si>
  <si>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</si>
  <si>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</si>
  <si>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</si>
  <si>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</si>
  <si>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</si>
  <si>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</si>
  <si>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</si>
  <si>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</si>
  <si>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</si>
  <si>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</si>
  <si>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</si>
  <si>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</si>
  <si>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</si>
  <si>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</si>
  <si>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</si>
  <si>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</si>
  <si>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</si>
  <si>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</si>
  <si>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</si>
  <si>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</si>
  <si>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</si>
  <si>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</si>
  <si>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</si>
  <si>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</si>
  <si>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</si>
  <si>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</si>
  <si>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</si>
  <si>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</si>
  <si>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</si>
  <si>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</si>
  <si>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</si>
  <si>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</si>
  <si>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</si>
  <si>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</si>
  <si>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</si>
  <si>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</si>
  <si>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</si>
  <si>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</si>
  <si>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</si>
  <si>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</si>
  <si>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</si>
  <si>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</si>
  <si>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</si>
  <si>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</si>
  <si>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</si>
  <si>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</si>
  <si>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</si>
  <si>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</si>
  <si>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</si>
  <si>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</si>
  <si>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</si>
  <si>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</si>
  <si>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</si>
  <si>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</si>
  <si>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</si>
  <si>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</si>
  <si>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</si>
  <si>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</si>
  <si>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</si>
  <si>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</si>
  <si>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</si>
  <si>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</si>
  <si>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</si>
  <si>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</si>
  <si>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</si>
  <si>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</si>
  <si>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</si>
  <si>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</si>
  <si>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</si>
  <si>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</si>
  <si>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</si>
  <si>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</si>
  <si>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</si>
  <si>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</si>
  <si>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</si>
  <si>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</si>
  <si>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</si>
  <si>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</si>
  <si>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</si>
  <si>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</si>
  <si>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</si>
  <si>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</si>
  <si>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</si>
  <si>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</si>
  <si>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</si>
  <si>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</si>
  <si>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</si>
  <si>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</si>
  <si>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</si>
  <si>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</si>
  <si>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</si>
  <si>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</si>
  <si>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</si>
  <si>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</si>
  <si>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</si>
  <si>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</si>
  <si>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</si>
  <si>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</si>
  <si>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</si>
  <si>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</si>
  <si>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</si>
  <si>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</si>
  <si>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</si>
  <si>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</si>
  <si>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</si>
  <si>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</si>
  <si>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jeffbman</t>
  </si>
  <si>
    <t>sharpermanstan</t>
  </si>
  <si>
    <t>tims_pants</t>
  </si>
  <si>
    <t>brightember</t>
  </si>
  <si>
    <t>accuchek_de</t>
  </si>
  <si>
    <t>lisajeynd</t>
  </si>
  <si>
    <t>melodywhore</t>
  </si>
  <si>
    <t>bhinneka</t>
  </si>
  <si>
    <t>diabeteshf</t>
  </si>
  <si>
    <t>tayloraschott</t>
  </si>
  <si>
    <t>hakimgzl89</t>
  </si>
  <si>
    <t>stephenstype1</t>
  </si>
  <si>
    <t>lifeofadiabetic</t>
  </si>
  <si>
    <t>bianske</t>
  </si>
  <si>
    <t>accuchek_nl</t>
  </si>
  <si>
    <t>peterbdale</t>
  </si>
  <si>
    <t>accuchek_pk</t>
  </si>
  <si>
    <t>lipbalmdesigns</t>
  </si>
  <si>
    <t>accuchek_us</t>
  </si>
  <si>
    <t>cwdiabetes</t>
  </si>
  <si>
    <t>kfer_games</t>
  </si>
  <si>
    <t>ada_diabetespro</t>
  </si>
  <si>
    <t>diabetesheroes</t>
  </si>
  <si>
    <t>diatribenews</t>
  </si>
  <si>
    <t>hangrypancreas</t>
  </si>
  <si>
    <t>diabetesmine</t>
  </si>
  <si>
    <t>johnspiral</t>
  </si>
  <si>
    <t>pbluenovember</t>
  </si>
  <si>
    <t>grumpy_pumper</t>
  </si>
  <si>
    <t>lifeforachild</t>
  </si>
  <si>
    <t>marcynovakwx</t>
  </si>
  <si>
    <t>justiceseeker03</t>
  </si>
  <si>
    <t>chelcierice</t>
  </si>
  <si>
    <t>beyondtype2</t>
  </si>
  <si>
    <t>renzas</t>
  </si>
  <si>
    <t>pinkieheather</t>
  </si>
  <si>
    <t>thedinobetic</t>
  </si>
  <si>
    <t>accuchekchile</t>
  </si>
  <si>
    <t>sweetpeagifts</t>
  </si>
  <si>
    <t>ebay</t>
  </si>
  <si>
    <t>uwfinnovation</t>
  </si>
  <si>
    <t>amdiabetesassn</t>
  </si>
  <si>
    <t>mdt_diabetes</t>
  </si>
  <si>
    <t>omnipodca</t>
  </si>
  <si>
    <t>lillypad</t>
  </si>
  <si>
    <t>merck</t>
  </si>
  <si>
    <t>roche</t>
  </si>
  <si>
    <t>bayer4crops</t>
  </si>
  <si>
    <t>bayer</t>
  </si>
  <si>
    <t>abbottnews</t>
  </si>
  <si>
    <t>socialdeskpcola</t>
  </si>
  <si>
    <t>doolittleinst</t>
  </si>
  <si>
    <t>ihmc</t>
  </si>
  <si>
    <t>hca</t>
  </si>
  <si>
    <t>shhpens</t>
  </si>
  <si>
    <t>ebhc</t>
  </si>
  <si>
    <t>andrewsinst</t>
  </si>
  <si>
    <t>diabetestechsoc</t>
  </si>
  <si>
    <t>dexcom</t>
  </si>
  <si>
    <t>1paulcoker</t>
  </si>
  <si>
    <t>staeffblo</t>
  </si>
  <si>
    <t>gbdoctchost</t>
  </si>
  <si>
    <t>accuchek_ca</t>
  </si>
  <si>
    <t>sopitas</t>
  </si>
  <si>
    <t>sweetercherise</t>
  </si>
  <si>
    <t>yoga_o</t>
  </si>
  <si>
    <t>freestylediabet</t>
  </si>
  <si>
    <t>michaelschweitz</t>
  </si>
  <si>
    <t>beyondtype1</t>
  </si>
  <si>
    <t>mistermints</t>
  </si>
  <si>
    <t>diabetessisters</t>
  </si>
  <si>
    <t>therachelmayo</t>
  </si>
  <si>
    <t>aprilormand</t>
  </si>
  <si>
    <t>stephiesteez</t>
  </si>
  <si>
    <t>latboyd1</t>
  </si>
  <si>
    <t>krisguy</t>
  </si>
  <si>
    <t>nelliexoxoxo</t>
  </si>
  <si>
    <t>kayratcliffff</t>
  </si>
  <si>
    <t>Mentions</t>
  </si>
  <si>
    <t>Replies to</t>
  </si>
  <si>
    <t>Retweet</t>
  </si>
  <si>
    <t>Check out Accu Check Smart View Diabetic Glucose Blood Sugar Test Strips 100 Ct Box #AccuChek https://t.co/G1r8WYBw7m via @eBay</t>
  </si>
  <si>
    <t>@AndrewsInst @eBHC @SHHPENS @hca @IHMC @DoolittleInst @Socialdeskpcola @AbbottNews @Bayer @Bayer4Crops @accuchek_us @Roche @Merck @LillyPad @OmniPodCA @MDT_Diabetes @AmDiabetesAssn @ADA_DiabetesPro @UWFInnovation https://t.co/dPYCPzH9ij</t>
  </si>
  <si>
    <t>@1Paulcoker @dexcom @DiabetesTechSoc So the constant message I hear in the #DOC about not being able to trust your blood glucose meter is generally sowing FUD. The majority of Contour Next and Accuchek Aviva meters are pretty good. https://t.co/Gy7nrCMitn</t>
  </si>
  <si>
    <t>@acchek_us why isnt the accuchek connect app not in the android play store</t>
  </si>
  <si>
    <t>„Diabetes ist eine Frage der richtigen Einstellung!“ „Betazellen sind soooo Mainstream!“ oder „Diabetes ist kein Zuckerschlecken.“ @StaeffBlo hat die besten 40 Diabetes-Sprüche zusammengestellt. Welcher ist Euer Favorit https://t.co/YtlZM936kx</t>
  </si>
  <si>
    <t>Tipps aus der #meinbuntesleben Community: Ilka mag's auch im Winter sportlich. Wie verbringt Ihr Euren Winterurlaub: Auf der Piste oder lieber im Wellnessbereich? Worauf Ihr bei den eisigen Temperaturen achten solltet, hat sie Euch hier zusammengefasst: https://t.co/sv4kk9ofSr</t>
  </si>
  <si>
    <t>@GbdocTChost #gbdoc Q1: Pump! Accu-Chek Spirit Combo &amp;lt;3 Novorapid insulin #Roche #AccuChek</t>
  </si>
  <si>
    <t>@accuchek_us i use a guide. it’s fairly simple to use and i like their discount program.  plus you can get a free meter when you sign up.  their lancet device is simple and adjustable. send your data to the smartphone app and track your progress. _xD83D__xDC4D__xD83C__xDFFD_</t>
  </si>
  <si>
    <t>Nggak masalah makan enak di weekend, asal kontrol juga gula darah kamu. Ceknya pakai #AccuChek yang #AsliBikinTenang kayak yang ada di https://t.co/C3WSIYHs0p. Bisa cek sendiri, bahkan di rumah sekalipun. Ayo #BelanjaBarangCowok sekarang! #diabetes https://t.co/9xXertLowc</t>
  </si>
  <si>
    <t>Test strip subscriptions can help you cut down on the costs of diabetes supplies. Read our guide on how you can get them from vendors such as @accuchek_us 
https://t.co/PBsUEzA1ua</t>
  </si>
  <si>
    <t>I ordered the new accu-check guide tester on the accu-check website and when I tested my blood it said I was 4.3. I then checked on my pump (a hospital approved tester) and it said I was 3.4. this could be a serious issue. @accuchek_ca @accuchek_us</t>
  </si>
  <si>
    <t>@sopitas Un estetoscopio Littmann Classic ll, Glucometro Accuchek Performa, un Baumanometro Riester, Estuche de Diagnostico Riester</t>
  </si>
  <si>
    <t>@YOGA_O @LifeofaDiabetic @SweeterCherise Batteries in all my @accuchek_us meters have a short life.  Love the meters... hate the short battery life @LifeofaDiabetic</t>
  </si>
  <si>
    <t>@YOGA_O @LifeofaDiabetic @SweeterCherise @accuchek_us I should say... only in the Guide meters...</t>
  </si>
  <si>
    <t>@StephenSType1 @YOGA_O @SweeterCherise @accuchek_us Yea, 5-6 days before having to change is not very good. Batteries tend to be pretty expensive too. I bought cheap ones from Amazon and those last only 3-4 days.</t>
  </si>
  <si>
    <t>@accuchek_nl Ik heb sinds een paar maanden de Pump app voor de Insight op mijn gsm. Op mijn S8 met Oreo werkte hij perfect. Nu met S9 en Android Pie krijg ik hem niet gekoppeld. De Bluetooth op de gsm ziet mijn pomp trouwens wel</t>
  </si>
  <si>
    <t>@accuchek_nl Ik heb sinds een paar maanden de Pump app voor de Insight op mijn S8 met android Oreo. Die werkte perfect. Nu op mijn S9 met Android Pie krijg de app en de pomp niet meer gekoppeld</t>
  </si>
  <si>
    <t>@Bianske Goedemorgen, wil je hierover even telefonisch contact opnemen met onze Diabetes Service? Dan kunnen ze stap voor stap er met je doorheen lopen. ~ Linda</t>
  </si>
  <si>
    <t>Met de #mySugr app heb je een perfect maatje om je #diabetes onder controle te houden. Download nu gratis en ga de uitdaging aan met je diabetes!
https://t.co/KwJSBFSo8C https://t.co/UtRb0hLYC2</t>
  </si>
  <si>
    <t>Sinds een tijdje maakt Mandy gebruik van #mySugr. De app die diabetesgegevens heel inzichtelijk maakt op de smartphone. Mandy: “de app geeft mij compleet inzicht in hoe het met mijn #diabetes gaat. Het stimuleert me om er bewust en goed mee om te gaan.”
https://t.co/qCnnqeDbUW https://t.co/yW35zD6snd</t>
  </si>
  <si>
    <t>Lang leve de liefde! Vandaag is het #Valentijnsdag. Welke geliefde met #diabetes wil jij een hart onder de riem steken en vertellen hoeveel je van hem/haar houdt? https://t.co/iyPzdwYuE2</t>
  </si>
  <si>
    <t>Maak jij gebruik van apps om je #bloedglucosewaarden bij te houden? En registreer je ook je #voeding en #beweging? Wat is jouw favoriete #app voor je #diabetes en waarom? https://t.co/vU2zWyCdsH</t>
  </si>
  <si>
    <t>De winnaar van de compleet verzorgde familiedag is bekend!!
We hebben veel mooie inzendingen gehad en nu is het tijd gekomen om bekend te maken wie er binnenkort in het zonnetje wordt gezet. Kijk op onze Facebook voor de winnaar! https://t.co/iibadoz7Uh</t>
  </si>
  <si>
    <t>Je kunt jouw #Accu-Chek Mobile met de nieuwe draadloze adapter nu ook direct verbinden met de #mySugr app. Klik de draadloze adapter op je vertrouwde Accu-Chek Mobile en verbind hem met de slimme wereld van mySugr. 
https://t.co/l8l4Nbb3OR https://t.co/XSkJN4EdTN</t>
  </si>
  <si>
    <t>@FreeStyleDiabet While i was on vacation my last sensor fell off in a steam room. I haven't been able to order any more for 4 months now. Had to buy an @accuchek_us guide. Any help appreciated</t>
  </si>
  <si>
    <t>Know everything about diabetes.
#AccuChek https://t.co/JlRlFndext</t>
  </si>
  <si>
    <t>You can reduce your risk of type 2 diabetes by understanding your risk and making changes in your lifestyle.
#AccuChek https://t.co/Aa9Ies4pO8</t>
  </si>
  <si>
    <t>The secret to managing type 2 diabetes isn't found in a pill. In most cases, the best way to treat type 2 diabetes is by practising healthy habits on a regular basis. Follow a healthy lifestyle &amp;amp; beat type 2 diabetes.
#AccuChek https://t.co/cKYOursSOq</t>
  </si>
  <si>
    <t>JUST LISTED!! Accu-Chek Guide BRAND NEW 50 Test Strips- Ships Same Day - Exp 6/2020! #AccuChek https://t.co/CCzZh039QS via @eBay#accucheck #accucheckguide #accucheckteststrips #teststripsforsale #brandnewmintboxes #freeshipping #wontlastlong #makeanoffer #ebaytopseller</t>
  </si>
  <si>
    <t>JUST LISTED!! Accu-Chek Guide BRAND NEW 50 Test Strips- Ships Same Day - Exp 6/2020! #AccuChek https://t.co/CCzZh039QS via @eBay</t>
  </si>
  <si>
    <t>Check out Accu-Chek Guide BRAND NEW 50 Test Strips- Ships Same Day - Exp 6/2020! #AccuChek https://t.co/CCzZh039QS via @eBay</t>
  </si>
  <si>
    <t>Check out ACCU-CHEK FastClix 100+2 Lancets 1-Box of 102 Exp 2022 Same Day Ship #AccuChek https://t.co/JhcPytsCL1 via @eBay#accucheck #fastclixlancets #brandnew #freesamedayshipping #mintboxes #experiation2022 #ebay #lancetsforsale</t>
  </si>
  <si>
    <t>Check out ACCU-CHEK FastClix 100+2 Lancets 1-Box of 102 Exp 2022 Same Day Ship #AccuChek https://t.co/JhcPytsCL1 via @eBay</t>
  </si>
  <si>
    <t>Check out Accu-Check FastClix Lancing Device Kit - BRAND NEW - FREE SHIPPING Exp 8-2022 #AccuChek https://t.co/HhxSaWk0v3 via @eBay</t>
  </si>
  <si>
    <t>@michaelschweitz Michael, I am sorry to hear about your diagnosis. I was diagnosed with LADA in 2004 at the age of 23. There is an entire community of diabetes advocates and connectors online and peers that will welcome you with open arms. I hope upi feel better soon.-CS</t>
  </si>
  <si>
    <t>@KFer_Games @accuchek_us @BeyondType1 You are not alone. We are here for you.</t>
  </si>
  <si>
    <t>@accuchek_us @cwdiabetes @BeyondType1 Thank you.  We are currently in the overwhelmed stage of acceptance.  But I know we will manage soon.  We have 2 young babies too which need our time too.  It's all about managing at present.</t>
  </si>
  <si>
    <t>@cwdiabetes @accuchek_us @BeyondType1 Thanks! A busy time</t>
  </si>
  <si>
    <t>@accuchek_us @cwdiabetes @BeyondType1 Thanks.</t>
  </si>
  <si>
    <t>@KFer_Games I am sorry to hear about your sons diagnosis. There is a community of parents of children with diabetes (@cwdiabetes) and a lot of online communities like (@beyondtype1) that have excellents resources. I hope he feels better soon.-CS</t>
  </si>
  <si>
    <t>@KFer_Games @cwdiabetes @BeyondType1 You're welcome! I understand. Being diagnosed with the slow onset of type  1 in 2004 was life changining not only for me but the entire family. I'm sending positive thoughts your way. -CS</t>
  </si>
  <si>
    <t>@MisterMints I just noticed you are located in the UK. Please contact Accu-Chek in the UK at 0800 701 000. They'll be happy to assist you. https://t.co/xEw5nGcIID -Gretchen</t>
  </si>
  <si>
    <t>Encourage your patients w/ #T2D to join us for our free Ask the Experts event: Nutrition Basics for #Diabetes &amp;amp; Heart Health. Patients can ask a question online or on the phone during the live Q&amp;amp;A. Register here: https://t.co/O1k0Cch7JN https://t.co/zPtj9dGd0g</t>
  </si>
  <si>
    <t>Every PWD has something they can contribute to the wide world of diabetes advocacy. It’s not important WHAT you contribute …only that you DO contribute!</t>
  </si>
  <si>
    <t>Last year, Spare a Rose raised enough money to provide insulin and diabetes education to 572 young people for a YEAR. Even a little makes a real difference. #SpareARose, save a child. https://t.co/kzaw0TbZL8 https://t.co/eGXAbN6JtF</t>
  </si>
  <si>
    <t>@diabetessisters Thank you for sharing, Anne's story. We need more stories like this. #RealDStories -CS</t>
  </si>
  <si>
    <t>@diabetessisters Oh wow! Congratulations, Anne! I look forward to reading and sharing the good news.-CS</t>
  </si>
  <si>
    <t>@accuchek_us Wow thank you!</t>
  </si>
  <si>
    <t>@accuchek_us Bahahahah it was my plan all along. Also my mum now won’t stop sending me texts like “ba-by shark do do do” _xD83E__xDD26__xD83C__xDFFB_‍♀️ #Ihavecreatedamonster</t>
  </si>
  <si>
    <t>@HangryPancreas You've done a lot of the doc and continue to do great things for people in the diabetes community. I am sending balloons to celebrate the things you've accomplished in the past 10 years. *high five*- CS https://t.co/M1j5getH43</t>
  </si>
  <si>
    <t>@HangryPancreas thanks for  tagging us in your IG story. Now, I can't stop singing _xD83C__xDFA4_ *baby shark*. _xD83D__xDE31_-CS</t>
  </si>
  <si>
    <t>@HangryPancreas LOL! It sounds like your plan backfired. *do do do*- CS</t>
  </si>
  <si>
    <t>Check out this year's #SpareARose campaign and #dpodcastweek https://t.co/KWCCeWp9UH #dblog #doc #diabetes -RK https://t.co/GGfVNk58KB</t>
  </si>
  <si>
    <t>Just incase you missed this story over at @DiabetesMine- it is a great read and provides interesting insights into EHRs. #diabetes https://t.co/Du5E4xbhKd</t>
  </si>
  <si>
    <t>Does anyone in the UK know how to get the eversense xl system or similar implant? Accu Check are useless, been two months since I made contact, nothing! #diabetes #cgm @accuchek_us</t>
  </si>
  <si>
    <t>@accuchek_us I would like to buy your product/service, you just don’t seem setup to sell it? I made contact over 2 months ago, had a short chat with someone on the phone then nothing, really frustrating! #diabetes #cgm #dexcom #insulin</t>
  </si>
  <si>
    <t>@johnspiral Hi John. I'm sorry to hear you didn't like it. Please call Accu-Chek in the UK at 0800 731 22 91 or 0800 701 000 and they'll be happy to assist you. You can also reach them via their Contact Us page https://t.co/ktjzDS4E3U Have a nice day. -Gretchen</t>
  </si>
  <si>
    <t>Spare a Rose, Save a Child  https://t.co/oIgxNMrSmO</t>
  </si>
  <si>
    <t>It’s Valentine’s Day this week. 
I’m not giving presents
I’m not giving flowers
Why?
I’m going to #SpareARose and Save a Life for a child instead. 
#GBDOC #OzDOC #dsma 
https://t.co/uMFP9G0bt6</t>
  </si>
  <si>
    <t>We talk a lot about community. 
We talk a lot about peer support. 
There is a whole #T1D community out there that need our support today. 
If we don’t, they won’t be alive this time next year. 
So today, on Valentine’s Day, please #SpareARose
https://t.co/RBb4CiUwi7</t>
  </si>
  <si>
    <t>@accuchek_us @RenzaS Thank you for asking us to and for your support of #SpareARose</t>
  </si>
  <si>
    <t>Learn how you can #SpareARose this Valentine's Day, "One rose equals a month of life for a child with #diabetes; twelve roses equal a year of life."-@RenzaS and @grumpy_pumper https://t.co/6ubQpKEskC https://t.co/DHHbxqOQbF</t>
  </si>
  <si>
    <t>@grumpy_pumper Grumpy and @RenzaS thank you for writing the #SpareARose article for us to share. -CS</t>
  </si>
  <si>
    <t>@grumpy_pumper @RenzaS You’re welcome! The pleasure was ours. -CS</t>
  </si>
  <si>
    <t>@therachelmayo WOW! I am so glad you are okay. -CS</t>
  </si>
  <si>
    <t>@aprilormand You are not alone. #DiabetesInTheWild _xD83D__xDE00_ -CS</t>
  </si>
  <si>
    <t>@accuchek_us Thanks, @accuchek_us ❤️</t>
  </si>
  <si>
    <t>@lifeforachild You're welcome! -CS</t>
  </si>
  <si>
    <t>@stephiesteez Is there anyone else in the office you can see? Any cancellations? Urgent care?-CS</t>
  </si>
  <si>
    <t>@LaTBoyd1 thank you for being an adovcate!-CS</t>
  </si>
  <si>
    <t>@accuchek_us It is good! Just having to do a long glucose test.</t>
  </si>
  <si>
    <t>@Marcynovakwx I hope all went well. -CS</t>
  </si>
  <si>
    <t>@Marcynovakwx YAY! All the best with your pregnancy.-CS</t>
  </si>
  <si>
    <t>@accuchek_us 
1) Good luck with these people!  My husband was diagnosed with diabetes 2 weeks ago he got the monitor less than 2 week ago it quit after a couple of days, we were told they would send a monitor out &amp;amp; recieve in 3 days. Haven't received it &amp;amp; when I called I was</t>
  </si>
  <si>
    <t>@accuchek_us No thank you. I did that yesterday &amp;amp; would prefer not to get aggravated again.
I was told it would be here tomorrow but given a choice I would not use accu check again!</t>
  </si>
  <si>
    <t>@accuchek_us I don't know what you expected ,you gave me a number to call &amp;amp; find out the same thing I found out yesterday. 
My issue was how your customer service handled your bad product, I don't need to call to find out where it is.</t>
  </si>
  <si>
    <t>@justiceseeker03 We are sorry to hear about this!  Please call us at 1-800-858-8072 or contact us via chat at https://t.co/FjyRpKvJfr so we can check on the status of your order or if you prefer send us a private message with your contact information.  Have a great day!  ~Ryan</t>
  </si>
  <si>
    <t>@justiceseeker03 Oh ok.  Well I am sorry you feel that way.  And again I am sorry for the inconvenience.  Have a great day!  ~Ryan</t>
  </si>
  <si>
    <t>#diabetes #diabetestype1 #accuchek #diabeteshumor #insulin4all #diabetestype1 #medtronic #dexcom https://t.co/OTP2PhvC0E</t>
  </si>
  <si>
    <t>@ChelcieRice Good luck on the 21st.-CS</t>
  </si>
  <si>
    <t>#TuesdayThoughts Do you find dining out to be difficult for you? We can't always cook at home. How do you plan for nights out with friends/family?</t>
  </si>
  <si>
    <t>@accuchek_us Yes!! Being surrounded by people who love us helps managing diabetes easier. We're grateful for their support.</t>
  </si>
  <si>
    <t>@accuchek_us Thank you!</t>
  </si>
  <si>
    <t>@BeyondType2 When I was first diagnosed dining out was tough. Over the years I’ve been able to find things to eat without sacrificing. -CS</t>
  </si>
  <si>
    <t>@BeyondType2 We agree! -CS</t>
  </si>
  <si>
    <t>Great read from @BeyondType2 regarding #Type2Diabetes stigma! #PeerSupport #DiabetesMoments #YouAreNotAlone https://t.co/TGmHKGxlA2</t>
  </si>
  <si>
    <t>@peterbdale Hi Pete, let us know if you have questions. -CS</t>
  </si>
  <si>
    <t>@krisguy You and me both. I think I might print it off and place it on my locker. -CS</t>
  </si>
  <si>
    <t>@NellieXoXoXo I heard the glucose test orange drink was disgusting. LOL!-CS</t>
  </si>
  <si>
    <t>@KayRatcliffff Good luck with your test. -CS</t>
  </si>
  <si>
    <t>#SpareARose at #ATTD2019. https://t.co/fK9w2fm5Vx</t>
  </si>
  <si>
    <t>@accuchek_us Lol. Thanks. I never have these issues. Transmitter about dead. Switching out all new tonight</t>
  </si>
  <si>
    <t>@accuchek_us I am!  I needed a new sensor and transmitter. All is well now. :)</t>
  </si>
  <si>
    <t>@accuchek_us Lol. Thanks. It happens with having a 4 yo. He’s a mamas boy so he only wanted me when his fever kicked up.  :)</t>
  </si>
  <si>
    <t>@Pinkieheather YIKES! I sending lots of positive vibes your way.- CS</t>
  </si>
  <si>
    <t>@Pinkieheather You're welcome! I hope today is going better than yesterday. You deserve a break. -CS</t>
  </si>
  <si>
    <t>@Pinkieheather Heather, you cannot catch a break. I am sending more positive vibes your way. I hope you feel better soon.- CS https://t.co/liuVtFYvAv</t>
  </si>
  <si>
    <t>@Pinkieheather You're welcome! Kids are the best. -CS</t>
  </si>
  <si>
    <t>@accuchek_us Many thanks!  It truly helps! ❤</t>
  </si>
  <si>
    <t>@Thedinobetic @Thedinobetic I know it is tough. I'm sending good vibes your way. Stay strong.-CS</t>
  </si>
  <si>
    <t>@Thedinobetic You're welcome. _xD83D__xDE00_-CS</t>
  </si>
  <si>
    <t>@LifeofaDiabetic I’m sorry to hear you’re having that issue. Please send us a DM with your phone number and we’ll call you to assist you. You may also call us at 1-800-858-8072 or chat with us by visiting https://t.co/qhkVIFGu1o. Reference case 26698221. -Gretchen</t>
  </si>
  <si>
    <t>"I am now at the point in my life where I feel lucky. No more hiding what I’m dealing with. No more guilt, which makes a world of difference for my family and I." https://t.co/RQHPJlb4yR</t>
  </si>
  <si>
    <t>Sometimes, Mon feels hard. But what a great reminder that w/ every new week, u get 2 refocus &amp;amp; start again! So go ahead &amp;amp; crush 2day &amp;amp; if u happen 2 miss the mark, start over 2morrow #mondaymotivation #DiabetesMoments #PeerSupport #inspirationexchange https://t.co/K2bmtQS8bJ https://t.co/pSe6dSCw2m</t>
  </si>
  <si>
    <t>❤️ https://t.co/aZ1hoRVsQ9</t>
  </si>
  <si>
    <t>Hey, hey #Type2Diabetes community! Have you posted how you live "powerfully with diabetes" on the new https://t.co/JLo7Z9f748 page?  Take a look &amp;amp; show yourself some love by letting the world know how powerful you really are!  #HappyValentinesDay2019 https://t.co/D9onSypWPd</t>
  </si>
  <si>
    <t>#SpareARose this #HappyValentinesDay2019  Learn more at https://t.co/JIOVoY2YMP https://t.co/YInX82hJIt</t>
  </si>
  <si>
    <t>Awww. We love this! On this #ValentinesDay2019 give a shout out 2 the loves in your life who help u manage &amp;amp; live well with #Type2Diabetes #PeerSupport https://t.co/FPvJLPrVDi</t>
  </si>
  <si>
    <t>How do you stay positive living with #diabetes?
#MondayMotivation #PeerSupport #DiabetesMoments https://t.co/kM0uxoKQYk</t>
  </si>
  <si>
    <t>¿Dónde se encuentra el Servicio de Atención al Cliente Accu-Chek®? Av. Suecia 0142 of. 801 Santiago, Chile. ¡A pasos de la nueva Línea 6 Metro Los Leones! #AccuChek https://t.co/AViU7Dm1bF</t>
  </si>
  <si>
    <t>¡Conéctate con tu salud! La aplicación Accu-Chek® Connect está disponible para iOS y Android. Revisa aquí si es compatible con tu dispositivo: https://t.co/KVNvThNRiJ #App #AccuChek https://t.co/gdke3ruP9q</t>
  </si>
  <si>
    <t>Con el equipo Accu-Chek® Instant puedes transferir de manera inalámbrica (vía Bluetooth®) los resultados de tus glicemias a tu teléfono celular. ¡El futuro inmediato es Instant! #AccuChek #Medidor https://t.co/fYvZoIuYbL</t>
  </si>
  <si>
    <t>Horarios de atención de nuestro Servicio de Atención al Cliente: lunes a viernes de 09:00 a 13:00 hrs. y de 14:00 a 18:00 hrs. #AccuChek</t>
  </si>
  <si>
    <t>El Accu-Chek® Performa cuenta con una alerta para recordar que debes controlar la glicemia 2 horas después de una comida. #AccuChek #Medidor #Alarma</t>
  </si>
  <si>
    <t>Check out Accu-Chek Guide BRAND NEW 50 Test Strips- Ships Same Day - Exp 6/2020! #AccuChek https://t.co/nLH0Mbjvlj via @eBay</t>
  </si>
  <si>
    <t>JUST LISTED!! Accu-Chek Guide BRAND NEW 50 Test Strips- Ships Same Day - Exp 6/2020! #AccuChek https://t.co/nLH0Mbjvlj via @eBay #accucheck #accucheckguide #accucheckteststrips #teststripsforsale #brandnewmintboxes #freeshipping #wontlastlong #makeanoffer #ebaytopseller</t>
  </si>
  <si>
    <t>Accu-Chek Guide BRAND NEW 50 Test Strips- Ships Same Day - Exp 6/2020! #AccuChek https://t.co/nLH0Mbjvlj via @eBay</t>
  </si>
  <si>
    <t>JUST LISTED!! Accu-Chek Guide BRAND NEW 50 Test Strips- Ships Same Day - Exp 6/2020! #AccuChek https://t.co/nLH0Mbjvlj via @eBay</t>
  </si>
  <si>
    <t>Check out ACCU-CHEK FastClix 100+2 Lancets 1-Box of 102 Exp 2022 Same Day Ship #AccuChek https://t.co/HRPeN6rVU2 via @eBay #accu-check #fastclix #samedayshipping #fastclix #brandnewlancets #diabeticsuppliesforsale</t>
  </si>
  <si>
    <t>ACCU-CHEK FastClix 100+2 Lancets 1-Box of 102 Exp 2022 Same Day Ship #AccuChek https://t.co/TSotRi4Q9s via @eBay</t>
  </si>
  <si>
    <t>Check out ACCU-CHEK FastClix 100+2 Lancets 1-Box of 102 Exp 2022 Same Day Ship #AccuChek https://t.co/HRPeN6rVU2 via @eBay #accucheck #fastclixlancets #brandnew #freesamedayshipping #mintboxes #experiation2022 #ebay #lancetsforsale</t>
  </si>
  <si>
    <t>Check out ACCU-CHEK FastClix 100+2 Lancets 1-Box of 102 Exp 2022 Same Day Ship #AccuChek https://t.co/TSotRi4Q9s via @eBay</t>
  </si>
  <si>
    <t>Check out Accu-Check FastClix Lancing Device Kit - BRAND NEW - FREE SHIPPING Exp 8-2022 #AccuChek https://t.co/4t7jSScacF via @eBay</t>
  </si>
  <si>
    <t>Accu-Check FastClix Lancing Device Kit - BRAND NEW - FREE SHIPPING Exp 8-2022 #AccuChek https://t.co/Xemwjb8TTH via @eBay#accucheckfastclixlancingdevicekit #lancingdevice #freeshipping #brandnewmintbox #exp8-2022 #diabeticsuppliesforsale #ebay</t>
  </si>
  <si>
    <t>Check out Accu-Check FastClix Lancing Device Kit - BRAND NEW - FREE SHIPPING Exp 8-2022 #AccuChek https://t.co/Xemwjb8TTH via @eBay</t>
  </si>
  <si>
    <t>https://rover.ebay.com/rover/1/711-127632-2357-0/16?itm=153372414604&amp;user_name=jbnetauctionsnstuff&amp;spid=6115&amp;mpre=https%3A%2F%2Fwww.ebay.com%2Fitm%2F153372414604&amp;swd=3&amp;mplxParams=user_name%2Citm%2Cswd%2Cmpre%2C&amp;sojTags=du%3Dmpre%2Citm%3Ditm%2Cuser_name%3Duser_name%2Csuri%3Dsuri%2Cspid%3Dspid%2Cswd%3Dswd%2C</t>
  </si>
  <si>
    <t>https://twitter.com/Jabil/status/1094405345294856192</t>
  </si>
  <si>
    <t>https://www.diabetestechnology.org/surveillance.shtml</t>
  </si>
  <si>
    <t>https://diabetes-leben.com/2018/01/40-diabetes-sprueche-die-du-kennen-solltest.html</t>
  </si>
  <si>
    <t>https://www.mein-buntes-leben.de/ilkas-tipps-rund-um-diabetes-und-wintersport?utm_source=winterurlaub-auf-der-piste&amp;utm_medium=MBL-2018&amp;utm_campaign=Twitter-Post</t>
  </si>
  <si>
    <t>https://www.bhinneka.com/promo/alat-cek-gula-darah?utm_source=bhinneka+twitter&amp;utm_medium=social+o&amp;utm_campaign=n+cek+gula+darah+mudah+dari+rumah</t>
  </si>
  <si>
    <t>https://beyondtype2.org/test-strip-subscription-guide/</t>
  </si>
  <si>
    <t>https://www.nummer1diabetesapp.nl/#</t>
  </si>
  <si>
    <t>https://www.accu-chek.nl/ervaringen/met-mysugr-krijg-ik-grip-op-mijn-diabetes</t>
  </si>
  <si>
    <t>https://www.facebook.com/AccuChekNederland/?ref=settings</t>
  </si>
  <si>
    <t>https://www.accu-chek.nl/meters/mobile</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</si>
  <si>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t>
  </si>
  <si>
    <t>https://rover.ebay.com/rover/1/711-127632-2357-0/16?itm=333077998078&amp;user_name=lipbalmdesigns&amp;spid=2047675&amp;mpre=https%3A%2F%2Fwww.ebay.com%2Fitm%2F-%2F333077998078&amp;swd=3&amp;mplxParams=user_name%2Citm%2Cswd%2Cmpre%2C&amp;sojTags=du%3Dmpre%2Citm%3Ditm%2Cuser_name%3Duser_name%2Csuri%3Dsuri%2Cspid%3Dspid%2Cswd%3Dswd%2C</t>
  </si>
  <si>
    <t>https://rover.ebay.com/rover/1/711-127632-2357-0/16?itm=333082129201&amp;user_name=lipbalmdesigns&amp;spid=2047675&amp;mpre=https%3A%2F%2Fwww.ebay.com%2Fitm%2F-%2F333082129201&amp;swd=3&amp;mplxParams=user_name%2Citm%2Cswd%2Cmpre%2C&amp;sojTags=du%3Dmpre%2Citm%3Ditm%2Cuser_name%3Duser_name%2Csuri%3Dsuri%2Cspid%3Dspid%2Cswd%3Dswd%2C</t>
  </si>
  <si>
    <t>https://www.accu-chek.co.uk/contact-accu-chek-uk-and-roi</t>
  </si>
  <si>
    <t>http://main.diabetes.org/site/PageServer?pagename=ADA_Town_Hall_Webinars&amp;utm_source=national&amp;utm_medium=vanity&amp;utm_campaign=living%20with%20diabetes&amp;utm_term=experts&amp;s_src=vanity&amp;s_subsrc=experts</t>
  </si>
  <si>
    <t>https://lfacinternational.org/sparearose/</t>
  </si>
  <si>
    <t>https://www.healthline.com/diabetesmine/spare-rose-diabetes-insulin-access-2019#1</t>
  </si>
  <si>
    <t>https://twitter.com/DiabetesMine/status/1094966789233131521</t>
  </si>
  <si>
    <t>https://mysugr.com/spare-a-rose-save-a-child/</t>
  </si>
  <si>
    <t>https://inspiration.accu-chek.com/story/spare-rose-0</t>
  </si>
  <si>
    <t>https://accuchek.custhelp.com/app/chat/chat_launch</t>
  </si>
  <si>
    <t>https://www.instagram.com/p/Bt_wMU5hE0N/?utm_source=ig_twitter_share&amp;igshid=10razoxerl1pq</t>
  </si>
  <si>
    <t>https://twitter.com/BeyondType2/status/1097505266998890496</t>
  </si>
  <si>
    <t>https://www.accu-chek.com/chat-live-now</t>
  </si>
  <si>
    <t>https://twitter.com/diabetessisters/status/1095043599320973320</t>
  </si>
  <si>
    <t>https://inspiration.accu-chek.com/</t>
  </si>
  <si>
    <t>https://twitter.com/BeyondType1/status/1096014451319492608</t>
  </si>
  <si>
    <t>https://beyondtype2.org/beyondpowerful/ https://twitter.com/BeyondType2/status/1090701433626902533</t>
  </si>
  <si>
    <t>https://lfacinternational.org/sparearose/ https://twitter.com/lifeforachildUS/status/1091558015541567489</t>
  </si>
  <si>
    <t>https://twitter.com/BeyondType2/status/1096126035190411264</t>
  </si>
  <si>
    <t>https://www.accu-chek.cl/microsites/accu-chek-connect</t>
  </si>
  <si>
    <t>https://rover.ebay.com/rover/1/711-127632-2357-0/16?itm=333077998078&amp;user_name=lipbalmdesigns&amp;spid=6115&amp;mpre=https%3A%2F%2Fwww.ebay.com%2Fitm%2F333077998078&amp;swd=3&amp;mplxParams=user_name%2Citm%2Cswd%2Cmpre%2C&amp;sojTags=du%3Dmpre%2Citm%3Ditm%2Cuser_name%3Duser_name%2Csuri%3Dsuri%2Cspid%3Dspid%2Cswd%3Dswd%2C</t>
  </si>
  <si>
    <t>https://rover.ebay.com/rover/1/711-127632-2357-0/16?itm=333082129201&amp;user_name=lipbalmdesigns&amp;spid=6115&amp;mpre=https%3A%2F%2Fwww.ebay.com%2Fitm%2F333082129201&amp;swd=3&amp;mplxParams=user_name%2Citm%2Cswd%2Cmpre%2C&amp;sojTags=du%3Dmpre%2Citm%3Ditm%2Cuser_name%3Duser_name%2Csuri%3Dsuri%2Cspid%3Dspid%2Cswd%3Dswd%2C</t>
  </si>
  <si>
    <t>ebay.com</t>
  </si>
  <si>
    <t>twitter.com</t>
  </si>
  <si>
    <t>diabetestechnology.org</t>
  </si>
  <si>
    <t>diabetes-leben.com</t>
  </si>
  <si>
    <t>mein-buntes-leben.de</t>
  </si>
  <si>
    <t>bhinneka.com</t>
  </si>
  <si>
    <t>beyondtype2.org</t>
  </si>
  <si>
    <t>nummer1diabetesapp.nl</t>
  </si>
  <si>
    <t>accu-chek.nl</t>
  </si>
  <si>
    <t>facebook.com</t>
  </si>
  <si>
    <t>co.uk</t>
  </si>
  <si>
    <t>diabetes.org</t>
  </si>
  <si>
    <t>lfacinternational.org</t>
  </si>
  <si>
    <t>healthline.com</t>
  </si>
  <si>
    <t>mysugr.com</t>
  </si>
  <si>
    <t>accu-chek.com</t>
  </si>
  <si>
    <t>custhelp.com</t>
  </si>
  <si>
    <t>instagram.com</t>
  </si>
  <si>
    <t>beyondtype2.org twitter.com</t>
  </si>
  <si>
    <t>lfacinternational.org twitter.com</t>
  </si>
  <si>
    <t>accu-chek.cl</t>
  </si>
  <si>
    <t>accuchek</t>
  </si>
  <si>
    <t>doc</t>
  </si>
  <si>
    <t>meinbuntesleben</t>
  </si>
  <si>
    <t>gbdoc roche accuchek</t>
  </si>
  <si>
    <t>accuchek aslibikintenang belanjabarangcowok diabetes</t>
  </si>
  <si>
    <t>mysugr diabetes</t>
  </si>
  <si>
    <t>valentijnsdag diabetes</t>
  </si>
  <si>
    <t>bloedglucosewaarden voeding beweging app diabetes</t>
  </si>
  <si>
    <t>accu mysugr</t>
  </si>
  <si>
    <t>accuchek accucheckguide accucheckteststrips teststripsforsale brandnewmintboxes freeshipping wontlastlong makeanoffer ebaytopseller</t>
  </si>
  <si>
    <t>accuchek fastclixlancets brandnew freesamedayshipping mintboxes experiation2022 ebay lancetsforsale</t>
  </si>
  <si>
    <t>t2d diabetes</t>
  </si>
  <si>
    <t>sparearose</t>
  </si>
  <si>
    <t>realdstories</t>
  </si>
  <si>
    <t>ihavecreatedamonster</t>
  </si>
  <si>
    <t>sparearose dpodcastweek dblog doc diabetes</t>
  </si>
  <si>
    <t>diabetes</t>
  </si>
  <si>
    <t>diabetes cgm</t>
  </si>
  <si>
    <t>diabetes cgm dexcom insulin</t>
  </si>
  <si>
    <t>sparearose gbdoc ozdoc dsma</t>
  </si>
  <si>
    <t>t1d sparearose</t>
  </si>
  <si>
    <t>sparearose diabetes</t>
  </si>
  <si>
    <t>t1d</t>
  </si>
  <si>
    <t>diabetesinthewild</t>
  </si>
  <si>
    <t>diabetes diabetestype1 accuchek diabeteshumor insulin4all diabetestype1 medtronic dexcom</t>
  </si>
  <si>
    <t>tuesdaythoughts</t>
  </si>
  <si>
    <t>type2diabetes peersupport diabetesmoments youarenotalone</t>
  </si>
  <si>
    <t>sparearose attd2019</t>
  </si>
  <si>
    <t>mondaymotivation diabetesmoments peersupport inspirationexchange</t>
  </si>
  <si>
    <t>type2diabetes happyvalentinesday2019</t>
  </si>
  <si>
    <t>sparearose happyvalentinesday2019</t>
  </si>
  <si>
    <t>valentinesday2019 type2diabetes peersupport</t>
  </si>
  <si>
    <t>diabetes mondaymotivation peersupport diabetesmoments</t>
  </si>
  <si>
    <t>app accuchek</t>
  </si>
  <si>
    <t>accuchek medidor</t>
  </si>
  <si>
    <t>accuchek medidor alarma</t>
  </si>
  <si>
    <t>accuchek accucheck accucheckguide accucheckteststrips teststripsforsale brandnewmintboxes freeshipping wontlastlong makeanoffer ebaytopseller</t>
  </si>
  <si>
    <t>accuchek accu fastclix samedayshipping fastclix brandnewlancets diabeticsuppliesforsale</t>
  </si>
  <si>
    <t>accuchek accucheck fastclixlancets brandnew freesamedayshipping mintboxes experiation2022 ebay lancetsforsale</t>
  </si>
  <si>
    <t>accuchek lancingdevice freeshipping brandnewmintbox exp8 diabeticsuppliesforsale ebay</t>
  </si>
  <si>
    <t>https://pbs.twimg.com/media/Dzg-y6TV4AAiY2a.jpg</t>
  </si>
  <si>
    <t>https://pbs.twimg.com/media/DypHAzbXgAAp0Uz.jpg</t>
  </si>
  <si>
    <t>https://pbs.twimg.com/media/DypHTi1XcAAfwi9.jpg</t>
  </si>
  <si>
    <t>https://pbs.twimg.com/media/DypHkO6WoAAxSd3.jpg</t>
  </si>
  <si>
    <t>https://pbs.twimg.com/media/DypH4pxXQAA76uS.jpg</t>
  </si>
  <si>
    <t>https://pbs.twimg.com/media/DypINEmWsAAF1wC.jpg</t>
  </si>
  <si>
    <t>https://pbs.twimg.com/media/DzRm-NUX0AAkpLg.jpg</t>
  </si>
  <si>
    <t>https://pbs.twimg.com/media/DzmSb6IWwAIr5Si.jpg</t>
  </si>
  <si>
    <t>https://pbs.twimg.com/media/DzxikeGW0AE9jaz.jpg</t>
  </si>
  <si>
    <t>https://pbs.twimg.com/media/DzI0-yyXcAcH8Sd.jpg</t>
  </si>
  <si>
    <t>https://pbs.twimg.com/media/DylVpVRUUAU7b46.jpg</t>
  </si>
  <si>
    <t>https://pbs.twimg.com/tweet_video_thumb/DzJFdsBU8AA2_q1.jpg</t>
  </si>
  <si>
    <t>https://pbs.twimg.com/media/DzIOPCjWoAE-0rb.jpg</t>
  </si>
  <si>
    <t>https://pbs.twimg.com/media/DzNc3_lUcAMDu8g.jpg</t>
  </si>
  <si>
    <t>https://pbs.twimg.com/media/DzxCAZ7XcAIEZM7.jpg</t>
  </si>
  <si>
    <t>https://pbs.twimg.com/tweet_video_thumb/Dzxod15WkAQNErC.jpg</t>
  </si>
  <si>
    <t>https://pbs.twimg.com/media/DzJ7ya_VsAE03ZE.jpg</t>
  </si>
  <si>
    <t>https://pbs.twimg.com/media/Dzt7ISgWoAE3Ikd.jpg</t>
  </si>
  <si>
    <t>https://pbs.twimg.com/media/Dylcr-sXgAEdj8q.jpg</t>
  </si>
  <si>
    <t>https://pbs.twimg.com/media/DzKDITCW0AM5RDM.jpg</t>
  </si>
  <si>
    <t>https://pbs.twimg.com/media/DzS-KoRW0AAIWYS.jpg</t>
  </si>
  <si>
    <t>http://pbs.twimg.com/profile_images/938126381837357057/IGICXKTA_normal.jpg</t>
  </si>
  <si>
    <t>http://pbs.twimg.com/profile_images/781615325976662017/M-GoZjJE_normal.jpg</t>
  </si>
  <si>
    <t>http://pbs.twimg.com/profile_images/686209922481139717/Cf6vU7zn_normal.jpg</t>
  </si>
  <si>
    <t>http://abs.twimg.com/sticky/default_profile_images/default_profile_normal.png</t>
  </si>
  <si>
    <t>http://pbs.twimg.com/profile_images/908262706704257024/iSXH-PG1_normal.jpg</t>
  </si>
  <si>
    <t>http://pbs.twimg.com/profile_images/492096852699791360/ZZTjE2_p_normal.jpeg</t>
  </si>
  <si>
    <t>http://pbs.twimg.com/profile_images/1097325685268537344/TC2v1utr_normal.jpg</t>
  </si>
  <si>
    <t>http://pbs.twimg.com/profile_images/959490036877029377/z1gSzzib_normal.jpg</t>
  </si>
  <si>
    <t>http://pbs.twimg.com/profile_images/1097266305336373249/fOSe5VzX_normal.jpg</t>
  </si>
  <si>
    <t>http://pbs.twimg.com/profile_images/618019913442045952/iwIoJrbD_normal.jpg</t>
  </si>
  <si>
    <t>http://pbs.twimg.com/profile_images/1012011869975048193/Jy9eUhY__normal.jpg</t>
  </si>
  <si>
    <t>http://pbs.twimg.com/profile_images/1011258903403917313/8KannnG-_normal.jpg</t>
  </si>
  <si>
    <t>http://pbs.twimg.com/profile_images/754276161178505217/ip3gkpak_normal.jpg</t>
  </si>
  <si>
    <t>http://pbs.twimg.com/profile_images/1075710136/facebook_profile_normal.jpg</t>
  </si>
  <si>
    <t>http://pbs.twimg.com/profile_images/599363372778397696/KgwAoN4p_normal.jpg</t>
  </si>
  <si>
    <t>http://pbs.twimg.com/profile_images/908327820484501504/WvgTayLK_normal.jpg</t>
  </si>
  <si>
    <t>http://pbs.twimg.com/profile_images/793498273403199488/OoFtxree_normal.jpg</t>
  </si>
  <si>
    <t>http://pbs.twimg.com/profile_images/1075029961654833152/d3wT-BwI_normal.jpg</t>
  </si>
  <si>
    <t>http://pbs.twimg.com/profile_images/1051582385760989186/QTj-PfZt_normal.jpg</t>
  </si>
  <si>
    <t>http://pbs.twimg.com/profile_images/761385095387152384/wjq3K-W__normal.jpg</t>
  </si>
  <si>
    <t>http://pbs.twimg.com/profile_images/1088387094462877697/DxP6bQne_normal.jpg</t>
  </si>
  <si>
    <t>http://pbs.twimg.com/profile_images/74119015/avatar7485_1.gif_normal.jpeg</t>
  </si>
  <si>
    <t>http://pbs.twimg.com/profile_images/762454744094822401/NWoCkYPy_normal.jpg</t>
  </si>
  <si>
    <t>http://pbs.twimg.com/profile_images/901170317749571585/wdLRMqgZ_normal.jpg</t>
  </si>
  <si>
    <t>http://pbs.twimg.com/profile_images/1046536445672865792/1ZQM9lNr_normal.jpg</t>
  </si>
  <si>
    <t>http://pbs.twimg.com/profile_images/887996557286666240/9U9sDjxr_normal.jpg</t>
  </si>
  <si>
    <t>http://pbs.twimg.com/profile_images/1063194030111113216/-IKLo02r_normal.jpg</t>
  </si>
  <si>
    <t>http://pbs.twimg.com/profile_images/1017076004102303744/Ee4VXFgL_normal.jpg</t>
  </si>
  <si>
    <t>http://pbs.twimg.com/profile_images/1084920961361600512/XEq12JCQ_normal.jpg</t>
  </si>
  <si>
    <t>http://pbs.twimg.com/profile_images/1097726252721557504/K5hgGbr9_normal.jpg</t>
  </si>
  <si>
    <t>http://pbs.twimg.com/profile_images/893913189502640128/oz-i_N9-_normal.jpg</t>
  </si>
  <si>
    <t>http://pbs.twimg.com/profile_images/1076105606275174400/Pe0mHbRO_normal.jpg</t>
  </si>
  <si>
    <t>http://pbs.twimg.com/profile_images/843312466280960000/lGHSSd0X_normal.jpg</t>
  </si>
  <si>
    <t>https://twitter.com/jeffbman/status/1094425927512137729</t>
  </si>
  <si>
    <t>https://twitter.com/sharpermanstan/status/1094581269428621313</t>
  </si>
  <si>
    <t>https://twitter.com/tims_pants/status/1095011281499766790</t>
  </si>
  <si>
    <t>https://twitter.com/brightember/status/1095072644481855488</t>
  </si>
  <si>
    <t>https://twitter.com/accuchek_de/status/1095601077171441664</t>
  </si>
  <si>
    <t>https://twitter.com/accuchek_de/status/1094876292879736833</t>
  </si>
  <si>
    <t>https://twitter.com/lisajeynd/status/1095792448410923013</t>
  </si>
  <si>
    <t>https://twitter.com/melodywhore/status/1095800808036278279</t>
  </si>
  <si>
    <t>https://twitter.com/bhinneka/status/1096695690200137728</t>
  </si>
  <si>
    <t>https://twitter.com/diabeteshf/status/1097274495763730435</t>
  </si>
  <si>
    <t>https://twitter.com/tayloraschott/status/1097561654621925377</t>
  </si>
  <si>
    <t>https://twitter.com/hakimgzl89/status/1097570394255421441</t>
  </si>
  <si>
    <t>https://twitter.com/stephenstype1/status/1097622382775320577</t>
  </si>
  <si>
    <t>https://twitter.com/stephenstype1/status/1097622523074830336</t>
  </si>
  <si>
    <t>https://twitter.com/lifeofadiabetic/status/1097622681472716803</t>
  </si>
  <si>
    <t>https://twitter.com/bianske/status/1097518353072173056</t>
  </si>
  <si>
    <t>https://twitter.com/bianske/status/1097519197561737216</t>
  </si>
  <si>
    <t>https://twitter.com/accuchek_nl/status/1097745878146826240</t>
  </si>
  <si>
    <t>https://twitter.com/accuchek_nl/status/1094943131567620098</t>
  </si>
  <si>
    <t>https://twitter.com/accuchek_nl/status/1095668410619289601</t>
  </si>
  <si>
    <t>https://twitter.com/accuchek_nl/status/1095955552939724800</t>
  </si>
  <si>
    <t>https://twitter.com/accuchek_nl/status/1096287993416073217</t>
  </si>
  <si>
    <t>https://twitter.com/accuchek_nl/status/1096432726343909376</t>
  </si>
  <si>
    <t>https://twitter.com/accuchek_nl/status/1097481356945305600</t>
  </si>
  <si>
    <t>https://twitter.com/peterbdale/status/1097768309141921793</t>
  </si>
  <si>
    <t>https://twitter.com/accuchek_pk/status/1095613880963874821</t>
  </si>
  <si>
    <t>https://twitter.com/accuchek_pk/status/1097069044589580289</t>
  </si>
  <si>
    <t>https://twitter.com/accuchek_pk/status/1097860888458084353</t>
  </si>
  <si>
    <t>https://twitter.com/lipbalmdesigns/status/1094699289719263233</t>
  </si>
  <si>
    <t>https://twitter.com/lipbalmdesigns/status/1095120620940079104</t>
  </si>
  <si>
    <t>https://twitter.com/lipbalmdesigns/status/1095127285819211776</t>
  </si>
  <si>
    <t>https://twitter.com/lipbalmdesigns/status/1097183366091366402</t>
  </si>
  <si>
    <t>https://twitter.com/lipbalmdesigns/status/1097231056498016256</t>
  </si>
  <si>
    <t>https://twitter.com/lipbalmdesigns/status/1097892823322497024</t>
  </si>
  <si>
    <t>https://twitter.com/accuchek_us/status/1094961234783469569</t>
  </si>
  <si>
    <t>https://twitter.com/cwdiabetes/status/1094972786907451392</t>
  </si>
  <si>
    <t>https://twitter.com/kfer_games/status/1094964746128969728</t>
  </si>
  <si>
    <t>https://twitter.com/kfer_games/status/1094979721744605184</t>
  </si>
  <si>
    <t>https://twitter.com/kfer_games/status/1094990731268313088</t>
  </si>
  <si>
    <t>https://twitter.com/accuchek_us/status/1094963389053521920</t>
  </si>
  <si>
    <t>https://twitter.com/accuchek_us/status/1094979975445467136</t>
  </si>
  <si>
    <t>https://twitter.com/accuchek_us/status/1094995048243048448</t>
  </si>
  <si>
    <t>https://twitter.com/ada_diabetespro/status/1094996096512868353</t>
  </si>
  <si>
    <t>https://twitter.com/accuchek_us/status/1094996930118254593</t>
  </si>
  <si>
    <t>https://twitter.com/diabetesheroes/status/1095013431420149760</t>
  </si>
  <si>
    <t>https://twitter.com/accuchek_us/status/1095017037871616000</t>
  </si>
  <si>
    <t>https://twitter.com/diatribenews/status/1092852858985172992</t>
  </si>
  <si>
    <t>https://twitter.com/accuchek_us/status/1095051141421977601</t>
  </si>
  <si>
    <t>https://twitter.com/accuchek_us/status/1095056813081399302</t>
  </si>
  <si>
    <t>https://twitter.com/accuchek_us/status/1095310445706137603</t>
  </si>
  <si>
    <t>https://twitter.com/hangrypancreas/status/1095043762957340672</t>
  </si>
  <si>
    <t>https://twitter.com/hangrypancreas/status/1095063004020797440</t>
  </si>
  <si>
    <t>https://twitter.com/accuchek_us/status/1095014493975916544</t>
  </si>
  <si>
    <t>https://twitter.com/accuchek_us/status/1095053515179913222</t>
  </si>
  <si>
    <t>https://twitter.com/accuchek_us/status/1095312023905292295</t>
  </si>
  <si>
    <t>https://twitter.com/diabetesmine/status/1095057386744745984</t>
  </si>
  <si>
    <t>https://twitter.com/accuchek_us/status/1095012830540115968</t>
  </si>
  <si>
    <t>https://twitter.com/accuchek_us/status/1095331868218703872</t>
  </si>
  <si>
    <t>https://twitter.com/johnspiral/status/1096031169777467394</t>
  </si>
  <si>
    <t>https://twitter.com/johnspiral/status/1096493782726557697</t>
  </si>
  <si>
    <t>https://twitter.com/accuchek_us/status/1096085331626082307</t>
  </si>
  <si>
    <t>https://twitter.com/pbluenovember/status/1095673634377609217</t>
  </si>
  <si>
    <t>https://twitter.com/accuchek_us/status/1096106178503999489</t>
  </si>
  <si>
    <t>https://twitter.com/grumpy_pumper/status/1094845990392291328</t>
  </si>
  <si>
    <t>https://twitter.com/grumpy_pumper/status/1095947477193236480</t>
  </si>
  <si>
    <t>https://twitter.com/grumpy_pumper/status/1095418999326863360</t>
  </si>
  <si>
    <t>https://twitter.com/accuchek_us/status/1095050957065515008</t>
  </si>
  <si>
    <t>https://twitter.com/accuchek_us/status/1095322750380584961</t>
  </si>
  <si>
    <t>https://twitter.com/accuchek_us/status/1095418735077277696</t>
  </si>
  <si>
    <t>https://twitter.com/accuchek_us/status/1095421481314648065</t>
  </si>
  <si>
    <t>https://twitter.com/accuchek_us/status/1096107385184284673</t>
  </si>
  <si>
    <t>https://twitter.com/accuchek_us/status/1096147700121251842</t>
  </si>
  <si>
    <t>https://twitter.com/accuchek_us/status/1096159290451259398</t>
  </si>
  <si>
    <t>https://twitter.com/lifeforachild/status/1096347064559067138</t>
  </si>
  <si>
    <t>https://twitter.com/accuchek_us/status/1096461369975734273</t>
  </si>
  <si>
    <t>https://twitter.com/accuchek_us/status/1096465632923652096</t>
  </si>
  <si>
    <t>https://twitter.com/accuchek_us/status/1096466614642454528</t>
  </si>
  <si>
    <t>https://twitter.com/marcynovakwx/status/1096466475177656320</t>
  </si>
  <si>
    <t>https://twitter.com/accuchek_us/status/1096466183660994562</t>
  </si>
  <si>
    <t>https://twitter.com/accuchek_us/status/1096486944882782210</t>
  </si>
  <si>
    <t>https://twitter.com/justiceseeker03/status/1096112626218749953</t>
  </si>
  <si>
    <t>https://twitter.com/justiceseeker03/status/1096497009186562049</t>
  </si>
  <si>
    <t>https://twitter.com/justiceseeker03/status/1096507743857528832</t>
  </si>
  <si>
    <t>https://twitter.com/accuchek_us/status/1096489135764881409</t>
  </si>
  <si>
    <t>https://twitter.com/accuchek_us/status/1096505970077982722</t>
  </si>
  <si>
    <t>https://twitter.com/chelcierice/status/1097230130051760128</t>
  </si>
  <si>
    <t>https://twitter.com/accuchek_us/status/1097495487173849088</t>
  </si>
  <si>
    <t>https://twitter.com/beyondtype2/status/1095389273585418240</t>
  </si>
  <si>
    <t>https://twitter.com/beyondtype2/status/1096182997512900608</t>
  </si>
  <si>
    <t>https://twitter.com/beyondtype2/status/1097608551109820416</t>
  </si>
  <si>
    <t>https://twitter.com/accuchek_us/status/1095389494717661184</t>
  </si>
  <si>
    <t>https://twitter.com/accuchek_us/status/1095390151268859904</t>
  </si>
  <si>
    <t>https://twitter.com/accuchek_us/status/1096461635894591488</t>
  </si>
  <si>
    <t>https://twitter.com/accuchek_us/status/1097605299148599298</t>
  </si>
  <si>
    <t>https://twitter.com/accuchek_us/status/1097844450510942208</t>
  </si>
  <si>
    <t>https://twitter.com/accuchek_us/status/1097846456474628096</t>
  </si>
  <si>
    <t>https://twitter.com/accuchek_us/status/1097850428241428480</t>
  </si>
  <si>
    <t>https://twitter.com/accuchek_us/status/1097851171048443904</t>
  </si>
  <si>
    <t>https://twitter.com/renzas/status/1097825006434828288</t>
  </si>
  <si>
    <t>https://twitter.com/accuchek_us/status/1097868449886412800</t>
  </si>
  <si>
    <t>https://twitter.com/pinkieheather/status/1096159387067076608</t>
  </si>
  <si>
    <t>https://twitter.com/pinkieheather/status/1096495302540955651</t>
  </si>
  <si>
    <t>https://twitter.com/pinkieheather/status/1097868832117542912</t>
  </si>
  <si>
    <t>https://twitter.com/accuchek_us/status/1096158851018252288</t>
  </si>
  <si>
    <t>https://twitter.com/accuchek_us/status/1096487826580013056</t>
  </si>
  <si>
    <t>https://twitter.com/accuchek_us/status/1097867324797976578</t>
  </si>
  <si>
    <t>https://twitter.com/accuchek_us/status/1097879906929856513</t>
  </si>
  <si>
    <t>https://twitter.com/thedinobetic/status/1097895989099274240</t>
  </si>
  <si>
    <t>https://twitter.com/accuchek_us/status/1097844084784418816</t>
  </si>
  <si>
    <t>https://twitter.com/accuchek_us/status/1097910583213674498</t>
  </si>
  <si>
    <t>https://twitter.com/accuchek_us/status/1097912228777521153</t>
  </si>
  <si>
    <t>https://twitter.com/accuchek_us/status/1095056418141622274</t>
  </si>
  <si>
    <t>https://twitter.com/accuchek_us/status/1095074317199642625</t>
  </si>
  <si>
    <t>https://twitter.com/accuchek_us/status/1096105185963843584</t>
  </si>
  <si>
    <t>https://twitter.com/accuchek_us/status/1096105912383746048</t>
  </si>
  <si>
    <t>https://twitter.com/accuchek_us/status/1096107213553311746</t>
  </si>
  <si>
    <t>https://twitter.com/accuchek_us/status/1096127977304272896</t>
  </si>
  <si>
    <t>https://twitter.com/accuchek_us/status/1097606387499184128</t>
  </si>
  <si>
    <t>https://twitter.com/accuchekchile/status/1094929044813111298</t>
  </si>
  <si>
    <t>https://twitter.com/accuchekchile/status/1095382024901267456</t>
  </si>
  <si>
    <t>https://twitter.com/accuchekchile/status/1096106802037604353</t>
  </si>
  <si>
    <t>https://twitter.com/accuchekchile/status/1097925322052456448</t>
  </si>
  <si>
    <t>https://twitter.com/accuchekchile/status/1097948939326754817</t>
  </si>
  <si>
    <t>https://twitter.com/sweetpeagifts/status/1094684815587246080</t>
  </si>
  <si>
    <t>https://twitter.com/sweetpeagifts/status/1094692667823411200</t>
  </si>
  <si>
    <t>https://twitter.com/sweetpeagifts/status/1094770720742219777</t>
  </si>
  <si>
    <t>https://twitter.com/sweetpeagifts/status/1095120435803492352</t>
  </si>
  <si>
    <t>https://twitter.com/sweetpeagifts/status/1096919599931686912</t>
  </si>
  <si>
    <t>https://twitter.com/sweetpeagifts/status/1096960067608473600</t>
  </si>
  <si>
    <t>https://twitter.com/sweetpeagifts/status/1097183069247811587</t>
  </si>
  <si>
    <t>https://twitter.com/sweetpeagifts/status/1097287250185019393</t>
  </si>
  <si>
    <t>https://twitter.com/sweetpeagifts/status/1097875144826081283</t>
  </si>
  <si>
    <t>https://twitter.com/sweetpeagifts/status/1097878406459469824</t>
  </si>
  <si>
    <t>https://twitter.com/sweetpeagifts/status/1097949888481054720</t>
  </si>
  <si>
    <t>1094425927512137729</t>
  </si>
  <si>
    <t>1094581269428621313</t>
  </si>
  <si>
    <t>1095011281499766790</t>
  </si>
  <si>
    <t>1095072644481855488</t>
  </si>
  <si>
    <t>1095601077171441664</t>
  </si>
  <si>
    <t>1094876292879736833</t>
  </si>
  <si>
    <t>1095792448410923013</t>
  </si>
  <si>
    <t>1095800808036278279</t>
  </si>
  <si>
    <t>1096695690200137728</t>
  </si>
  <si>
    <t>1097274495763730435</t>
  </si>
  <si>
    <t>1097561654621925377</t>
  </si>
  <si>
    <t>1097570394255421441</t>
  </si>
  <si>
    <t>1097622382775320577</t>
  </si>
  <si>
    <t>1097622523074830336</t>
  </si>
  <si>
    <t>1097622681472716803</t>
  </si>
  <si>
    <t>1097518353072173056</t>
  </si>
  <si>
    <t>1097519197561737216</t>
  </si>
  <si>
    <t>1097745878146826240</t>
  </si>
  <si>
    <t>1094943131567620098</t>
  </si>
  <si>
    <t>1095668410619289601</t>
  </si>
  <si>
    <t>1095955552939724800</t>
  </si>
  <si>
    <t>1096287993416073217</t>
  </si>
  <si>
    <t>1096432726343909376</t>
  </si>
  <si>
    <t>1097481356945305600</t>
  </si>
  <si>
    <t>1097768309141921793</t>
  </si>
  <si>
    <t>1095613880963874821</t>
  </si>
  <si>
    <t>1097069044589580289</t>
  </si>
  <si>
    <t>1097860888458084353</t>
  </si>
  <si>
    <t>1094699289719263233</t>
  </si>
  <si>
    <t>1095120620940079104</t>
  </si>
  <si>
    <t>1095127285819211776</t>
  </si>
  <si>
    <t>1097183366091366402</t>
  </si>
  <si>
    <t>1097231056498016256</t>
  </si>
  <si>
    <t>1097892823322497024</t>
  </si>
  <si>
    <t>1094961234783469569</t>
  </si>
  <si>
    <t>1094972786907451392</t>
  </si>
  <si>
    <t>1094964746128969728</t>
  </si>
  <si>
    <t>1094979721744605184</t>
  </si>
  <si>
    <t>1094990731268313088</t>
  </si>
  <si>
    <t>1094963389053521920</t>
  </si>
  <si>
    <t>1094979975445467136</t>
  </si>
  <si>
    <t>1094995048243048448</t>
  </si>
  <si>
    <t>1094996096512868353</t>
  </si>
  <si>
    <t>1094996930118254593</t>
  </si>
  <si>
    <t>1095013431420149760</t>
  </si>
  <si>
    <t>1095017037871616000</t>
  </si>
  <si>
    <t>1092852858985172992</t>
  </si>
  <si>
    <t>1095051141421977601</t>
  </si>
  <si>
    <t>1095056813081399302</t>
  </si>
  <si>
    <t>1095310445706137603</t>
  </si>
  <si>
    <t>1095043762957340672</t>
  </si>
  <si>
    <t>1095063004020797440</t>
  </si>
  <si>
    <t>1095014493975916544</t>
  </si>
  <si>
    <t>1095053515179913222</t>
  </si>
  <si>
    <t>1095312023905292295</t>
  </si>
  <si>
    <t>1095057386744745984</t>
  </si>
  <si>
    <t>1095012830540115968</t>
  </si>
  <si>
    <t>1095331868218703872</t>
  </si>
  <si>
    <t>1096031169777467394</t>
  </si>
  <si>
    <t>1096493782726557697</t>
  </si>
  <si>
    <t>1096085331626082307</t>
  </si>
  <si>
    <t>1095673634377609217</t>
  </si>
  <si>
    <t>1096106178503999489</t>
  </si>
  <si>
    <t>1094845990392291328</t>
  </si>
  <si>
    <t>1095947477193236480</t>
  </si>
  <si>
    <t>1095418999326863360</t>
  </si>
  <si>
    <t>1095050957065515008</t>
  </si>
  <si>
    <t>1095322750380584961</t>
  </si>
  <si>
    <t>1095418735077277696</t>
  </si>
  <si>
    <t>1095421481314648065</t>
  </si>
  <si>
    <t>1096107385184284673</t>
  </si>
  <si>
    <t>1096147700121251842</t>
  </si>
  <si>
    <t>1096159290451259398</t>
  </si>
  <si>
    <t>1096347064559067138</t>
  </si>
  <si>
    <t>1096461369975734273</t>
  </si>
  <si>
    <t>1096465632923652096</t>
  </si>
  <si>
    <t>1096466614642454528</t>
  </si>
  <si>
    <t>1096466475177656320</t>
  </si>
  <si>
    <t>1096466183660994562</t>
  </si>
  <si>
    <t>1096486944882782210</t>
  </si>
  <si>
    <t>1096112626218749953</t>
  </si>
  <si>
    <t>1096497009186562049</t>
  </si>
  <si>
    <t>1096507743857528832</t>
  </si>
  <si>
    <t>1096489135764881409</t>
  </si>
  <si>
    <t>1096505970077982722</t>
  </si>
  <si>
    <t>1097230130051760128</t>
  </si>
  <si>
    <t>1097495487173849088</t>
  </si>
  <si>
    <t>1095389273585418240</t>
  </si>
  <si>
    <t>1096182997512900608</t>
  </si>
  <si>
    <t>1097608551109820416</t>
  </si>
  <si>
    <t>1095389494717661184</t>
  </si>
  <si>
    <t>1095390151268859904</t>
  </si>
  <si>
    <t>1096461635894591488</t>
  </si>
  <si>
    <t>1097605299148599298</t>
  </si>
  <si>
    <t>1097844450510942208</t>
  </si>
  <si>
    <t>1097846456474628096</t>
  </si>
  <si>
    <t>1097850428241428480</t>
  </si>
  <si>
    <t>1097851171048443904</t>
  </si>
  <si>
    <t>1097825006434828288</t>
  </si>
  <si>
    <t>1097868449886412800</t>
  </si>
  <si>
    <t>1096159387067076608</t>
  </si>
  <si>
    <t>1096495302540955651</t>
  </si>
  <si>
    <t>1097868832117542912</t>
  </si>
  <si>
    <t>1096158851018252288</t>
  </si>
  <si>
    <t>1096487826580013056</t>
  </si>
  <si>
    <t>1097867324797976578</t>
  </si>
  <si>
    <t>1097879906929856513</t>
  </si>
  <si>
    <t>1097895989099274240</t>
  </si>
  <si>
    <t>1097844084784418816</t>
  </si>
  <si>
    <t>1097910583213674498</t>
  </si>
  <si>
    <t>1097912228777521153</t>
  </si>
  <si>
    <t>1095056418141622274</t>
  </si>
  <si>
    <t>1095074317199642625</t>
  </si>
  <si>
    <t>1096105185963843584</t>
  </si>
  <si>
    <t>1096105912383746048</t>
  </si>
  <si>
    <t>1096107213553311746</t>
  </si>
  <si>
    <t>1096127977304272896</t>
  </si>
  <si>
    <t>1097606387499184128</t>
  </si>
  <si>
    <t>1094929044813111298</t>
  </si>
  <si>
    <t>1095382024901267456</t>
  </si>
  <si>
    <t>1096106802037604353</t>
  </si>
  <si>
    <t>1097925322052456448</t>
  </si>
  <si>
    <t>1097948939326754817</t>
  </si>
  <si>
    <t>1094684815587246080</t>
  </si>
  <si>
    <t>1094692667823411200</t>
  </si>
  <si>
    <t>1094770720742219777</t>
  </si>
  <si>
    <t>1095120435803492352</t>
  </si>
  <si>
    <t>1096919599931686912</t>
  </si>
  <si>
    <t>1096960067608473600</t>
  </si>
  <si>
    <t>1097183069247811587</t>
  </si>
  <si>
    <t>1097287250185019393</t>
  </si>
  <si>
    <t>1097875144826081283</t>
  </si>
  <si>
    <t>1097878406459469824</t>
  </si>
  <si>
    <t>1097949888481054720</t>
  </si>
  <si>
    <t>1095010616861958144</t>
  </si>
  <si>
    <t>1095792054855262208</t>
  </si>
  <si>
    <t>964504200380993536</t>
  </si>
  <si>
    <t>1097559622326530048</t>
  </si>
  <si>
    <t>1097587795936329731</t>
  </si>
  <si>
    <t>1094581777144971270</t>
  </si>
  <si>
    <t>1094447527837995008</t>
  </si>
  <si>
    <t>1094874327500115970</t>
  </si>
  <si>
    <t>1090395211015114752</t>
  </si>
  <si>
    <t>1095043599320973320</t>
  </si>
  <si>
    <t>1095064108666404865</t>
  </si>
  <si>
    <t>1094536735252332544</t>
  </si>
  <si>
    <t>1095415709910396930</t>
  </si>
  <si>
    <t>1095557926549422080</t>
  </si>
  <si>
    <t>1096097157990490113</t>
  </si>
  <si>
    <t>1096464052438601734</t>
  </si>
  <si>
    <t>1096463757230764033</t>
  </si>
  <si>
    <t>1096463867633377290</t>
  </si>
  <si>
    <t>1097606494810386432</t>
  </si>
  <si>
    <t>1097848621326831616</t>
  </si>
  <si>
    <t>1097842112526278656</t>
  </si>
  <si>
    <t>1096108582892900352</t>
  </si>
  <si>
    <t>1097823374787645442</t>
  </si>
  <si>
    <t>1097655674539069442</t>
  </si>
  <si>
    <t/>
  </si>
  <si>
    <t>26865139</t>
  </si>
  <si>
    <t>242255142</t>
  </si>
  <si>
    <t>898143398296682496</t>
  </si>
  <si>
    <t>216716662</t>
  </si>
  <si>
    <t>3362741</t>
  </si>
  <si>
    <t>236199131</t>
  </si>
  <si>
    <t>560701985</t>
  </si>
  <si>
    <t>165693021</t>
  </si>
  <si>
    <t>198288711</t>
  </si>
  <si>
    <t>3588618214</t>
  </si>
  <si>
    <t>127363719</t>
  </si>
  <si>
    <t>20154733</t>
  </si>
  <si>
    <t>20064228</t>
  </si>
  <si>
    <t>134424503</t>
  </si>
  <si>
    <t>27914143</t>
  </si>
  <si>
    <t>62430721</t>
  </si>
  <si>
    <t>19744013</t>
  </si>
  <si>
    <t>809198082</t>
  </si>
  <si>
    <t>18582971</t>
  </si>
  <si>
    <t>437949816</t>
  </si>
  <si>
    <t>2522335141</t>
  </si>
  <si>
    <t>280366012</t>
  </si>
  <si>
    <t>1146845174</t>
  </si>
  <si>
    <t>1032847614</t>
  </si>
  <si>
    <t>758780144538583040</t>
  </si>
  <si>
    <t>7035392</t>
  </si>
  <si>
    <t>3366476494</t>
  </si>
  <si>
    <t>392939310</t>
  </si>
  <si>
    <t>5299942</t>
  </si>
  <si>
    <t>333339802</t>
  </si>
  <si>
    <t>2873250622</t>
  </si>
  <si>
    <t>497609330</t>
  </si>
  <si>
    <t>776844760476712960</t>
  </si>
  <si>
    <t>52137566</t>
  </si>
  <si>
    <t>en</t>
  </si>
  <si>
    <t>und</t>
  </si>
  <si>
    <t>de</t>
  </si>
  <si>
    <t>in</t>
  </si>
  <si>
    <t>ca</t>
  </si>
  <si>
    <t>nl</t>
  </si>
  <si>
    <t>es</t>
  </si>
  <si>
    <t>1094405345294856192</t>
  </si>
  <si>
    <t>1094966789233131521</t>
  </si>
  <si>
    <t>1097505266998890496</t>
  </si>
  <si>
    <t>1096014451319492608</t>
  </si>
  <si>
    <t>1090701433626902533</t>
  </si>
  <si>
    <t>1091558015541567489</t>
  </si>
  <si>
    <t>1096126035190411264</t>
  </si>
  <si>
    <t>Twitter Web Client</t>
  </si>
  <si>
    <t>Twitter for Android</t>
  </si>
  <si>
    <t>Twitter for iPhone</t>
  </si>
  <si>
    <t>Twitter Web App</t>
  </si>
  <si>
    <t>Hootsuite Inc.</t>
  </si>
  <si>
    <t>Sprout Social</t>
  </si>
  <si>
    <t>TweetDeck</t>
  </si>
  <si>
    <t>Salesforce - Social Studio</t>
  </si>
  <si>
    <t>Twitter Ads Composer</t>
  </si>
  <si>
    <t>Instagram</t>
  </si>
  <si>
    <t>-87.634643,24.396308 
-79.974307,24.396308 
-79.974307,31.001056 
-87.634643,31.001056</t>
  </si>
  <si>
    <t>-0.15191,51.410792 
-0.078902,51.410792 
-0.078902,51.509887 
-0.15191,51.509887</t>
  </si>
  <si>
    <t>-71.191421,42.227797 
-70.986004,42.227797 
-70.986004,42.399542 
-71.191421,42.399542</t>
  </si>
  <si>
    <t>-88.097892,37.771743 
-84.78458,37.771743 
-84.78458,41.761368 
-88.097892,41.761368</t>
  </si>
  <si>
    <t>United States</t>
  </si>
  <si>
    <t>United Kingdom</t>
  </si>
  <si>
    <t>US</t>
  </si>
  <si>
    <t>GB</t>
  </si>
  <si>
    <t>Florida, USA</t>
  </si>
  <si>
    <t>Lambeth, London</t>
  </si>
  <si>
    <t>Boston, MA</t>
  </si>
  <si>
    <t>Indiana, USA</t>
  </si>
  <si>
    <t>4ec01c9dbc693497</t>
  </si>
  <si>
    <t>4393349f368f67a1</t>
  </si>
  <si>
    <t>67b98f17fdcf20be</t>
  </si>
  <si>
    <t>1010ecfa7d3a40f8</t>
  </si>
  <si>
    <t>Florida</t>
  </si>
  <si>
    <t>Lambeth</t>
  </si>
  <si>
    <t>Boston</t>
  </si>
  <si>
    <t>Indiana</t>
  </si>
  <si>
    <t>admin</t>
  </si>
  <si>
    <t>city</t>
  </si>
  <si>
    <t>https://api.twitter.com/1.1/geo/id/4ec01c9dbc693497.json</t>
  </si>
  <si>
    <t>https://api.twitter.com/1.1/geo/id/4393349f368f67a1.json</t>
  </si>
  <si>
    <t>https://api.twitter.com/1.1/geo/id/67b98f17fdcf20be.json</t>
  </si>
  <si>
    <t>https://api.twitter.com/1.1/geo/id/1010ecfa7d3a40f8.json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</si>
  <si>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</si>
  <si>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</si>
  <si>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</si>
  <si>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</si>
  <si>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</si>
  <si>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</si>
  <si>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</si>
  <si>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</si>
  <si>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</si>
  <si>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</si>
  <si>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</si>
  <si>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</si>
  <si>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</si>
  <si>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</si>
  <si>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</si>
  <si>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</si>
  <si>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</si>
  <si>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</si>
  <si>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</si>
  <si>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</si>
  <si>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</si>
  <si>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Jeff Beeman Online</t>
  </si>
  <si>
    <t>eBay</t>
  </si>
  <si>
    <t>stan harper</t>
  </si>
  <si>
    <t>UWF Innovation Institute</t>
  </si>
  <si>
    <t>Amer. Diabetes Assn.</t>
  </si>
  <si>
    <t>Medtronic Diabetes</t>
  </si>
  <si>
    <t>Insulet Corp</t>
  </si>
  <si>
    <t>Eli Lilly and Company</t>
  </si>
  <si>
    <t>Merck</t>
  </si>
  <si>
    <t>Roche</t>
  </si>
  <si>
    <t>Bayer Crop Science</t>
  </si>
  <si>
    <t>Bayer AG</t>
  </si>
  <si>
    <t>Abbott</t>
  </si>
  <si>
    <t>Pensacola Socialdesk</t>
  </si>
  <si>
    <t>Doolittle Institute</t>
  </si>
  <si>
    <t>IHMC</t>
  </si>
  <si>
    <t>HCA</t>
  </si>
  <si>
    <t>Sacred Heart</t>
  </si>
  <si>
    <t>Baptist Health Care</t>
  </si>
  <si>
    <t>Andrews Institute</t>
  </si>
  <si>
    <t>ADA DiabetesPro</t>
  </si>
  <si>
    <t>Accu-Chek US</t>
  </si>
  <si>
    <t>Tim S</t>
  </si>
  <si>
    <t>Diabetes Technology</t>
  </si>
  <si>
    <t>Dexcom</t>
  </si>
  <si>
    <t>1BloodyDrop</t>
  </si>
  <si>
    <t>J. Trupp</t>
  </si>
  <si>
    <t>Accu-Chek.de</t>
  </si>
  <si>
    <t>Diabetes-leben.com</t>
  </si>
  <si>
    <t>Lisa Donatini</t>
  </si>
  <si>
    <t>GBDoc tweetchat Host</t>
  </si>
  <si>
    <t>melodywhore_xD83D__xDC0D_</t>
  </si>
  <si>
    <t>Bhinneka.Com</t>
  </si>
  <si>
    <t>Tudiabetes.org</t>
  </si>
  <si>
    <t>Taylor</t>
  </si>
  <si>
    <t>Accu-Chek Canada</t>
  </si>
  <si>
    <t>Pepe Grillo</t>
  </si>
  <si>
    <t>Sopitas</t>
  </si>
  <si>
    <t>StephenS</t>
  </si>
  <si>
    <t>Cherise/LADA</t>
  </si>
  <si>
    <t>Chris Stocker</t>
  </si>
  <si>
    <t>Michael Ratrie</t>
  </si>
  <si>
    <t>Bianske</t>
  </si>
  <si>
    <t>Roche Diabetes Care</t>
  </si>
  <si>
    <t>Pete Dale</t>
  </si>
  <si>
    <t>Abbott FreeStyle</t>
  </si>
  <si>
    <t>Accu-Chek Pakistan</t>
  </si>
  <si>
    <t>LipBalmDesigns</t>
  </si>
  <si>
    <t>Michael Ⓜ️</t>
  </si>
  <si>
    <t>Children with Diabetes</t>
  </si>
  <si>
    <t>Beyond Type 1</t>
  </si>
  <si>
    <t>Kfer Kneeds koffee..</t>
  </si>
  <si>
    <t>Dave Murray</t>
  </si>
  <si>
    <t>DiabetesHeroSquad</t>
  </si>
  <si>
    <t>diaTribe</t>
  </si>
  <si>
    <t>DiabetesSisters</t>
  </si>
  <si>
    <t>Ashley Ng</t>
  </si>
  <si>
    <t>DiabetesMine</t>
  </si>
  <si>
    <t>John</t>
  </si>
  <si>
    <t>Project BlueNovember</t>
  </si>
  <si>
    <t>The Grumpy Pumper</t>
  </si>
  <si>
    <t>Renza / Diabetogenic</t>
  </si>
  <si>
    <t>Rachel Mayo ☀️</t>
  </si>
  <si>
    <t>April Ormand</t>
  </si>
  <si>
    <t>Life for a Child</t>
  </si>
  <si>
    <t>Steph_xD83C__xDF40_</t>
  </si>
  <si>
    <t>#RealTalkwithLaTanyha</t>
  </si>
  <si>
    <t>Marcy Novak</t>
  </si>
  <si>
    <t>_xD83E__xDDDA_‍♀️Justiceseeker_xD83E__xDDDA_‍♂️☃️</t>
  </si>
  <si>
    <t>A Diabetic Comic</t>
  </si>
  <si>
    <t>Beyond Type 2</t>
  </si>
  <si>
    <t>Kris Gainsforth</t>
  </si>
  <si>
    <t>Nellie Chanel'</t>
  </si>
  <si>
    <t>kayleigh❄️</t>
  </si>
  <si>
    <t>Heather</t>
  </si>
  <si>
    <t>dinobetic</t>
  </si>
  <si>
    <t>Accu-Chek Chile</t>
  </si>
  <si>
    <t>Sweetpea Gifts</t>
  </si>
  <si>
    <t>Sharing With Today's Re-Selling / eBay  Community How To Generate More Traffic and Sales By Leveraging Simple Online Systems. #freeleadsystem #jeffbeemanonline</t>
  </si>
  <si>
    <t>If you have questions or need help please contact us at @AskeBay</t>
  </si>
  <si>
    <t>Change for the Better. We re-imagine learning by exploring, designing and delivering innovation to partners in higher education, corporate, non-profit and govt.</t>
  </si>
  <si>
    <t>Leading the fight to #StopDiabetes and its deadly consequences, and fighting for all those affected by #diabetes.</t>
  </si>
  <si>
    <t>The U.S. Medtronic Diabetes team answers your questions and shares tweets on living well and managing diabetes with technology.</t>
  </si>
  <si>
    <t>Lilly unites caring with discovery to create medicines that make life better for people around the world. https://t.co/LImF7tcvmO</t>
  </si>
  <si>
    <t>We have always been and always will be inventing for the single greatest purpose: Life. Intended for U.S. residents only. FLS: https://t.co/unmH53cudx</t>
  </si>
  <si>
    <t>Official Twitter handle for Roche with news &amp; updates on doing now what patients need next.</t>
  </si>
  <si>
    <t>Shaping agriculture to benefit farmers, consumers and our planet. 
Imprint &amp; Data Privacy Statement: https://t.co/a26xloZJof</t>
  </si>
  <si>
    <t>Advancing life - that's what we at Bayer are all about. Data Privacy Statement / Imprint: https://t.co/eBDcZTEYJ2</t>
  </si>
  <si>
    <t>This is technology at its most personal, to help you live your best, healthiest life. #lifetothefullest https://t.co/6IcXSYxpuw</t>
  </si>
  <si>
    <t>Empowering Thinkers, Makers &amp; Doers to Strengthen the Community</t>
  </si>
  <si>
    <t>Supporting + Strengthening AFRL/RW through technology transfer and transition, innovation and collaboration, and workforce development.</t>
  </si>
  <si>
    <t>Imperial Hotel Management College</t>
  </si>
  <si>
    <t>#HCA _xD83D__xDD1C_ COMING SOON</t>
  </si>
  <si>
    <t>News, events, and health tips from Sacred Heart Health System in Pensacola, Miramar Beach and Port St. Joe, Florida. Sacred Heart is an Ascension ministry.</t>
  </si>
  <si>
    <t>Baptist Health Care is a community-owned, not-for-profit health care organization committed to helping people throughout life's journey.</t>
  </si>
  <si>
    <t>Andrews Institute for Orthopaedics &amp; Sports medicine was founded by renowned sports surgeon Dr. James Andrews</t>
  </si>
  <si>
    <t>@AmDiabetesAssn DiabetesPro brings you everything a professional needs to know about #diabetes: news briefs, continuing education, journals, &amp; more! #ADA2019</t>
  </si>
  <si>
    <t>This account is dedicated to people with diabetes and their caregivers who are looking to connect with us, and to each other.</t>
  </si>
  <si>
    <t>Cricket fanatic, technophile, amateur photographer. Always have an opinion. Oh, and T1D.</t>
  </si>
  <si>
    <t>Diabetes Technology Society (DTS) is a nonprofit organization committed to promoting development and use of technology in the fight against diabetes.</t>
  </si>
  <si>
    <t>This is not an active account.</t>
  </si>
  <si>
    <t>We are on a mission to help you or your loved one living with type 1  diabetes to exercise.</t>
  </si>
  <si>
    <t>Diabetes ist Ausdauersport+macht mich wahnsinnig... Dipl. Redakteurin, Jumping-Fitness- und Spinning-Trainerin... ❤️Meinen Mann+BKHs❤️Marathon❤️Rennrad❤️Bloggen</t>
  </si>
  <si>
    <t>Italian / expat / music lover / Poets Of The Fall fan(atic) / Type 1 Dreamer</t>
  </si>
  <si>
    <t>Account for information &amp; hosting of the #gbdoc tweetchats. Not set up or run by any one person. FOR the diabetes community, BY the diabetes community.</t>
  </si>
  <si>
    <t>musician, vampire, poet, producer, snake owner • https://t.co/55cDSLAjiD • PR: @I_PR_THINGS</t>
  </si>
  <si>
    <t>Akun resmi https://t.co/6klMyOKRqS, Indonesia's No. 1 Online Store || Jl. Gunung Sahari Raya 73C No. 5-6 || +62-21-2929-2828</t>
  </si>
  <si>
    <t>A program of Beyond Type 1 a 501c3 nonprofit that connects, empowers, mobilizes #diabetes community. #livebeyond</t>
  </si>
  <si>
    <t>Accu-Chek helps to empower people living with #diabetes to live their lives to the fullest.</t>
  </si>
  <si>
    <t>Soy algo así como un Médico.</t>
  </si>
  <si>
    <t>Un tipo muy afortunado!
Contacto: sopitas@sopitas.com</t>
  </si>
  <si>
    <t>Writer &amp; Diabetes Advocate. Host of Diabetes By The Numbers podcast. Gives @ChampsWithD medals. Living with Type 1 diabetes since 1991. All opinions are my own.</t>
  </si>
  <si>
    <t>insta: @sweetercherise - wife, mom, change agent, founder #dsma &amp; creator #bluefridays.#ASUOnline Ambassador. Interest #diabetes&amp; digital media.Proverbs 31:8-9</t>
  </si>
  <si>
    <t>Type 1 Diabetes blogger writing about every day life with diabetes. Behind The Betes Podcast | Father | Husband | Entrepreneur | Vlogger | Author #diabetes</t>
  </si>
  <si>
    <t>Avid about MY life. @DPAC Champion. Tweets are my own opinions</t>
  </si>
  <si>
    <t>Prettig gestoorde oma uit Tollebeek van 2 kleinkids. Macrofotografie. Koken. Haken. Lezen.</t>
  </si>
  <si>
    <t>Roche Diabetes Care helpt mensen met diabetes de regie over hun leven met diabetes te krijgen en te behouden mede door hun Accu-Chek producten.</t>
  </si>
  <si>
    <t>trading..technology..tequila</t>
  </si>
  <si>
    <t>Committed to helping people with diabetes around the world achieve their best health. https://t.co/wWeQDjcBrd</t>
  </si>
  <si>
    <t>Accu-Chek is the brand of blood sugar-testing devices manufactured by Roche Diagnostics.</t>
  </si>
  <si>
    <t>We handcraft our own, All Natural, Organic Lip Balm and Design Lip Balm Labels for All Occasions!</t>
  </si>
  <si>
    <t>Laughter is the only way through this storm. @buddyschweitz ‘s fool. Accidental Activist. I believe most people are good. #theresistance ✌_xD83C__xDFFB__xD83E__xDD1F__xD83C__xDFFC__xD83C__xDDFA__xD83C__xDDF8__xD83C__xDFF3_️‍_xD83C__xDF08__xD83C__xDF0A__xD83D__xDDFD_</t>
  </si>
  <si>
    <t>Children with Diabetes provides education and support to families living with type 1 diabetes. _xD83D__xDE42_</t>
  </si>
  <si>
    <t>A global community for #T1D Rule Breakers, Risk Takers + Plan Makers. Dedicated to managing daily life with Type 1 diabetes on our way to a cure. #LiveBeyond</t>
  </si>
  <si>
    <t>dad of 4.
tired.
handsome.
modest.</t>
  </si>
  <si>
    <t>I do this, that, and the other.</t>
  </si>
  <si>
    <t>The Diabetes Hero Squad's mission is to educate, enlighten, and entertain people with diabetes of all ages. You can share our pics, but do not chop off website!</t>
  </si>
  <si>
    <t>Making Sense of Diabetes. We empower our readers w/actionable information for happier, healthier lives. Led by @KellyClose + @asbrown1. https://t.co/HNz2V7S1zy</t>
  </si>
  <si>
    <t>Education. Support. Advocacy. We focus on everything tied to women and diabetes. Our mission is to improve their health and quality of life.</t>
  </si>
  <si>
    <t>Co-founder @Beta_Change | Lecturer @LTUnutrition | Early Career Researcher | Diabetes Advocate | Dietitian | Tragic Cat Lover. Tweets are my own.</t>
  </si>
  <si>
    <t>A gold mine of straight talk and encouragement for people living with diabetes. Tweets by @AmyDBMine, @MHoskins2179 &amp; @ProbablyRachel</t>
  </si>
  <si>
    <t>planet saving madness and other strains of delusional psychosis</t>
  </si>
  <si>
    <t>A cohesive social media campaign to raise awareness for Type 1 diabetes - bringing together the ideas from a variety of people and organizations.</t>
  </si>
  <si>
    <t>T1D for 24 years. Pump user. Trainee grumpy old man. Not a patient representitive, voice, leader. nor expert patient. Not an Advocate Just a bloke with T1D.</t>
  </si>
  <si>
    <t>Diabetes patient advocate; writer; gorgeous girl's mum; musician's wife; wearer of stripes &amp; red lipstick; baker; punctuation nerd. Frequently found in NY.</t>
  </si>
  <si>
    <t>#T1D _xD83D__xDC89_ Speaker + Advo // JDRF Outreach Mgr //_xD83D__xDCA1_A Healthy Disrespect for the Impossible // #IVF Boy Mom _xD83D__xDC99_ 12/17/18 // IG: therachelmayo // God is good</t>
  </si>
  <si>
    <t>Appalachian State Alum. LAT ATC. Pre-Med Student. Proud Mountaineer. Soccer Ninja. Troublemaker. Type One Diabetic. Dog person. Archer love. #enoughsaid</t>
  </si>
  <si>
    <t>No child should die of diabetes. Life for a Child supports over 19,000 children in 41 under-resourced countries. https://t.co/4e4HvkQ6iO</t>
  </si>
  <si>
    <t>You have to brave the storm in order to conquer the storm.</t>
  </si>
  <si>
    <t>LTBoyd Media/Celeb PR/Certified Kidney Health Coach/Certified Patient Advocate/LàTanyha Boyd/ Empowering Women to Live Your Best Life read my story _xD83D__xDC47_</t>
  </si>
  <si>
    <t>Morning Meteorologist for FOX 25 in Oklahoma City. AMS Certified Meteorologist. Wife, Mom, and Texas A&amp;M Aggie! Gig 'em!</t>
  </si>
  <si>
    <t>Artist, Sculptor,  Mother, Grandmother 
So over this president &amp; his drama_xD83D__xDE44_
Love fairies _xD83E__xDDDA_‍♀️_xD83E__xDDDA_‍♂️
I hand sculpt fairy doors</t>
  </si>
  <si>
    <t>T1 comedian, speaker, D advocate &amp; one of Diabetes Forecast Magazine '12 14 People To Know. Funny can heal! Tweets &amp; RT are mine all mine! Retinopathy be damned</t>
  </si>
  <si>
    <t>Love to show people how to use this tech stuff.  My thoughts, no one else's. Also, Q&amp;A team at @vrheadstweets.
@krisguy787 is specifically for my gaming.</t>
  </si>
  <si>
    <t>dark &amp; twisty</t>
  </si>
  <si>
    <t>From Texas, alabama alumni and a transplant to yankee land -- kentuckiana. #t1d #satansmommy #gastroparesis</t>
  </si>
  <si>
    <t>43 year career w/ #T1D and #celiac
advocate for support for adults with t1d.  world traveler. .</t>
  </si>
  <si>
    <t>Queremos facilitar tu camino en el aprendizaje para vivir con #diabetes. Servicio de atención Accu-Chek® en Chile. Nuestras políticas aparecen en nuestra web.</t>
  </si>
  <si>
    <t>We are your Lip Balm Party Favor Superstore! Over 700 Designs and Custom Requests welcome! We offer distinctive gifts for all Occasions!</t>
  </si>
  <si>
    <t>San Jose, CA</t>
  </si>
  <si>
    <t>Pensacola, FL</t>
  </si>
  <si>
    <t>Arlington, VA</t>
  </si>
  <si>
    <t>Indianapolis, IN</t>
  </si>
  <si>
    <t>Kenilworth, NJ</t>
  </si>
  <si>
    <t>Basel, Switzerland</t>
  </si>
  <si>
    <t>Monheim, Germany</t>
  </si>
  <si>
    <t>Leverkusen</t>
  </si>
  <si>
    <t>Abbott Park, IL</t>
  </si>
  <si>
    <t>Pensacola, Fl</t>
  </si>
  <si>
    <t>Niceville, FL</t>
  </si>
  <si>
    <t>Vancouver BC Canada</t>
  </si>
  <si>
    <t>Pensacola, Florida</t>
  </si>
  <si>
    <t>Gulf Breeze, Florida</t>
  </si>
  <si>
    <t>London</t>
  </si>
  <si>
    <t>California</t>
  </si>
  <si>
    <t>San Diego, CA</t>
  </si>
  <si>
    <t>Cardiff, Wales</t>
  </si>
  <si>
    <t>Mannheim, Germany</t>
  </si>
  <si>
    <t>Hannover</t>
  </si>
  <si>
    <t>worldwide</t>
  </si>
  <si>
    <t>Jakarta, Indonesia</t>
  </si>
  <si>
    <t>Menlo Park, CA</t>
  </si>
  <si>
    <t>Canada</t>
  </si>
  <si>
    <t>Nezahualcóyotl, México</t>
  </si>
  <si>
    <t>Mexico</t>
  </si>
  <si>
    <t>Baltimore, Maryland USA</t>
  </si>
  <si>
    <t>Indianapolis Area</t>
  </si>
  <si>
    <t>Pennsylvania, USA</t>
  </si>
  <si>
    <t>Nederland</t>
  </si>
  <si>
    <t>Almere</t>
  </si>
  <si>
    <t>online</t>
  </si>
  <si>
    <t>Global</t>
  </si>
  <si>
    <t>Karachi, Pakistan</t>
  </si>
  <si>
    <t>Massachusetts, USA</t>
  </si>
  <si>
    <t>The Fetal Position</t>
  </si>
  <si>
    <t>West Chester, Ohio</t>
  </si>
  <si>
    <t>California, USA</t>
  </si>
  <si>
    <t>Hollywood, California</t>
  </si>
  <si>
    <t>San Francisco</t>
  </si>
  <si>
    <t>Chicago, IL</t>
  </si>
  <si>
    <t>Melbourne</t>
  </si>
  <si>
    <t>San Francisco, CA</t>
  </si>
  <si>
    <t>London, England</t>
  </si>
  <si>
    <t>UK</t>
  </si>
  <si>
    <t>Melbourne, Australia</t>
  </si>
  <si>
    <t>Nashville, TN</t>
  </si>
  <si>
    <t>Boone, NC</t>
  </si>
  <si>
    <t>Illinois, USA</t>
  </si>
  <si>
    <t>Oz</t>
  </si>
  <si>
    <t>Atlanta</t>
  </si>
  <si>
    <t>Lincoln, NE</t>
  </si>
  <si>
    <t>Washington, DC</t>
  </si>
  <si>
    <t>Jeffersonville, IN</t>
  </si>
  <si>
    <t>Chile</t>
  </si>
  <si>
    <t>https://t.co/iVELmT9B2O</t>
  </si>
  <si>
    <t>http://t.co/OOTO6rmnxk</t>
  </si>
  <si>
    <t>http://t.co/nFK0lN5hlS</t>
  </si>
  <si>
    <t>https://t.co/vmK4izzWl7</t>
  </si>
  <si>
    <t>http://t.co/g0PGZY2ViJ</t>
  </si>
  <si>
    <t>https://t.co/gOf6Tnvkbv</t>
  </si>
  <si>
    <t>https://t.co/7E9xWA9zUg</t>
  </si>
  <si>
    <t>http://t.co/nmb6fNw4r4</t>
  </si>
  <si>
    <t>http://t.co/pRAruwt7rV</t>
  </si>
  <si>
    <t>https://t.co/JTIpORLxFP</t>
  </si>
  <si>
    <t>http://t.co/UBghHfSbiA</t>
  </si>
  <si>
    <t>https://t.co/OYJp0qIqQv</t>
  </si>
  <si>
    <t>https://t.co/krZDXWzBR1</t>
  </si>
  <si>
    <t>https://t.co/0yAZxRU3gV</t>
  </si>
  <si>
    <t>http://t.co/DDxeJpBBr7</t>
  </si>
  <si>
    <t>http://t.co/cGE0JuixoE</t>
  </si>
  <si>
    <t>https://t.co/Gr6uTGUScB</t>
  </si>
  <si>
    <t>http://t.co/ixehwKylAu</t>
  </si>
  <si>
    <t>https://t.co/wrQRudx1e9</t>
  </si>
  <si>
    <t>https://t.co/JS1VfHYK3k</t>
  </si>
  <si>
    <t>http://t.co/kg84quk4A3</t>
  </si>
  <si>
    <t>http://t.co/nYho3XMem0</t>
  </si>
  <si>
    <t>https://t.co/Z6kJaOC5Ho</t>
  </si>
  <si>
    <t>http://t.co/wBE5J8jEx6</t>
  </si>
  <si>
    <t>https://t.co/cfpQ45pPS8</t>
  </si>
  <si>
    <t>https://t.co/PmRuYCapzG</t>
  </si>
  <si>
    <t>https://t.co/RnRvPYis5W</t>
  </si>
  <si>
    <t>http://t.co/g6xi2VTsY4</t>
  </si>
  <si>
    <t>https://t.co/CaQ69CFhKg</t>
  </si>
  <si>
    <t>https://t.co/GojAQ1bpDQ</t>
  </si>
  <si>
    <t>http://t.co/jomeE6HI0O</t>
  </si>
  <si>
    <t>https://t.co/b8XluXt92e</t>
  </si>
  <si>
    <t>https://t.co/Ow2f4lQf9c</t>
  </si>
  <si>
    <t>https://t.co/aZNgwnD2IC</t>
  </si>
  <si>
    <t>http://t.co/n3iwl5jf8Q</t>
  </si>
  <si>
    <t>http://t.co/ry4rIS72O1</t>
  </si>
  <si>
    <t>https://t.co/VpkjLGkc7G</t>
  </si>
  <si>
    <t>https://t.co/jxcNpb8mAr</t>
  </si>
  <si>
    <t>https://t.co/dECnfQ8KRg</t>
  </si>
  <si>
    <t>https://t.co/0C4zptsiIS</t>
  </si>
  <si>
    <t>http://t.co/gLlPKKntjv</t>
  </si>
  <si>
    <t>https://t.co/LPwpIoZbne</t>
  </si>
  <si>
    <t>https://t.co/xGQcmCKk2A</t>
  </si>
  <si>
    <t>https://t.co/U2eIaBLI8M</t>
  </si>
  <si>
    <t>http://t.co/cSpbhtr1e5</t>
  </si>
  <si>
    <t>http://t.co/lLKHtMFyht</t>
  </si>
  <si>
    <t>https://t.co/CchNXuUEiJ</t>
  </si>
  <si>
    <t>https://t.co/ovTnvHYFLD</t>
  </si>
  <si>
    <t>https://t.co/PkragiOHf9</t>
  </si>
  <si>
    <t>https://t.co/eZX4BhiDJj</t>
  </si>
  <si>
    <t>https://t.co/Mt6Hhn4xp0</t>
  </si>
  <si>
    <t>https://t.co/eovEyBWLfh</t>
  </si>
  <si>
    <t>https://t.co/9iNYmnJ8jx</t>
  </si>
  <si>
    <t>https://t.co/RKoqpNILjH</t>
  </si>
  <si>
    <t>https://t.co/aeCpa5HQc8</t>
  </si>
  <si>
    <t>http://t.co/eRudcGJAFv</t>
  </si>
  <si>
    <t>https://t.co/m2amuj9zzJ</t>
  </si>
  <si>
    <t>https://pbs.twimg.com/profile_banners/19979836/1514818078</t>
  </si>
  <si>
    <t>https://pbs.twimg.com/profile_banners/19709040/1547589547</t>
  </si>
  <si>
    <t>https://pbs.twimg.com/profile_banners/2610329652/1475186588</t>
  </si>
  <si>
    <t>https://pbs.twimg.com/profile_banners/2360027623/1535126738</t>
  </si>
  <si>
    <t>https://pbs.twimg.com/profile_banners/23794763/1546278811</t>
  </si>
  <si>
    <t>https://pbs.twimg.com/profile_banners/17861851/1541201679</t>
  </si>
  <si>
    <t>https://pbs.twimg.com/profile_banners/172496840/1538529419</t>
  </si>
  <si>
    <t>https://pbs.twimg.com/profile_banners/35961145/1525267954</t>
  </si>
  <si>
    <t>https://pbs.twimg.com/profile_banners/20815041/1542794829</t>
  </si>
  <si>
    <t>https://pbs.twimg.com/profile_banners/130781810/1534857671</t>
  </si>
  <si>
    <t>https://pbs.twimg.com/profile_banners/137319302/1546960749</t>
  </si>
  <si>
    <t>https://pbs.twimg.com/profile_banners/360054369/1543426558</t>
  </si>
  <si>
    <t>https://pbs.twimg.com/profile_banners/4892525403/1465524120</t>
  </si>
  <si>
    <t>https://pbs.twimg.com/profile_banners/814214060254302208/1548693522</t>
  </si>
  <si>
    <t>https://pbs.twimg.com/profile_banners/20888936/1530185303</t>
  </si>
  <si>
    <t>https://pbs.twimg.com/profile_banners/19598501/1531150844</t>
  </si>
  <si>
    <t>https://pbs.twimg.com/profile_banners/19656443/1548970650</t>
  </si>
  <si>
    <t>https://pbs.twimg.com/profile_banners/26865139/1541094312</t>
  </si>
  <si>
    <t>https://pbs.twimg.com/profile_banners/29284224/1532375614</t>
  </si>
  <si>
    <t>https://pbs.twimg.com/profile_banners/2869261544/1445477215</t>
  </si>
  <si>
    <t>https://pbs.twimg.com/profile_banners/52665081/1545386640</t>
  </si>
  <si>
    <t>https://pbs.twimg.com/profile_banners/250064520/1450687044</t>
  </si>
  <si>
    <t>https://pbs.twimg.com/profile_banners/285486566/1539218423</t>
  </si>
  <si>
    <t>https://pbs.twimg.com/profile_banners/39954364/1549149935</t>
  </si>
  <si>
    <t>https://pbs.twimg.com/profile_banners/9610122/1546882739</t>
  </si>
  <si>
    <t>https://pbs.twimg.com/profile_banners/714958556668293120/1550443649</t>
  </si>
  <si>
    <t>https://pbs.twimg.com/profile_banners/44346920/1523044196</t>
  </si>
  <si>
    <t>https://pbs.twimg.com/profile_banners/461650258/1440132460</t>
  </si>
  <si>
    <t>https://pbs.twimg.com/profile_banners/3362741/1543075790</t>
  </si>
  <si>
    <t>https://pbs.twimg.com/profile_banners/17861812/1538950364</t>
  </si>
  <si>
    <t>https://pbs.twimg.com/profile_banners/52137566/1491440037</t>
  </si>
  <si>
    <t>https://pbs.twimg.com/profile_banners/198288711/1465327301</t>
  </si>
  <si>
    <t>https://pbs.twimg.com/profile_banners/165693021/1546606926</t>
  </si>
  <si>
    <t>https://pbs.twimg.com/profile_banners/392939310/1431733770</t>
  </si>
  <si>
    <t>https://pbs.twimg.com/profile_banners/3588618214/1507141450</t>
  </si>
  <si>
    <t>https://pbs.twimg.com/profile_banners/1009037550277808129/1545120528</t>
  </si>
  <si>
    <t>https://pbs.twimg.com/profile_banners/899621888904892416/1503321715</t>
  </si>
  <si>
    <t>https://pbs.twimg.com/profile_banners/127363719/1547588878</t>
  </si>
  <si>
    <t>https://pbs.twimg.com/profile_banners/20064228/1545142041</t>
  </si>
  <si>
    <t>https://pbs.twimg.com/profile_banners/2910393595/1549581224</t>
  </si>
  <si>
    <t>https://pbs.twimg.com/profile_banners/20154733/1444652268</t>
  </si>
  <si>
    <t>https://pbs.twimg.com/profile_banners/134424503/1407676088</t>
  </si>
  <si>
    <t>https://pbs.twimg.com/profile_banners/55063378/1548198739</t>
  </si>
  <si>
    <t>https://pbs.twimg.com/profile_banners/27914143/1525276898</t>
  </si>
  <si>
    <t>https://pbs.twimg.com/profile_banners/62430721/1490834151</t>
  </si>
  <si>
    <t>https://pbs.twimg.com/profile_banners/15383851/1506554838</t>
  </si>
  <si>
    <t>https://pbs.twimg.com/profile_banners/2791751166/1409918787</t>
  </si>
  <si>
    <t>https://pbs.twimg.com/profile_banners/809198082/1549553509</t>
  </si>
  <si>
    <t>https://pbs.twimg.com/profile_banners/25663411/1548668406</t>
  </si>
  <si>
    <t>https://pbs.twimg.com/profile_banners/18582971/1518151295</t>
  </si>
  <si>
    <t>https://pbs.twimg.com/profile_banners/437949816/1520389926</t>
  </si>
  <si>
    <t>https://pbs.twimg.com/profile_banners/2522335141/1549082805</t>
  </si>
  <si>
    <t>https://pbs.twimg.com/profile_banners/280366012/1549423962</t>
  </si>
  <si>
    <t>https://pbs.twimg.com/profile_banners/1146845174/1543538983</t>
  </si>
  <si>
    <t>https://pbs.twimg.com/profile_banners/1032847614/1550575510</t>
  </si>
  <si>
    <t>https://pbs.twimg.com/profile_banners/758780144538583040/1469743767</t>
  </si>
  <si>
    <t>https://pbs.twimg.com/profile_banners/7035392/1531324791</t>
  </si>
  <si>
    <t>https://pbs.twimg.com/profile_banners/3366476494/1548369680</t>
  </si>
  <si>
    <t>https://pbs.twimg.com/profile_banners/333339802/1549287803</t>
  </si>
  <si>
    <t>https://pbs.twimg.com/profile_banners/2873250622/1544076258</t>
  </si>
  <si>
    <t>https://pbs.twimg.com/profile_banners/497609330/1550553310</t>
  </si>
  <si>
    <t>https://pbs.twimg.com/profile_banners/776844760476712960/1496083688</t>
  </si>
  <si>
    <t>https://pbs.twimg.com/profile_banners/551087679/1545398489</t>
  </si>
  <si>
    <t>https://pbs.twimg.com/profile_banners/112063126/1489895004</t>
  </si>
  <si>
    <t>en-gb</t>
  </si>
  <si>
    <t>http://abs.twimg.com/images/themes/theme14/bg.gif</t>
  </si>
  <si>
    <t>http://abs.twimg.com/images/themes/theme1/bg.png</t>
  </si>
  <si>
    <t>http://abs.twimg.com/images/themes/theme3/bg.gif</t>
  </si>
  <si>
    <t>http://abs.twimg.com/images/themes/theme9/bg.gif</t>
  </si>
  <si>
    <t>http://abs.twimg.com/images/themes/theme16/bg.gif</t>
  </si>
  <si>
    <t>http://abs.twimg.com/images/themes/theme8/bg.gif</t>
  </si>
  <si>
    <t>http://abs.twimg.com/images/themes/theme4/bg.gif</t>
  </si>
  <si>
    <t>http://abs.twimg.com/images/themes/theme12/bg.gif</t>
  </si>
  <si>
    <t>http://abs.twimg.com/images/themes/theme18/bg.gif</t>
  </si>
  <si>
    <t>http://abs.twimg.com/images/themes/theme2/bg.gif</t>
  </si>
  <si>
    <t>http://abs.twimg.com/images/themes/theme5/bg.gif</t>
  </si>
  <si>
    <t>http://pbs.twimg.com/profile_images/1085296187383500800/8mUH1RjZ_normal.jpg</t>
  </si>
  <si>
    <t>http://pbs.twimg.com/profile_images/1033022561926438913/AyMvanr1_normal.jpg</t>
  </si>
  <si>
    <t>http://pbs.twimg.com/profile_images/1057814228520853505/z9O6xm99_normal.jpg</t>
  </si>
  <si>
    <t>http://pbs.twimg.com/profile_images/651424538836668416/VjHfgFW5_normal.jpg</t>
  </si>
  <si>
    <t>http://pbs.twimg.com/profile_images/922783622033281024/x0mEGajw_normal.jpg</t>
  </si>
  <si>
    <t>http://pbs.twimg.com/profile_images/492316992162914304/psZCEYD8_normal.jpeg</t>
  </si>
  <si>
    <t>http://pbs.twimg.com/profile_images/528147660033622017/PMIdLs6J_normal.jpeg</t>
  </si>
  <si>
    <t>http://pbs.twimg.com/profile_images/950295399293734913/7yo-WN5y_normal.jpg</t>
  </si>
  <si>
    <t>http://pbs.twimg.com/profile_images/950374034419716098/VZ6y028J_normal.jpg</t>
  </si>
  <si>
    <t>http://pbs.twimg.com/profile_images/3046804227/e701c8e1fd102dd8e797c491ea1b8fb0_normal.png</t>
  </si>
  <si>
    <t>http://pbs.twimg.com/profile_images/734182508858871809/Dv1K7QxC_normal.jpg</t>
  </si>
  <si>
    <t>http://pbs.twimg.com/profile_images/1003987154790281216/yZqKaWdV_normal.jpg</t>
  </si>
  <si>
    <t>http://pbs.twimg.com/profile_images/974717623899324416/ZubJHxyL_normal.jpg</t>
  </si>
  <si>
    <t>http://pbs.twimg.com/profile_images/1083675405805080576/ykib3kLC_normal.jpg</t>
  </si>
  <si>
    <t>http://pbs.twimg.com/profile_images/992072375557472258/t16Q41ME_normal.jpg</t>
  </si>
  <si>
    <t>http://pbs.twimg.com/profile_images/653661227730763776/dgDqy21Q_normal.jpg</t>
  </si>
  <si>
    <t>http://pbs.twimg.com/profile_images/525020936810942464/7U3ssBEq_normal.png</t>
  </si>
  <si>
    <t>http://pbs.twimg.com/profile_images/948274182315495424/tTIEIpOn_normal.jpg</t>
  </si>
  <si>
    <t>http://pbs.twimg.com/profile_images/703354335653076993/uv4XroIt_normal.jpg</t>
  </si>
  <si>
    <t>http://pbs.twimg.com/profile_images/606957935269314560/ojDYcEHV_normal.jpg</t>
  </si>
  <si>
    <t>http://pbs.twimg.com/profile_images/701523989575966724/dHBKCmgf_normal.jpg</t>
  </si>
  <si>
    <t>http://pbs.twimg.com/profile_images/413642695987310592/B83WEjEM_normal.png</t>
  </si>
  <si>
    <t>http://pbs.twimg.com/profile_images/900718424346832897/4zSPcK38_normal.jpg</t>
  </si>
  <si>
    <t>http://pbs.twimg.com/profile_images/813188765573185536/U9freU8O_normal.jpg</t>
  </si>
  <si>
    <t>http://pbs.twimg.com/profile_images/620937430938554368/TseGZVDU_normal.jpg</t>
  </si>
  <si>
    <t>http://pbs.twimg.com/profile_images/1066360955917881344/1JEzA5He_normal.jpg</t>
  </si>
  <si>
    <t>http://pbs.twimg.com/profile_images/1082437958739918848/eWuqhpSg_normal.jpg</t>
  </si>
  <si>
    <t>http://pbs.twimg.com/profile_images/525254619211890689/9XJaUIH3_normal.jpeg</t>
  </si>
  <si>
    <t>http://pbs.twimg.com/profile_images/902670929188311040/EHiLAHTd_normal.jpg</t>
  </si>
  <si>
    <t>http://pbs.twimg.com/profile_images/1012266294433996800/c_xyE2fU_normal.jpg</t>
  </si>
  <si>
    <t>http://pbs.twimg.com/profile_images/1080297089735802880/CM0X9ZAm_normal.jpg</t>
  </si>
  <si>
    <t>http://pbs.twimg.com/profile_images/743568137900044288/NB71scoI_normal.jpg</t>
  </si>
  <si>
    <t>http://pbs.twimg.com/profile_images/836155460193497089/t5prJNMQ_normal.jpg</t>
  </si>
  <si>
    <t>http://pbs.twimg.com/profile_images/1087844472216375296/ucoaVcVe_normal.jpg</t>
  </si>
  <si>
    <t>http://pbs.twimg.com/profile_images/991864012592775168/dUBmousT_normal.jpg</t>
  </si>
  <si>
    <t>http://pbs.twimg.com/profile_images/913183219641487361/tOz_jELC_normal.jpg</t>
  </si>
  <si>
    <t>http://pbs.twimg.com/profile_images/1068493065675976704/Z5ukqtm9_normal.jpg</t>
  </si>
  <si>
    <t>http://pbs.twimg.com/profile_images/1077044418568437761/xtEvu7Rm_normal.jpg</t>
  </si>
  <si>
    <t>http://pbs.twimg.com/profile_images/800489830694187008/lVapsDEB_normal.jpg</t>
  </si>
  <si>
    <t>http://pbs.twimg.com/profile_images/1081346976988446720/YBbLtkH6_normal.jpg</t>
  </si>
  <si>
    <t>http://pbs.twimg.com/profile_images/1071360286953738240/urVAUvCj_normal.jpg</t>
  </si>
  <si>
    <t>http://pbs.twimg.com/profile_images/813405483243544576/PdVBN43__normal.jpg</t>
  </si>
  <si>
    <t>http://pbs.twimg.com/profile_images/1094373541657620480/dQo75JID_normal.jpg</t>
  </si>
  <si>
    <t>http://pbs.twimg.com/profile_images/1090847390570037249/vWZkgBmV_normal.jpg</t>
  </si>
  <si>
    <t>Open Twitter Page for This Person</t>
  </si>
  <si>
    <t>https://twitter.com/jeffbman</t>
  </si>
  <si>
    <t>https://twitter.com/ebay</t>
  </si>
  <si>
    <t>https://twitter.com/sharpermanstan</t>
  </si>
  <si>
    <t>https://twitter.com/uwfinnovation</t>
  </si>
  <si>
    <t>https://twitter.com/amdiabetesassn</t>
  </si>
  <si>
    <t>https://twitter.com/mdt_diabetes</t>
  </si>
  <si>
    <t>https://twitter.com/omnipodca</t>
  </si>
  <si>
    <t>https://twitter.com/lillypad</t>
  </si>
  <si>
    <t>https://twitter.com/merck</t>
  </si>
  <si>
    <t>https://twitter.com/roche</t>
  </si>
  <si>
    <t>https://twitter.com/bayer4crops</t>
  </si>
  <si>
    <t>https://twitter.com/bayer</t>
  </si>
  <si>
    <t>https://twitter.com/abbottnews</t>
  </si>
  <si>
    <t>https://twitter.com/socialdeskpcola</t>
  </si>
  <si>
    <t>https://twitter.com/doolittleinst</t>
  </si>
  <si>
    <t>https://twitter.com/ihmc</t>
  </si>
  <si>
    <t>https://twitter.com/hca</t>
  </si>
  <si>
    <t>https://twitter.com/shhpens</t>
  </si>
  <si>
    <t>https://twitter.com/ebhc</t>
  </si>
  <si>
    <t>https://twitter.com/andrewsinst</t>
  </si>
  <si>
    <t>https://twitter.com/ada_diabetespro</t>
  </si>
  <si>
    <t>https://twitter.com/accuchek_us</t>
  </si>
  <si>
    <t>https://twitter.com/tims_pants</t>
  </si>
  <si>
    <t>https://twitter.com/diabetestechsoc</t>
  </si>
  <si>
    <t>https://twitter.com/dexcom</t>
  </si>
  <si>
    <t>https://twitter.com/1paulcoker</t>
  </si>
  <si>
    <t>https://twitter.com/brightember</t>
  </si>
  <si>
    <t>https://twitter.com/accuchek_de</t>
  </si>
  <si>
    <t>https://twitter.com/staeffblo</t>
  </si>
  <si>
    <t>https://twitter.com/lisajeynd</t>
  </si>
  <si>
    <t>https://twitter.com/gbdoctchost</t>
  </si>
  <si>
    <t>https://twitter.com/melodywhore</t>
  </si>
  <si>
    <t>https://twitter.com/bhinneka</t>
  </si>
  <si>
    <t>https://twitter.com/diabeteshf</t>
  </si>
  <si>
    <t>https://twitter.com/tayloraschott</t>
  </si>
  <si>
    <t>https://twitter.com/accuchek_ca</t>
  </si>
  <si>
    <t>https://twitter.com/hakimgzl89</t>
  </si>
  <si>
    <t>https://twitter.com/sopitas</t>
  </si>
  <si>
    <t>https://twitter.com/stephenstype1</t>
  </si>
  <si>
    <t>https://twitter.com/sweetercherise</t>
  </si>
  <si>
    <t>https://twitter.com/lifeofadiabetic</t>
  </si>
  <si>
    <t>https://twitter.com/yoga_o</t>
  </si>
  <si>
    <t>https://twitter.com/bianske</t>
  </si>
  <si>
    <t>https://twitter.com/accuchek_nl</t>
  </si>
  <si>
    <t>https://twitter.com/peterbdale</t>
  </si>
  <si>
    <t>https://twitter.com/freestylediabet</t>
  </si>
  <si>
    <t>https://twitter.com/accuchek_pk</t>
  </si>
  <si>
    <t>https://twitter.com/lipbalmdesigns</t>
  </si>
  <si>
    <t>https://twitter.com/michaelschweitz</t>
  </si>
  <si>
    <t>https://twitter.com/cwdiabetes</t>
  </si>
  <si>
    <t>https://twitter.com/beyondtype1</t>
  </si>
  <si>
    <t>https://twitter.com/kfer_games</t>
  </si>
  <si>
    <t>https://twitter.com/mistermints</t>
  </si>
  <si>
    <t>https://twitter.com/diabetesheroes</t>
  </si>
  <si>
    <t>https://twitter.com/diatribenews</t>
  </si>
  <si>
    <t>https://twitter.com/diabetessisters</t>
  </si>
  <si>
    <t>https://twitter.com/hangrypancreas</t>
  </si>
  <si>
    <t>https://twitter.com/diabetesmine</t>
  </si>
  <si>
    <t>https://twitter.com/johnspiral</t>
  </si>
  <si>
    <t>https://twitter.com/pbluenovember</t>
  </si>
  <si>
    <t>https://twitter.com/grumpy_pumper</t>
  </si>
  <si>
    <t>https://twitter.com/renzas</t>
  </si>
  <si>
    <t>https://twitter.com/therachelmayo</t>
  </si>
  <si>
    <t>https://twitter.com/aprilormand</t>
  </si>
  <si>
    <t>https://twitter.com/lifeforachild</t>
  </si>
  <si>
    <t>https://twitter.com/stephiesteez</t>
  </si>
  <si>
    <t>https://twitter.com/latboyd1</t>
  </si>
  <si>
    <t>https://twitter.com/marcynovakwx</t>
  </si>
  <si>
    <t>https://twitter.com/justiceseeker03</t>
  </si>
  <si>
    <t>https://twitter.com/chelcierice</t>
  </si>
  <si>
    <t>https://twitter.com/beyondtype2</t>
  </si>
  <si>
    <t>https://twitter.com/krisguy</t>
  </si>
  <si>
    <t>https://twitter.com/nelliexoxoxo</t>
  </si>
  <si>
    <t>https://twitter.com/kayratcliffff</t>
  </si>
  <si>
    <t>https://twitter.com/pinkieheather</t>
  </si>
  <si>
    <t>https://twitter.com/thedinobetic</t>
  </si>
  <si>
    <t>https://twitter.com/accuchekchile</t>
  </si>
  <si>
    <t>https://twitter.com/sweetpeagifts</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</si>
  <si>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</si>
  <si>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</si>
  <si>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</si>
  <si>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</si>
  <si>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</si>
  <si>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</si>
  <si>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</si>
  <si>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</si>
  <si>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</si>
  <si>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</si>
  <si>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</si>
  <si>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</si>
  <si>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</si>
  <si>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</si>
  <si>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</si>
  <si>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</si>
  <si>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</si>
  <si>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</si>
  <si>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</si>
  <si>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</si>
  <si>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</si>
  <si>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</si>
  <si>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</si>
  <si>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</si>
  <si>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</si>
  <si>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</si>
  <si>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</si>
  <si>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</si>
  <si>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</si>
  <si>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</si>
  <si>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</si>
  <si>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</si>
  <si>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</si>
  <si>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</si>
  <si>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</si>
  <si>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</si>
  <si>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</si>
  <si>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</si>
  <si>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</si>
  <si>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</si>
  <si>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Words in Sentiment List#3: Angry</t>
  </si>
  <si>
    <t>Non-categorized Words</t>
  </si>
  <si>
    <t>Total Words</t>
  </si>
  <si>
    <t>Count</t>
  </si>
  <si>
    <t>Salience</t>
  </si>
  <si>
    <t>(Entire graph)</t>
  </si>
  <si>
    <t>Word on Sentiment List #1: Positive</t>
  </si>
  <si>
    <t>Word on Sentiment List #2: Negative</t>
  </si>
  <si>
    <t>Word on Sentiment List #3: Angry</t>
  </si>
  <si>
    <t>Word 1</t>
  </si>
  <si>
    <t>Word 2</t>
  </si>
  <si>
    <t>Mutual Information</t>
  </si>
  <si>
    <t>Word1 on Sentiment List #1: Positive</t>
  </si>
  <si>
    <t>Word1 on Sentiment List #2: Negative</t>
  </si>
  <si>
    <t>Word1 on Sentiment List #3: Angry</t>
  </si>
  <si>
    <t>Word2 on Sentiment List #1: Positive</t>
  </si>
  <si>
    <t>Word2 on Sentiment List #2: Negative</t>
  </si>
  <si>
    <t>Word2 on Sentiment List #3: Angry</t>
  </si>
  <si>
    <t>Sentiment List #1: Positive Word Count</t>
  </si>
  <si>
    <t>Sentiment List #1: Positive Word Percentage (%)</t>
  </si>
  <si>
    <t>Sentiment List #2: Negative Word Count</t>
  </si>
  <si>
    <t>Sentiment List #2: Negative Word Percentage (%)</t>
  </si>
  <si>
    <t>Sentiment List #3: Angry Word Count</t>
  </si>
  <si>
    <t>Sentiment List #3: Angry Word Percentage (%)</t>
  </si>
  <si>
    <t>Non-categorized Word Count</t>
  </si>
  <si>
    <t>Non-categorized Word Percentage (%)</t>
  </si>
  <si>
    <t>Edge Content Word Count</t>
  </si>
  <si>
    <t>Vertex Content Word Count</t>
  </si>
  <si>
    <t>Group Content Word Count</t>
  </si>
  <si>
    <t>Not Applicable</t>
  </si>
  <si>
    <t>Top 10 Vertices, Ranked by Betweenness Centrality</t>
  </si>
  <si>
    <t>Top Words in About in Entire Graph</t>
  </si>
  <si>
    <t>Entire Graph Count</t>
  </si>
  <si>
    <t>Top Words in About in G1</t>
  </si>
  <si>
    <t>Top Words in About in G2</t>
  </si>
  <si>
    <t>G1 Count</t>
  </si>
  <si>
    <t>Top Words in About in G3</t>
  </si>
  <si>
    <t>G2 Count</t>
  </si>
  <si>
    <t>Top Words in About in G4</t>
  </si>
  <si>
    <t>G3 Count</t>
  </si>
  <si>
    <t>Top Words in About in G5</t>
  </si>
  <si>
    <t>G4 Count</t>
  </si>
  <si>
    <t>Top Words in About in G6</t>
  </si>
  <si>
    <t>G5 Count</t>
  </si>
  <si>
    <t>Top Words in About in G7</t>
  </si>
  <si>
    <t>G6 Count</t>
  </si>
  <si>
    <t>Top Words in About in G8</t>
  </si>
  <si>
    <t>G7 Count</t>
  </si>
  <si>
    <t>Top Words in About in G9</t>
  </si>
  <si>
    <t>G8 Count</t>
  </si>
  <si>
    <t>Top Words in About in G10</t>
  </si>
  <si>
    <t>G9 Count</t>
  </si>
  <si>
    <t>G10 Count</t>
  </si>
  <si>
    <t>Top Words in About</t>
  </si>
  <si>
    <t>Top Word Pairs in About in Entire Graph</t>
  </si>
  <si>
    <t>Top Word Pairs in About in G1</t>
  </si>
  <si>
    <t>Top Word Pairs in About in G2</t>
  </si>
  <si>
    <t>Top Word Pairs in About in G3</t>
  </si>
  <si>
    <t>Top Word Pairs in About in G4</t>
  </si>
  <si>
    <t>Top Word Pairs in About in G5</t>
  </si>
  <si>
    <t>Top Word Pairs in About in G6</t>
  </si>
  <si>
    <t>Top Word Pairs in About in G7</t>
  </si>
  <si>
    <t>Top Word Pairs in About in G8</t>
  </si>
  <si>
    <t>Top Word Pairs in About in G9</t>
  </si>
  <si>
    <t>Top Word Pairs in About in G10</t>
  </si>
  <si>
    <t>Top Word Pairs in About</t>
  </si>
  <si>
    <t>Top Words in About by Count</t>
  </si>
  <si>
    <t>Top Words in About by Salience</t>
  </si>
  <si>
    <t>Top Word Pairs in About by Count</t>
  </si>
  <si>
    <t>Top Word Pairs in About by Salience</t>
  </si>
  <si>
    <t>Green</t>
  </si>
  <si>
    <t>26, 115, 0</t>
  </si>
  <si>
    <t>131, 62, 0</t>
  </si>
  <si>
    <t>53, 102, 0</t>
  </si>
  <si>
    <t>79, 89, 0</t>
  </si>
  <si>
    <t>157, 49, 0</t>
  </si>
  <si>
    <t>105, 76, 0</t>
  </si>
  <si>
    <t>Red</t>
  </si>
  <si>
    <t>Edge Weight▓1▓11▓0▓True▓Green▓Red▓▓Edge Weight▓1▓5▓0▓3▓10▓False▓Edge Weight▓1▓11▓0▓32▓6▓False▓▓0▓0▓0▓True▓Black▓Black▓▓Betweenness Centrality▓0▓112▓3▓162▓1000▓False▓Betweenness Centrality▓0▓2826▓3▓100▓70▓False▓▓0▓0▓0▓0▓0▓False▓▓0▓0▓0▓0▓0▓False</t>
  </si>
  <si>
    <t>Subgraph</t>
  </si>
  <si>
    <t>GraphSource░TwitterSearch▓GraphTerm░accuchek▓ImportDescription░The graph represents a network of 78 Twitter users whose recent tweets contained "accuchek", or who were replied to or mentioned in those tweets, taken from a data set limited to a maximum of 18,000 tweets.  The network was obtained from Twitter on Tuesday, 19 February 2019 at 20:07 UTC.
The tweets in the network were tweeted over the 9-day, 17-hour, 22-minute period from Sunday, 10 February 2019 at 02:40 UTC to Tuesday, 19 February 2019 at 20:03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"mentions".▓ImportSuggestedTitle░accuchek Twitter NodeXL SNA Map and Report for Tuesday, 19 February 2019 at 20:07 UTC▓ImportSuggestedFileNameNoExtension░2019-02-19 20-07-15 NodeXL Twitter Search accuchek▓GroupingDescription░The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</si>
  <si>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</si>
  <si>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t>
  </si>
  <si>
    <t>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t>
  </si>
  <si>
    <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t>
  </si>
  <si>
    <t>&gt;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t>
  </si>
  <si>
    <t>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t>
  </si>
  <si>
    <t>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t>
  </si>
  <si>
    <t xml:space="preserv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t>
  </si>
  <si>
    <t>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t>
  </si>
  <si>
    <t>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t>
  </si>
  <si>
    <t>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t>
  </si>
  <si>
    <t>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
  </si>
  <si>
    <t>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t>
  </si>
  <si>
    <t>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t>
  </si>
  <si>
    <t>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t>
  </si>
  <si>
    <t xml:space="preserv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t>
  </si>
  <si>
    <t xml:space="preserve">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t>
  </si>
  <si>
    <t xml:space="preserve">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</si>
</sst>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4"/>
      <tableStyleElement type="headerRow" dxfId="273"/>
    </tableStyle>
    <tableStyle name="NodeXL Table" pivot="0" count="1">
      <tableStyleElement type="headerRow" dxfId="27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42179"/>
        <c:axId val="48979612"/>
      </c:barChart>
      <c:catAx>
        <c:axId val="54421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79612"/>
        <c:crosses val="autoZero"/>
        <c:auto val="1"/>
        <c:lblOffset val="100"/>
        <c:noMultiLvlLbl val="0"/>
      </c:catAx>
      <c:valAx>
        <c:axId val="48979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2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163325"/>
        <c:axId val="7925606"/>
      </c:barChart>
      <c:catAx>
        <c:axId val="381633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925606"/>
        <c:crosses val="autoZero"/>
        <c:auto val="1"/>
        <c:lblOffset val="100"/>
        <c:noMultiLvlLbl val="0"/>
      </c:catAx>
      <c:valAx>
        <c:axId val="7925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63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21591"/>
        <c:axId val="37994320"/>
      </c:barChart>
      <c:catAx>
        <c:axId val="42215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994320"/>
        <c:crosses val="autoZero"/>
        <c:auto val="1"/>
        <c:lblOffset val="100"/>
        <c:noMultiLvlLbl val="0"/>
      </c:catAx>
      <c:valAx>
        <c:axId val="37994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04561"/>
        <c:axId val="57641050"/>
      </c:barChart>
      <c:catAx>
        <c:axId val="64045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641050"/>
        <c:crosses val="autoZero"/>
        <c:auto val="1"/>
        <c:lblOffset val="100"/>
        <c:noMultiLvlLbl val="0"/>
      </c:catAx>
      <c:valAx>
        <c:axId val="57641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4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007403"/>
        <c:axId val="38413444"/>
      </c:barChart>
      <c:catAx>
        <c:axId val="490074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13444"/>
        <c:crosses val="autoZero"/>
        <c:auto val="1"/>
        <c:lblOffset val="100"/>
        <c:noMultiLvlLbl val="0"/>
      </c:catAx>
      <c:valAx>
        <c:axId val="38413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07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176677"/>
        <c:axId val="24481230"/>
      </c:barChart>
      <c:catAx>
        <c:axId val="101766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481230"/>
        <c:crosses val="autoZero"/>
        <c:auto val="1"/>
        <c:lblOffset val="100"/>
        <c:noMultiLvlLbl val="0"/>
      </c:catAx>
      <c:valAx>
        <c:axId val="24481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76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004479"/>
        <c:axId val="36822584"/>
      </c:barChart>
      <c:catAx>
        <c:axId val="190044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822584"/>
        <c:crosses val="autoZero"/>
        <c:auto val="1"/>
        <c:lblOffset val="100"/>
        <c:noMultiLvlLbl val="0"/>
      </c:catAx>
      <c:valAx>
        <c:axId val="36822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04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2967801"/>
        <c:axId val="29839298"/>
      </c:barChart>
      <c:catAx>
        <c:axId val="629678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839298"/>
        <c:crosses val="autoZero"/>
        <c:auto val="1"/>
        <c:lblOffset val="100"/>
        <c:noMultiLvlLbl val="0"/>
      </c:catAx>
      <c:valAx>
        <c:axId val="29839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67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18227"/>
        <c:axId val="1064044"/>
      </c:barChart>
      <c:catAx>
        <c:axId val="118227"/>
        <c:scaling>
          <c:orientation val="minMax"/>
        </c:scaling>
        <c:axPos val="b"/>
        <c:delete val="1"/>
        <c:majorTickMark val="out"/>
        <c:minorTickMark val="none"/>
        <c:tickLblPos val="none"/>
        <c:crossAx val="1064044"/>
        <c:crosses val="autoZero"/>
        <c:auto val="1"/>
        <c:lblOffset val="100"/>
        <c:noMultiLvlLbl val="0"/>
      </c:catAx>
      <c:valAx>
        <c:axId val="1064044"/>
        <c:scaling>
          <c:orientation val="minMax"/>
        </c:scaling>
        <c:axPos val="l"/>
        <c:delete val="1"/>
        <c:majorTickMark val="out"/>
        <c:minorTickMark val="none"/>
        <c:tickLblPos val="none"/>
        <c:crossAx val="1182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10</xdr:row>
      <xdr:rowOff>28575</xdr:rowOff>
    </xdr:from>
    <xdr:to>
      <xdr:col>1</xdr:col>
      <xdr:colOff>752475</xdr:colOff>
      <xdr:row>10</xdr:row>
      <xdr:rowOff>504825</xdr:rowOff>
    </xdr:to>
    <xdr:pic>
      <xdr:nvPicPr>
        <xdr:cNvPr id="2" name="Subgraph-jeffb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95375" y="479107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3" name="Subgraph-eba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95375" y="37433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4" name="Subgraph-sharpermanst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95375" y="11239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 name="Subgraph-uwfinnovati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6" name="Subgraph-amdiabetesass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953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7" name="Subgraph-mdt_diabet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8" name="Subgraph-omnipodc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953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9" name="Subgraph-lillypa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953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0" name="Subgraph-merc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1" name="Subgraph-roch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953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2" name="Subgraph-bayer4crop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3" name="Subgraph-bay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4" name="Subgraph-abbottnew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5" name="Subgraph-socialdeskpco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 name="Subgraph-doolittlein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7" name="Subgraph-ihm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8" name="Subgraph-hc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9" name="Subgraph-shhpe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953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0" name="Subgraph-ebh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1" name="Subgraph-andrewsin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953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2" name="Subgraph-ada_diabetespr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95375" y="1422082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23" name="Subgraph-accuchek_u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95375" y="60007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4" name="Subgraph-tims_pan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95375" y="426720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5" name="Subgraph-diabetestechso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953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6" name="Subgraph-dexco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953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7" name="Subgraph-1paulcok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953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8" name="Subgraph-brightemb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953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9" name="Subgraph-accuchek_d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953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 name="Subgraph-staeffbl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 name="Subgraph-lisajeyn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953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2" name="Subgraph-gbdoctcho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3" name="Subgraph-melodywhor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953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4" name="Subgraph-bhinnek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953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5" name="Subgraph-diabeteshf"/>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95375" y="199834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36" name="Subgraph-tayloraschot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95375" y="1647825"/>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7" name="Subgraph-accuchek_c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8" name="Subgraph-hakimgzl8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953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9" name="Subgraph-sopita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215550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0" name="Subgraph-stephenstype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95375" y="26955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1" name="Subgraph-sweetercheris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95375" y="2207895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42" name="Subgraph-lifeofadiabeti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95375" y="32194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3" name="Subgraph-yoga_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953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4" name="Subgraph-biansk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953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5" name="Subgraph-accuchek_n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95375" y="2365057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6" name="Subgraph-peterbdal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95375" y="2171700"/>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freestylediab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accuchek_p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953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lipbalmdesign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953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michaelschweitz"/>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953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cwdiabete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953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beyondtype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953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kfer_game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953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istermint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953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diabeteshero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953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diatribenew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953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diabetessister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953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hangrypancrea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953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diabetesmin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953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johnspira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953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pbluenovembe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953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grumpy_pumpe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953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renza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953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therachelmay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953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aprilorman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953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lifeforachil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953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stephiesteez"/>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953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latboyd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953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arcynovakwx"/>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953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justiceseeker0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953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chelcieric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953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beyondtype2"/>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953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krisgu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953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nelliexoxox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953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kayratcliffff"/>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953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pinkieheathe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953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thedinobetic"/>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953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ccuchekchil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953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sweetpeagif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95375" y="40938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83" totalsRowShown="0" headerRowDxfId="271" dataDxfId="235">
  <autoFilter ref="A2:BL183"/>
  <tableColumns count="64">
    <tableColumn id="1" name="Vertex 1" dataDxfId="220"/>
    <tableColumn id="2" name="Vertex 2" dataDxfId="218"/>
    <tableColumn id="3" name="Color" dataDxfId="219"/>
    <tableColumn id="4" name="Width" dataDxfId="244"/>
    <tableColumn id="11" name="Style" dataDxfId="243"/>
    <tableColumn id="5" name="Opacity" dataDxfId="242"/>
    <tableColumn id="6" name="Visibility" dataDxfId="241"/>
    <tableColumn id="10" name="Label" dataDxfId="240"/>
    <tableColumn id="12" name="Label Text Color" dataDxfId="239"/>
    <tableColumn id="13" name="Label Font Size" dataDxfId="238"/>
    <tableColumn id="14" name="Reciprocated?" dataDxfId="85"/>
    <tableColumn id="7" name="ID" dataDxfId="237"/>
    <tableColumn id="9" name="Dynamic Filter" dataDxfId="236"/>
    <tableColumn id="8" name="Add Your Own Columns Here" dataDxfId="217"/>
    <tableColumn id="15" name="Relationship" dataDxfId="216"/>
    <tableColumn id="16" name="Relationship Date (UTC)" dataDxfId="215"/>
    <tableColumn id="17" name="Tweet" dataDxfId="214"/>
    <tableColumn id="18" name="URLs in Tweet" dataDxfId="213"/>
    <tableColumn id="19" name="Domains in Tweet" dataDxfId="212"/>
    <tableColumn id="20" name="Hashtags in Tweet" dataDxfId="211"/>
    <tableColumn id="21" name="Media in Tweet" dataDxfId="210"/>
    <tableColumn id="22" name="Tweet Image File" dataDxfId="209"/>
    <tableColumn id="23" name="Tweet Date (UTC)" dataDxfId="208"/>
    <tableColumn id="24" name="Twitter Page for Tweet" dataDxfId="207"/>
    <tableColumn id="25" name="Latitude" dataDxfId="206"/>
    <tableColumn id="26" name="Longitude" dataDxfId="205"/>
    <tableColumn id="27" name="Imported ID" dataDxfId="204"/>
    <tableColumn id="28" name="In-Reply-To Tweet ID" dataDxfId="203"/>
    <tableColumn id="29" name="Favorited" dataDxfId="202"/>
    <tableColumn id="30" name="Favorite Count" dataDxfId="201"/>
    <tableColumn id="31" name="In-Reply-To User ID" dataDxfId="200"/>
    <tableColumn id="32" name="Is Quote Status" dataDxfId="199"/>
    <tableColumn id="33" name="Language" dataDxfId="198"/>
    <tableColumn id="34" name="Possibly Sensitive" dataDxfId="197"/>
    <tableColumn id="35" name="Quoted Status ID" dataDxfId="196"/>
    <tableColumn id="36" name="Retweeted" dataDxfId="195"/>
    <tableColumn id="37" name="Retweet Count" dataDxfId="194"/>
    <tableColumn id="38" name="Retweet ID" dataDxfId="193"/>
    <tableColumn id="39" name="Source" dataDxfId="192"/>
    <tableColumn id="40" name="Truncated" dataDxfId="191"/>
    <tableColumn id="41" name="Unified Twitter ID" dataDxfId="190"/>
    <tableColumn id="42" name="Imported Tweet Type" dataDxfId="189"/>
    <tableColumn id="43" name="Added By Extended Analysis" dataDxfId="188"/>
    <tableColumn id="44" name="Corrected By Extended Analysis" dataDxfId="187"/>
    <tableColumn id="45" name="Place Bounding Box" dataDxfId="186"/>
    <tableColumn id="46" name="Place Country" dataDxfId="185"/>
    <tableColumn id="47" name="Place Country Code" dataDxfId="184"/>
    <tableColumn id="48" name="Place Full Name" dataDxfId="183"/>
    <tableColumn id="49" name="Place ID" dataDxfId="182"/>
    <tableColumn id="50" name="Place Name" dataDxfId="181"/>
    <tableColumn id="51" name="Place Type" dataDxfId="180"/>
    <tableColumn id="52" name="Place URL" dataDxfId="179"/>
    <tableColumn id="53" name="Edge Weight"/>
    <tableColumn id="54" name="Vertex 1 Group" dataDxfId="142">
      <calculatedColumnFormula>REPLACE(INDEX(GroupVertices[Group], MATCH(Edges[[#This Row],[Vertex 1]],GroupVertices[Vertex],0)),1,1,"")</calculatedColumnFormula>
    </tableColumn>
    <tableColumn id="55" name="Vertex 2 Group" dataDxfId="111">
      <calculatedColumnFormula>REPLACE(INDEX(GroupVertices[Group], MATCH(Edges[[#This Row],[Vertex 2]],GroupVertices[Vertex],0)),1,1,"")</calculatedColumnFormula>
    </tableColumn>
    <tableColumn id="56" name="Sentiment List #1: Positive Word Count" dataDxfId="110"/>
    <tableColumn id="57" name="Sentiment List #1: Positive Word Percentage (%)" dataDxfId="109"/>
    <tableColumn id="58" name="Sentiment List #2: Negative Word Count" dataDxfId="108"/>
    <tableColumn id="59" name="Sentiment List #2: Negative Word Percentage (%)" dataDxfId="107"/>
    <tableColumn id="60" name="Sentiment List #3: Angry Word Count" dataDxfId="106"/>
    <tableColumn id="61" name="Sentiment List #3: Angry Word Percentage (%)" dataDxfId="105"/>
    <tableColumn id="62" name="Non-categorized Word Count" dataDxfId="104"/>
    <tableColumn id="63" name="Non-categorized Word Percentage (%)" dataDxfId="103"/>
    <tableColumn id="64" name="Edge Content Word Count" dataDxfId="1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4" totalsRowShown="0" headerRowDxfId="141" dataDxfId="140">
  <autoFilter ref="A2:C24"/>
  <tableColumns count="3">
    <tableColumn id="1" name="Group 1" dataDxfId="139"/>
    <tableColumn id="2" name="Group 2" dataDxfId="138"/>
    <tableColumn id="3" name="Edges" dataDxfId="137"/>
  </tableColumns>
  <tableStyleInfo name="NodeXL Table" showFirstColumn="0" showLastColumn="0" showRowStripes="1" showColumnStripes="0"/>
</table>
</file>

<file path=xl/tables/table12.xml><?xml version="1.0" encoding="utf-8"?>
<table xmlns="http://schemas.openxmlformats.org/spreadsheetml/2006/main" id="11" name="Words" displayName="Words" ref="A1:G6" totalsRowShown="0" headerRowDxfId="134" dataDxfId="133">
  <autoFilter ref="A1:G6"/>
  <tableColumns count="7">
    <tableColumn id="1" name="Word" dataDxfId="132"/>
    <tableColumn id="2" name="Count" dataDxfId="131"/>
    <tableColumn id="3" name="Salience" dataDxfId="130"/>
    <tableColumn id="4" name="Group" dataDxfId="129"/>
    <tableColumn id="5" name="Word on Sentiment List #1: Positive" dataDxfId="128"/>
    <tableColumn id="6" name="Word on Sentiment List #2: Negative" dataDxfId="127"/>
    <tableColumn id="7" name="Word on Sentiment List #3: Angry" dataDxfId="126"/>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2" totalsRowShown="0" headerRowDxfId="125" dataDxfId="124">
  <autoFilter ref="A1:L2"/>
  <tableColumns count="12">
    <tableColumn id="1" name="Word 1" dataDxfId="123"/>
    <tableColumn id="2" name="Word 2" dataDxfId="122"/>
    <tableColumn id="3" name="Count" dataDxfId="121"/>
    <tableColumn id="4" name="Salience" dataDxfId="120"/>
    <tableColumn id="5" name="Mutual Information" dataDxfId="119"/>
    <tableColumn id="6" name="Group" dataDxfId="118"/>
    <tableColumn id="7" name="Word1 on Sentiment List #1: Positive" dataDxfId="117"/>
    <tableColumn id="8" name="Word1 on Sentiment List #2: Negative" dataDxfId="116"/>
    <tableColumn id="9" name="Word1 on Sentiment List #3: Angry" dataDxfId="115"/>
    <tableColumn id="10" name="Word2 on Sentiment List #1: Positive" dataDxfId="114"/>
    <tableColumn id="11" name="Word2 on Sentiment List #2: Negative" dataDxfId="113"/>
    <tableColumn id="12" name="Word2 on Sentiment List #3: Angry" dataDxfId="112"/>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59" dataDxfId="58">
  <autoFilter ref="A1:B11"/>
  <tableColumns count="2">
    <tableColumn id="1" name="Top 10 Vertices, Ranked by Betweenness Centrality" dataDxfId="57"/>
    <tableColumn id="2" name="Betweenness Centrality" dataDxfId="56"/>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6" totalsRowShown="0" headerRowDxfId="55" dataDxfId="54">
  <autoFilter ref="A1:V6"/>
  <tableColumns count="22">
    <tableColumn id="1" name="Top Words in About in Entire Graph" dataDxfId="53"/>
    <tableColumn id="2" name="Entire Graph Count" dataDxfId="52"/>
    <tableColumn id="3" name="Top Words in About in G1" dataDxfId="51"/>
    <tableColumn id="4" name="G1 Count" dataDxfId="50"/>
    <tableColumn id="5" name="Top Words in About in G2" dataDxfId="49"/>
    <tableColumn id="6" name="G2 Count" dataDxfId="48"/>
    <tableColumn id="7" name="Top Words in About in G3" dataDxfId="47"/>
    <tableColumn id="8" name="G3 Count" dataDxfId="46"/>
    <tableColumn id="9" name="Top Words in About in G4" dataDxfId="45"/>
    <tableColumn id="10" name="G4 Count" dataDxfId="44"/>
    <tableColumn id="11" name="Top Words in About in G5" dataDxfId="43"/>
    <tableColumn id="12" name="G5 Count" dataDxfId="42"/>
    <tableColumn id="13" name="Top Words in About in G6" dataDxfId="41"/>
    <tableColumn id="14" name="G6 Count" dataDxfId="40"/>
    <tableColumn id="15" name="Top Words in About in G7" dataDxfId="39"/>
    <tableColumn id="16" name="G7 Count" dataDxfId="38"/>
    <tableColumn id="17" name="Top Words in About in G8" dataDxfId="37"/>
    <tableColumn id="18" name="G8 Count" dataDxfId="36"/>
    <tableColumn id="19" name="Top Words in About in G9" dataDxfId="35"/>
    <tableColumn id="20" name="G9 Count" dataDxfId="34"/>
    <tableColumn id="21" name="Top Words in About in G10" dataDxfId="33"/>
    <tableColumn id="22" name="G10 Count" dataDxfId="32"/>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9:V10" totalsRowShown="0" headerRowDxfId="30" dataDxfId="29">
  <autoFilter ref="A9:V10"/>
  <tableColumns count="22">
    <tableColumn id="1" name="Top Word Pairs in About in Entire Graph" dataDxfId="28"/>
    <tableColumn id="2" name="Entire Graph Count" dataDxfId="27"/>
    <tableColumn id="3" name="Top Word Pairs in About in G1" dataDxfId="26"/>
    <tableColumn id="4" name="G1 Count" dataDxfId="25"/>
    <tableColumn id="5" name="Top Word Pairs in About in G2" dataDxfId="24"/>
    <tableColumn id="6" name="G2 Count" dataDxfId="23"/>
    <tableColumn id="7" name="Top Word Pairs in About in G3" dataDxfId="22"/>
    <tableColumn id="8" name="G3 Count" dataDxfId="21"/>
    <tableColumn id="9" name="Top Word Pairs in About in G4" dataDxfId="20"/>
    <tableColumn id="10" name="G4 Count" dataDxfId="19"/>
    <tableColumn id="11" name="Top Word Pairs in About in G5" dataDxfId="18"/>
    <tableColumn id="12" name="G5 Count" dataDxfId="17"/>
    <tableColumn id="13" name="Top Word Pairs in About in G6" dataDxfId="16"/>
    <tableColumn id="14" name="G6 Count" dataDxfId="15"/>
    <tableColumn id="15" name="Top Word Pairs in About in G7" dataDxfId="14"/>
    <tableColumn id="16" name="G7 Count" dataDxfId="13"/>
    <tableColumn id="17" name="Top Word Pairs in About in G8" dataDxfId="12"/>
    <tableColumn id="18" name="G8 Count" dataDxfId="11"/>
    <tableColumn id="19" name="Top Word Pairs in About in G9" dataDxfId="10"/>
    <tableColumn id="20" name="G9 Count" dataDxfId="9"/>
    <tableColumn id="21" name="Top Word Pairs in About in G10" dataDxfId="8"/>
    <tableColumn id="22"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80" totalsRowShown="0" headerRowDxfId="270" dataDxfId="221">
  <autoFilter ref="A2:BN80"/>
  <sortState ref="A3:BN80">
    <sortCondition descending="1" sortBy="value" ref="V3:V80"/>
  </sortState>
  <tableColumns count="66">
    <tableColumn id="1" name="Vertex" dataDxfId="234"/>
    <tableColumn id="66" name="Subgraph"/>
    <tableColumn id="2" name="Color" dataDxfId="233"/>
    <tableColumn id="5" name="Shape" dataDxfId="232"/>
    <tableColumn id="6" name="Size" dataDxfId="231"/>
    <tableColumn id="4" name="Opacity" dataDxfId="159"/>
    <tableColumn id="7" name="Image File" dataDxfId="157"/>
    <tableColumn id="3" name="Visibility" dataDxfId="158"/>
    <tableColumn id="10" name="Label" dataDxfId="230"/>
    <tableColumn id="16" name="Label Fill Color" dataDxfId="229"/>
    <tableColumn id="9" name="Label Position" dataDxfId="153"/>
    <tableColumn id="8" name="Tooltip" dataDxfId="151"/>
    <tableColumn id="18" name="Layout Order" dataDxfId="152"/>
    <tableColumn id="13" name="X" dataDxfId="228"/>
    <tableColumn id="14" name="Y" dataDxfId="227"/>
    <tableColumn id="12" name="Locked?" dataDxfId="226"/>
    <tableColumn id="19" name="Polar R" dataDxfId="225"/>
    <tableColumn id="20" name="Polar Angle" dataDxfId="224"/>
    <tableColumn id="21" name="Degree" dataDxfId="68"/>
    <tableColumn id="22" name="In-Degree" dataDxfId="67"/>
    <tableColumn id="23" name="Out-Degree" dataDxfId="64"/>
    <tableColumn id="24" name="Betweenness Centrality" dataDxfId="63"/>
    <tableColumn id="25" name="Closeness Centrality" dataDxfId="62"/>
    <tableColumn id="26" name="Eigenvector Centrality" dataDxfId="60"/>
    <tableColumn id="15" name="PageRank" dataDxfId="61"/>
    <tableColumn id="27" name="Clustering Coefficient" dataDxfId="65"/>
    <tableColumn id="29" name="Reciprocated Vertex Pair Ratio" dataDxfId="66"/>
    <tableColumn id="11" name="ID" dataDxfId="223"/>
    <tableColumn id="28" name="Dynamic Filter" dataDxfId="222"/>
    <tableColumn id="17" name="Add Your Own Columns Here" dataDxfId="178"/>
    <tableColumn id="30" name="Name" dataDxfId="177"/>
    <tableColumn id="31" name="Followed" dataDxfId="176"/>
    <tableColumn id="32" name="Followers" dataDxfId="175"/>
    <tableColumn id="33" name="Tweets" dataDxfId="174"/>
    <tableColumn id="34" name="Favorites" dataDxfId="173"/>
    <tableColumn id="35" name="Time Zone UTC Offset (Seconds)" dataDxfId="172"/>
    <tableColumn id="36" name="Description" dataDxfId="171"/>
    <tableColumn id="37" name="Location" dataDxfId="170"/>
    <tableColumn id="38" name="Web" dataDxfId="169"/>
    <tableColumn id="39" name="Time Zone" dataDxfId="168"/>
    <tableColumn id="40" name="Joined Twitter Date (UTC)" dataDxfId="167"/>
    <tableColumn id="41" name="Profile Banner Url" dataDxfId="166"/>
    <tableColumn id="42" name="Default Profile" dataDxfId="165"/>
    <tableColumn id="43" name="Default Profile Image" dataDxfId="164"/>
    <tableColumn id="44" name="Geo Enabled" dataDxfId="163"/>
    <tableColumn id="45" name="Language" dataDxfId="162"/>
    <tableColumn id="46" name="Listed Count" dataDxfId="161"/>
    <tableColumn id="47" name="Profile Background Image Url" dataDxfId="160"/>
    <tableColumn id="48" name="Verified" dataDxfId="156"/>
    <tableColumn id="49" name="Custom Menu Item Text" dataDxfId="155"/>
    <tableColumn id="50" name="Custom Menu Item Action" dataDxfId="154"/>
    <tableColumn id="51" name="Tweeted Search Term?" dataDxfId="143"/>
    <tableColumn id="52" name="Vertex Group" dataDxfId="101">
      <calculatedColumnFormula>REPLACE(INDEX(GroupVertices[Group], MATCH(Vertices[[#This Row],[Vertex]],GroupVertices[Vertex],0)),1,1,"")</calculatedColumnFormula>
    </tableColumn>
    <tableColumn id="53" name="Sentiment List #1: Positive Word Count" dataDxfId="100"/>
    <tableColumn id="54" name="Sentiment List #1: Positive Word Percentage (%)" dataDxfId="99"/>
    <tableColumn id="55" name="Sentiment List #2: Negative Word Count" dataDxfId="98"/>
    <tableColumn id="56" name="Sentiment List #2: Negative Word Percentage (%)" dataDxfId="97"/>
    <tableColumn id="57" name="Sentiment List #3: Angry Word Count" dataDxfId="96"/>
    <tableColumn id="58" name="Sentiment List #3: Angry Word Percentage (%)" dataDxfId="95"/>
    <tableColumn id="59" name="Non-categorized Word Count" dataDxfId="94"/>
    <tableColumn id="60" name="Non-categorized Word Percentage (%)" dataDxfId="93"/>
    <tableColumn id="61" name="Vertex Content Word Count" dataDxfId="4"/>
    <tableColumn id="62" name="Top Words in About by Count" dataDxfId="3"/>
    <tableColumn id="63" name="Top Words in About by Salience" dataDxfId="2"/>
    <tableColumn id="64" name="Top Word Pairs in About by Count" dataDxfId="1"/>
    <tableColumn id="65" name="Top Word Pairs in Abou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5" totalsRowShown="0" headerRowDxfId="269">
  <autoFilter ref="A2:AI15"/>
  <tableColumns count="35">
    <tableColumn id="1" name="Group" dataDxfId="150"/>
    <tableColumn id="2" name="Vertex Color" dataDxfId="149"/>
    <tableColumn id="3" name="Vertex Shape" dataDxfId="147"/>
    <tableColumn id="22" name="Visibility" dataDxfId="148"/>
    <tableColumn id="4" name="Collapsed?"/>
    <tableColumn id="18" name="Label" dataDxfId="268"/>
    <tableColumn id="20" name="Collapsed X"/>
    <tableColumn id="21" name="Collapsed Y"/>
    <tableColumn id="6" name="ID" dataDxfId="267"/>
    <tableColumn id="19" name="Collapsed Properties" dataDxfId="84"/>
    <tableColumn id="5" name="Vertices" dataDxfId="83"/>
    <tableColumn id="7" name="Unique Edges" dataDxfId="82"/>
    <tableColumn id="8" name="Edges With Duplicates" dataDxfId="81"/>
    <tableColumn id="9" name="Total Edges" dataDxfId="80"/>
    <tableColumn id="10" name="Self-Loops" dataDxfId="79"/>
    <tableColumn id="24" name="Reciprocated Vertex Pair Ratio" dataDxfId="78"/>
    <tableColumn id="25" name="Reciprocated Edge Ratio" dataDxfId="77"/>
    <tableColumn id="11" name="Connected Components" dataDxfId="76"/>
    <tableColumn id="12" name="Single-Vertex Connected Components" dataDxfId="75"/>
    <tableColumn id="13" name="Maximum Vertices in a Connected Component" dataDxfId="74"/>
    <tableColumn id="14" name="Maximum Edges in a Connected Component" dataDxfId="73"/>
    <tableColumn id="15" name="Maximum Geodesic Distance (Diameter)" dataDxfId="72"/>
    <tableColumn id="16" name="Average Geodesic Distance" dataDxfId="71"/>
    <tableColumn id="17" name="Graph Density" dataDxfId="69"/>
    <tableColumn id="23" name="Sentiment List #1: Positive Word Count" dataDxfId="70"/>
    <tableColumn id="26" name="Sentiment List #1: Positive Word Percentage (%)" dataDxfId="92"/>
    <tableColumn id="27" name="Sentiment List #2: Negative Word Count" dataDxfId="91"/>
    <tableColumn id="28" name="Sentiment List #2: Negative Word Percentage (%)" dataDxfId="90"/>
    <tableColumn id="29" name="Sentiment List #3: Angry Word Count" dataDxfId="89"/>
    <tableColumn id="30" name="Sentiment List #3: Angry Word Percentage (%)" dataDxfId="88"/>
    <tableColumn id="31" name="Non-categorized Word Count" dataDxfId="87"/>
    <tableColumn id="32" name="Non-categorized Word Percentage (%)" dataDxfId="86"/>
    <tableColumn id="33" name="Group Content Word Count" dataDxfId="31"/>
    <tableColumn id="34" name="Top Words in About" dataDxfId="6"/>
    <tableColumn id="35" name="Top Word Pairs in Abou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266" dataDxfId="265">
  <autoFilter ref="A1:C79"/>
  <tableColumns count="3">
    <tableColumn id="1" name="Group" dataDxfId="146"/>
    <tableColumn id="2" name="Vertex" dataDxfId="145"/>
    <tableColumn id="3" name="Vertex ID" dataDxfId="14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136"/>
    <tableColumn id="2" name="Value" dataDxfId="13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4"/>
    <tableColumn id="2" name="Degree Frequency" dataDxfId="263">
      <calculatedColumnFormula>COUNTIF(Vertices[Degree], "&gt;= " &amp; D2) - COUNTIF(Vertices[Degree], "&gt;=" &amp; D3)</calculatedColumnFormula>
    </tableColumn>
    <tableColumn id="3" name="In-Degree Bin" dataDxfId="262"/>
    <tableColumn id="4" name="In-Degree Frequency" dataDxfId="261">
      <calculatedColumnFormula>COUNTIF(Vertices[In-Degree], "&gt;= " &amp; F2) - COUNTIF(Vertices[In-Degree], "&gt;=" &amp; F3)</calculatedColumnFormula>
    </tableColumn>
    <tableColumn id="5" name="Out-Degree Bin" dataDxfId="260"/>
    <tableColumn id="6" name="Out-Degree Frequency" dataDxfId="259">
      <calculatedColumnFormula>COUNTIF(Vertices[Out-Degree], "&gt;= " &amp; H2) - COUNTIF(Vertices[Out-Degree], "&gt;=" &amp; H3)</calculatedColumnFormula>
    </tableColumn>
    <tableColumn id="7" name="Betweenness Centrality Bin" dataDxfId="258"/>
    <tableColumn id="8" name="Betweenness Centrality Frequency" dataDxfId="257">
      <calculatedColumnFormula>COUNTIF(Vertices[Betweenness Centrality], "&gt;= " &amp; J2) - COUNTIF(Vertices[Betweenness Centrality], "&gt;=" &amp; J3)</calculatedColumnFormula>
    </tableColumn>
    <tableColumn id="9" name="Closeness Centrality Bin" dataDxfId="256"/>
    <tableColumn id="10" name="Closeness Centrality Frequency" dataDxfId="255">
      <calculatedColumnFormula>COUNTIF(Vertices[Closeness Centrality], "&gt;= " &amp; L2) - COUNTIF(Vertices[Closeness Centrality], "&gt;=" &amp; L3)</calculatedColumnFormula>
    </tableColumn>
    <tableColumn id="11" name="Eigenvector Centrality Bin" dataDxfId="254"/>
    <tableColumn id="12" name="Eigenvector Centrality Frequency" dataDxfId="253">
      <calculatedColumnFormula>COUNTIF(Vertices[Eigenvector Centrality], "&gt;= " &amp; N2) - COUNTIF(Vertices[Eigenvector Centrality], "&gt;=" &amp; N3)</calculatedColumnFormula>
    </tableColumn>
    <tableColumn id="18" name="PageRank Bin" dataDxfId="252"/>
    <tableColumn id="17" name="PageRank Frequency" dataDxfId="251">
      <calculatedColumnFormula>COUNTIF(Vertices[Eigenvector Centrality], "&gt;= " &amp; P2) - COUNTIF(Vertices[Eigenvector Centrality], "&gt;=" &amp; P3)</calculatedColumnFormula>
    </tableColumn>
    <tableColumn id="13" name="Clustering Coefficient Bin" dataDxfId="250"/>
    <tableColumn id="14" name="Clustering Coefficient Frequency" dataDxfId="249">
      <calculatedColumnFormula>COUNTIF(Vertices[Clustering Coefficient], "&gt;= " &amp; R2) - COUNTIF(Vertices[Clustering Coefficient], "&gt;=" &amp; R3)</calculatedColumnFormula>
    </tableColumn>
    <tableColumn id="15" name="Dynamic Filter Bin" dataDxfId="248"/>
    <tableColumn id="16" name="Dynamic Filter Frequency" dataDxfId="24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4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over.ebay.com/rover/1/711-127632-2357-0/16?itm=153372414604&amp;user_name=jbnetauctionsnstuff&amp;spid=6115&amp;mpre=https%3A%2F%2Fwww.ebay.com%2Fitm%2F153372414604&amp;swd=3&amp;mplxParams=user_name%2Citm%2Cswd%2Cmpre%2C&amp;sojTags=du%3Dmpre%2Citm%3Ditm%2Cuser_name%3Duser_name%2Csuri%3Dsuri%2Cspid%3Dspid%2Cswd%3Dswd%2C" TargetMode="External" /><Relationship Id="rId2" Type="http://schemas.openxmlformats.org/officeDocument/2006/relationships/hyperlink" Target="https://twitter.com/Jabil/status/1094405345294856192" TargetMode="External" /><Relationship Id="rId3" Type="http://schemas.openxmlformats.org/officeDocument/2006/relationships/hyperlink" Target="https://twitter.com/Jabil/status/1094405345294856192" TargetMode="External" /><Relationship Id="rId4" Type="http://schemas.openxmlformats.org/officeDocument/2006/relationships/hyperlink" Target="https://twitter.com/Jabil/status/1094405345294856192" TargetMode="External" /><Relationship Id="rId5" Type="http://schemas.openxmlformats.org/officeDocument/2006/relationships/hyperlink" Target="https://twitter.com/Jabil/status/1094405345294856192" TargetMode="External" /><Relationship Id="rId6" Type="http://schemas.openxmlformats.org/officeDocument/2006/relationships/hyperlink" Target="https://twitter.com/Jabil/status/1094405345294856192" TargetMode="External" /><Relationship Id="rId7" Type="http://schemas.openxmlformats.org/officeDocument/2006/relationships/hyperlink" Target="https://twitter.com/Jabil/status/1094405345294856192" TargetMode="External" /><Relationship Id="rId8" Type="http://schemas.openxmlformats.org/officeDocument/2006/relationships/hyperlink" Target="https://twitter.com/Jabil/status/1094405345294856192" TargetMode="External" /><Relationship Id="rId9" Type="http://schemas.openxmlformats.org/officeDocument/2006/relationships/hyperlink" Target="https://twitter.com/Jabil/status/1094405345294856192" TargetMode="External" /><Relationship Id="rId10" Type="http://schemas.openxmlformats.org/officeDocument/2006/relationships/hyperlink" Target="https://twitter.com/Jabil/status/1094405345294856192" TargetMode="External" /><Relationship Id="rId11" Type="http://schemas.openxmlformats.org/officeDocument/2006/relationships/hyperlink" Target="https://twitter.com/Jabil/status/1094405345294856192" TargetMode="External" /><Relationship Id="rId12" Type="http://schemas.openxmlformats.org/officeDocument/2006/relationships/hyperlink" Target="https://twitter.com/Jabil/status/1094405345294856192" TargetMode="External" /><Relationship Id="rId13" Type="http://schemas.openxmlformats.org/officeDocument/2006/relationships/hyperlink" Target="https://twitter.com/Jabil/status/1094405345294856192" TargetMode="External" /><Relationship Id="rId14" Type="http://schemas.openxmlformats.org/officeDocument/2006/relationships/hyperlink" Target="https://twitter.com/Jabil/status/1094405345294856192" TargetMode="External" /><Relationship Id="rId15" Type="http://schemas.openxmlformats.org/officeDocument/2006/relationships/hyperlink" Target="https://twitter.com/Jabil/status/1094405345294856192" TargetMode="External" /><Relationship Id="rId16" Type="http://schemas.openxmlformats.org/officeDocument/2006/relationships/hyperlink" Target="https://twitter.com/Jabil/status/1094405345294856192" TargetMode="External" /><Relationship Id="rId17" Type="http://schemas.openxmlformats.org/officeDocument/2006/relationships/hyperlink" Target="https://twitter.com/Jabil/status/1094405345294856192" TargetMode="External" /><Relationship Id="rId18" Type="http://schemas.openxmlformats.org/officeDocument/2006/relationships/hyperlink" Target="https://twitter.com/Jabil/status/1094405345294856192" TargetMode="External" /><Relationship Id="rId19" Type="http://schemas.openxmlformats.org/officeDocument/2006/relationships/hyperlink" Target="https://twitter.com/Jabil/status/1094405345294856192" TargetMode="External" /><Relationship Id="rId20" Type="http://schemas.openxmlformats.org/officeDocument/2006/relationships/hyperlink" Target="https://twitter.com/Jabil/status/1094405345294856192" TargetMode="External" /><Relationship Id="rId21" Type="http://schemas.openxmlformats.org/officeDocument/2006/relationships/hyperlink" Target="https://www.diabetestechnology.org/surveillance.shtml" TargetMode="External" /><Relationship Id="rId22" Type="http://schemas.openxmlformats.org/officeDocument/2006/relationships/hyperlink" Target="https://www.diabetestechnology.org/surveillance.shtml" TargetMode="External" /><Relationship Id="rId23" Type="http://schemas.openxmlformats.org/officeDocument/2006/relationships/hyperlink" Target="https://www.diabetestechnology.org/surveillance.shtml" TargetMode="External" /><Relationship Id="rId24" Type="http://schemas.openxmlformats.org/officeDocument/2006/relationships/hyperlink" Target="https://diabetes-leben.com/2018/01/40-diabetes-sprueche-die-du-kennen-solltest.html" TargetMode="External" /><Relationship Id="rId25" Type="http://schemas.openxmlformats.org/officeDocument/2006/relationships/hyperlink" Target="https://www.mein-buntes-leben.de/ilkas-tipps-rund-um-diabetes-und-wintersport?utm_source=winterurlaub-auf-der-piste&amp;utm_medium=MBL-2018&amp;utm_campaign=Twitter-Post" TargetMode="External" /><Relationship Id="rId26" Type="http://schemas.openxmlformats.org/officeDocument/2006/relationships/hyperlink" Target="https://www.bhinneka.com/promo/alat-cek-gula-darah?utm_source=bhinneka+twitter&amp;utm_medium=social+o&amp;utm_campaign=n+cek+gula+darah+mudah+dari+rumah" TargetMode="External" /><Relationship Id="rId27" Type="http://schemas.openxmlformats.org/officeDocument/2006/relationships/hyperlink" Target="https://beyondtype2.org/test-strip-subscription-guide/" TargetMode="External" /><Relationship Id="rId28" Type="http://schemas.openxmlformats.org/officeDocument/2006/relationships/hyperlink" Target="https://www.nummer1diabetesapp.nl/" TargetMode="External" /><Relationship Id="rId29" Type="http://schemas.openxmlformats.org/officeDocument/2006/relationships/hyperlink" Target="https://www.accu-chek.nl/ervaringen/met-mysugr-krijg-ik-grip-op-mijn-diabetes" TargetMode="External" /><Relationship Id="rId30" Type="http://schemas.openxmlformats.org/officeDocument/2006/relationships/hyperlink" Target="https://www.facebook.com/AccuChekNederland/?ref=settings" TargetMode="External" /><Relationship Id="rId31" Type="http://schemas.openxmlformats.org/officeDocument/2006/relationships/hyperlink" Target="https://www.accu-chek.nl/meters/mobile" TargetMode="External" /><Relationship Id="rId32"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33"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34"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35"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36"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37"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38" Type="http://schemas.openxmlformats.org/officeDocument/2006/relationships/hyperlink" Target="https://www.accu-chek.co.uk/contact-accu-chek-uk-and-roi" TargetMode="External" /><Relationship Id="rId39" Type="http://schemas.openxmlformats.org/officeDocument/2006/relationships/hyperlink" Target="http://main.diabetes.org/site/PageServer?pagename=ADA_Town_Hall_Webinars&amp;utm_source=national&amp;utm_medium=vanity&amp;utm_campaign=living%20with%20diabetes&amp;utm_term=experts&amp;s_src=vanity&amp;s_subsrc=experts" TargetMode="External" /><Relationship Id="rId40" Type="http://schemas.openxmlformats.org/officeDocument/2006/relationships/hyperlink" Target="https://lfacinternational.org/sparearose/" TargetMode="External" /><Relationship Id="rId41" Type="http://schemas.openxmlformats.org/officeDocument/2006/relationships/hyperlink" Target="https://www.healthline.com/diabetesmine/spare-rose-diabetes-insulin-access-2019#1" TargetMode="External" /><Relationship Id="rId42" Type="http://schemas.openxmlformats.org/officeDocument/2006/relationships/hyperlink" Target="https://twitter.com/DiabetesMine/status/1094966789233131521" TargetMode="External" /><Relationship Id="rId43" Type="http://schemas.openxmlformats.org/officeDocument/2006/relationships/hyperlink" Target="https://www.healthline.com/diabetesmine/spare-rose-diabetes-insulin-access-2019#1" TargetMode="External" /><Relationship Id="rId44" Type="http://schemas.openxmlformats.org/officeDocument/2006/relationships/hyperlink" Target="https://www.accu-chek.co.uk/contact-accu-chek-uk-and-roi" TargetMode="External" /><Relationship Id="rId45" Type="http://schemas.openxmlformats.org/officeDocument/2006/relationships/hyperlink" Target="https://mysugr.com/spare-a-rose-save-a-child/" TargetMode="External" /><Relationship Id="rId46" Type="http://schemas.openxmlformats.org/officeDocument/2006/relationships/hyperlink" Target="https://mysugr.com/spare-a-rose-save-a-child/" TargetMode="External" /><Relationship Id="rId47" Type="http://schemas.openxmlformats.org/officeDocument/2006/relationships/hyperlink" Target="https://mysugr.com/spare-a-rose-save-a-child/" TargetMode="External" /><Relationship Id="rId48" Type="http://schemas.openxmlformats.org/officeDocument/2006/relationships/hyperlink" Target="https://lfacinternational.org/sparearose/" TargetMode="External" /><Relationship Id="rId49" Type="http://schemas.openxmlformats.org/officeDocument/2006/relationships/hyperlink" Target="https://inspiration.accu-chek.com/story/spare-rose-0" TargetMode="External" /><Relationship Id="rId50" Type="http://schemas.openxmlformats.org/officeDocument/2006/relationships/hyperlink" Target="https://accuchek.custhelp.com/app/chat/chat_launch" TargetMode="External" /><Relationship Id="rId51" Type="http://schemas.openxmlformats.org/officeDocument/2006/relationships/hyperlink" Target="https://www.instagram.com/p/Bt_wMU5hE0N/?utm_source=ig_twitter_share&amp;igshid=10razoxerl1pq" TargetMode="External" /><Relationship Id="rId52" Type="http://schemas.openxmlformats.org/officeDocument/2006/relationships/hyperlink" Target="https://twitter.com/BeyondType2/status/1097505266998890496" TargetMode="External" /><Relationship Id="rId53" Type="http://schemas.openxmlformats.org/officeDocument/2006/relationships/hyperlink" Target="https://inspiration.accu-chek.com/story/spare-rose-0" TargetMode="External" /><Relationship Id="rId54" Type="http://schemas.openxmlformats.org/officeDocument/2006/relationships/hyperlink" Target="https://www.accu-chek.com/chat-live-now" TargetMode="External" /><Relationship Id="rId55" Type="http://schemas.openxmlformats.org/officeDocument/2006/relationships/hyperlink" Target="https://twitter.com/diabetessisters/status/1095043599320973320" TargetMode="External" /><Relationship Id="rId56" Type="http://schemas.openxmlformats.org/officeDocument/2006/relationships/hyperlink" Target="https://inspiration.accu-chek.com/" TargetMode="External" /><Relationship Id="rId57" Type="http://schemas.openxmlformats.org/officeDocument/2006/relationships/hyperlink" Target="https://twitter.com/BeyondType1/status/1096014451319492608" TargetMode="External" /><Relationship Id="rId58" Type="http://schemas.openxmlformats.org/officeDocument/2006/relationships/hyperlink" Target="https://twitter.com/BeyondType2/status/1096126035190411264" TargetMode="External" /><Relationship Id="rId59" Type="http://schemas.openxmlformats.org/officeDocument/2006/relationships/hyperlink" Target="https://www.accu-chek.cl/microsites/accu-chek-connect" TargetMode="External" /><Relationship Id="rId60"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1"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2"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3"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4"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65"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66"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67"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68" Type="http://schemas.openxmlformats.org/officeDocument/2006/relationships/hyperlink" Target="https://rover.ebay.com/rover/1/711-127632-2357-0/16?itm=333082129201&amp;user_name=lipbalmdesigns&amp;spid=6115&amp;mpre=https%3A%2F%2Fwww.ebay.com%2Fitm%2F333082129201&amp;swd=3&amp;mplxParams=user_name%2Citm%2Cswd%2Cmpre%2C&amp;sojTags=du%3Dmpre%2Citm%3Ditm%2Cuser_name%3Duser_name%2Csuri%3Dsuri%2Cspid%3Dspid%2Cswd%3Dswd%2C" TargetMode="External" /><Relationship Id="rId69"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70"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71" Type="http://schemas.openxmlformats.org/officeDocument/2006/relationships/hyperlink" Target="https://pbs.twimg.com/media/Dzg-y6TV4AAiY2a.jpg" TargetMode="External" /><Relationship Id="rId72" Type="http://schemas.openxmlformats.org/officeDocument/2006/relationships/hyperlink" Target="https://pbs.twimg.com/media/DypHAzbXgAAp0Uz.jpg" TargetMode="External" /><Relationship Id="rId73" Type="http://schemas.openxmlformats.org/officeDocument/2006/relationships/hyperlink" Target="https://pbs.twimg.com/media/DypHTi1XcAAfwi9.jpg" TargetMode="External" /><Relationship Id="rId74" Type="http://schemas.openxmlformats.org/officeDocument/2006/relationships/hyperlink" Target="https://pbs.twimg.com/media/DypHkO6WoAAxSd3.jpg" TargetMode="External" /><Relationship Id="rId75" Type="http://schemas.openxmlformats.org/officeDocument/2006/relationships/hyperlink" Target="https://pbs.twimg.com/media/DypH4pxXQAA76uS.jpg" TargetMode="External" /><Relationship Id="rId76" Type="http://schemas.openxmlformats.org/officeDocument/2006/relationships/hyperlink" Target="https://pbs.twimg.com/media/DypINEmWsAAF1wC.jpg" TargetMode="External" /><Relationship Id="rId77" Type="http://schemas.openxmlformats.org/officeDocument/2006/relationships/hyperlink" Target="https://pbs.twimg.com/media/DzRm-NUX0AAkpLg.jpg" TargetMode="External" /><Relationship Id="rId78" Type="http://schemas.openxmlformats.org/officeDocument/2006/relationships/hyperlink" Target="https://pbs.twimg.com/media/DzmSb6IWwAIr5Si.jpg" TargetMode="External" /><Relationship Id="rId79" Type="http://schemas.openxmlformats.org/officeDocument/2006/relationships/hyperlink" Target="https://pbs.twimg.com/media/DzxikeGW0AE9jaz.jpg" TargetMode="External" /><Relationship Id="rId80" Type="http://schemas.openxmlformats.org/officeDocument/2006/relationships/hyperlink" Target="https://pbs.twimg.com/media/DzI0-yyXcAcH8Sd.jpg" TargetMode="External" /><Relationship Id="rId81" Type="http://schemas.openxmlformats.org/officeDocument/2006/relationships/hyperlink" Target="https://pbs.twimg.com/media/DylVpVRUUAU7b46.jpg" TargetMode="External" /><Relationship Id="rId82" Type="http://schemas.openxmlformats.org/officeDocument/2006/relationships/hyperlink" Target="https://pbs.twimg.com/tweet_video_thumb/DzJFdsBU8AA2_q1.jpg" TargetMode="External" /><Relationship Id="rId83" Type="http://schemas.openxmlformats.org/officeDocument/2006/relationships/hyperlink" Target="https://pbs.twimg.com/media/DzIOPCjWoAE-0rb.jpg" TargetMode="External" /><Relationship Id="rId84" Type="http://schemas.openxmlformats.org/officeDocument/2006/relationships/hyperlink" Target="https://pbs.twimg.com/media/DzNc3_lUcAMDu8g.jpg" TargetMode="External" /><Relationship Id="rId85" Type="http://schemas.openxmlformats.org/officeDocument/2006/relationships/hyperlink" Target="https://pbs.twimg.com/media/DzxCAZ7XcAIEZM7.jpg" TargetMode="External" /><Relationship Id="rId86" Type="http://schemas.openxmlformats.org/officeDocument/2006/relationships/hyperlink" Target="https://pbs.twimg.com/media/DzNc3_lUcAMDu8g.jpg" TargetMode="External" /><Relationship Id="rId87" Type="http://schemas.openxmlformats.org/officeDocument/2006/relationships/hyperlink" Target="https://pbs.twimg.com/media/DzxCAZ7XcAIEZM7.jpg" TargetMode="External" /><Relationship Id="rId88" Type="http://schemas.openxmlformats.org/officeDocument/2006/relationships/hyperlink" Target="https://pbs.twimg.com/tweet_video_thumb/Dzxod15WkAQNErC.jpg" TargetMode="External" /><Relationship Id="rId89" Type="http://schemas.openxmlformats.org/officeDocument/2006/relationships/hyperlink" Target="https://pbs.twimg.com/media/DzJ7ya_VsAE03ZE.jpg" TargetMode="External" /><Relationship Id="rId90" Type="http://schemas.openxmlformats.org/officeDocument/2006/relationships/hyperlink" Target="https://pbs.twimg.com/media/Dzt7ISgWoAE3Ikd.jpg" TargetMode="External" /><Relationship Id="rId91" Type="http://schemas.openxmlformats.org/officeDocument/2006/relationships/hyperlink" Target="https://pbs.twimg.com/media/Dylcr-sXgAEdj8q.jpg" TargetMode="External" /><Relationship Id="rId92" Type="http://schemas.openxmlformats.org/officeDocument/2006/relationships/hyperlink" Target="https://pbs.twimg.com/media/DzKDITCW0AM5RDM.jpg" TargetMode="External" /><Relationship Id="rId93" Type="http://schemas.openxmlformats.org/officeDocument/2006/relationships/hyperlink" Target="https://pbs.twimg.com/media/DzS-KoRW0AAIWYS.jpg" TargetMode="External" /><Relationship Id="rId94" Type="http://schemas.openxmlformats.org/officeDocument/2006/relationships/hyperlink" Target="http://pbs.twimg.com/profile_images/938126381837357057/IGICXKTA_normal.jpg" TargetMode="External" /><Relationship Id="rId95" Type="http://schemas.openxmlformats.org/officeDocument/2006/relationships/hyperlink" Target="http://pbs.twimg.com/profile_images/781615325976662017/M-GoZjJE_normal.jpg" TargetMode="External" /><Relationship Id="rId96" Type="http://schemas.openxmlformats.org/officeDocument/2006/relationships/hyperlink" Target="http://pbs.twimg.com/profile_images/781615325976662017/M-GoZjJE_normal.jpg" TargetMode="External" /><Relationship Id="rId97" Type="http://schemas.openxmlformats.org/officeDocument/2006/relationships/hyperlink" Target="http://pbs.twimg.com/profile_images/781615325976662017/M-GoZjJE_normal.jpg" TargetMode="External" /><Relationship Id="rId98" Type="http://schemas.openxmlformats.org/officeDocument/2006/relationships/hyperlink" Target="http://pbs.twimg.com/profile_images/781615325976662017/M-GoZjJE_normal.jpg" TargetMode="External" /><Relationship Id="rId99" Type="http://schemas.openxmlformats.org/officeDocument/2006/relationships/hyperlink" Target="http://pbs.twimg.com/profile_images/781615325976662017/M-GoZjJE_normal.jpg" TargetMode="External" /><Relationship Id="rId100" Type="http://schemas.openxmlformats.org/officeDocument/2006/relationships/hyperlink" Target="http://pbs.twimg.com/profile_images/781615325976662017/M-GoZjJE_normal.jpg" TargetMode="External" /><Relationship Id="rId101" Type="http://schemas.openxmlformats.org/officeDocument/2006/relationships/hyperlink" Target="http://pbs.twimg.com/profile_images/781615325976662017/M-GoZjJE_normal.jpg" TargetMode="External" /><Relationship Id="rId102" Type="http://schemas.openxmlformats.org/officeDocument/2006/relationships/hyperlink" Target="http://pbs.twimg.com/profile_images/781615325976662017/M-GoZjJE_normal.jpg" TargetMode="External" /><Relationship Id="rId103" Type="http://schemas.openxmlformats.org/officeDocument/2006/relationships/hyperlink" Target="http://pbs.twimg.com/profile_images/781615325976662017/M-GoZjJE_normal.jpg" TargetMode="External" /><Relationship Id="rId104" Type="http://schemas.openxmlformats.org/officeDocument/2006/relationships/hyperlink" Target="http://pbs.twimg.com/profile_images/781615325976662017/M-GoZjJE_normal.jpg" TargetMode="External" /><Relationship Id="rId105" Type="http://schemas.openxmlformats.org/officeDocument/2006/relationships/hyperlink" Target="http://pbs.twimg.com/profile_images/781615325976662017/M-GoZjJE_normal.jpg" TargetMode="External" /><Relationship Id="rId106" Type="http://schemas.openxmlformats.org/officeDocument/2006/relationships/hyperlink" Target="http://pbs.twimg.com/profile_images/781615325976662017/M-GoZjJE_normal.jpg" TargetMode="External" /><Relationship Id="rId107" Type="http://schemas.openxmlformats.org/officeDocument/2006/relationships/hyperlink" Target="http://pbs.twimg.com/profile_images/781615325976662017/M-GoZjJE_normal.jpg" TargetMode="External" /><Relationship Id="rId108" Type="http://schemas.openxmlformats.org/officeDocument/2006/relationships/hyperlink" Target="http://pbs.twimg.com/profile_images/781615325976662017/M-GoZjJE_normal.jpg" TargetMode="External" /><Relationship Id="rId109" Type="http://schemas.openxmlformats.org/officeDocument/2006/relationships/hyperlink" Target="http://pbs.twimg.com/profile_images/781615325976662017/M-GoZjJE_normal.jpg" TargetMode="External" /><Relationship Id="rId110" Type="http://schemas.openxmlformats.org/officeDocument/2006/relationships/hyperlink" Target="http://pbs.twimg.com/profile_images/781615325976662017/M-GoZjJE_normal.jpg" TargetMode="External" /><Relationship Id="rId111" Type="http://schemas.openxmlformats.org/officeDocument/2006/relationships/hyperlink" Target="http://pbs.twimg.com/profile_images/781615325976662017/M-GoZjJE_normal.jpg" TargetMode="External" /><Relationship Id="rId112" Type="http://schemas.openxmlformats.org/officeDocument/2006/relationships/hyperlink" Target="http://pbs.twimg.com/profile_images/781615325976662017/M-GoZjJE_normal.jpg" TargetMode="External" /><Relationship Id="rId113" Type="http://schemas.openxmlformats.org/officeDocument/2006/relationships/hyperlink" Target="http://pbs.twimg.com/profile_images/781615325976662017/M-GoZjJE_normal.jpg" TargetMode="External" /><Relationship Id="rId114" Type="http://schemas.openxmlformats.org/officeDocument/2006/relationships/hyperlink" Target="http://pbs.twimg.com/profile_images/686209922481139717/Cf6vU7zn_normal.jpg" TargetMode="External" /><Relationship Id="rId115" Type="http://schemas.openxmlformats.org/officeDocument/2006/relationships/hyperlink" Target="http://pbs.twimg.com/profile_images/686209922481139717/Cf6vU7zn_normal.jpg" TargetMode="External" /><Relationship Id="rId116" Type="http://schemas.openxmlformats.org/officeDocument/2006/relationships/hyperlink" Target="http://pbs.twimg.com/profile_images/686209922481139717/Cf6vU7zn_normal.jp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pbs.twimg.com/profile_images/908262706704257024/iSXH-PG1_normal.jpg" TargetMode="External" /><Relationship Id="rId119" Type="http://schemas.openxmlformats.org/officeDocument/2006/relationships/hyperlink" Target="http://pbs.twimg.com/profile_images/908262706704257024/iSXH-PG1_normal.jpg" TargetMode="External" /><Relationship Id="rId120" Type="http://schemas.openxmlformats.org/officeDocument/2006/relationships/hyperlink" Target="http://pbs.twimg.com/profile_images/492096852699791360/ZZTjE2_p_normal.jpeg" TargetMode="External" /><Relationship Id="rId121" Type="http://schemas.openxmlformats.org/officeDocument/2006/relationships/hyperlink" Target="http://pbs.twimg.com/profile_images/1097325685268537344/TC2v1utr_normal.jpg" TargetMode="External" /><Relationship Id="rId122" Type="http://schemas.openxmlformats.org/officeDocument/2006/relationships/hyperlink" Target="https://pbs.twimg.com/media/Dzg-y6TV4AAiY2a.jpg" TargetMode="External" /><Relationship Id="rId123" Type="http://schemas.openxmlformats.org/officeDocument/2006/relationships/hyperlink" Target="http://pbs.twimg.com/profile_images/959490036877029377/z1gSzzib_normal.jpg" TargetMode="External" /><Relationship Id="rId124" Type="http://schemas.openxmlformats.org/officeDocument/2006/relationships/hyperlink" Target="http://pbs.twimg.com/profile_images/1097266305336373249/fOSe5VzX_normal.jpg" TargetMode="External" /><Relationship Id="rId125" Type="http://schemas.openxmlformats.org/officeDocument/2006/relationships/hyperlink" Target="http://pbs.twimg.com/profile_images/1097266305336373249/fOSe5VzX_normal.jpg" TargetMode="External" /><Relationship Id="rId126" Type="http://schemas.openxmlformats.org/officeDocument/2006/relationships/hyperlink" Target="http://pbs.twimg.com/profile_images/618019913442045952/iwIoJrbD_normal.jpg" TargetMode="External" /><Relationship Id="rId127" Type="http://schemas.openxmlformats.org/officeDocument/2006/relationships/hyperlink" Target="http://pbs.twimg.com/profile_images/1012011869975048193/Jy9eUhY__normal.jpg" TargetMode="External" /><Relationship Id="rId128" Type="http://schemas.openxmlformats.org/officeDocument/2006/relationships/hyperlink" Target="http://pbs.twimg.com/profile_images/1012011869975048193/Jy9eUhY__normal.jpg" TargetMode="External" /><Relationship Id="rId129" Type="http://schemas.openxmlformats.org/officeDocument/2006/relationships/hyperlink" Target="http://pbs.twimg.com/profile_images/1011258903403917313/8KannnG-_normal.jpg" TargetMode="External" /><Relationship Id="rId130" Type="http://schemas.openxmlformats.org/officeDocument/2006/relationships/hyperlink" Target="http://pbs.twimg.com/profile_images/1012011869975048193/Jy9eUhY__normal.jpg" TargetMode="External" /><Relationship Id="rId131" Type="http://schemas.openxmlformats.org/officeDocument/2006/relationships/hyperlink" Target="http://pbs.twimg.com/profile_images/1012011869975048193/Jy9eUhY__normal.jpg" TargetMode="External" /><Relationship Id="rId132" Type="http://schemas.openxmlformats.org/officeDocument/2006/relationships/hyperlink" Target="http://pbs.twimg.com/profile_images/1011258903403917313/8KannnG-_normal.jpg" TargetMode="External" /><Relationship Id="rId133" Type="http://schemas.openxmlformats.org/officeDocument/2006/relationships/hyperlink" Target="http://pbs.twimg.com/profile_images/1012011869975048193/Jy9eUhY__normal.jpg" TargetMode="External" /><Relationship Id="rId134" Type="http://schemas.openxmlformats.org/officeDocument/2006/relationships/hyperlink" Target="http://pbs.twimg.com/profile_images/1012011869975048193/Jy9eUhY__normal.jpg" TargetMode="External" /><Relationship Id="rId135" Type="http://schemas.openxmlformats.org/officeDocument/2006/relationships/hyperlink" Target="http://pbs.twimg.com/profile_images/1012011869975048193/Jy9eUhY__normal.jpg" TargetMode="External" /><Relationship Id="rId136" Type="http://schemas.openxmlformats.org/officeDocument/2006/relationships/hyperlink" Target="http://pbs.twimg.com/profile_images/1012011869975048193/Jy9eUhY__normal.jpg" TargetMode="External" /><Relationship Id="rId137" Type="http://schemas.openxmlformats.org/officeDocument/2006/relationships/hyperlink" Target="http://pbs.twimg.com/profile_images/1011258903403917313/8KannnG-_normal.jpg" TargetMode="External" /><Relationship Id="rId138" Type="http://schemas.openxmlformats.org/officeDocument/2006/relationships/hyperlink" Target="http://pbs.twimg.com/profile_images/754276161178505217/ip3gkpak_normal.jpg" TargetMode="External" /><Relationship Id="rId139" Type="http://schemas.openxmlformats.org/officeDocument/2006/relationships/hyperlink" Target="http://pbs.twimg.com/profile_images/754276161178505217/ip3gkpak_normal.jpg" TargetMode="External" /><Relationship Id="rId140" Type="http://schemas.openxmlformats.org/officeDocument/2006/relationships/hyperlink" Target="http://pbs.twimg.com/profile_images/1075710136/facebook_profile_normal.jpg" TargetMode="External" /><Relationship Id="rId141" Type="http://schemas.openxmlformats.org/officeDocument/2006/relationships/hyperlink" Target="https://pbs.twimg.com/media/DypHAzbXgAAp0Uz.jpg" TargetMode="External" /><Relationship Id="rId142" Type="http://schemas.openxmlformats.org/officeDocument/2006/relationships/hyperlink" Target="https://pbs.twimg.com/media/DypHTi1XcAAfwi9.jpg" TargetMode="External" /><Relationship Id="rId143" Type="http://schemas.openxmlformats.org/officeDocument/2006/relationships/hyperlink" Target="https://pbs.twimg.com/media/DypHkO6WoAAxSd3.jpg" TargetMode="External" /><Relationship Id="rId144" Type="http://schemas.openxmlformats.org/officeDocument/2006/relationships/hyperlink" Target="https://pbs.twimg.com/media/DypH4pxXQAA76uS.jpg" TargetMode="External" /><Relationship Id="rId145" Type="http://schemas.openxmlformats.org/officeDocument/2006/relationships/hyperlink" Target="http://pbs.twimg.com/profile_images/1075710136/facebook_profile_normal.jpg" TargetMode="External" /><Relationship Id="rId146" Type="http://schemas.openxmlformats.org/officeDocument/2006/relationships/hyperlink" Target="https://pbs.twimg.com/media/DypINEmWsAAF1wC.jpg" TargetMode="External" /><Relationship Id="rId147" Type="http://schemas.openxmlformats.org/officeDocument/2006/relationships/hyperlink" Target="http://pbs.twimg.com/profile_images/599363372778397696/KgwAoN4p_normal.jpg" TargetMode="External" /><Relationship Id="rId148" Type="http://schemas.openxmlformats.org/officeDocument/2006/relationships/hyperlink" Target="https://pbs.twimg.com/media/DzRm-NUX0AAkpLg.jpg" TargetMode="External" /><Relationship Id="rId149" Type="http://schemas.openxmlformats.org/officeDocument/2006/relationships/hyperlink" Target="https://pbs.twimg.com/media/DzmSb6IWwAIr5Si.jpg" TargetMode="External" /><Relationship Id="rId150" Type="http://schemas.openxmlformats.org/officeDocument/2006/relationships/hyperlink" Target="https://pbs.twimg.com/media/DzxikeGW0AE9jaz.jpg" TargetMode="External" /><Relationship Id="rId151" Type="http://schemas.openxmlformats.org/officeDocument/2006/relationships/hyperlink" Target="http://pbs.twimg.com/profile_images/908327820484501504/WvgTayLK_normal.jpg" TargetMode="External" /><Relationship Id="rId152" Type="http://schemas.openxmlformats.org/officeDocument/2006/relationships/hyperlink" Target="http://pbs.twimg.com/profile_images/908327820484501504/WvgTayLK_normal.jpg" TargetMode="External" /><Relationship Id="rId153" Type="http://schemas.openxmlformats.org/officeDocument/2006/relationships/hyperlink" Target="http://pbs.twimg.com/profile_images/908327820484501504/WvgTayLK_normal.jpg" TargetMode="External" /><Relationship Id="rId154" Type="http://schemas.openxmlformats.org/officeDocument/2006/relationships/hyperlink" Target="http://pbs.twimg.com/profile_images/908327820484501504/WvgTayLK_normal.jpg" TargetMode="External" /><Relationship Id="rId155" Type="http://schemas.openxmlformats.org/officeDocument/2006/relationships/hyperlink" Target="http://pbs.twimg.com/profile_images/908327820484501504/WvgTayLK_normal.jpg" TargetMode="External" /><Relationship Id="rId156" Type="http://schemas.openxmlformats.org/officeDocument/2006/relationships/hyperlink" Target="http://pbs.twimg.com/profile_images/908327820484501504/WvgTayLK_normal.jpg" TargetMode="External" /><Relationship Id="rId157" Type="http://schemas.openxmlformats.org/officeDocument/2006/relationships/hyperlink" Target="http://pbs.twimg.com/profile_images/793498273403199488/OoFtxree_normal.jpg" TargetMode="External" /><Relationship Id="rId158" Type="http://schemas.openxmlformats.org/officeDocument/2006/relationships/hyperlink" Target="http://pbs.twimg.com/profile_images/1075029961654833152/d3wT-BwI_normal.jpg" TargetMode="External" /><Relationship Id="rId159" Type="http://schemas.openxmlformats.org/officeDocument/2006/relationships/hyperlink" Target="http://pbs.twimg.com/profile_images/1051582385760989186/QTj-PfZt_normal.jpg" TargetMode="External" /><Relationship Id="rId160" Type="http://schemas.openxmlformats.org/officeDocument/2006/relationships/hyperlink" Target="http://pbs.twimg.com/profile_images/1051582385760989186/QTj-PfZt_normal.jpg" TargetMode="External" /><Relationship Id="rId161" Type="http://schemas.openxmlformats.org/officeDocument/2006/relationships/hyperlink" Target="http://pbs.twimg.com/profile_images/1051582385760989186/QTj-PfZt_normal.jpg" TargetMode="External" /><Relationship Id="rId162" Type="http://schemas.openxmlformats.org/officeDocument/2006/relationships/hyperlink" Target="http://pbs.twimg.com/profile_images/793498273403199488/OoFtxree_normal.jpg" TargetMode="External" /><Relationship Id="rId163" Type="http://schemas.openxmlformats.org/officeDocument/2006/relationships/hyperlink" Target="http://pbs.twimg.com/profile_images/793498273403199488/OoFtxree_normal.jpg" TargetMode="External" /><Relationship Id="rId164" Type="http://schemas.openxmlformats.org/officeDocument/2006/relationships/hyperlink" Target="http://pbs.twimg.com/profile_images/1075029961654833152/d3wT-BwI_normal.jpg" TargetMode="External" /><Relationship Id="rId165" Type="http://schemas.openxmlformats.org/officeDocument/2006/relationships/hyperlink" Target="http://pbs.twimg.com/profile_images/1075029961654833152/d3wT-BwI_normal.jpg" TargetMode="External" /><Relationship Id="rId166" Type="http://schemas.openxmlformats.org/officeDocument/2006/relationships/hyperlink" Target="http://pbs.twimg.com/profile_images/1051582385760989186/QTj-PfZt_normal.jpg" TargetMode="External" /><Relationship Id="rId167" Type="http://schemas.openxmlformats.org/officeDocument/2006/relationships/hyperlink" Target="http://pbs.twimg.com/profile_images/1051582385760989186/QTj-PfZt_normal.jpg" TargetMode="External" /><Relationship Id="rId168" Type="http://schemas.openxmlformats.org/officeDocument/2006/relationships/hyperlink" Target="http://pbs.twimg.com/profile_images/1051582385760989186/QTj-PfZt_normal.jpg" TargetMode="External" /><Relationship Id="rId169" Type="http://schemas.openxmlformats.org/officeDocument/2006/relationships/hyperlink" Target="http://pbs.twimg.com/profile_images/793498273403199488/OoFtxree_normal.jpg" TargetMode="External" /><Relationship Id="rId170" Type="http://schemas.openxmlformats.org/officeDocument/2006/relationships/hyperlink" Target="http://pbs.twimg.com/profile_images/793498273403199488/OoFtxree_normal.jpg" TargetMode="External" /><Relationship Id="rId171" Type="http://schemas.openxmlformats.org/officeDocument/2006/relationships/hyperlink" Target="http://pbs.twimg.com/profile_images/1051582385760989186/QTj-PfZt_normal.jpg" TargetMode="External" /><Relationship Id="rId172" Type="http://schemas.openxmlformats.org/officeDocument/2006/relationships/hyperlink" Target="http://pbs.twimg.com/profile_images/1051582385760989186/QTj-PfZt_normal.jpg" TargetMode="External" /><Relationship Id="rId173" Type="http://schemas.openxmlformats.org/officeDocument/2006/relationships/hyperlink" Target="http://pbs.twimg.com/profile_images/1051582385760989186/QTj-PfZt_normal.jpg" TargetMode="External" /><Relationship Id="rId174" Type="http://schemas.openxmlformats.org/officeDocument/2006/relationships/hyperlink" Target="http://pbs.twimg.com/profile_images/793498273403199488/OoFtxree_normal.jpg" TargetMode="External" /><Relationship Id="rId175" Type="http://schemas.openxmlformats.org/officeDocument/2006/relationships/hyperlink" Target="http://pbs.twimg.com/profile_images/793498273403199488/OoFtxree_normal.jpg" TargetMode="External" /><Relationship Id="rId176" Type="http://schemas.openxmlformats.org/officeDocument/2006/relationships/hyperlink" Target="http://pbs.twimg.com/profile_images/793498273403199488/OoFtxree_normal.jpg" TargetMode="External" /><Relationship Id="rId177" Type="http://schemas.openxmlformats.org/officeDocument/2006/relationships/hyperlink" Target="https://pbs.twimg.com/media/DzI0-yyXcAcH8Sd.jpg" TargetMode="External" /><Relationship Id="rId178" Type="http://schemas.openxmlformats.org/officeDocument/2006/relationships/hyperlink" Target="http://pbs.twimg.com/profile_images/793498273403199488/OoFtxree_normal.jpg" TargetMode="External" /><Relationship Id="rId179" Type="http://schemas.openxmlformats.org/officeDocument/2006/relationships/hyperlink" Target="http://pbs.twimg.com/profile_images/761385095387152384/wjq3K-W__normal.jpg" TargetMode="External" /><Relationship Id="rId180" Type="http://schemas.openxmlformats.org/officeDocument/2006/relationships/hyperlink" Target="http://pbs.twimg.com/profile_images/793498273403199488/OoFtxree_normal.jpg" TargetMode="External" /><Relationship Id="rId181" Type="http://schemas.openxmlformats.org/officeDocument/2006/relationships/hyperlink" Target="https://pbs.twimg.com/media/DylVpVRUUAU7b46.jpg" TargetMode="External" /><Relationship Id="rId182" Type="http://schemas.openxmlformats.org/officeDocument/2006/relationships/hyperlink" Target="http://pbs.twimg.com/profile_images/793498273403199488/OoFtxree_normal.jpg" TargetMode="External" /><Relationship Id="rId183" Type="http://schemas.openxmlformats.org/officeDocument/2006/relationships/hyperlink" Target="http://pbs.twimg.com/profile_images/793498273403199488/OoFtxree_normal.jpg" TargetMode="External" /><Relationship Id="rId184" Type="http://schemas.openxmlformats.org/officeDocument/2006/relationships/hyperlink" Target="http://pbs.twimg.com/profile_images/793498273403199488/OoFtxree_normal.jpg" TargetMode="External" /><Relationship Id="rId185" Type="http://schemas.openxmlformats.org/officeDocument/2006/relationships/hyperlink" Target="http://pbs.twimg.com/profile_images/1088387094462877697/DxP6bQne_normal.jpg" TargetMode="External" /><Relationship Id="rId186" Type="http://schemas.openxmlformats.org/officeDocument/2006/relationships/hyperlink" Target="http://pbs.twimg.com/profile_images/1088387094462877697/DxP6bQne_normal.jpg" TargetMode="External" /><Relationship Id="rId187" Type="http://schemas.openxmlformats.org/officeDocument/2006/relationships/hyperlink" Target="https://pbs.twimg.com/tweet_video_thumb/DzJFdsBU8AA2_q1.jpg" TargetMode="External" /><Relationship Id="rId188" Type="http://schemas.openxmlformats.org/officeDocument/2006/relationships/hyperlink" Target="http://pbs.twimg.com/profile_images/793498273403199488/OoFtxree_normal.jpg" TargetMode="External" /><Relationship Id="rId189" Type="http://schemas.openxmlformats.org/officeDocument/2006/relationships/hyperlink" Target="http://pbs.twimg.com/profile_images/793498273403199488/OoFtxree_normal.jpg" TargetMode="External" /><Relationship Id="rId190" Type="http://schemas.openxmlformats.org/officeDocument/2006/relationships/hyperlink" Target="https://pbs.twimg.com/media/DzIOPCjWoAE-0rb.jpg" TargetMode="External" /><Relationship Id="rId191" Type="http://schemas.openxmlformats.org/officeDocument/2006/relationships/hyperlink" Target="http://pbs.twimg.com/profile_images/793498273403199488/OoFtxree_normal.jpg" TargetMode="External" /><Relationship Id="rId192" Type="http://schemas.openxmlformats.org/officeDocument/2006/relationships/hyperlink" Target="http://pbs.twimg.com/profile_images/793498273403199488/OoFtxree_normal.jpg" TargetMode="External" /><Relationship Id="rId193" Type="http://schemas.openxmlformats.org/officeDocument/2006/relationships/hyperlink" Target="http://pbs.twimg.com/profile_images/74119015/avatar7485_1.gif_normal.jpeg" TargetMode="External" /><Relationship Id="rId194" Type="http://schemas.openxmlformats.org/officeDocument/2006/relationships/hyperlink" Target="http://pbs.twimg.com/profile_images/74119015/avatar7485_1.gif_normal.jpeg" TargetMode="External" /><Relationship Id="rId195" Type="http://schemas.openxmlformats.org/officeDocument/2006/relationships/hyperlink" Target="http://pbs.twimg.com/profile_images/793498273403199488/OoFtxree_normal.jpg" TargetMode="External" /><Relationship Id="rId196" Type="http://schemas.openxmlformats.org/officeDocument/2006/relationships/hyperlink" Target="http://pbs.twimg.com/profile_images/762454744094822401/NWoCkYPy_normal.jpg" TargetMode="External" /><Relationship Id="rId197" Type="http://schemas.openxmlformats.org/officeDocument/2006/relationships/hyperlink" Target="http://pbs.twimg.com/profile_images/793498273403199488/OoFtxree_normal.jpg" TargetMode="External" /><Relationship Id="rId198" Type="http://schemas.openxmlformats.org/officeDocument/2006/relationships/hyperlink" Target="http://pbs.twimg.com/profile_images/901170317749571585/wdLRMqgZ_normal.jpg" TargetMode="External" /><Relationship Id="rId199" Type="http://schemas.openxmlformats.org/officeDocument/2006/relationships/hyperlink" Target="http://pbs.twimg.com/profile_images/901170317749571585/wdLRMqgZ_normal.jpg" TargetMode="External" /><Relationship Id="rId200" Type="http://schemas.openxmlformats.org/officeDocument/2006/relationships/hyperlink" Target="http://pbs.twimg.com/profile_images/901170317749571585/wdLRMqgZ_normal.jpg" TargetMode="External" /><Relationship Id="rId201" Type="http://schemas.openxmlformats.org/officeDocument/2006/relationships/hyperlink" Target="http://pbs.twimg.com/profile_images/901170317749571585/wdLRMqgZ_normal.jpg" TargetMode="External" /><Relationship Id="rId202" Type="http://schemas.openxmlformats.org/officeDocument/2006/relationships/hyperlink" Target="http://pbs.twimg.com/profile_images/793498273403199488/OoFtxree_normal.jpg" TargetMode="External" /><Relationship Id="rId203" Type="http://schemas.openxmlformats.org/officeDocument/2006/relationships/hyperlink" Target="https://pbs.twimg.com/media/DzNc3_lUcAMDu8g.jpg" TargetMode="External" /><Relationship Id="rId204" Type="http://schemas.openxmlformats.org/officeDocument/2006/relationships/hyperlink" Target="http://pbs.twimg.com/profile_images/793498273403199488/OoFtxree_normal.jpg" TargetMode="External" /><Relationship Id="rId205" Type="http://schemas.openxmlformats.org/officeDocument/2006/relationships/hyperlink" Target="http://pbs.twimg.com/profile_images/793498273403199488/OoFtxree_normal.jpg" TargetMode="External" /><Relationship Id="rId206" Type="http://schemas.openxmlformats.org/officeDocument/2006/relationships/hyperlink" Target="http://pbs.twimg.com/profile_images/793498273403199488/OoFtxree_normal.jpg" TargetMode="External" /><Relationship Id="rId207" Type="http://schemas.openxmlformats.org/officeDocument/2006/relationships/hyperlink" Target="http://pbs.twimg.com/profile_images/793498273403199488/OoFtxree_normal.jpg" TargetMode="External" /><Relationship Id="rId208" Type="http://schemas.openxmlformats.org/officeDocument/2006/relationships/hyperlink" Target="http://pbs.twimg.com/profile_images/793498273403199488/OoFtxree_normal.jpg" TargetMode="External" /><Relationship Id="rId209" Type="http://schemas.openxmlformats.org/officeDocument/2006/relationships/hyperlink" Target="http://pbs.twimg.com/profile_images/1046536445672865792/1ZQM9lNr_normal.jpg" TargetMode="External" /><Relationship Id="rId210" Type="http://schemas.openxmlformats.org/officeDocument/2006/relationships/hyperlink" Target="http://pbs.twimg.com/profile_images/793498273403199488/OoFtxree_normal.jpg" TargetMode="External" /><Relationship Id="rId211" Type="http://schemas.openxmlformats.org/officeDocument/2006/relationships/hyperlink" Target="http://pbs.twimg.com/profile_images/793498273403199488/OoFtxree_normal.jpg" TargetMode="External" /><Relationship Id="rId212" Type="http://schemas.openxmlformats.org/officeDocument/2006/relationships/hyperlink" Target="http://pbs.twimg.com/profile_images/793498273403199488/OoFtxree_normal.jpg" TargetMode="External" /><Relationship Id="rId213" Type="http://schemas.openxmlformats.org/officeDocument/2006/relationships/hyperlink" Target="http://pbs.twimg.com/profile_images/887996557286666240/9U9sDjxr_normal.jpg" TargetMode="External" /><Relationship Id="rId214" Type="http://schemas.openxmlformats.org/officeDocument/2006/relationships/hyperlink" Target="http://pbs.twimg.com/profile_images/793498273403199488/OoFtxree_normal.jpg" TargetMode="External" /><Relationship Id="rId215" Type="http://schemas.openxmlformats.org/officeDocument/2006/relationships/hyperlink" Target="http://pbs.twimg.com/profile_images/793498273403199488/OoFtxree_normal.jpg" TargetMode="External" /><Relationship Id="rId216" Type="http://schemas.openxmlformats.org/officeDocument/2006/relationships/hyperlink" Target="http://pbs.twimg.com/profile_images/1063194030111113216/-IKLo02r_normal.jpg" TargetMode="External" /><Relationship Id="rId217" Type="http://schemas.openxmlformats.org/officeDocument/2006/relationships/hyperlink" Target="http://pbs.twimg.com/profile_images/1063194030111113216/-IKLo02r_normal.jpg" TargetMode="External" /><Relationship Id="rId218" Type="http://schemas.openxmlformats.org/officeDocument/2006/relationships/hyperlink" Target="http://pbs.twimg.com/profile_images/1063194030111113216/-IKLo02r_normal.jpg" TargetMode="External" /><Relationship Id="rId219" Type="http://schemas.openxmlformats.org/officeDocument/2006/relationships/hyperlink" Target="http://pbs.twimg.com/profile_images/793498273403199488/OoFtxree_normal.jpg" TargetMode="External" /><Relationship Id="rId220" Type="http://schemas.openxmlformats.org/officeDocument/2006/relationships/hyperlink" Target="http://pbs.twimg.com/profile_images/793498273403199488/OoFtxree_normal.jpg" TargetMode="External" /><Relationship Id="rId221" Type="http://schemas.openxmlformats.org/officeDocument/2006/relationships/hyperlink" Target="http://pbs.twimg.com/profile_images/1017076004102303744/Ee4VXFgL_normal.jpg" TargetMode="External" /><Relationship Id="rId222" Type="http://schemas.openxmlformats.org/officeDocument/2006/relationships/hyperlink" Target="http://pbs.twimg.com/profile_images/793498273403199488/OoFtxree_normal.jpg" TargetMode="External" /><Relationship Id="rId223" Type="http://schemas.openxmlformats.org/officeDocument/2006/relationships/hyperlink" Target="http://pbs.twimg.com/profile_images/1084920961361600512/XEq12JCQ_normal.jpg" TargetMode="External" /><Relationship Id="rId224" Type="http://schemas.openxmlformats.org/officeDocument/2006/relationships/hyperlink" Target="http://pbs.twimg.com/profile_images/1084920961361600512/XEq12JCQ_normal.jpg" TargetMode="External" /><Relationship Id="rId225" Type="http://schemas.openxmlformats.org/officeDocument/2006/relationships/hyperlink" Target="http://pbs.twimg.com/profile_images/1084920961361600512/XEq12JCQ_normal.jpg" TargetMode="External" /><Relationship Id="rId226" Type="http://schemas.openxmlformats.org/officeDocument/2006/relationships/hyperlink" Target="http://pbs.twimg.com/profile_images/793498273403199488/OoFtxree_normal.jpg" TargetMode="External" /><Relationship Id="rId227" Type="http://schemas.openxmlformats.org/officeDocument/2006/relationships/hyperlink" Target="http://pbs.twimg.com/profile_images/793498273403199488/OoFtxree_normal.jpg" TargetMode="External" /><Relationship Id="rId228" Type="http://schemas.openxmlformats.org/officeDocument/2006/relationships/hyperlink" Target="http://pbs.twimg.com/profile_images/793498273403199488/OoFtxree_normal.jpg" TargetMode="External" /><Relationship Id="rId229" Type="http://schemas.openxmlformats.org/officeDocument/2006/relationships/hyperlink" Target="http://pbs.twimg.com/profile_images/793498273403199488/OoFtxree_normal.jpg" TargetMode="External" /><Relationship Id="rId230" Type="http://schemas.openxmlformats.org/officeDocument/2006/relationships/hyperlink" Target="http://pbs.twimg.com/profile_images/599363372778397696/KgwAoN4p_normal.jpg" TargetMode="External" /><Relationship Id="rId231" Type="http://schemas.openxmlformats.org/officeDocument/2006/relationships/hyperlink" Target="http://pbs.twimg.com/profile_images/793498273403199488/OoFtxree_normal.jpg" TargetMode="External" /><Relationship Id="rId232" Type="http://schemas.openxmlformats.org/officeDocument/2006/relationships/hyperlink" Target="http://pbs.twimg.com/profile_images/793498273403199488/OoFtxree_normal.jpg" TargetMode="External" /><Relationship Id="rId233" Type="http://schemas.openxmlformats.org/officeDocument/2006/relationships/hyperlink" Target="http://pbs.twimg.com/profile_images/793498273403199488/OoFtxree_normal.jpg" TargetMode="External" /><Relationship Id="rId234" Type="http://schemas.openxmlformats.org/officeDocument/2006/relationships/hyperlink" Target="http://pbs.twimg.com/profile_images/793498273403199488/OoFtxree_normal.jpg" TargetMode="External" /><Relationship Id="rId235" Type="http://schemas.openxmlformats.org/officeDocument/2006/relationships/hyperlink" Target="https://pbs.twimg.com/media/DzxCAZ7XcAIEZM7.jpg" TargetMode="External" /><Relationship Id="rId236" Type="http://schemas.openxmlformats.org/officeDocument/2006/relationships/hyperlink" Target="https://pbs.twimg.com/media/DzNc3_lUcAMDu8g.jpg" TargetMode="External" /><Relationship Id="rId237" Type="http://schemas.openxmlformats.org/officeDocument/2006/relationships/hyperlink" Target="http://pbs.twimg.com/profile_images/793498273403199488/OoFtxree_normal.jpg" TargetMode="External" /><Relationship Id="rId238" Type="http://schemas.openxmlformats.org/officeDocument/2006/relationships/hyperlink" Target="http://pbs.twimg.com/profile_images/793498273403199488/OoFtxree_normal.jpg" TargetMode="External" /><Relationship Id="rId239" Type="http://schemas.openxmlformats.org/officeDocument/2006/relationships/hyperlink" Target="https://pbs.twimg.com/media/DzxCAZ7XcAIEZM7.jpg" TargetMode="External" /><Relationship Id="rId240" Type="http://schemas.openxmlformats.org/officeDocument/2006/relationships/hyperlink" Target="http://pbs.twimg.com/profile_images/1097726252721557504/K5hgGbr9_normal.jpg" TargetMode="External" /><Relationship Id="rId241" Type="http://schemas.openxmlformats.org/officeDocument/2006/relationships/hyperlink" Target="http://pbs.twimg.com/profile_images/1097726252721557504/K5hgGbr9_normal.jpg" TargetMode="External" /><Relationship Id="rId242" Type="http://schemas.openxmlformats.org/officeDocument/2006/relationships/hyperlink" Target="http://pbs.twimg.com/profile_images/1097726252721557504/K5hgGbr9_normal.jpg" TargetMode="External" /><Relationship Id="rId243" Type="http://schemas.openxmlformats.org/officeDocument/2006/relationships/hyperlink" Target="http://pbs.twimg.com/profile_images/793498273403199488/OoFtxree_normal.jpg" TargetMode="External" /><Relationship Id="rId244" Type="http://schemas.openxmlformats.org/officeDocument/2006/relationships/hyperlink" Target="http://pbs.twimg.com/profile_images/793498273403199488/OoFtxree_normal.jpg" TargetMode="External" /><Relationship Id="rId245" Type="http://schemas.openxmlformats.org/officeDocument/2006/relationships/hyperlink" Target="https://pbs.twimg.com/tweet_video_thumb/Dzxod15WkAQNErC.jpg" TargetMode="External" /><Relationship Id="rId246" Type="http://schemas.openxmlformats.org/officeDocument/2006/relationships/hyperlink" Target="http://pbs.twimg.com/profile_images/793498273403199488/OoFtxree_normal.jpg" TargetMode="External" /><Relationship Id="rId247" Type="http://schemas.openxmlformats.org/officeDocument/2006/relationships/hyperlink" Target="http://pbs.twimg.com/profile_images/893913189502640128/oz-i_N9-_normal.jpg" TargetMode="External" /><Relationship Id="rId248" Type="http://schemas.openxmlformats.org/officeDocument/2006/relationships/hyperlink" Target="http://pbs.twimg.com/profile_images/793498273403199488/OoFtxree_normal.jpg" TargetMode="External" /><Relationship Id="rId249" Type="http://schemas.openxmlformats.org/officeDocument/2006/relationships/hyperlink" Target="http://pbs.twimg.com/profile_images/793498273403199488/OoFtxree_normal.jpg" TargetMode="External" /><Relationship Id="rId250" Type="http://schemas.openxmlformats.org/officeDocument/2006/relationships/hyperlink" Target="http://pbs.twimg.com/profile_images/1011258903403917313/8KannnG-_normal.jpg" TargetMode="External" /><Relationship Id="rId251" Type="http://schemas.openxmlformats.org/officeDocument/2006/relationships/hyperlink" Target="http://pbs.twimg.com/profile_images/793498273403199488/OoFtxree_normal.jpg" TargetMode="External" /><Relationship Id="rId252" Type="http://schemas.openxmlformats.org/officeDocument/2006/relationships/hyperlink" Target="http://pbs.twimg.com/profile_images/793498273403199488/OoFtxree_normal.jpg" TargetMode="External" /><Relationship Id="rId253" Type="http://schemas.openxmlformats.org/officeDocument/2006/relationships/hyperlink" Target="https://pbs.twimg.com/media/DzJ7ya_VsAE03ZE.jpg" TargetMode="External" /><Relationship Id="rId254" Type="http://schemas.openxmlformats.org/officeDocument/2006/relationships/hyperlink" Target="http://pbs.twimg.com/profile_images/793498273403199488/OoFtxree_normal.jpg" TargetMode="External" /><Relationship Id="rId255" Type="http://schemas.openxmlformats.org/officeDocument/2006/relationships/hyperlink" Target="http://pbs.twimg.com/profile_images/793498273403199488/OoFtxree_normal.jpg" TargetMode="External" /><Relationship Id="rId256" Type="http://schemas.openxmlformats.org/officeDocument/2006/relationships/hyperlink" Target="http://pbs.twimg.com/profile_images/793498273403199488/OoFtxree_normal.jpg" TargetMode="External" /><Relationship Id="rId257" Type="http://schemas.openxmlformats.org/officeDocument/2006/relationships/hyperlink" Target="http://pbs.twimg.com/profile_images/793498273403199488/OoFtxree_normal.jpg" TargetMode="External" /><Relationship Id="rId258" Type="http://schemas.openxmlformats.org/officeDocument/2006/relationships/hyperlink" Target="https://pbs.twimg.com/media/Dzt7ISgWoAE3Ikd.jpg" TargetMode="External" /><Relationship Id="rId259" Type="http://schemas.openxmlformats.org/officeDocument/2006/relationships/hyperlink" Target="https://pbs.twimg.com/media/Dylcr-sXgAEdj8q.jpg" TargetMode="External" /><Relationship Id="rId260" Type="http://schemas.openxmlformats.org/officeDocument/2006/relationships/hyperlink" Target="https://pbs.twimg.com/media/DzKDITCW0AM5RDM.jpg" TargetMode="External" /><Relationship Id="rId261" Type="http://schemas.openxmlformats.org/officeDocument/2006/relationships/hyperlink" Target="https://pbs.twimg.com/media/DzS-KoRW0AAIWYS.jpg" TargetMode="External" /><Relationship Id="rId262" Type="http://schemas.openxmlformats.org/officeDocument/2006/relationships/hyperlink" Target="http://pbs.twimg.com/profile_images/1076105606275174400/Pe0mHbRO_normal.jpg" TargetMode="External" /><Relationship Id="rId263" Type="http://schemas.openxmlformats.org/officeDocument/2006/relationships/hyperlink" Target="http://pbs.twimg.com/profile_images/1076105606275174400/Pe0mHbRO_normal.jpg" TargetMode="External" /><Relationship Id="rId264" Type="http://schemas.openxmlformats.org/officeDocument/2006/relationships/hyperlink" Target="http://pbs.twimg.com/profile_images/843312466280960000/lGHSSd0X_normal.jpg" TargetMode="External" /><Relationship Id="rId265" Type="http://schemas.openxmlformats.org/officeDocument/2006/relationships/hyperlink" Target="http://pbs.twimg.com/profile_images/843312466280960000/lGHSSd0X_normal.jpg" TargetMode="External" /><Relationship Id="rId266" Type="http://schemas.openxmlformats.org/officeDocument/2006/relationships/hyperlink" Target="http://pbs.twimg.com/profile_images/843312466280960000/lGHSSd0X_normal.jpg" TargetMode="External" /><Relationship Id="rId267" Type="http://schemas.openxmlformats.org/officeDocument/2006/relationships/hyperlink" Target="http://pbs.twimg.com/profile_images/843312466280960000/lGHSSd0X_normal.jpg" TargetMode="External" /><Relationship Id="rId268" Type="http://schemas.openxmlformats.org/officeDocument/2006/relationships/hyperlink" Target="http://pbs.twimg.com/profile_images/843312466280960000/lGHSSd0X_normal.jpg" TargetMode="External" /><Relationship Id="rId269" Type="http://schemas.openxmlformats.org/officeDocument/2006/relationships/hyperlink" Target="http://pbs.twimg.com/profile_images/843312466280960000/lGHSSd0X_normal.jpg" TargetMode="External" /><Relationship Id="rId270" Type="http://schemas.openxmlformats.org/officeDocument/2006/relationships/hyperlink" Target="http://pbs.twimg.com/profile_images/843312466280960000/lGHSSd0X_normal.jpg" TargetMode="External" /><Relationship Id="rId271" Type="http://schemas.openxmlformats.org/officeDocument/2006/relationships/hyperlink" Target="http://pbs.twimg.com/profile_images/843312466280960000/lGHSSd0X_normal.jpg" TargetMode="External" /><Relationship Id="rId272" Type="http://schemas.openxmlformats.org/officeDocument/2006/relationships/hyperlink" Target="http://pbs.twimg.com/profile_images/843312466280960000/lGHSSd0X_normal.jpg" TargetMode="External" /><Relationship Id="rId273" Type="http://schemas.openxmlformats.org/officeDocument/2006/relationships/hyperlink" Target="http://pbs.twimg.com/profile_images/843312466280960000/lGHSSd0X_normal.jpg" TargetMode="External" /><Relationship Id="rId274" Type="http://schemas.openxmlformats.org/officeDocument/2006/relationships/hyperlink" Target="http://pbs.twimg.com/profile_images/843312466280960000/lGHSSd0X_normal.jpg" TargetMode="External" /><Relationship Id="rId275" Type="http://schemas.openxmlformats.org/officeDocument/2006/relationships/hyperlink" Target="https://twitter.com/jeffbman/status/1094425927512137729" TargetMode="External" /><Relationship Id="rId276" Type="http://schemas.openxmlformats.org/officeDocument/2006/relationships/hyperlink" Target="https://twitter.com/sharpermanstan/status/1094581269428621313" TargetMode="External" /><Relationship Id="rId277" Type="http://schemas.openxmlformats.org/officeDocument/2006/relationships/hyperlink" Target="https://twitter.com/sharpermanstan/status/1094581269428621313" TargetMode="External" /><Relationship Id="rId278" Type="http://schemas.openxmlformats.org/officeDocument/2006/relationships/hyperlink" Target="https://twitter.com/sharpermanstan/status/1094581269428621313" TargetMode="External" /><Relationship Id="rId279" Type="http://schemas.openxmlformats.org/officeDocument/2006/relationships/hyperlink" Target="https://twitter.com/sharpermanstan/status/1094581269428621313" TargetMode="External" /><Relationship Id="rId280" Type="http://schemas.openxmlformats.org/officeDocument/2006/relationships/hyperlink" Target="https://twitter.com/sharpermanstan/status/1094581269428621313" TargetMode="External" /><Relationship Id="rId281" Type="http://schemas.openxmlformats.org/officeDocument/2006/relationships/hyperlink" Target="https://twitter.com/sharpermanstan/status/1094581269428621313" TargetMode="External" /><Relationship Id="rId282" Type="http://schemas.openxmlformats.org/officeDocument/2006/relationships/hyperlink" Target="https://twitter.com/sharpermanstan/status/1094581269428621313" TargetMode="External" /><Relationship Id="rId283" Type="http://schemas.openxmlformats.org/officeDocument/2006/relationships/hyperlink" Target="https://twitter.com/sharpermanstan/status/1094581269428621313" TargetMode="External" /><Relationship Id="rId284" Type="http://schemas.openxmlformats.org/officeDocument/2006/relationships/hyperlink" Target="https://twitter.com/sharpermanstan/status/1094581269428621313" TargetMode="External" /><Relationship Id="rId285" Type="http://schemas.openxmlformats.org/officeDocument/2006/relationships/hyperlink" Target="https://twitter.com/sharpermanstan/status/1094581269428621313" TargetMode="External" /><Relationship Id="rId286" Type="http://schemas.openxmlformats.org/officeDocument/2006/relationships/hyperlink" Target="https://twitter.com/sharpermanstan/status/1094581269428621313" TargetMode="External" /><Relationship Id="rId287" Type="http://schemas.openxmlformats.org/officeDocument/2006/relationships/hyperlink" Target="https://twitter.com/sharpermanstan/status/1094581269428621313" TargetMode="External" /><Relationship Id="rId288" Type="http://schemas.openxmlformats.org/officeDocument/2006/relationships/hyperlink" Target="https://twitter.com/sharpermanstan/status/1094581269428621313" TargetMode="External" /><Relationship Id="rId289" Type="http://schemas.openxmlformats.org/officeDocument/2006/relationships/hyperlink" Target="https://twitter.com/sharpermanstan/status/1094581269428621313" TargetMode="External" /><Relationship Id="rId290" Type="http://schemas.openxmlformats.org/officeDocument/2006/relationships/hyperlink" Target="https://twitter.com/sharpermanstan/status/1094581269428621313" TargetMode="External" /><Relationship Id="rId291" Type="http://schemas.openxmlformats.org/officeDocument/2006/relationships/hyperlink" Target="https://twitter.com/sharpermanstan/status/1094581269428621313" TargetMode="External" /><Relationship Id="rId292" Type="http://schemas.openxmlformats.org/officeDocument/2006/relationships/hyperlink" Target="https://twitter.com/sharpermanstan/status/1094581269428621313" TargetMode="External" /><Relationship Id="rId293" Type="http://schemas.openxmlformats.org/officeDocument/2006/relationships/hyperlink" Target="https://twitter.com/sharpermanstan/status/1094581269428621313" TargetMode="External" /><Relationship Id="rId294" Type="http://schemas.openxmlformats.org/officeDocument/2006/relationships/hyperlink" Target="https://twitter.com/sharpermanstan/status/1094581269428621313" TargetMode="External" /><Relationship Id="rId295" Type="http://schemas.openxmlformats.org/officeDocument/2006/relationships/hyperlink" Target="https://twitter.com/tims_pants/status/1095011281499766790" TargetMode="External" /><Relationship Id="rId296" Type="http://schemas.openxmlformats.org/officeDocument/2006/relationships/hyperlink" Target="https://twitter.com/tims_pants/status/1095011281499766790" TargetMode="External" /><Relationship Id="rId297" Type="http://schemas.openxmlformats.org/officeDocument/2006/relationships/hyperlink" Target="https://twitter.com/tims_pants/status/1095011281499766790" TargetMode="External" /><Relationship Id="rId298" Type="http://schemas.openxmlformats.org/officeDocument/2006/relationships/hyperlink" Target="https://twitter.com/brightember/status/1095072644481855488" TargetMode="External" /><Relationship Id="rId299" Type="http://schemas.openxmlformats.org/officeDocument/2006/relationships/hyperlink" Target="https://twitter.com/accuchek_de/status/1095601077171441664" TargetMode="External" /><Relationship Id="rId300" Type="http://schemas.openxmlformats.org/officeDocument/2006/relationships/hyperlink" Target="https://twitter.com/accuchek_de/status/1094876292879736833" TargetMode="External" /><Relationship Id="rId301" Type="http://schemas.openxmlformats.org/officeDocument/2006/relationships/hyperlink" Target="https://twitter.com/lisajeynd/status/1095792448410923013" TargetMode="External" /><Relationship Id="rId302" Type="http://schemas.openxmlformats.org/officeDocument/2006/relationships/hyperlink" Target="https://twitter.com/melodywhore/status/1095800808036278279" TargetMode="External" /><Relationship Id="rId303" Type="http://schemas.openxmlformats.org/officeDocument/2006/relationships/hyperlink" Target="https://twitter.com/bhinneka/status/1096695690200137728" TargetMode="External" /><Relationship Id="rId304" Type="http://schemas.openxmlformats.org/officeDocument/2006/relationships/hyperlink" Target="https://twitter.com/diabeteshf/status/1097274495763730435" TargetMode="External" /><Relationship Id="rId305" Type="http://schemas.openxmlformats.org/officeDocument/2006/relationships/hyperlink" Target="https://twitter.com/tayloraschott/status/1097561654621925377" TargetMode="External" /><Relationship Id="rId306" Type="http://schemas.openxmlformats.org/officeDocument/2006/relationships/hyperlink" Target="https://twitter.com/tayloraschott/status/1097561654621925377" TargetMode="External" /><Relationship Id="rId307" Type="http://schemas.openxmlformats.org/officeDocument/2006/relationships/hyperlink" Target="https://twitter.com/hakimgzl89/status/1097570394255421441" TargetMode="External" /><Relationship Id="rId308" Type="http://schemas.openxmlformats.org/officeDocument/2006/relationships/hyperlink" Target="https://twitter.com/stephenstype1/status/1097622382775320577" TargetMode="External" /><Relationship Id="rId309" Type="http://schemas.openxmlformats.org/officeDocument/2006/relationships/hyperlink" Target="https://twitter.com/stephenstype1/status/1097622523074830336" TargetMode="External" /><Relationship Id="rId310" Type="http://schemas.openxmlformats.org/officeDocument/2006/relationships/hyperlink" Target="https://twitter.com/lifeofadiabetic/status/1097622681472716803" TargetMode="External" /><Relationship Id="rId311" Type="http://schemas.openxmlformats.org/officeDocument/2006/relationships/hyperlink" Target="https://twitter.com/stephenstype1/status/1097622382775320577" TargetMode="External" /><Relationship Id="rId312" Type="http://schemas.openxmlformats.org/officeDocument/2006/relationships/hyperlink" Target="https://twitter.com/stephenstype1/status/1097622523074830336" TargetMode="External" /><Relationship Id="rId313" Type="http://schemas.openxmlformats.org/officeDocument/2006/relationships/hyperlink" Target="https://twitter.com/lifeofadiabetic/status/1097622681472716803" TargetMode="External" /><Relationship Id="rId314" Type="http://schemas.openxmlformats.org/officeDocument/2006/relationships/hyperlink" Target="https://twitter.com/stephenstype1/status/1097622382775320577" TargetMode="External" /><Relationship Id="rId315" Type="http://schemas.openxmlformats.org/officeDocument/2006/relationships/hyperlink" Target="https://twitter.com/stephenstype1/status/1097622382775320577" TargetMode="External" /><Relationship Id="rId316" Type="http://schemas.openxmlformats.org/officeDocument/2006/relationships/hyperlink" Target="https://twitter.com/stephenstype1/status/1097622523074830336" TargetMode="External" /><Relationship Id="rId317" Type="http://schemas.openxmlformats.org/officeDocument/2006/relationships/hyperlink" Target="https://twitter.com/stephenstype1/status/1097622523074830336" TargetMode="External" /><Relationship Id="rId318" Type="http://schemas.openxmlformats.org/officeDocument/2006/relationships/hyperlink" Target="https://twitter.com/lifeofadiabetic/status/1097622681472716803" TargetMode="External" /><Relationship Id="rId319" Type="http://schemas.openxmlformats.org/officeDocument/2006/relationships/hyperlink" Target="https://twitter.com/bianske/status/1097518353072173056" TargetMode="External" /><Relationship Id="rId320" Type="http://schemas.openxmlformats.org/officeDocument/2006/relationships/hyperlink" Target="https://twitter.com/bianske/status/1097519197561737216" TargetMode="External" /><Relationship Id="rId321" Type="http://schemas.openxmlformats.org/officeDocument/2006/relationships/hyperlink" Target="https://twitter.com/accuchek_nl/status/1097745878146826240" TargetMode="External" /><Relationship Id="rId322" Type="http://schemas.openxmlformats.org/officeDocument/2006/relationships/hyperlink" Target="https://twitter.com/accuchek_nl/status/1094943131567620098" TargetMode="External" /><Relationship Id="rId323" Type="http://schemas.openxmlformats.org/officeDocument/2006/relationships/hyperlink" Target="https://twitter.com/accuchek_nl/status/1095668410619289601" TargetMode="External" /><Relationship Id="rId324" Type="http://schemas.openxmlformats.org/officeDocument/2006/relationships/hyperlink" Target="https://twitter.com/accuchek_nl/status/1095955552939724800" TargetMode="External" /><Relationship Id="rId325" Type="http://schemas.openxmlformats.org/officeDocument/2006/relationships/hyperlink" Target="https://twitter.com/accuchek_nl/status/1096287993416073217" TargetMode="External" /><Relationship Id="rId326" Type="http://schemas.openxmlformats.org/officeDocument/2006/relationships/hyperlink" Target="https://twitter.com/accuchek_nl/status/1096432726343909376" TargetMode="External" /><Relationship Id="rId327" Type="http://schemas.openxmlformats.org/officeDocument/2006/relationships/hyperlink" Target="https://twitter.com/accuchek_nl/status/1097481356945305600" TargetMode="External" /><Relationship Id="rId328" Type="http://schemas.openxmlformats.org/officeDocument/2006/relationships/hyperlink" Target="https://twitter.com/peterbdale/status/1097768309141921793" TargetMode="External" /><Relationship Id="rId329" Type="http://schemas.openxmlformats.org/officeDocument/2006/relationships/hyperlink" Target="https://twitter.com/accuchek_pk/status/1095613880963874821" TargetMode="External" /><Relationship Id="rId330" Type="http://schemas.openxmlformats.org/officeDocument/2006/relationships/hyperlink" Target="https://twitter.com/accuchek_pk/status/1097069044589580289" TargetMode="External" /><Relationship Id="rId331" Type="http://schemas.openxmlformats.org/officeDocument/2006/relationships/hyperlink" Target="https://twitter.com/accuchek_pk/status/1097860888458084353" TargetMode="External" /><Relationship Id="rId332" Type="http://schemas.openxmlformats.org/officeDocument/2006/relationships/hyperlink" Target="https://twitter.com/lipbalmdesigns/status/1094699289719263233" TargetMode="External" /><Relationship Id="rId333" Type="http://schemas.openxmlformats.org/officeDocument/2006/relationships/hyperlink" Target="https://twitter.com/lipbalmdesigns/status/1095120620940079104" TargetMode="External" /><Relationship Id="rId334" Type="http://schemas.openxmlformats.org/officeDocument/2006/relationships/hyperlink" Target="https://twitter.com/lipbalmdesigns/status/1095127285819211776" TargetMode="External" /><Relationship Id="rId335" Type="http://schemas.openxmlformats.org/officeDocument/2006/relationships/hyperlink" Target="https://twitter.com/lipbalmdesigns/status/1097183366091366402" TargetMode="External" /><Relationship Id="rId336" Type="http://schemas.openxmlformats.org/officeDocument/2006/relationships/hyperlink" Target="https://twitter.com/lipbalmdesigns/status/1097231056498016256" TargetMode="External" /><Relationship Id="rId337" Type="http://schemas.openxmlformats.org/officeDocument/2006/relationships/hyperlink" Target="https://twitter.com/lipbalmdesigns/status/1097892823322497024" TargetMode="External" /><Relationship Id="rId338" Type="http://schemas.openxmlformats.org/officeDocument/2006/relationships/hyperlink" Target="https://twitter.com/accuchek_us/status/1094961234783469569" TargetMode="External" /><Relationship Id="rId339" Type="http://schemas.openxmlformats.org/officeDocument/2006/relationships/hyperlink" Target="https://twitter.com/cwdiabetes/status/1094972786907451392" TargetMode="External" /><Relationship Id="rId340" Type="http://schemas.openxmlformats.org/officeDocument/2006/relationships/hyperlink" Target="https://twitter.com/kfer_games/status/1094964746128969728" TargetMode="External" /><Relationship Id="rId341" Type="http://schemas.openxmlformats.org/officeDocument/2006/relationships/hyperlink" Target="https://twitter.com/kfer_games/status/1094979721744605184" TargetMode="External" /><Relationship Id="rId342" Type="http://schemas.openxmlformats.org/officeDocument/2006/relationships/hyperlink" Target="https://twitter.com/kfer_games/status/1094990731268313088" TargetMode="External" /><Relationship Id="rId343" Type="http://schemas.openxmlformats.org/officeDocument/2006/relationships/hyperlink" Target="https://twitter.com/accuchek_us/status/1094963389053521920" TargetMode="External" /><Relationship Id="rId344" Type="http://schemas.openxmlformats.org/officeDocument/2006/relationships/hyperlink" Target="https://twitter.com/accuchek_us/status/1094979975445467136" TargetMode="External" /><Relationship Id="rId345" Type="http://schemas.openxmlformats.org/officeDocument/2006/relationships/hyperlink" Target="https://twitter.com/cwdiabetes/status/1094972786907451392" TargetMode="External" /><Relationship Id="rId346" Type="http://schemas.openxmlformats.org/officeDocument/2006/relationships/hyperlink" Target="https://twitter.com/cwdiabetes/status/1094972786907451392" TargetMode="External" /><Relationship Id="rId347" Type="http://schemas.openxmlformats.org/officeDocument/2006/relationships/hyperlink" Target="https://twitter.com/kfer_games/status/1094964746128969728" TargetMode="External" /><Relationship Id="rId348" Type="http://schemas.openxmlformats.org/officeDocument/2006/relationships/hyperlink" Target="https://twitter.com/kfer_games/status/1094979721744605184" TargetMode="External" /><Relationship Id="rId349" Type="http://schemas.openxmlformats.org/officeDocument/2006/relationships/hyperlink" Target="https://twitter.com/kfer_games/status/1094990731268313088" TargetMode="External" /><Relationship Id="rId350" Type="http://schemas.openxmlformats.org/officeDocument/2006/relationships/hyperlink" Target="https://twitter.com/accuchek_us/status/1094963389053521920" TargetMode="External" /><Relationship Id="rId351" Type="http://schemas.openxmlformats.org/officeDocument/2006/relationships/hyperlink" Target="https://twitter.com/accuchek_us/status/1094979975445467136" TargetMode="External" /><Relationship Id="rId352" Type="http://schemas.openxmlformats.org/officeDocument/2006/relationships/hyperlink" Target="https://twitter.com/kfer_games/status/1094964746128969728" TargetMode="External" /><Relationship Id="rId353" Type="http://schemas.openxmlformats.org/officeDocument/2006/relationships/hyperlink" Target="https://twitter.com/kfer_games/status/1094979721744605184" TargetMode="External" /><Relationship Id="rId354" Type="http://schemas.openxmlformats.org/officeDocument/2006/relationships/hyperlink" Target="https://twitter.com/kfer_games/status/1094990731268313088" TargetMode="External" /><Relationship Id="rId355" Type="http://schemas.openxmlformats.org/officeDocument/2006/relationships/hyperlink" Target="https://twitter.com/accuchek_us/status/1094963389053521920" TargetMode="External" /><Relationship Id="rId356" Type="http://schemas.openxmlformats.org/officeDocument/2006/relationships/hyperlink" Target="https://twitter.com/accuchek_us/status/1094979975445467136" TargetMode="External" /><Relationship Id="rId357" Type="http://schemas.openxmlformats.org/officeDocument/2006/relationships/hyperlink" Target="https://twitter.com/accuchek_us/status/1094995048243048448" TargetMode="External" /><Relationship Id="rId358" Type="http://schemas.openxmlformats.org/officeDocument/2006/relationships/hyperlink" Target="https://twitter.com/ada_diabetespro/status/1094996096512868353" TargetMode="External" /><Relationship Id="rId359" Type="http://schemas.openxmlformats.org/officeDocument/2006/relationships/hyperlink" Target="https://twitter.com/accuchek_us/status/1094996930118254593" TargetMode="External" /><Relationship Id="rId360" Type="http://schemas.openxmlformats.org/officeDocument/2006/relationships/hyperlink" Target="https://twitter.com/diabetesheroes/status/1095013431420149760" TargetMode="External" /><Relationship Id="rId361" Type="http://schemas.openxmlformats.org/officeDocument/2006/relationships/hyperlink" Target="https://twitter.com/accuchek_us/status/1095017037871616000" TargetMode="External" /><Relationship Id="rId362" Type="http://schemas.openxmlformats.org/officeDocument/2006/relationships/hyperlink" Target="https://twitter.com/diatribenews/status/1092852858985172992" TargetMode="External" /><Relationship Id="rId363" Type="http://schemas.openxmlformats.org/officeDocument/2006/relationships/hyperlink" Target="https://twitter.com/accuchek_us/status/1095051141421977601" TargetMode="External" /><Relationship Id="rId364" Type="http://schemas.openxmlformats.org/officeDocument/2006/relationships/hyperlink" Target="https://twitter.com/accuchek_us/status/1095056813081399302" TargetMode="External" /><Relationship Id="rId365" Type="http://schemas.openxmlformats.org/officeDocument/2006/relationships/hyperlink" Target="https://twitter.com/accuchek_us/status/1095310445706137603" TargetMode="External" /><Relationship Id="rId366" Type="http://schemas.openxmlformats.org/officeDocument/2006/relationships/hyperlink" Target="https://twitter.com/hangrypancreas/status/1095043762957340672" TargetMode="External" /><Relationship Id="rId367" Type="http://schemas.openxmlformats.org/officeDocument/2006/relationships/hyperlink" Target="https://twitter.com/hangrypancreas/status/1095063004020797440" TargetMode="External" /><Relationship Id="rId368" Type="http://schemas.openxmlformats.org/officeDocument/2006/relationships/hyperlink" Target="https://twitter.com/accuchek_us/status/1095014493975916544" TargetMode="External" /><Relationship Id="rId369" Type="http://schemas.openxmlformats.org/officeDocument/2006/relationships/hyperlink" Target="https://twitter.com/accuchek_us/status/1095053515179913222" TargetMode="External" /><Relationship Id="rId370" Type="http://schemas.openxmlformats.org/officeDocument/2006/relationships/hyperlink" Target="https://twitter.com/accuchek_us/status/1095312023905292295" TargetMode="External" /><Relationship Id="rId371" Type="http://schemas.openxmlformats.org/officeDocument/2006/relationships/hyperlink" Target="https://twitter.com/diabetesmine/status/1095057386744745984" TargetMode="External" /><Relationship Id="rId372" Type="http://schemas.openxmlformats.org/officeDocument/2006/relationships/hyperlink" Target="https://twitter.com/accuchek_us/status/1095012830540115968" TargetMode="External" /><Relationship Id="rId373" Type="http://schemas.openxmlformats.org/officeDocument/2006/relationships/hyperlink" Target="https://twitter.com/accuchek_us/status/1095331868218703872" TargetMode="External" /><Relationship Id="rId374" Type="http://schemas.openxmlformats.org/officeDocument/2006/relationships/hyperlink" Target="https://twitter.com/johnspiral/status/1096031169777467394" TargetMode="External" /><Relationship Id="rId375" Type="http://schemas.openxmlformats.org/officeDocument/2006/relationships/hyperlink" Target="https://twitter.com/johnspiral/status/1096493782726557697" TargetMode="External" /><Relationship Id="rId376" Type="http://schemas.openxmlformats.org/officeDocument/2006/relationships/hyperlink" Target="https://twitter.com/accuchek_us/status/1096085331626082307" TargetMode="External" /><Relationship Id="rId377" Type="http://schemas.openxmlformats.org/officeDocument/2006/relationships/hyperlink" Target="https://twitter.com/pbluenovember/status/1095673634377609217" TargetMode="External" /><Relationship Id="rId378" Type="http://schemas.openxmlformats.org/officeDocument/2006/relationships/hyperlink" Target="https://twitter.com/accuchek_us/status/1096106178503999489" TargetMode="External" /><Relationship Id="rId379" Type="http://schemas.openxmlformats.org/officeDocument/2006/relationships/hyperlink" Target="https://twitter.com/grumpy_pumper/status/1094845990392291328" TargetMode="External" /><Relationship Id="rId380" Type="http://schemas.openxmlformats.org/officeDocument/2006/relationships/hyperlink" Target="https://twitter.com/grumpy_pumper/status/1095947477193236480" TargetMode="External" /><Relationship Id="rId381" Type="http://schemas.openxmlformats.org/officeDocument/2006/relationships/hyperlink" Target="https://twitter.com/grumpy_pumper/status/1095418999326863360" TargetMode="External" /><Relationship Id="rId382" Type="http://schemas.openxmlformats.org/officeDocument/2006/relationships/hyperlink" Target="https://twitter.com/grumpy_pumper/status/1095418999326863360" TargetMode="External" /><Relationship Id="rId383" Type="http://schemas.openxmlformats.org/officeDocument/2006/relationships/hyperlink" Target="https://twitter.com/accuchek_us/status/1095050957065515008" TargetMode="External" /><Relationship Id="rId384" Type="http://schemas.openxmlformats.org/officeDocument/2006/relationships/hyperlink" Target="https://twitter.com/accuchek_us/status/1095322750380584961" TargetMode="External" /><Relationship Id="rId385" Type="http://schemas.openxmlformats.org/officeDocument/2006/relationships/hyperlink" Target="https://twitter.com/accuchek_us/status/1095418735077277696" TargetMode="External" /><Relationship Id="rId386" Type="http://schemas.openxmlformats.org/officeDocument/2006/relationships/hyperlink" Target="https://twitter.com/accuchek_us/status/1095421481314648065" TargetMode="External" /><Relationship Id="rId387" Type="http://schemas.openxmlformats.org/officeDocument/2006/relationships/hyperlink" Target="https://twitter.com/accuchek_us/status/1096107385184284673" TargetMode="External" /><Relationship Id="rId388" Type="http://schemas.openxmlformats.org/officeDocument/2006/relationships/hyperlink" Target="https://twitter.com/accuchek_us/status/1096147700121251842" TargetMode="External" /><Relationship Id="rId389" Type="http://schemas.openxmlformats.org/officeDocument/2006/relationships/hyperlink" Target="https://twitter.com/accuchek_us/status/1096159290451259398" TargetMode="External" /><Relationship Id="rId390" Type="http://schemas.openxmlformats.org/officeDocument/2006/relationships/hyperlink" Target="https://twitter.com/lifeforachild/status/1096347064559067138" TargetMode="External" /><Relationship Id="rId391" Type="http://schemas.openxmlformats.org/officeDocument/2006/relationships/hyperlink" Target="https://twitter.com/accuchek_us/status/1096461369975734273" TargetMode="External" /><Relationship Id="rId392" Type="http://schemas.openxmlformats.org/officeDocument/2006/relationships/hyperlink" Target="https://twitter.com/accuchek_us/status/1096465632923652096" TargetMode="External" /><Relationship Id="rId393" Type="http://schemas.openxmlformats.org/officeDocument/2006/relationships/hyperlink" Target="https://twitter.com/accuchek_us/status/1096466614642454528" TargetMode="External" /><Relationship Id="rId394" Type="http://schemas.openxmlformats.org/officeDocument/2006/relationships/hyperlink" Target="https://twitter.com/marcynovakwx/status/1096466475177656320" TargetMode="External" /><Relationship Id="rId395" Type="http://schemas.openxmlformats.org/officeDocument/2006/relationships/hyperlink" Target="https://twitter.com/accuchek_us/status/1096466183660994562" TargetMode="External" /><Relationship Id="rId396" Type="http://schemas.openxmlformats.org/officeDocument/2006/relationships/hyperlink" Target="https://twitter.com/accuchek_us/status/1096486944882782210" TargetMode="External" /><Relationship Id="rId397" Type="http://schemas.openxmlformats.org/officeDocument/2006/relationships/hyperlink" Target="https://twitter.com/justiceseeker03/status/1096112626218749953" TargetMode="External" /><Relationship Id="rId398" Type="http://schemas.openxmlformats.org/officeDocument/2006/relationships/hyperlink" Target="https://twitter.com/justiceseeker03/status/1096497009186562049" TargetMode="External" /><Relationship Id="rId399" Type="http://schemas.openxmlformats.org/officeDocument/2006/relationships/hyperlink" Target="https://twitter.com/justiceseeker03/status/1096507743857528832" TargetMode="External" /><Relationship Id="rId400" Type="http://schemas.openxmlformats.org/officeDocument/2006/relationships/hyperlink" Target="https://twitter.com/accuchek_us/status/1096489135764881409" TargetMode="External" /><Relationship Id="rId401" Type="http://schemas.openxmlformats.org/officeDocument/2006/relationships/hyperlink" Target="https://twitter.com/accuchek_us/status/1096505970077982722" TargetMode="External" /><Relationship Id="rId402" Type="http://schemas.openxmlformats.org/officeDocument/2006/relationships/hyperlink" Target="https://twitter.com/chelcierice/status/1097230130051760128" TargetMode="External" /><Relationship Id="rId403" Type="http://schemas.openxmlformats.org/officeDocument/2006/relationships/hyperlink" Target="https://twitter.com/accuchek_us/status/1097495487173849088" TargetMode="External" /><Relationship Id="rId404" Type="http://schemas.openxmlformats.org/officeDocument/2006/relationships/hyperlink" Target="https://twitter.com/beyondtype2/status/1095389273585418240" TargetMode="External" /><Relationship Id="rId405" Type="http://schemas.openxmlformats.org/officeDocument/2006/relationships/hyperlink" Target="https://twitter.com/beyondtype2/status/1096182997512900608" TargetMode="External" /><Relationship Id="rId406" Type="http://schemas.openxmlformats.org/officeDocument/2006/relationships/hyperlink" Target="https://twitter.com/beyondtype2/status/1097608551109820416" TargetMode="External" /><Relationship Id="rId407" Type="http://schemas.openxmlformats.org/officeDocument/2006/relationships/hyperlink" Target="https://twitter.com/accuchek_us/status/1095389494717661184" TargetMode="External" /><Relationship Id="rId408" Type="http://schemas.openxmlformats.org/officeDocument/2006/relationships/hyperlink" Target="https://twitter.com/accuchek_us/status/1095390151268859904" TargetMode="External" /><Relationship Id="rId409" Type="http://schemas.openxmlformats.org/officeDocument/2006/relationships/hyperlink" Target="https://twitter.com/accuchek_us/status/1096461635894591488" TargetMode="External" /><Relationship Id="rId410" Type="http://schemas.openxmlformats.org/officeDocument/2006/relationships/hyperlink" Target="https://twitter.com/accuchek_us/status/1097605299148599298" TargetMode="External" /><Relationship Id="rId411" Type="http://schemas.openxmlformats.org/officeDocument/2006/relationships/hyperlink" Target="https://twitter.com/peterbdale/status/1097768309141921793" TargetMode="External" /><Relationship Id="rId412" Type="http://schemas.openxmlformats.org/officeDocument/2006/relationships/hyperlink" Target="https://twitter.com/accuchek_us/status/1097844450510942208" TargetMode="External" /><Relationship Id="rId413" Type="http://schemas.openxmlformats.org/officeDocument/2006/relationships/hyperlink" Target="https://twitter.com/accuchek_us/status/1097846456474628096" TargetMode="External" /><Relationship Id="rId414" Type="http://schemas.openxmlformats.org/officeDocument/2006/relationships/hyperlink" Target="https://twitter.com/accuchek_us/status/1097850428241428480" TargetMode="External" /><Relationship Id="rId415" Type="http://schemas.openxmlformats.org/officeDocument/2006/relationships/hyperlink" Target="https://twitter.com/accuchek_us/status/1097851171048443904" TargetMode="External" /><Relationship Id="rId416" Type="http://schemas.openxmlformats.org/officeDocument/2006/relationships/hyperlink" Target="https://twitter.com/renzas/status/1097825006434828288" TargetMode="External" /><Relationship Id="rId417" Type="http://schemas.openxmlformats.org/officeDocument/2006/relationships/hyperlink" Target="https://twitter.com/accuchek_us/status/1095322750380584961" TargetMode="External" /><Relationship Id="rId418" Type="http://schemas.openxmlformats.org/officeDocument/2006/relationships/hyperlink" Target="https://twitter.com/accuchek_us/status/1095418735077277696" TargetMode="External" /><Relationship Id="rId419" Type="http://schemas.openxmlformats.org/officeDocument/2006/relationships/hyperlink" Target="https://twitter.com/accuchek_us/status/1095421481314648065" TargetMode="External" /><Relationship Id="rId420" Type="http://schemas.openxmlformats.org/officeDocument/2006/relationships/hyperlink" Target="https://twitter.com/accuchek_us/status/1097868449886412800" TargetMode="External" /><Relationship Id="rId421" Type="http://schemas.openxmlformats.org/officeDocument/2006/relationships/hyperlink" Target="https://twitter.com/pinkieheather/status/1096159387067076608" TargetMode="External" /><Relationship Id="rId422" Type="http://schemas.openxmlformats.org/officeDocument/2006/relationships/hyperlink" Target="https://twitter.com/pinkieheather/status/1096495302540955651" TargetMode="External" /><Relationship Id="rId423" Type="http://schemas.openxmlformats.org/officeDocument/2006/relationships/hyperlink" Target="https://twitter.com/pinkieheather/status/1097868832117542912" TargetMode="External" /><Relationship Id="rId424" Type="http://schemas.openxmlformats.org/officeDocument/2006/relationships/hyperlink" Target="https://twitter.com/accuchek_us/status/1096158851018252288" TargetMode="External" /><Relationship Id="rId425" Type="http://schemas.openxmlformats.org/officeDocument/2006/relationships/hyperlink" Target="https://twitter.com/accuchek_us/status/1096487826580013056" TargetMode="External" /><Relationship Id="rId426" Type="http://schemas.openxmlformats.org/officeDocument/2006/relationships/hyperlink" Target="https://twitter.com/accuchek_us/status/1097867324797976578" TargetMode="External" /><Relationship Id="rId427" Type="http://schemas.openxmlformats.org/officeDocument/2006/relationships/hyperlink" Target="https://twitter.com/accuchek_us/status/1097879906929856513" TargetMode="External" /><Relationship Id="rId428" Type="http://schemas.openxmlformats.org/officeDocument/2006/relationships/hyperlink" Target="https://twitter.com/thedinobetic/status/1097895989099274240" TargetMode="External" /><Relationship Id="rId429" Type="http://schemas.openxmlformats.org/officeDocument/2006/relationships/hyperlink" Target="https://twitter.com/accuchek_us/status/1097844084784418816" TargetMode="External" /><Relationship Id="rId430" Type="http://schemas.openxmlformats.org/officeDocument/2006/relationships/hyperlink" Target="https://twitter.com/accuchek_us/status/1097910583213674498" TargetMode="External" /><Relationship Id="rId431" Type="http://schemas.openxmlformats.org/officeDocument/2006/relationships/hyperlink" Target="https://twitter.com/lifeofadiabetic/status/1097622681472716803" TargetMode="External" /><Relationship Id="rId432" Type="http://schemas.openxmlformats.org/officeDocument/2006/relationships/hyperlink" Target="https://twitter.com/accuchek_us/status/1097912228777521153" TargetMode="External" /><Relationship Id="rId433" Type="http://schemas.openxmlformats.org/officeDocument/2006/relationships/hyperlink" Target="https://twitter.com/accuchek_us/status/1095056418141622274" TargetMode="External" /><Relationship Id="rId434" Type="http://schemas.openxmlformats.org/officeDocument/2006/relationships/hyperlink" Target="https://twitter.com/accuchek_us/status/1095074317199642625" TargetMode="External" /><Relationship Id="rId435" Type="http://schemas.openxmlformats.org/officeDocument/2006/relationships/hyperlink" Target="https://twitter.com/accuchek_us/status/1096105185963843584" TargetMode="External" /><Relationship Id="rId436" Type="http://schemas.openxmlformats.org/officeDocument/2006/relationships/hyperlink" Target="https://twitter.com/accuchek_us/status/1096105912383746048" TargetMode="External" /><Relationship Id="rId437" Type="http://schemas.openxmlformats.org/officeDocument/2006/relationships/hyperlink" Target="https://twitter.com/accuchek_us/status/1096107213553311746" TargetMode="External" /><Relationship Id="rId438" Type="http://schemas.openxmlformats.org/officeDocument/2006/relationships/hyperlink" Target="https://twitter.com/accuchek_us/status/1096127977304272896" TargetMode="External" /><Relationship Id="rId439" Type="http://schemas.openxmlformats.org/officeDocument/2006/relationships/hyperlink" Target="https://twitter.com/accuchek_us/status/1097606387499184128" TargetMode="External" /><Relationship Id="rId440" Type="http://schemas.openxmlformats.org/officeDocument/2006/relationships/hyperlink" Target="https://twitter.com/accuchekchile/status/1094929044813111298" TargetMode="External" /><Relationship Id="rId441" Type="http://schemas.openxmlformats.org/officeDocument/2006/relationships/hyperlink" Target="https://twitter.com/accuchekchile/status/1095382024901267456" TargetMode="External" /><Relationship Id="rId442" Type="http://schemas.openxmlformats.org/officeDocument/2006/relationships/hyperlink" Target="https://twitter.com/accuchekchile/status/1096106802037604353" TargetMode="External" /><Relationship Id="rId443" Type="http://schemas.openxmlformats.org/officeDocument/2006/relationships/hyperlink" Target="https://twitter.com/accuchekchile/status/1097925322052456448" TargetMode="External" /><Relationship Id="rId444" Type="http://schemas.openxmlformats.org/officeDocument/2006/relationships/hyperlink" Target="https://twitter.com/accuchekchile/status/1097948939326754817" TargetMode="External" /><Relationship Id="rId445" Type="http://schemas.openxmlformats.org/officeDocument/2006/relationships/hyperlink" Target="https://twitter.com/sweetpeagifts/status/1094684815587246080" TargetMode="External" /><Relationship Id="rId446" Type="http://schemas.openxmlformats.org/officeDocument/2006/relationships/hyperlink" Target="https://twitter.com/sweetpeagifts/status/1094692667823411200" TargetMode="External" /><Relationship Id="rId447" Type="http://schemas.openxmlformats.org/officeDocument/2006/relationships/hyperlink" Target="https://twitter.com/sweetpeagifts/status/1094770720742219777" TargetMode="External" /><Relationship Id="rId448" Type="http://schemas.openxmlformats.org/officeDocument/2006/relationships/hyperlink" Target="https://twitter.com/sweetpeagifts/status/1095120435803492352" TargetMode="External" /><Relationship Id="rId449" Type="http://schemas.openxmlformats.org/officeDocument/2006/relationships/hyperlink" Target="https://twitter.com/sweetpeagifts/status/1096919599931686912" TargetMode="External" /><Relationship Id="rId450" Type="http://schemas.openxmlformats.org/officeDocument/2006/relationships/hyperlink" Target="https://twitter.com/sweetpeagifts/status/1096960067608473600" TargetMode="External" /><Relationship Id="rId451" Type="http://schemas.openxmlformats.org/officeDocument/2006/relationships/hyperlink" Target="https://twitter.com/sweetpeagifts/status/1097183069247811587" TargetMode="External" /><Relationship Id="rId452" Type="http://schemas.openxmlformats.org/officeDocument/2006/relationships/hyperlink" Target="https://twitter.com/sweetpeagifts/status/1097287250185019393" TargetMode="External" /><Relationship Id="rId453" Type="http://schemas.openxmlformats.org/officeDocument/2006/relationships/hyperlink" Target="https://twitter.com/sweetpeagifts/status/1097875144826081283" TargetMode="External" /><Relationship Id="rId454" Type="http://schemas.openxmlformats.org/officeDocument/2006/relationships/hyperlink" Target="https://twitter.com/sweetpeagifts/status/1097878406459469824" TargetMode="External" /><Relationship Id="rId455" Type="http://schemas.openxmlformats.org/officeDocument/2006/relationships/hyperlink" Target="https://twitter.com/sweetpeagifts/status/1097949888481054720" TargetMode="External" /><Relationship Id="rId456" Type="http://schemas.openxmlformats.org/officeDocument/2006/relationships/hyperlink" Target="https://api.twitter.com/1.1/geo/id/4ec01c9dbc693497.json" TargetMode="External" /><Relationship Id="rId457" Type="http://schemas.openxmlformats.org/officeDocument/2006/relationships/hyperlink" Target="https://api.twitter.com/1.1/geo/id/4ec01c9dbc693497.json" TargetMode="External" /><Relationship Id="rId458" Type="http://schemas.openxmlformats.org/officeDocument/2006/relationships/hyperlink" Target="https://api.twitter.com/1.1/geo/id/4ec01c9dbc693497.json" TargetMode="External" /><Relationship Id="rId459" Type="http://schemas.openxmlformats.org/officeDocument/2006/relationships/hyperlink" Target="https://api.twitter.com/1.1/geo/id/4ec01c9dbc693497.json" TargetMode="External" /><Relationship Id="rId460" Type="http://schemas.openxmlformats.org/officeDocument/2006/relationships/hyperlink" Target="https://api.twitter.com/1.1/geo/id/4ec01c9dbc693497.json" TargetMode="External" /><Relationship Id="rId461" Type="http://schemas.openxmlformats.org/officeDocument/2006/relationships/hyperlink" Target="https://api.twitter.com/1.1/geo/id/4ec01c9dbc693497.json" TargetMode="External" /><Relationship Id="rId462" Type="http://schemas.openxmlformats.org/officeDocument/2006/relationships/hyperlink" Target="https://api.twitter.com/1.1/geo/id/4ec01c9dbc693497.json" TargetMode="External" /><Relationship Id="rId463" Type="http://schemas.openxmlformats.org/officeDocument/2006/relationships/hyperlink" Target="https://api.twitter.com/1.1/geo/id/4ec01c9dbc693497.json" TargetMode="External" /><Relationship Id="rId464" Type="http://schemas.openxmlformats.org/officeDocument/2006/relationships/hyperlink" Target="https://api.twitter.com/1.1/geo/id/4ec01c9dbc693497.json" TargetMode="External" /><Relationship Id="rId465" Type="http://schemas.openxmlformats.org/officeDocument/2006/relationships/hyperlink" Target="https://api.twitter.com/1.1/geo/id/4ec01c9dbc693497.json" TargetMode="External" /><Relationship Id="rId466" Type="http://schemas.openxmlformats.org/officeDocument/2006/relationships/hyperlink" Target="https://api.twitter.com/1.1/geo/id/4ec01c9dbc693497.json" TargetMode="External" /><Relationship Id="rId467" Type="http://schemas.openxmlformats.org/officeDocument/2006/relationships/hyperlink" Target="https://api.twitter.com/1.1/geo/id/4ec01c9dbc693497.json" TargetMode="External" /><Relationship Id="rId468" Type="http://schemas.openxmlformats.org/officeDocument/2006/relationships/hyperlink" Target="https://api.twitter.com/1.1/geo/id/4ec01c9dbc693497.json" TargetMode="External" /><Relationship Id="rId469" Type="http://schemas.openxmlformats.org/officeDocument/2006/relationships/hyperlink" Target="https://api.twitter.com/1.1/geo/id/4ec01c9dbc693497.json" TargetMode="External" /><Relationship Id="rId470" Type="http://schemas.openxmlformats.org/officeDocument/2006/relationships/hyperlink" Target="https://api.twitter.com/1.1/geo/id/4ec01c9dbc693497.json" TargetMode="External" /><Relationship Id="rId471" Type="http://schemas.openxmlformats.org/officeDocument/2006/relationships/hyperlink" Target="https://api.twitter.com/1.1/geo/id/4ec01c9dbc693497.json" TargetMode="External" /><Relationship Id="rId472" Type="http://schemas.openxmlformats.org/officeDocument/2006/relationships/hyperlink" Target="https://api.twitter.com/1.1/geo/id/4ec01c9dbc693497.json" TargetMode="External" /><Relationship Id="rId473" Type="http://schemas.openxmlformats.org/officeDocument/2006/relationships/hyperlink" Target="https://api.twitter.com/1.1/geo/id/4ec01c9dbc693497.json" TargetMode="External" /><Relationship Id="rId474" Type="http://schemas.openxmlformats.org/officeDocument/2006/relationships/hyperlink" Target="https://api.twitter.com/1.1/geo/id/4ec01c9dbc693497.json" TargetMode="External" /><Relationship Id="rId475" Type="http://schemas.openxmlformats.org/officeDocument/2006/relationships/hyperlink" Target="https://api.twitter.com/1.1/geo/id/4393349f368f67a1.json" TargetMode="External" /><Relationship Id="rId476" Type="http://schemas.openxmlformats.org/officeDocument/2006/relationships/hyperlink" Target="https://api.twitter.com/1.1/geo/id/4393349f368f67a1.json" TargetMode="External" /><Relationship Id="rId477" Type="http://schemas.openxmlformats.org/officeDocument/2006/relationships/hyperlink" Target="https://api.twitter.com/1.1/geo/id/4393349f368f67a1.json" TargetMode="External" /><Relationship Id="rId478" Type="http://schemas.openxmlformats.org/officeDocument/2006/relationships/hyperlink" Target="https://api.twitter.com/1.1/geo/id/67b98f17fdcf20be.json" TargetMode="External" /><Relationship Id="rId479" Type="http://schemas.openxmlformats.org/officeDocument/2006/relationships/hyperlink" Target="https://api.twitter.com/1.1/geo/id/1010ecfa7d3a40f8.json" TargetMode="External" /><Relationship Id="rId480" Type="http://schemas.openxmlformats.org/officeDocument/2006/relationships/hyperlink" Target="https://api.twitter.com/1.1/geo/id/1010ecfa7d3a40f8.json" TargetMode="External" /><Relationship Id="rId481" Type="http://schemas.openxmlformats.org/officeDocument/2006/relationships/comments" Target="../comments1.xml" /><Relationship Id="rId482" Type="http://schemas.openxmlformats.org/officeDocument/2006/relationships/vmlDrawing" Target="../drawings/vmlDrawing1.vml" /><Relationship Id="rId483" Type="http://schemas.openxmlformats.org/officeDocument/2006/relationships/table" Target="../tables/table1.xml" /><Relationship Id="rId48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VELmT9B2O" TargetMode="External" /><Relationship Id="rId2" Type="http://schemas.openxmlformats.org/officeDocument/2006/relationships/hyperlink" Target="http://t.co/OOTO6rmnxk" TargetMode="External" /><Relationship Id="rId3" Type="http://schemas.openxmlformats.org/officeDocument/2006/relationships/hyperlink" Target="http://t.co/nFK0lN5hlS" TargetMode="External" /><Relationship Id="rId4" Type="http://schemas.openxmlformats.org/officeDocument/2006/relationships/hyperlink" Target="https://t.co/vmK4izzWl7" TargetMode="External" /><Relationship Id="rId5" Type="http://schemas.openxmlformats.org/officeDocument/2006/relationships/hyperlink" Target="http://t.co/g0PGZY2ViJ" TargetMode="External" /><Relationship Id="rId6" Type="http://schemas.openxmlformats.org/officeDocument/2006/relationships/hyperlink" Target="https://t.co/gOf6Tnvkbv" TargetMode="External" /><Relationship Id="rId7" Type="http://schemas.openxmlformats.org/officeDocument/2006/relationships/hyperlink" Target="https://t.co/7E9xWA9zUg" TargetMode="External" /><Relationship Id="rId8" Type="http://schemas.openxmlformats.org/officeDocument/2006/relationships/hyperlink" Target="http://t.co/nmb6fNw4r4" TargetMode="External" /><Relationship Id="rId9" Type="http://schemas.openxmlformats.org/officeDocument/2006/relationships/hyperlink" Target="http://t.co/pRAruwt7rV" TargetMode="External" /><Relationship Id="rId10" Type="http://schemas.openxmlformats.org/officeDocument/2006/relationships/hyperlink" Target="https://t.co/JTIpORLxFP" TargetMode="External" /><Relationship Id="rId11" Type="http://schemas.openxmlformats.org/officeDocument/2006/relationships/hyperlink" Target="http://t.co/UBghHfSbiA" TargetMode="External" /><Relationship Id="rId12" Type="http://schemas.openxmlformats.org/officeDocument/2006/relationships/hyperlink" Target="https://t.co/OYJp0qIqQv" TargetMode="External" /><Relationship Id="rId13" Type="http://schemas.openxmlformats.org/officeDocument/2006/relationships/hyperlink" Target="https://t.co/krZDXWzBR1" TargetMode="External" /><Relationship Id="rId14" Type="http://schemas.openxmlformats.org/officeDocument/2006/relationships/hyperlink" Target="https://t.co/0yAZxRU3gV" TargetMode="External" /><Relationship Id="rId15" Type="http://schemas.openxmlformats.org/officeDocument/2006/relationships/hyperlink" Target="http://t.co/DDxeJpBBr7" TargetMode="External" /><Relationship Id="rId16" Type="http://schemas.openxmlformats.org/officeDocument/2006/relationships/hyperlink" Target="http://t.co/cGE0JuixoE" TargetMode="External" /><Relationship Id="rId17" Type="http://schemas.openxmlformats.org/officeDocument/2006/relationships/hyperlink" Target="https://t.co/Gr6uTGUScB" TargetMode="External" /><Relationship Id="rId18" Type="http://schemas.openxmlformats.org/officeDocument/2006/relationships/hyperlink" Target="http://t.co/ixehwKylAu" TargetMode="External" /><Relationship Id="rId19" Type="http://schemas.openxmlformats.org/officeDocument/2006/relationships/hyperlink" Target="https://t.co/wrQRudx1e9" TargetMode="External" /><Relationship Id="rId20" Type="http://schemas.openxmlformats.org/officeDocument/2006/relationships/hyperlink" Target="https://t.co/JS1VfHYK3k" TargetMode="External" /><Relationship Id="rId21" Type="http://schemas.openxmlformats.org/officeDocument/2006/relationships/hyperlink" Target="http://t.co/kg84quk4A3" TargetMode="External" /><Relationship Id="rId22" Type="http://schemas.openxmlformats.org/officeDocument/2006/relationships/hyperlink" Target="http://t.co/nYho3XMem0" TargetMode="External" /><Relationship Id="rId23" Type="http://schemas.openxmlformats.org/officeDocument/2006/relationships/hyperlink" Target="https://t.co/Z6kJaOC5Ho" TargetMode="External" /><Relationship Id="rId24" Type="http://schemas.openxmlformats.org/officeDocument/2006/relationships/hyperlink" Target="http://t.co/wBE5J8jEx6" TargetMode="External" /><Relationship Id="rId25" Type="http://schemas.openxmlformats.org/officeDocument/2006/relationships/hyperlink" Target="https://t.co/cfpQ45pPS8" TargetMode="External" /><Relationship Id="rId26" Type="http://schemas.openxmlformats.org/officeDocument/2006/relationships/hyperlink" Target="https://t.co/PmRuYCapzG" TargetMode="External" /><Relationship Id="rId27" Type="http://schemas.openxmlformats.org/officeDocument/2006/relationships/hyperlink" Target="https://t.co/RnRvPYis5W" TargetMode="External" /><Relationship Id="rId28" Type="http://schemas.openxmlformats.org/officeDocument/2006/relationships/hyperlink" Target="http://t.co/g6xi2VTsY4" TargetMode="External" /><Relationship Id="rId29" Type="http://schemas.openxmlformats.org/officeDocument/2006/relationships/hyperlink" Target="https://t.co/CaQ69CFhKg" TargetMode="External" /><Relationship Id="rId30" Type="http://schemas.openxmlformats.org/officeDocument/2006/relationships/hyperlink" Target="https://t.co/GojAQ1bpDQ" TargetMode="External" /><Relationship Id="rId31" Type="http://schemas.openxmlformats.org/officeDocument/2006/relationships/hyperlink" Target="http://t.co/jomeE6HI0O" TargetMode="External" /><Relationship Id="rId32" Type="http://schemas.openxmlformats.org/officeDocument/2006/relationships/hyperlink" Target="https://t.co/b8XluXt92e" TargetMode="External" /><Relationship Id="rId33" Type="http://schemas.openxmlformats.org/officeDocument/2006/relationships/hyperlink" Target="https://t.co/Ow2f4lQf9c" TargetMode="External" /><Relationship Id="rId34" Type="http://schemas.openxmlformats.org/officeDocument/2006/relationships/hyperlink" Target="https://t.co/aZNgwnD2IC" TargetMode="External" /><Relationship Id="rId35" Type="http://schemas.openxmlformats.org/officeDocument/2006/relationships/hyperlink" Target="http://t.co/n3iwl5jf8Q" TargetMode="External" /><Relationship Id="rId36" Type="http://schemas.openxmlformats.org/officeDocument/2006/relationships/hyperlink" Target="http://t.co/ry4rIS72O1" TargetMode="External" /><Relationship Id="rId37" Type="http://schemas.openxmlformats.org/officeDocument/2006/relationships/hyperlink" Target="https://t.co/VpkjLGkc7G" TargetMode="External" /><Relationship Id="rId38" Type="http://schemas.openxmlformats.org/officeDocument/2006/relationships/hyperlink" Target="https://t.co/jxcNpb8mAr" TargetMode="External" /><Relationship Id="rId39" Type="http://schemas.openxmlformats.org/officeDocument/2006/relationships/hyperlink" Target="https://t.co/dECnfQ8KRg" TargetMode="External" /><Relationship Id="rId40" Type="http://schemas.openxmlformats.org/officeDocument/2006/relationships/hyperlink" Target="https://t.co/0C4zptsiIS" TargetMode="External" /><Relationship Id="rId41" Type="http://schemas.openxmlformats.org/officeDocument/2006/relationships/hyperlink" Target="http://t.co/gLlPKKntjv" TargetMode="External" /><Relationship Id="rId42" Type="http://schemas.openxmlformats.org/officeDocument/2006/relationships/hyperlink" Target="https://t.co/LPwpIoZbne" TargetMode="External" /><Relationship Id="rId43" Type="http://schemas.openxmlformats.org/officeDocument/2006/relationships/hyperlink" Target="https://t.co/xGQcmCKk2A" TargetMode="External" /><Relationship Id="rId44" Type="http://schemas.openxmlformats.org/officeDocument/2006/relationships/hyperlink" Target="https://t.co/U2eIaBLI8M" TargetMode="External" /><Relationship Id="rId45" Type="http://schemas.openxmlformats.org/officeDocument/2006/relationships/hyperlink" Target="http://t.co/cSpbhtr1e5" TargetMode="External" /><Relationship Id="rId46" Type="http://schemas.openxmlformats.org/officeDocument/2006/relationships/hyperlink" Target="http://t.co/lLKHtMFyht" TargetMode="External" /><Relationship Id="rId47" Type="http://schemas.openxmlformats.org/officeDocument/2006/relationships/hyperlink" Target="https://t.co/CchNXuUEiJ" TargetMode="External" /><Relationship Id="rId48" Type="http://schemas.openxmlformats.org/officeDocument/2006/relationships/hyperlink" Target="https://t.co/ovTnvHYFLD" TargetMode="External" /><Relationship Id="rId49" Type="http://schemas.openxmlformats.org/officeDocument/2006/relationships/hyperlink" Target="https://t.co/PkragiOHf9" TargetMode="External" /><Relationship Id="rId50" Type="http://schemas.openxmlformats.org/officeDocument/2006/relationships/hyperlink" Target="https://t.co/eZX4BhiDJj" TargetMode="External" /><Relationship Id="rId51" Type="http://schemas.openxmlformats.org/officeDocument/2006/relationships/hyperlink" Target="https://t.co/Mt6Hhn4xp0" TargetMode="External" /><Relationship Id="rId52" Type="http://schemas.openxmlformats.org/officeDocument/2006/relationships/hyperlink" Target="https://t.co/eovEyBWLfh" TargetMode="External" /><Relationship Id="rId53" Type="http://schemas.openxmlformats.org/officeDocument/2006/relationships/hyperlink" Target="https://t.co/9iNYmnJ8jx" TargetMode="External" /><Relationship Id="rId54" Type="http://schemas.openxmlformats.org/officeDocument/2006/relationships/hyperlink" Target="https://t.co/RKoqpNILjH" TargetMode="External" /><Relationship Id="rId55" Type="http://schemas.openxmlformats.org/officeDocument/2006/relationships/hyperlink" Target="https://t.co/aeCpa5HQc8" TargetMode="External" /><Relationship Id="rId56" Type="http://schemas.openxmlformats.org/officeDocument/2006/relationships/hyperlink" Target="http://t.co/eRudcGJAFv" TargetMode="External" /><Relationship Id="rId57" Type="http://schemas.openxmlformats.org/officeDocument/2006/relationships/hyperlink" Target="https://t.co/m2amuj9zzJ" TargetMode="External" /><Relationship Id="rId58" Type="http://schemas.openxmlformats.org/officeDocument/2006/relationships/hyperlink" Target="https://pbs.twimg.com/profile_banners/19979836/1514818078" TargetMode="External" /><Relationship Id="rId59" Type="http://schemas.openxmlformats.org/officeDocument/2006/relationships/hyperlink" Target="https://pbs.twimg.com/profile_banners/19709040/1547589547" TargetMode="External" /><Relationship Id="rId60" Type="http://schemas.openxmlformats.org/officeDocument/2006/relationships/hyperlink" Target="https://pbs.twimg.com/profile_banners/2610329652/1475186588" TargetMode="External" /><Relationship Id="rId61" Type="http://schemas.openxmlformats.org/officeDocument/2006/relationships/hyperlink" Target="https://pbs.twimg.com/profile_banners/2360027623/1535126738" TargetMode="External" /><Relationship Id="rId62" Type="http://schemas.openxmlformats.org/officeDocument/2006/relationships/hyperlink" Target="https://pbs.twimg.com/profile_banners/23794763/1546278811" TargetMode="External" /><Relationship Id="rId63" Type="http://schemas.openxmlformats.org/officeDocument/2006/relationships/hyperlink" Target="https://pbs.twimg.com/profile_banners/17861851/1541201679" TargetMode="External" /><Relationship Id="rId64" Type="http://schemas.openxmlformats.org/officeDocument/2006/relationships/hyperlink" Target="https://pbs.twimg.com/profile_banners/172496840/1538529419" TargetMode="External" /><Relationship Id="rId65" Type="http://schemas.openxmlformats.org/officeDocument/2006/relationships/hyperlink" Target="https://pbs.twimg.com/profile_banners/35961145/1525267954" TargetMode="External" /><Relationship Id="rId66" Type="http://schemas.openxmlformats.org/officeDocument/2006/relationships/hyperlink" Target="https://pbs.twimg.com/profile_banners/20815041/1542794829" TargetMode="External" /><Relationship Id="rId67" Type="http://schemas.openxmlformats.org/officeDocument/2006/relationships/hyperlink" Target="https://pbs.twimg.com/profile_banners/130781810/1534857671" TargetMode="External" /><Relationship Id="rId68" Type="http://schemas.openxmlformats.org/officeDocument/2006/relationships/hyperlink" Target="https://pbs.twimg.com/profile_banners/137319302/1546960749" TargetMode="External" /><Relationship Id="rId69" Type="http://schemas.openxmlformats.org/officeDocument/2006/relationships/hyperlink" Target="https://pbs.twimg.com/profile_banners/360054369/1543426558" TargetMode="External" /><Relationship Id="rId70" Type="http://schemas.openxmlformats.org/officeDocument/2006/relationships/hyperlink" Target="https://pbs.twimg.com/profile_banners/4892525403/1465524120" TargetMode="External" /><Relationship Id="rId71" Type="http://schemas.openxmlformats.org/officeDocument/2006/relationships/hyperlink" Target="https://pbs.twimg.com/profile_banners/814214060254302208/1548693522" TargetMode="External" /><Relationship Id="rId72" Type="http://schemas.openxmlformats.org/officeDocument/2006/relationships/hyperlink" Target="https://pbs.twimg.com/profile_banners/20888936/1530185303" TargetMode="External" /><Relationship Id="rId73" Type="http://schemas.openxmlformats.org/officeDocument/2006/relationships/hyperlink" Target="https://pbs.twimg.com/profile_banners/19598501/1531150844" TargetMode="External" /><Relationship Id="rId74" Type="http://schemas.openxmlformats.org/officeDocument/2006/relationships/hyperlink" Target="https://pbs.twimg.com/profile_banners/19656443/1548970650" TargetMode="External" /><Relationship Id="rId75" Type="http://schemas.openxmlformats.org/officeDocument/2006/relationships/hyperlink" Target="https://pbs.twimg.com/profile_banners/26865139/1541094312" TargetMode="External" /><Relationship Id="rId76" Type="http://schemas.openxmlformats.org/officeDocument/2006/relationships/hyperlink" Target="https://pbs.twimg.com/profile_banners/29284224/1532375614" TargetMode="External" /><Relationship Id="rId77" Type="http://schemas.openxmlformats.org/officeDocument/2006/relationships/hyperlink" Target="https://pbs.twimg.com/profile_banners/2869261544/1445477215" TargetMode="External" /><Relationship Id="rId78" Type="http://schemas.openxmlformats.org/officeDocument/2006/relationships/hyperlink" Target="https://pbs.twimg.com/profile_banners/52665081/1545386640" TargetMode="External" /><Relationship Id="rId79" Type="http://schemas.openxmlformats.org/officeDocument/2006/relationships/hyperlink" Target="https://pbs.twimg.com/profile_banners/250064520/1450687044" TargetMode="External" /><Relationship Id="rId80" Type="http://schemas.openxmlformats.org/officeDocument/2006/relationships/hyperlink" Target="https://pbs.twimg.com/profile_banners/285486566/1539218423" TargetMode="External" /><Relationship Id="rId81" Type="http://schemas.openxmlformats.org/officeDocument/2006/relationships/hyperlink" Target="https://pbs.twimg.com/profile_banners/39954364/1549149935" TargetMode="External" /><Relationship Id="rId82" Type="http://schemas.openxmlformats.org/officeDocument/2006/relationships/hyperlink" Target="https://pbs.twimg.com/profile_banners/9610122/1546882739" TargetMode="External" /><Relationship Id="rId83" Type="http://schemas.openxmlformats.org/officeDocument/2006/relationships/hyperlink" Target="https://pbs.twimg.com/profile_banners/714958556668293120/1550443649" TargetMode="External" /><Relationship Id="rId84" Type="http://schemas.openxmlformats.org/officeDocument/2006/relationships/hyperlink" Target="https://pbs.twimg.com/profile_banners/44346920/1523044196" TargetMode="External" /><Relationship Id="rId85" Type="http://schemas.openxmlformats.org/officeDocument/2006/relationships/hyperlink" Target="https://pbs.twimg.com/profile_banners/461650258/1440132460" TargetMode="External" /><Relationship Id="rId86" Type="http://schemas.openxmlformats.org/officeDocument/2006/relationships/hyperlink" Target="https://pbs.twimg.com/profile_banners/3362741/1543075790" TargetMode="External" /><Relationship Id="rId87" Type="http://schemas.openxmlformats.org/officeDocument/2006/relationships/hyperlink" Target="https://pbs.twimg.com/profile_banners/17861812/1538950364" TargetMode="External" /><Relationship Id="rId88" Type="http://schemas.openxmlformats.org/officeDocument/2006/relationships/hyperlink" Target="https://pbs.twimg.com/profile_banners/52137566/1491440037" TargetMode="External" /><Relationship Id="rId89" Type="http://schemas.openxmlformats.org/officeDocument/2006/relationships/hyperlink" Target="https://pbs.twimg.com/profile_banners/198288711/1465327301" TargetMode="External" /><Relationship Id="rId90" Type="http://schemas.openxmlformats.org/officeDocument/2006/relationships/hyperlink" Target="https://pbs.twimg.com/profile_banners/165693021/1546606926" TargetMode="External" /><Relationship Id="rId91" Type="http://schemas.openxmlformats.org/officeDocument/2006/relationships/hyperlink" Target="https://pbs.twimg.com/profile_banners/392939310/1431733770" TargetMode="External" /><Relationship Id="rId92" Type="http://schemas.openxmlformats.org/officeDocument/2006/relationships/hyperlink" Target="https://pbs.twimg.com/profile_banners/3588618214/1507141450" TargetMode="External" /><Relationship Id="rId93" Type="http://schemas.openxmlformats.org/officeDocument/2006/relationships/hyperlink" Target="https://pbs.twimg.com/profile_banners/1009037550277808129/1545120528" TargetMode="External" /><Relationship Id="rId94" Type="http://schemas.openxmlformats.org/officeDocument/2006/relationships/hyperlink" Target="https://pbs.twimg.com/profile_banners/899621888904892416/1503321715" TargetMode="External" /><Relationship Id="rId95" Type="http://schemas.openxmlformats.org/officeDocument/2006/relationships/hyperlink" Target="https://pbs.twimg.com/profile_banners/127363719/1547588878" TargetMode="External" /><Relationship Id="rId96" Type="http://schemas.openxmlformats.org/officeDocument/2006/relationships/hyperlink" Target="https://pbs.twimg.com/profile_banners/20064228/1545142041" TargetMode="External" /><Relationship Id="rId97" Type="http://schemas.openxmlformats.org/officeDocument/2006/relationships/hyperlink" Target="https://pbs.twimg.com/profile_banners/2910393595/1549581224" TargetMode="External" /><Relationship Id="rId98" Type="http://schemas.openxmlformats.org/officeDocument/2006/relationships/hyperlink" Target="https://pbs.twimg.com/profile_banners/20154733/1444652268" TargetMode="External" /><Relationship Id="rId99" Type="http://schemas.openxmlformats.org/officeDocument/2006/relationships/hyperlink" Target="https://pbs.twimg.com/profile_banners/134424503/1407676088" TargetMode="External" /><Relationship Id="rId100" Type="http://schemas.openxmlformats.org/officeDocument/2006/relationships/hyperlink" Target="https://pbs.twimg.com/profile_banners/55063378/1548198739" TargetMode="External" /><Relationship Id="rId101" Type="http://schemas.openxmlformats.org/officeDocument/2006/relationships/hyperlink" Target="https://pbs.twimg.com/profile_banners/27914143/1525276898" TargetMode="External" /><Relationship Id="rId102" Type="http://schemas.openxmlformats.org/officeDocument/2006/relationships/hyperlink" Target="https://pbs.twimg.com/profile_banners/62430721/1490834151" TargetMode="External" /><Relationship Id="rId103" Type="http://schemas.openxmlformats.org/officeDocument/2006/relationships/hyperlink" Target="https://pbs.twimg.com/profile_banners/15383851/1506554838" TargetMode="External" /><Relationship Id="rId104" Type="http://schemas.openxmlformats.org/officeDocument/2006/relationships/hyperlink" Target="https://pbs.twimg.com/profile_banners/2791751166/1409918787" TargetMode="External" /><Relationship Id="rId105" Type="http://schemas.openxmlformats.org/officeDocument/2006/relationships/hyperlink" Target="https://pbs.twimg.com/profile_banners/809198082/1549553509" TargetMode="External" /><Relationship Id="rId106" Type="http://schemas.openxmlformats.org/officeDocument/2006/relationships/hyperlink" Target="https://pbs.twimg.com/profile_banners/25663411/1548668406" TargetMode="External" /><Relationship Id="rId107" Type="http://schemas.openxmlformats.org/officeDocument/2006/relationships/hyperlink" Target="https://pbs.twimg.com/profile_banners/18582971/1518151295" TargetMode="External" /><Relationship Id="rId108" Type="http://schemas.openxmlformats.org/officeDocument/2006/relationships/hyperlink" Target="https://pbs.twimg.com/profile_banners/437949816/1520389926" TargetMode="External" /><Relationship Id="rId109" Type="http://schemas.openxmlformats.org/officeDocument/2006/relationships/hyperlink" Target="https://pbs.twimg.com/profile_banners/2522335141/1549082805" TargetMode="External" /><Relationship Id="rId110" Type="http://schemas.openxmlformats.org/officeDocument/2006/relationships/hyperlink" Target="https://pbs.twimg.com/profile_banners/280366012/1549423962" TargetMode="External" /><Relationship Id="rId111" Type="http://schemas.openxmlformats.org/officeDocument/2006/relationships/hyperlink" Target="https://pbs.twimg.com/profile_banners/1146845174/1543538983" TargetMode="External" /><Relationship Id="rId112" Type="http://schemas.openxmlformats.org/officeDocument/2006/relationships/hyperlink" Target="https://pbs.twimg.com/profile_banners/1032847614/1550575510" TargetMode="External" /><Relationship Id="rId113" Type="http://schemas.openxmlformats.org/officeDocument/2006/relationships/hyperlink" Target="https://pbs.twimg.com/profile_banners/758780144538583040/1469743767" TargetMode="External" /><Relationship Id="rId114" Type="http://schemas.openxmlformats.org/officeDocument/2006/relationships/hyperlink" Target="https://pbs.twimg.com/profile_banners/7035392/1531324791" TargetMode="External" /><Relationship Id="rId115" Type="http://schemas.openxmlformats.org/officeDocument/2006/relationships/hyperlink" Target="https://pbs.twimg.com/profile_banners/3366476494/1548369680" TargetMode="External" /><Relationship Id="rId116" Type="http://schemas.openxmlformats.org/officeDocument/2006/relationships/hyperlink" Target="https://pbs.twimg.com/profile_banners/333339802/1549287803" TargetMode="External" /><Relationship Id="rId117" Type="http://schemas.openxmlformats.org/officeDocument/2006/relationships/hyperlink" Target="https://pbs.twimg.com/profile_banners/2873250622/1544076258" TargetMode="External" /><Relationship Id="rId118" Type="http://schemas.openxmlformats.org/officeDocument/2006/relationships/hyperlink" Target="https://pbs.twimg.com/profile_banners/497609330/1550553310" TargetMode="External" /><Relationship Id="rId119" Type="http://schemas.openxmlformats.org/officeDocument/2006/relationships/hyperlink" Target="https://pbs.twimg.com/profile_banners/776844760476712960/1496083688" TargetMode="External" /><Relationship Id="rId120" Type="http://schemas.openxmlformats.org/officeDocument/2006/relationships/hyperlink" Target="https://pbs.twimg.com/profile_banners/551087679/1545398489" TargetMode="External" /><Relationship Id="rId121" Type="http://schemas.openxmlformats.org/officeDocument/2006/relationships/hyperlink" Target="https://pbs.twimg.com/profile_banners/112063126/1489895004" TargetMode="External" /><Relationship Id="rId122" Type="http://schemas.openxmlformats.org/officeDocument/2006/relationships/hyperlink" Target="http://abs.twimg.com/images/themes/theme1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3/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9/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4/bg.gif" TargetMode="External" /><Relationship Id="rId149" Type="http://schemas.openxmlformats.org/officeDocument/2006/relationships/hyperlink" Target="http://abs.twimg.com/images/themes/theme3/bg.gif"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6/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8/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8/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9/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4/bg.gif" TargetMode="External" /><Relationship Id="rId171" Type="http://schemas.openxmlformats.org/officeDocument/2006/relationships/hyperlink" Target="http://abs.twimg.com/images/themes/theme12/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8/bg.gif" TargetMode="External" /><Relationship Id="rId174" Type="http://schemas.openxmlformats.org/officeDocument/2006/relationships/hyperlink" Target="http://abs.twimg.com/images/themes/theme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2/bg.gif" TargetMode="External" /><Relationship Id="rId179" Type="http://schemas.openxmlformats.org/officeDocument/2006/relationships/hyperlink" Target="http://abs.twimg.com/images/themes/theme16/bg.gif" TargetMode="External" /><Relationship Id="rId180" Type="http://schemas.openxmlformats.org/officeDocument/2006/relationships/hyperlink" Target="http://abs.twimg.com/images/themes/theme5/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5/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pbs.twimg.com/profile_images/938126381837357057/IGICXKTA_normal.jpg" TargetMode="External" /><Relationship Id="rId195" Type="http://schemas.openxmlformats.org/officeDocument/2006/relationships/hyperlink" Target="http://pbs.twimg.com/profile_images/1085296187383500800/8mUH1RjZ_normal.jpg" TargetMode="External" /><Relationship Id="rId196" Type="http://schemas.openxmlformats.org/officeDocument/2006/relationships/hyperlink" Target="http://pbs.twimg.com/profile_images/781615325976662017/M-GoZjJE_normal.jpg" TargetMode="External" /><Relationship Id="rId197" Type="http://schemas.openxmlformats.org/officeDocument/2006/relationships/hyperlink" Target="http://pbs.twimg.com/profile_images/1033022561926438913/AyMvanr1_normal.jpg" TargetMode="External" /><Relationship Id="rId198" Type="http://schemas.openxmlformats.org/officeDocument/2006/relationships/hyperlink" Target="http://pbs.twimg.com/profile_images/1057814228520853505/z9O6xm99_normal.jpg" TargetMode="External" /><Relationship Id="rId199" Type="http://schemas.openxmlformats.org/officeDocument/2006/relationships/hyperlink" Target="http://pbs.twimg.com/profile_images/651424538836668416/VjHfgFW5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922783622033281024/x0mEGajw_normal.jpg" TargetMode="External" /><Relationship Id="rId202" Type="http://schemas.openxmlformats.org/officeDocument/2006/relationships/hyperlink" Target="http://pbs.twimg.com/profile_images/492316992162914304/psZCEYD8_normal.jpeg" TargetMode="External" /><Relationship Id="rId203" Type="http://schemas.openxmlformats.org/officeDocument/2006/relationships/hyperlink" Target="http://pbs.twimg.com/profile_images/528147660033622017/PMIdLs6J_normal.jpeg" TargetMode="External" /><Relationship Id="rId204" Type="http://schemas.openxmlformats.org/officeDocument/2006/relationships/hyperlink" Target="http://pbs.twimg.com/profile_images/950295399293734913/7yo-WN5y_normal.jpg" TargetMode="External" /><Relationship Id="rId205" Type="http://schemas.openxmlformats.org/officeDocument/2006/relationships/hyperlink" Target="http://pbs.twimg.com/profile_images/950374034419716098/VZ6y028J_normal.jpg" TargetMode="External" /><Relationship Id="rId206" Type="http://schemas.openxmlformats.org/officeDocument/2006/relationships/hyperlink" Target="http://pbs.twimg.com/profile_images/3046804227/e701c8e1fd102dd8e797c491ea1b8fb0_normal.png" TargetMode="External" /><Relationship Id="rId207" Type="http://schemas.openxmlformats.org/officeDocument/2006/relationships/hyperlink" Target="http://pbs.twimg.com/profile_images/734182508858871809/Dv1K7QxC_normal.jpg" TargetMode="External" /><Relationship Id="rId208" Type="http://schemas.openxmlformats.org/officeDocument/2006/relationships/hyperlink" Target="http://pbs.twimg.com/profile_images/1003987154790281216/yZqKaWdV_normal.jpg" TargetMode="External" /><Relationship Id="rId209" Type="http://schemas.openxmlformats.org/officeDocument/2006/relationships/hyperlink" Target="http://pbs.twimg.com/profile_images/974717623899324416/ZubJHxyL_normal.jpg" TargetMode="External" /><Relationship Id="rId210" Type="http://schemas.openxmlformats.org/officeDocument/2006/relationships/hyperlink" Target="http://pbs.twimg.com/profile_images/1083675405805080576/ykib3kLC_normal.jpg" TargetMode="External" /><Relationship Id="rId211" Type="http://schemas.openxmlformats.org/officeDocument/2006/relationships/hyperlink" Target="http://pbs.twimg.com/profile_images/992072375557472258/t16Q41ME_normal.jpg" TargetMode="External" /><Relationship Id="rId212" Type="http://schemas.openxmlformats.org/officeDocument/2006/relationships/hyperlink" Target="http://pbs.twimg.com/profile_images/653661227730763776/dgDqy21Q_normal.jpg" TargetMode="External" /><Relationship Id="rId213" Type="http://schemas.openxmlformats.org/officeDocument/2006/relationships/hyperlink" Target="http://pbs.twimg.com/profile_images/525020936810942464/7U3ssBEq_normal.png" TargetMode="External" /><Relationship Id="rId214" Type="http://schemas.openxmlformats.org/officeDocument/2006/relationships/hyperlink" Target="http://pbs.twimg.com/profile_images/948274182315495424/tTIEIpOn_normal.jpg" TargetMode="External" /><Relationship Id="rId215" Type="http://schemas.openxmlformats.org/officeDocument/2006/relationships/hyperlink" Target="http://pbs.twimg.com/profile_images/793498273403199488/OoFtxree_normal.jpg" TargetMode="External" /><Relationship Id="rId216" Type="http://schemas.openxmlformats.org/officeDocument/2006/relationships/hyperlink" Target="http://pbs.twimg.com/profile_images/686209922481139717/Cf6vU7zn_normal.jpg" TargetMode="External" /><Relationship Id="rId217" Type="http://schemas.openxmlformats.org/officeDocument/2006/relationships/hyperlink" Target="http://pbs.twimg.com/profile_images/703354335653076993/uv4XroIt_normal.jpg" TargetMode="External" /><Relationship Id="rId218" Type="http://schemas.openxmlformats.org/officeDocument/2006/relationships/hyperlink" Target="http://pbs.twimg.com/profile_images/606957935269314560/ojDYcEHV_normal.jpg" TargetMode="External" /><Relationship Id="rId219" Type="http://schemas.openxmlformats.org/officeDocument/2006/relationships/hyperlink" Target="http://pbs.twimg.com/profile_images/701523989575966724/dHBKCmgf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908262706704257024/iSXH-PG1_normal.jpg" TargetMode="External" /><Relationship Id="rId222" Type="http://schemas.openxmlformats.org/officeDocument/2006/relationships/hyperlink" Target="http://pbs.twimg.com/profile_images/413642695987310592/B83WEjEM_normal.png" TargetMode="External" /><Relationship Id="rId223" Type="http://schemas.openxmlformats.org/officeDocument/2006/relationships/hyperlink" Target="http://pbs.twimg.com/profile_images/492096852699791360/ZZTjE2_p_normal.jpeg" TargetMode="External" /><Relationship Id="rId224" Type="http://schemas.openxmlformats.org/officeDocument/2006/relationships/hyperlink" Target="http://pbs.twimg.com/profile_images/900718424346832897/4zSPcK38_normal.jpg" TargetMode="External" /><Relationship Id="rId225" Type="http://schemas.openxmlformats.org/officeDocument/2006/relationships/hyperlink" Target="http://pbs.twimg.com/profile_images/1097325685268537344/TC2v1utr_normal.jpg" TargetMode="External" /><Relationship Id="rId226" Type="http://schemas.openxmlformats.org/officeDocument/2006/relationships/hyperlink" Target="http://pbs.twimg.com/profile_images/813188765573185536/U9freU8O_normal.jpg" TargetMode="External" /><Relationship Id="rId227" Type="http://schemas.openxmlformats.org/officeDocument/2006/relationships/hyperlink" Target="http://pbs.twimg.com/profile_images/959490036877029377/z1gSzzib_normal.jpg" TargetMode="External" /><Relationship Id="rId228" Type="http://schemas.openxmlformats.org/officeDocument/2006/relationships/hyperlink" Target="http://pbs.twimg.com/profile_images/1097266305336373249/fOSe5VzX_normal.jpg" TargetMode="External" /><Relationship Id="rId229" Type="http://schemas.openxmlformats.org/officeDocument/2006/relationships/hyperlink" Target="http://pbs.twimg.com/profile_images/620937430938554368/TseGZVDU_normal.jpg" TargetMode="External" /><Relationship Id="rId230" Type="http://schemas.openxmlformats.org/officeDocument/2006/relationships/hyperlink" Target="http://pbs.twimg.com/profile_images/618019913442045952/iwIoJrbD_normal.jpg" TargetMode="External" /><Relationship Id="rId231" Type="http://schemas.openxmlformats.org/officeDocument/2006/relationships/hyperlink" Target="http://pbs.twimg.com/profile_images/1066360955917881344/1JEzA5He_normal.jpg" TargetMode="External" /><Relationship Id="rId232" Type="http://schemas.openxmlformats.org/officeDocument/2006/relationships/hyperlink" Target="http://pbs.twimg.com/profile_images/1012011869975048193/Jy9eUhY__normal.jpg" TargetMode="External" /><Relationship Id="rId233" Type="http://schemas.openxmlformats.org/officeDocument/2006/relationships/hyperlink" Target="http://pbs.twimg.com/profile_images/1082437958739918848/eWuqhpSg_normal.jpg" TargetMode="External" /><Relationship Id="rId234" Type="http://schemas.openxmlformats.org/officeDocument/2006/relationships/hyperlink" Target="http://pbs.twimg.com/profile_images/1011258903403917313/8KannnG-_normal.jpg" TargetMode="External" /><Relationship Id="rId235" Type="http://schemas.openxmlformats.org/officeDocument/2006/relationships/hyperlink" Target="http://pbs.twimg.com/profile_images/525254619211890689/9XJaUIH3_normal.jpeg" TargetMode="External" /><Relationship Id="rId236" Type="http://schemas.openxmlformats.org/officeDocument/2006/relationships/hyperlink" Target="http://pbs.twimg.com/profile_images/754276161178505217/ip3gkpak_normal.jpg" TargetMode="External" /><Relationship Id="rId237" Type="http://schemas.openxmlformats.org/officeDocument/2006/relationships/hyperlink" Target="http://pbs.twimg.com/profile_images/1075710136/facebook_profile_normal.jpg" TargetMode="External" /><Relationship Id="rId238" Type="http://schemas.openxmlformats.org/officeDocument/2006/relationships/hyperlink" Target="http://pbs.twimg.com/profile_images/599363372778397696/KgwAoN4p_normal.jpg" TargetMode="External" /><Relationship Id="rId239" Type="http://schemas.openxmlformats.org/officeDocument/2006/relationships/hyperlink" Target="http://pbs.twimg.com/profile_images/902670929188311040/EHiLAHTd_normal.jpg" TargetMode="External" /><Relationship Id="rId240" Type="http://schemas.openxmlformats.org/officeDocument/2006/relationships/hyperlink" Target="http://pbs.twimg.com/profile_images/1012266294433996800/c_xyE2fU_normal.jpg" TargetMode="External" /><Relationship Id="rId241" Type="http://schemas.openxmlformats.org/officeDocument/2006/relationships/hyperlink" Target="http://pbs.twimg.com/profile_images/908327820484501504/WvgTayLK_normal.jpg" TargetMode="External" /><Relationship Id="rId242" Type="http://schemas.openxmlformats.org/officeDocument/2006/relationships/hyperlink" Target="http://pbs.twimg.com/profile_images/1080297089735802880/CM0X9ZAm_normal.jpg" TargetMode="External" /><Relationship Id="rId243" Type="http://schemas.openxmlformats.org/officeDocument/2006/relationships/hyperlink" Target="http://pbs.twimg.com/profile_images/1075029961654833152/d3wT-BwI_normal.jpg" TargetMode="External" /><Relationship Id="rId244" Type="http://schemas.openxmlformats.org/officeDocument/2006/relationships/hyperlink" Target="http://pbs.twimg.com/profile_images/743568137900044288/NB71scoI_normal.jpg" TargetMode="External" /><Relationship Id="rId245" Type="http://schemas.openxmlformats.org/officeDocument/2006/relationships/hyperlink" Target="http://pbs.twimg.com/profile_images/1051582385760989186/QTj-PfZt_normal.jpg" TargetMode="External" /><Relationship Id="rId246" Type="http://schemas.openxmlformats.org/officeDocument/2006/relationships/hyperlink" Target="http://pbs.twimg.com/profile_images/836155460193497089/t5prJNMQ_normal.jpg" TargetMode="External" /><Relationship Id="rId247" Type="http://schemas.openxmlformats.org/officeDocument/2006/relationships/hyperlink" Target="http://pbs.twimg.com/profile_images/761385095387152384/wjq3K-W__normal.jpg" TargetMode="External" /><Relationship Id="rId248" Type="http://schemas.openxmlformats.org/officeDocument/2006/relationships/hyperlink" Target="http://pbs.twimg.com/profile_images/1087844472216375296/ucoaVcVe_normal.jpg" TargetMode="External" /><Relationship Id="rId249" Type="http://schemas.openxmlformats.org/officeDocument/2006/relationships/hyperlink" Target="http://pbs.twimg.com/profile_images/991864012592775168/dUBmousT_normal.jpg" TargetMode="External" /><Relationship Id="rId250" Type="http://schemas.openxmlformats.org/officeDocument/2006/relationships/hyperlink" Target="http://pbs.twimg.com/profile_images/1088387094462877697/DxP6bQne_normal.jpg" TargetMode="External" /><Relationship Id="rId251" Type="http://schemas.openxmlformats.org/officeDocument/2006/relationships/hyperlink" Target="http://pbs.twimg.com/profile_images/913183219641487361/tOz_jELC_normal.jpg" TargetMode="External" /><Relationship Id="rId252" Type="http://schemas.openxmlformats.org/officeDocument/2006/relationships/hyperlink" Target="http://pbs.twimg.com/profile_images/74119015/avatar7485_1.gif_normal.jpeg" TargetMode="External" /><Relationship Id="rId253" Type="http://schemas.openxmlformats.org/officeDocument/2006/relationships/hyperlink" Target="http://pbs.twimg.com/profile_images/762454744094822401/NWoCkYPy_normal.jpg" TargetMode="External" /><Relationship Id="rId254" Type="http://schemas.openxmlformats.org/officeDocument/2006/relationships/hyperlink" Target="http://pbs.twimg.com/profile_images/901170317749571585/wdLRMqgZ_normal.jpg" TargetMode="External" /><Relationship Id="rId255" Type="http://schemas.openxmlformats.org/officeDocument/2006/relationships/hyperlink" Target="http://pbs.twimg.com/profile_images/1068493065675976704/Z5ukqtm9_normal.jpg" TargetMode="External" /><Relationship Id="rId256" Type="http://schemas.openxmlformats.org/officeDocument/2006/relationships/hyperlink" Target="http://pbs.twimg.com/profile_images/1077044418568437761/xtEvu7Rm_normal.jpg" TargetMode="External" /><Relationship Id="rId257" Type="http://schemas.openxmlformats.org/officeDocument/2006/relationships/hyperlink" Target="http://pbs.twimg.com/profile_images/800489830694187008/lVapsDEB_normal.jpg" TargetMode="External" /><Relationship Id="rId258" Type="http://schemas.openxmlformats.org/officeDocument/2006/relationships/hyperlink" Target="http://pbs.twimg.com/profile_images/1046536445672865792/1ZQM9lNr_normal.jpg" TargetMode="External" /><Relationship Id="rId259" Type="http://schemas.openxmlformats.org/officeDocument/2006/relationships/hyperlink" Target="http://pbs.twimg.com/profile_images/1081346976988446720/YBbLtkH6_normal.jpg" TargetMode="External" /><Relationship Id="rId260" Type="http://schemas.openxmlformats.org/officeDocument/2006/relationships/hyperlink" Target="http://pbs.twimg.com/profile_images/1071360286953738240/urVAUvCj_normal.jpg" TargetMode="External" /><Relationship Id="rId261" Type="http://schemas.openxmlformats.org/officeDocument/2006/relationships/hyperlink" Target="http://pbs.twimg.com/profile_images/887996557286666240/9U9sDjxr_normal.jpg" TargetMode="External" /><Relationship Id="rId262" Type="http://schemas.openxmlformats.org/officeDocument/2006/relationships/hyperlink" Target="http://pbs.twimg.com/profile_images/1063194030111113216/-IKLo02r_normal.jpg" TargetMode="External" /><Relationship Id="rId263" Type="http://schemas.openxmlformats.org/officeDocument/2006/relationships/hyperlink" Target="http://pbs.twimg.com/profile_images/1017076004102303744/Ee4VXFgL_normal.jpg" TargetMode="External" /><Relationship Id="rId264" Type="http://schemas.openxmlformats.org/officeDocument/2006/relationships/hyperlink" Target="http://pbs.twimg.com/profile_images/1084920961361600512/XEq12JCQ_normal.jpg" TargetMode="External" /><Relationship Id="rId265" Type="http://schemas.openxmlformats.org/officeDocument/2006/relationships/hyperlink" Target="http://pbs.twimg.com/profile_images/813405483243544576/PdVBN43__normal.jpg" TargetMode="External" /><Relationship Id="rId266" Type="http://schemas.openxmlformats.org/officeDocument/2006/relationships/hyperlink" Target="http://pbs.twimg.com/profile_images/1094373541657620480/dQo75JID_normal.jpg" TargetMode="External" /><Relationship Id="rId267" Type="http://schemas.openxmlformats.org/officeDocument/2006/relationships/hyperlink" Target="http://pbs.twimg.com/profile_images/1090847390570037249/vWZkgBmV_normal.jpg" TargetMode="External" /><Relationship Id="rId268" Type="http://schemas.openxmlformats.org/officeDocument/2006/relationships/hyperlink" Target="http://pbs.twimg.com/profile_images/1097726252721557504/K5hgGbr9_normal.jpg" TargetMode="External" /><Relationship Id="rId269" Type="http://schemas.openxmlformats.org/officeDocument/2006/relationships/hyperlink" Target="http://pbs.twimg.com/profile_images/893913189502640128/oz-i_N9-_normal.jpg" TargetMode="External" /><Relationship Id="rId270" Type="http://schemas.openxmlformats.org/officeDocument/2006/relationships/hyperlink" Target="http://pbs.twimg.com/profile_images/1076105606275174400/Pe0mHbRO_normal.jpg" TargetMode="External" /><Relationship Id="rId271" Type="http://schemas.openxmlformats.org/officeDocument/2006/relationships/hyperlink" Target="http://pbs.twimg.com/profile_images/843312466280960000/lGHSSd0X_normal.jpg" TargetMode="External" /><Relationship Id="rId272" Type="http://schemas.openxmlformats.org/officeDocument/2006/relationships/hyperlink" Target="https://twitter.com/jeffbman" TargetMode="External" /><Relationship Id="rId273" Type="http://schemas.openxmlformats.org/officeDocument/2006/relationships/hyperlink" Target="https://twitter.com/ebay" TargetMode="External" /><Relationship Id="rId274" Type="http://schemas.openxmlformats.org/officeDocument/2006/relationships/hyperlink" Target="https://twitter.com/sharpermanstan" TargetMode="External" /><Relationship Id="rId275" Type="http://schemas.openxmlformats.org/officeDocument/2006/relationships/hyperlink" Target="https://twitter.com/uwfinnovation" TargetMode="External" /><Relationship Id="rId276" Type="http://schemas.openxmlformats.org/officeDocument/2006/relationships/hyperlink" Target="https://twitter.com/amdiabetesassn" TargetMode="External" /><Relationship Id="rId277" Type="http://schemas.openxmlformats.org/officeDocument/2006/relationships/hyperlink" Target="https://twitter.com/mdt_diabetes" TargetMode="External" /><Relationship Id="rId278" Type="http://schemas.openxmlformats.org/officeDocument/2006/relationships/hyperlink" Target="https://twitter.com/omnipodca" TargetMode="External" /><Relationship Id="rId279" Type="http://schemas.openxmlformats.org/officeDocument/2006/relationships/hyperlink" Target="https://twitter.com/lillypad" TargetMode="External" /><Relationship Id="rId280" Type="http://schemas.openxmlformats.org/officeDocument/2006/relationships/hyperlink" Target="https://twitter.com/merck" TargetMode="External" /><Relationship Id="rId281" Type="http://schemas.openxmlformats.org/officeDocument/2006/relationships/hyperlink" Target="https://twitter.com/roche" TargetMode="External" /><Relationship Id="rId282" Type="http://schemas.openxmlformats.org/officeDocument/2006/relationships/hyperlink" Target="https://twitter.com/bayer4crops" TargetMode="External" /><Relationship Id="rId283" Type="http://schemas.openxmlformats.org/officeDocument/2006/relationships/hyperlink" Target="https://twitter.com/bayer" TargetMode="External" /><Relationship Id="rId284" Type="http://schemas.openxmlformats.org/officeDocument/2006/relationships/hyperlink" Target="https://twitter.com/abbottnews" TargetMode="External" /><Relationship Id="rId285" Type="http://schemas.openxmlformats.org/officeDocument/2006/relationships/hyperlink" Target="https://twitter.com/socialdeskpcola" TargetMode="External" /><Relationship Id="rId286" Type="http://schemas.openxmlformats.org/officeDocument/2006/relationships/hyperlink" Target="https://twitter.com/doolittleinst" TargetMode="External" /><Relationship Id="rId287" Type="http://schemas.openxmlformats.org/officeDocument/2006/relationships/hyperlink" Target="https://twitter.com/ihmc" TargetMode="External" /><Relationship Id="rId288" Type="http://schemas.openxmlformats.org/officeDocument/2006/relationships/hyperlink" Target="https://twitter.com/hca" TargetMode="External" /><Relationship Id="rId289" Type="http://schemas.openxmlformats.org/officeDocument/2006/relationships/hyperlink" Target="https://twitter.com/shhpens" TargetMode="External" /><Relationship Id="rId290" Type="http://schemas.openxmlformats.org/officeDocument/2006/relationships/hyperlink" Target="https://twitter.com/ebhc" TargetMode="External" /><Relationship Id="rId291" Type="http://schemas.openxmlformats.org/officeDocument/2006/relationships/hyperlink" Target="https://twitter.com/andrewsinst" TargetMode="External" /><Relationship Id="rId292" Type="http://schemas.openxmlformats.org/officeDocument/2006/relationships/hyperlink" Target="https://twitter.com/ada_diabetespro" TargetMode="External" /><Relationship Id="rId293" Type="http://schemas.openxmlformats.org/officeDocument/2006/relationships/hyperlink" Target="https://twitter.com/accuchek_us" TargetMode="External" /><Relationship Id="rId294" Type="http://schemas.openxmlformats.org/officeDocument/2006/relationships/hyperlink" Target="https://twitter.com/tims_pants" TargetMode="External" /><Relationship Id="rId295" Type="http://schemas.openxmlformats.org/officeDocument/2006/relationships/hyperlink" Target="https://twitter.com/diabetestechsoc" TargetMode="External" /><Relationship Id="rId296" Type="http://schemas.openxmlformats.org/officeDocument/2006/relationships/hyperlink" Target="https://twitter.com/dexcom" TargetMode="External" /><Relationship Id="rId297" Type="http://schemas.openxmlformats.org/officeDocument/2006/relationships/hyperlink" Target="https://twitter.com/1paulcoker" TargetMode="External" /><Relationship Id="rId298" Type="http://schemas.openxmlformats.org/officeDocument/2006/relationships/hyperlink" Target="https://twitter.com/brightember" TargetMode="External" /><Relationship Id="rId299" Type="http://schemas.openxmlformats.org/officeDocument/2006/relationships/hyperlink" Target="https://twitter.com/accuchek_de" TargetMode="External" /><Relationship Id="rId300" Type="http://schemas.openxmlformats.org/officeDocument/2006/relationships/hyperlink" Target="https://twitter.com/staeffblo" TargetMode="External" /><Relationship Id="rId301" Type="http://schemas.openxmlformats.org/officeDocument/2006/relationships/hyperlink" Target="https://twitter.com/lisajeynd" TargetMode="External" /><Relationship Id="rId302" Type="http://schemas.openxmlformats.org/officeDocument/2006/relationships/hyperlink" Target="https://twitter.com/gbdoctchost" TargetMode="External" /><Relationship Id="rId303" Type="http://schemas.openxmlformats.org/officeDocument/2006/relationships/hyperlink" Target="https://twitter.com/melodywhore" TargetMode="External" /><Relationship Id="rId304" Type="http://schemas.openxmlformats.org/officeDocument/2006/relationships/hyperlink" Target="https://twitter.com/bhinneka" TargetMode="External" /><Relationship Id="rId305" Type="http://schemas.openxmlformats.org/officeDocument/2006/relationships/hyperlink" Target="https://twitter.com/diabeteshf" TargetMode="External" /><Relationship Id="rId306" Type="http://schemas.openxmlformats.org/officeDocument/2006/relationships/hyperlink" Target="https://twitter.com/tayloraschott" TargetMode="External" /><Relationship Id="rId307" Type="http://schemas.openxmlformats.org/officeDocument/2006/relationships/hyperlink" Target="https://twitter.com/accuchek_ca" TargetMode="External" /><Relationship Id="rId308" Type="http://schemas.openxmlformats.org/officeDocument/2006/relationships/hyperlink" Target="https://twitter.com/hakimgzl89" TargetMode="External" /><Relationship Id="rId309" Type="http://schemas.openxmlformats.org/officeDocument/2006/relationships/hyperlink" Target="https://twitter.com/sopitas" TargetMode="External" /><Relationship Id="rId310" Type="http://schemas.openxmlformats.org/officeDocument/2006/relationships/hyperlink" Target="https://twitter.com/stephenstype1" TargetMode="External" /><Relationship Id="rId311" Type="http://schemas.openxmlformats.org/officeDocument/2006/relationships/hyperlink" Target="https://twitter.com/sweetercherise" TargetMode="External" /><Relationship Id="rId312" Type="http://schemas.openxmlformats.org/officeDocument/2006/relationships/hyperlink" Target="https://twitter.com/lifeofadiabetic" TargetMode="External" /><Relationship Id="rId313" Type="http://schemas.openxmlformats.org/officeDocument/2006/relationships/hyperlink" Target="https://twitter.com/yoga_o" TargetMode="External" /><Relationship Id="rId314" Type="http://schemas.openxmlformats.org/officeDocument/2006/relationships/hyperlink" Target="https://twitter.com/bianske" TargetMode="External" /><Relationship Id="rId315" Type="http://schemas.openxmlformats.org/officeDocument/2006/relationships/hyperlink" Target="https://twitter.com/accuchek_nl" TargetMode="External" /><Relationship Id="rId316" Type="http://schemas.openxmlformats.org/officeDocument/2006/relationships/hyperlink" Target="https://twitter.com/peterbdale" TargetMode="External" /><Relationship Id="rId317" Type="http://schemas.openxmlformats.org/officeDocument/2006/relationships/hyperlink" Target="https://twitter.com/freestylediabet" TargetMode="External" /><Relationship Id="rId318" Type="http://schemas.openxmlformats.org/officeDocument/2006/relationships/hyperlink" Target="https://twitter.com/accuchek_pk" TargetMode="External" /><Relationship Id="rId319" Type="http://schemas.openxmlformats.org/officeDocument/2006/relationships/hyperlink" Target="https://twitter.com/lipbalmdesigns" TargetMode="External" /><Relationship Id="rId320" Type="http://schemas.openxmlformats.org/officeDocument/2006/relationships/hyperlink" Target="https://twitter.com/michaelschweitz" TargetMode="External" /><Relationship Id="rId321" Type="http://schemas.openxmlformats.org/officeDocument/2006/relationships/hyperlink" Target="https://twitter.com/cwdiabetes" TargetMode="External" /><Relationship Id="rId322" Type="http://schemas.openxmlformats.org/officeDocument/2006/relationships/hyperlink" Target="https://twitter.com/beyondtype1" TargetMode="External" /><Relationship Id="rId323" Type="http://schemas.openxmlformats.org/officeDocument/2006/relationships/hyperlink" Target="https://twitter.com/kfer_games" TargetMode="External" /><Relationship Id="rId324" Type="http://schemas.openxmlformats.org/officeDocument/2006/relationships/hyperlink" Target="https://twitter.com/mistermints" TargetMode="External" /><Relationship Id="rId325" Type="http://schemas.openxmlformats.org/officeDocument/2006/relationships/hyperlink" Target="https://twitter.com/diabetesheroes" TargetMode="External" /><Relationship Id="rId326" Type="http://schemas.openxmlformats.org/officeDocument/2006/relationships/hyperlink" Target="https://twitter.com/diatribenews" TargetMode="External" /><Relationship Id="rId327" Type="http://schemas.openxmlformats.org/officeDocument/2006/relationships/hyperlink" Target="https://twitter.com/diabetessisters" TargetMode="External" /><Relationship Id="rId328" Type="http://schemas.openxmlformats.org/officeDocument/2006/relationships/hyperlink" Target="https://twitter.com/hangrypancreas" TargetMode="External" /><Relationship Id="rId329" Type="http://schemas.openxmlformats.org/officeDocument/2006/relationships/hyperlink" Target="https://twitter.com/diabetesmine" TargetMode="External" /><Relationship Id="rId330" Type="http://schemas.openxmlformats.org/officeDocument/2006/relationships/hyperlink" Target="https://twitter.com/johnspiral" TargetMode="External" /><Relationship Id="rId331" Type="http://schemas.openxmlformats.org/officeDocument/2006/relationships/hyperlink" Target="https://twitter.com/pbluenovember" TargetMode="External" /><Relationship Id="rId332" Type="http://schemas.openxmlformats.org/officeDocument/2006/relationships/hyperlink" Target="https://twitter.com/grumpy_pumper" TargetMode="External" /><Relationship Id="rId333" Type="http://schemas.openxmlformats.org/officeDocument/2006/relationships/hyperlink" Target="https://twitter.com/renzas" TargetMode="External" /><Relationship Id="rId334" Type="http://schemas.openxmlformats.org/officeDocument/2006/relationships/hyperlink" Target="https://twitter.com/therachelmayo" TargetMode="External" /><Relationship Id="rId335" Type="http://schemas.openxmlformats.org/officeDocument/2006/relationships/hyperlink" Target="https://twitter.com/aprilormand" TargetMode="External" /><Relationship Id="rId336" Type="http://schemas.openxmlformats.org/officeDocument/2006/relationships/hyperlink" Target="https://twitter.com/lifeforachild" TargetMode="External" /><Relationship Id="rId337" Type="http://schemas.openxmlformats.org/officeDocument/2006/relationships/hyperlink" Target="https://twitter.com/stephiesteez" TargetMode="External" /><Relationship Id="rId338" Type="http://schemas.openxmlformats.org/officeDocument/2006/relationships/hyperlink" Target="https://twitter.com/latboyd1" TargetMode="External" /><Relationship Id="rId339" Type="http://schemas.openxmlformats.org/officeDocument/2006/relationships/hyperlink" Target="https://twitter.com/marcynovakwx" TargetMode="External" /><Relationship Id="rId340" Type="http://schemas.openxmlformats.org/officeDocument/2006/relationships/hyperlink" Target="https://twitter.com/justiceseeker03" TargetMode="External" /><Relationship Id="rId341" Type="http://schemas.openxmlformats.org/officeDocument/2006/relationships/hyperlink" Target="https://twitter.com/chelcierice" TargetMode="External" /><Relationship Id="rId342" Type="http://schemas.openxmlformats.org/officeDocument/2006/relationships/hyperlink" Target="https://twitter.com/beyondtype2" TargetMode="External" /><Relationship Id="rId343" Type="http://schemas.openxmlformats.org/officeDocument/2006/relationships/hyperlink" Target="https://twitter.com/krisguy" TargetMode="External" /><Relationship Id="rId344" Type="http://schemas.openxmlformats.org/officeDocument/2006/relationships/hyperlink" Target="https://twitter.com/nelliexoxoxo" TargetMode="External" /><Relationship Id="rId345" Type="http://schemas.openxmlformats.org/officeDocument/2006/relationships/hyperlink" Target="https://twitter.com/kayratcliffff" TargetMode="External" /><Relationship Id="rId346" Type="http://schemas.openxmlformats.org/officeDocument/2006/relationships/hyperlink" Target="https://twitter.com/pinkieheather" TargetMode="External" /><Relationship Id="rId347" Type="http://schemas.openxmlformats.org/officeDocument/2006/relationships/hyperlink" Target="https://twitter.com/thedinobetic" TargetMode="External" /><Relationship Id="rId348" Type="http://schemas.openxmlformats.org/officeDocument/2006/relationships/hyperlink" Target="https://twitter.com/accuchekchile" TargetMode="External" /><Relationship Id="rId349" Type="http://schemas.openxmlformats.org/officeDocument/2006/relationships/hyperlink" Target="https://twitter.com/sweetpeagifts" TargetMode="External" /><Relationship Id="rId350" Type="http://schemas.openxmlformats.org/officeDocument/2006/relationships/comments" Target="../comments2.xml" /><Relationship Id="rId351" Type="http://schemas.openxmlformats.org/officeDocument/2006/relationships/vmlDrawing" Target="../drawings/vmlDrawing2.vml" /><Relationship Id="rId352" Type="http://schemas.openxmlformats.org/officeDocument/2006/relationships/table" Target="../tables/table2.xml" /><Relationship Id="rId353" Type="http://schemas.openxmlformats.org/officeDocument/2006/relationships/drawing" Target="../drawings/drawing1.xml" /><Relationship Id="rId35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19.7109375" style="0" bestFit="1" customWidth="1"/>
    <col min="61" max="61" width="25.42187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1445</v>
      </c>
      <c r="BB2" s="13" t="s">
        <v>1472</v>
      </c>
      <c r="BC2" s="13" t="s">
        <v>1473</v>
      </c>
      <c r="BD2" s="52" t="s">
        <v>1503</v>
      </c>
      <c r="BE2" s="52" t="s">
        <v>1504</v>
      </c>
      <c r="BF2" s="52" t="s">
        <v>1505</v>
      </c>
      <c r="BG2" s="52" t="s">
        <v>1506</v>
      </c>
      <c r="BH2" s="52" t="s">
        <v>1507</v>
      </c>
      <c r="BI2" s="52" t="s">
        <v>1508</v>
      </c>
      <c r="BJ2" s="52" t="s">
        <v>1509</v>
      </c>
      <c r="BK2" s="52" t="s">
        <v>1510</v>
      </c>
      <c r="BL2" s="52" t="s">
        <v>1511</v>
      </c>
    </row>
    <row r="3" spans="1:64" ht="15" customHeight="1">
      <c r="A3" s="65" t="s">
        <v>232</v>
      </c>
      <c r="B3" s="65" t="s">
        <v>271</v>
      </c>
      <c r="C3" s="66" t="s">
        <v>1555</v>
      </c>
      <c r="D3" s="67">
        <v>3</v>
      </c>
      <c r="E3" s="68" t="s">
        <v>132</v>
      </c>
      <c r="F3" s="69">
        <v>32</v>
      </c>
      <c r="G3" s="66"/>
      <c r="H3" s="70"/>
      <c r="I3" s="71"/>
      <c r="J3" s="71"/>
      <c r="K3" s="34" t="s">
        <v>65</v>
      </c>
      <c r="L3" s="72">
        <v>3</v>
      </c>
      <c r="M3" s="72"/>
      <c r="N3" s="73"/>
      <c r="O3" s="79" t="s">
        <v>310</v>
      </c>
      <c r="P3" s="81">
        <v>43506.11167824074</v>
      </c>
      <c r="Q3" s="79" t="s">
        <v>313</v>
      </c>
      <c r="R3" s="83" t="s">
        <v>438</v>
      </c>
      <c r="S3" s="79" t="s">
        <v>472</v>
      </c>
      <c r="T3" s="79" t="s">
        <v>493</v>
      </c>
      <c r="U3" s="79"/>
      <c r="V3" s="83" t="s">
        <v>554</v>
      </c>
      <c r="W3" s="81">
        <v>43506.11167824074</v>
      </c>
      <c r="X3" s="83" t="s">
        <v>587</v>
      </c>
      <c r="Y3" s="79"/>
      <c r="Z3" s="79"/>
      <c r="AA3" s="85" t="s">
        <v>721</v>
      </c>
      <c r="AB3" s="79"/>
      <c r="AC3" s="79" t="b">
        <v>0</v>
      </c>
      <c r="AD3" s="79">
        <v>0</v>
      </c>
      <c r="AE3" s="85" t="s">
        <v>879</v>
      </c>
      <c r="AF3" s="79" t="b">
        <v>0</v>
      </c>
      <c r="AG3" s="79" t="s">
        <v>914</v>
      </c>
      <c r="AH3" s="79"/>
      <c r="AI3" s="85" t="s">
        <v>879</v>
      </c>
      <c r="AJ3" s="79" t="b">
        <v>0</v>
      </c>
      <c r="AK3" s="79">
        <v>0</v>
      </c>
      <c r="AL3" s="85" t="s">
        <v>879</v>
      </c>
      <c r="AM3" s="79" t="s">
        <v>928</v>
      </c>
      <c r="AN3" s="79" t="b">
        <v>0</v>
      </c>
      <c r="AO3" s="85" t="s">
        <v>721</v>
      </c>
      <c r="AP3" s="79" t="s">
        <v>196</v>
      </c>
      <c r="AQ3" s="79">
        <v>0</v>
      </c>
      <c r="AR3" s="79">
        <v>0</v>
      </c>
      <c r="AS3" s="79"/>
      <c r="AT3" s="79"/>
      <c r="AU3" s="79"/>
      <c r="AV3" s="79"/>
      <c r="AW3" s="79"/>
      <c r="AX3" s="79"/>
      <c r="AY3" s="79"/>
      <c r="AZ3" s="79"/>
      <c r="BA3">
        <v>1</v>
      </c>
      <c r="BB3" s="79" t="str">
        <f>REPLACE(INDEX(GroupVertices[Group],MATCH(Edges[[#This Row],[Vertex 1]],GroupVertices[Vertex],0)),1,1,"")</f>
        <v>3</v>
      </c>
      <c r="BC3" s="79" t="str">
        <f>REPLACE(INDEX(GroupVertices[Group],MATCH(Edges[[#This Row],[Vertex 2]],GroupVertices[Vertex],0)),1,1,"")</f>
        <v>3</v>
      </c>
      <c r="BD3" s="34"/>
      <c r="BE3" s="34"/>
      <c r="BF3" s="34"/>
      <c r="BG3" s="34"/>
      <c r="BH3" s="34"/>
      <c r="BI3" s="34"/>
      <c r="BJ3" s="34"/>
      <c r="BK3" s="34"/>
      <c r="BL3" s="34"/>
    </row>
    <row r="4" spans="1:64" ht="15" customHeight="1">
      <c r="A4" s="65" t="s">
        <v>233</v>
      </c>
      <c r="B4" s="65" t="s">
        <v>272</v>
      </c>
      <c r="C4" s="66" t="s">
        <v>1555</v>
      </c>
      <c r="D4" s="67">
        <v>3</v>
      </c>
      <c r="E4" s="68" t="s">
        <v>132</v>
      </c>
      <c r="F4" s="69">
        <v>32</v>
      </c>
      <c r="G4" s="66"/>
      <c r="H4" s="70"/>
      <c r="I4" s="71"/>
      <c r="J4" s="71"/>
      <c r="K4" s="34" t="s">
        <v>65</v>
      </c>
      <c r="L4" s="78">
        <v>4</v>
      </c>
      <c r="M4" s="78"/>
      <c r="N4" s="73"/>
      <c r="O4" s="80" t="s">
        <v>310</v>
      </c>
      <c r="P4" s="82">
        <v>43506.54033564815</v>
      </c>
      <c r="Q4" s="80" t="s">
        <v>314</v>
      </c>
      <c r="R4" s="84" t="s">
        <v>439</v>
      </c>
      <c r="S4" s="80" t="s">
        <v>473</v>
      </c>
      <c r="T4" s="80"/>
      <c r="U4" s="80"/>
      <c r="V4" s="84" t="s">
        <v>555</v>
      </c>
      <c r="W4" s="82">
        <v>43506.54033564815</v>
      </c>
      <c r="X4" s="84" t="s">
        <v>588</v>
      </c>
      <c r="Y4" s="80"/>
      <c r="Z4" s="80"/>
      <c r="AA4" s="86" t="s">
        <v>722</v>
      </c>
      <c r="AB4" s="80"/>
      <c r="AC4" s="80" t="b">
        <v>0</v>
      </c>
      <c r="AD4" s="80">
        <v>0</v>
      </c>
      <c r="AE4" s="86" t="s">
        <v>880</v>
      </c>
      <c r="AF4" s="80" t="b">
        <v>1</v>
      </c>
      <c r="AG4" s="80" t="s">
        <v>915</v>
      </c>
      <c r="AH4" s="80"/>
      <c r="AI4" s="86" t="s">
        <v>921</v>
      </c>
      <c r="AJ4" s="80" t="b">
        <v>0</v>
      </c>
      <c r="AK4" s="80">
        <v>0</v>
      </c>
      <c r="AL4" s="86" t="s">
        <v>879</v>
      </c>
      <c r="AM4" s="80" t="s">
        <v>929</v>
      </c>
      <c r="AN4" s="80" t="b">
        <v>0</v>
      </c>
      <c r="AO4" s="86" t="s">
        <v>722</v>
      </c>
      <c r="AP4" s="80" t="s">
        <v>196</v>
      </c>
      <c r="AQ4" s="80">
        <v>0</v>
      </c>
      <c r="AR4" s="80">
        <v>0</v>
      </c>
      <c r="AS4" s="80" t="s">
        <v>938</v>
      </c>
      <c r="AT4" s="80" t="s">
        <v>942</v>
      </c>
      <c r="AU4" s="80" t="s">
        <v>944</v>
      </c>
      <c r="AV4" s="80" t="s">
        <v>946</v>
      </c>
      <c r="AW4" s="80" t="s">
        <v>950</v>
      </c>
      <c r="AX4" s="80" t="s">
        <v>954</v>
      </c>
      <c r="AY4" s="80" t="s">
        <v>958</v>
      </c>
      <c r="AZ4" s="84" t="s">
        <v>960</v>
      </c>
      <c r="BA4">
        <v>1</v>
      </c>
      <c r="BB4" s="79" t="str">
        <f>REPLACE(INDEX(GroupVertices[Group],MATCH(Edges[[#This Row],[Vertex 1]],GroupVertices[Vertex],0)),1,1,"")</f>
        <v>2</v>
      </c>
      <c r="BC4" s="79" t="str">
        <f>REPLACE(INDEX(GroupVertices[Group],MATCH(Edges[[#This Row],[Vertex 2]],GroupVertices[Vertex],0)),1,1,"")</f>
        <v>2</v>
      </c>
      <c r="BD4" s="34"/>
      <c r="BE4" s="34"/>
      <c r="BF4" s="34"/>
      <c r="BG4" s="34"/>
      <c r="BH4" s="34"/>
      <c r="BI4" s="34"/>
      <c r="BJ4" s="34"/>
      <c r="BK4" s="34"/>
      <c r="BL4" s="34"/>
    </row>
    <row r="5" spans="1:64" ht="15">
      <c r="A5" s="65" t="s">
        <v>233</v>
      </c>
      <c r="B5" s="65" t="s">
        <v>273</v>
      </c>
      <c r="C5" s="66" t="s">
        <v>1555</v>
      </c>
      <c r="D5" s="67">
        <v>3</v>
      </c>
      <c r="E5" s="68" t="s">
        <v>132</v>
      </c>
      <c r="F5" s="69">
        <v>32</v>
      </c>
      <c r="G5" s="66"/>
      <c r="H5" s="70"/>
      <c r="I5" s="71"/>
      <c r="J5" s="71"/>
      <c r="K5" s="34" t="s">
        <v>65</v>
      </c>
      <c r="L5" s="78">
        <v>5</v>
      </c>
      <c r="M5" s="78"/>
      <c r="N5" s="73"/>
      <c r="O5" s="80" t="s">
        <v>310</v>
      </c>
      <c r="P5" s="82">
        <v>43506.54033564815</v>
      </c>
      <c r="Q5" s="80" t="s">
        <v>314</v>
      </c>
      <c r="R5" s="84" t="s">
        <v>439</v>
      </c>
      <c r="S5" s="80" t="s">
        <v>473</v>
      </c>
      <c r="T5" s="80"/>
      <c r="U5" s="80"/>
      <c r="V5" s="84" t="s">
        <v>555</v>
      </c>
      <c r="W5" s="82">
        <v>43506.54033564815</v>
      </c>
      <c r="X5" s="84" t="s">
        <v>588</v>
      </c>
      <c r="Y5" s="80"/>
      <c r="Z5" s="80"/>
      <c r="AA5" s="86" t="s">
        <v>722</v>
      </c>
      <c r="AB5" s="80"/>
      <c r="AC5" s="80" t="b">
        <v>0</v>
      </c>
      <c r="AD5" s="80">
        <v>0</v>
      </c>
      <c r="AE5" s="86" t="s">
        <v>880</v>
      </c>
      <c r="AF5" s="80" t="b">
        <v>1</v>
      </c>
      <c r="AG5" s="80" t="s">
        <v>915</v>
      </c>
      <c r="AH5" s="80"/>
      <c r="AI5" s="86" t="s">
        <v>921</v>
      </c>
      <c r="AJ5" s="80" t="b">
        <v>0</v>
      </c>
      <c r="AK5" s="80">
        <v>0</v>
      </c>
      <c r="AL5" s="86" t="s">
        <v>879</v>
      </c>
      <c r="AM5" s="80" t="s">
        <v>929</v>
      </c>
      <c r="AN5" s="80" t="b">
        <v>0</v>
      </c>
      <c r="AO5" s="86" t="s">
        <v>722</v>
      </c>
      <c r="AP5" s="80" t="s">
        <v>196</v>
      </c>
      <c r="AQ5" s="80">
        <v>0</v>
      </c>
      <c r="AR5" s="80">
        <v>0</v>
      </c>
      <c r="AS5" s="80" t="s">
        <v>938</v>
      </c>
      <c r="AT5" s="80" t="s">
        <v>942</v>
      </c>
      <c r="AU5" s="80" t="s">
        <v>944</v>
      </c>
      <c r="AV5" s="80" t="s">
        <v>946</v>
      </c>
      <c r="AW5" s="80" t="s">
        <v>950</v>
      </c>
      <c r="AX5" s="80" t="s">
        <v>954</v>
      </c>
      <c r="AY5" s="80" t="s">
        <v>958</v>
      </c>
      <c r="AZ5" s="84" t="s">
        <v>960</v>
      </c>
      <c r="BA5">
        <v>1</v>
      </c>
      <c r="BB5" s="79" t="str">
        <f>REPLACE(INDEX(GroupVertices[Group],MATCH(Edges[[#This Row],[Vertex 1]],GroupVertices[Vertex],0)),1,1,"")</f>
        <v>2</v>
      </c>
      <c r="BC5" s="79" t="str">
        <f>REPLACE(INDEX(GroupVertices[Group],MATCH(Edges[[#This Row],[Vertex 2]],GroupVertices[Vertex],0)),1,1,"")</f>
        <v>2</v>
      </c>
      <c r="BD5" s="34"/>
      <c r="BE5" s="34"/>
      <c r="BF5" s="34"/>
      <c r="BG5" s="34"/>
      <c r="BH5" s="34"/>
      <c r="BI5" s="34"/>
      <c r="BJ5" s="34"/>
      <c r="BK5" s="34"/>
      <c r="BL5" s="34"/>
    </row>
    <row r="6" spans="1:64" ht="15">
      <c r="A6" s="65" t="s">
        <v>233</v>
      </c>
      <c r="B6" s="65" t="s">
        <v>274</v>
      </c>
      <c r="C6" s="66" t="s">
        <v>1555</v>
      </c>
      <c r="D6" s="67">
        <v>3</v>
      </c>
      <c r="E6" s="68" t="s">
        <v>132</v>
      </c>
      <c r="F6" s="69">
        <v>32</v>
      </c>
      <c r="G6" s="66"/>
      <c r="H6" s="70"/>
      <c r="I6" s="71"/>
      <c r="J6" s="71"/>
      <c r="K6" s="34" t="s">
        <v>65</v>
      </c>
      <c r="L6" s="78">
        <v>6</v>
      </c>
      <c r="M6" s="78"/>
      <c r="N6" s="73"/>
      <c r="O6" s="80" t="s">
        <v>310</v>
      </c>
      <c r="P6" s="82">
        <v>43506.54033564815</v>
      </c>
      <c r="Q6" s="80" t="s">
        <v>314</v>
      </c>
      <c r="R6" s="84" t="s">
        <v>439</v>
      </c>
      <c r="S6" s="80" t="s">
        <v>473</v>
      </c>
      <c r="T6" s="80"/>
      <c r="U6" s="80"/>
      <c r="V6" s="84" t="s">
        <v>555</v>
      </c>
      <c r="W6" s="82">
        <v>43506.54033564815</v>
      </c>
      <c r="X6" s="84" t="s">
        <v>588</v>
      </c>
      <c r="Y6" s="80"/>
      <c r="Z6" s="80"/>
      <c r="AA6" s="86" t="s">
        <v>722</v>
      </c>
      <c r="AB6" s="80"/>
      <c r="AC6" s="80" t="b">
        <v>0</v>
      </c>
      <c r="AD6" s="80">
        <v>0</v>
      </c>
      <c r="AE6" s="86" t="s">
        <v>880</v>
      </c>
      <c r="AF6" s="80" t="b">
        <v>1</v>
      </c>
      <c r="AG6" s="80" t="s">
        <v>915</v>
      </c>
      <c r="AH6" s="80"/>
      <c r="AI6" s="86" t="s">
        <v>921</v>
      </c>
      <c r="AJ6" s="80" t="b">
        <v>0</v>
      </c>
      <c r="AK6" s="80">
        <v>0</v>
      </c>
      <c r="AL6" s="86" t="s">
        <v>879</v>
      </c>
      <c r="AM6" s="80" t="s">
        <v>929</v>
      </c>
      <c r="AN6" s="80" t="b">
        <v>0</v>
      </c>
      <c r="AO6" s="86" t="s">
        <v>722</v>
      </c>
      <c r="AP6" s="80" t="s">
        <v>196</v>
      </c>
      <c r="AQ6" s="80">
        <v>0</v>
      </c>
      <c r="AR6" s="80">
        <v>0</v>
      </c>
      <c r="AS6" s="80" t="s">
        <v>938</v>
      </c>
      <c r="AT6" s="80" t="s">
        <v>942</v>
      </c>
      <c r="AU6" s="80" t="s">
        <v>944</v>
      </c>
      <c r="AV6" s="80" t="s">
        <v>946</v>
      </c>
      <c r="AW6" s="80" t="s">
        <v>950</v>
      </c>
      <c r="AX6" s="80" t="s">
        <v>954</v>
      </c>
      <c r="AY6" s="80" t="s">
        <v>958</v>
      </c>
      <c r="AZ6" s="84" t="s">
        <v>960</v>
      </c>
      <c r="BA6">
        <v>1</v>
      </c>
      <c r="BB6" s="79" t="str">
        <f>REPLACE(INDEX(GroupVertices[Group],MATCH(Edges[[#This Row],[Vertex 1]],GroupVertices[Vertex],0)),1,1,"")</f>
        <v>2</v>
      </c>
      <c r="BC6" s="79" t="str">
        <f>REPLACE(INDEX(GroupVertices[Group],MATCH(Edges[[#This Row],[Vertex 2]],GroupVertices[Vertex],0)),1,1,"")</f>
        <v>2</v>
      </c>
      <c r="BD6" s="34"/>
      <c r="BE6" s="34"/>
      <c r="BF6" s="34"/>
      <c r="BG6" s="34"/>
      <c r="BH6" s="34"/>
      <c r="BI6" s="34"/>
      <c r="BJ6" s="34"/>
      <c r="BK6" s="34"/>
      <c r="BL6" s="34"/>
    </row>
    <row r="7" spans="1:64" ht="15">
      <c r="A7" s="65" t="s">
        <v>233</v>
      </c>
      <c r="B7" s="65" t="s">
        <v>275</v>
      </c>
      <c r="C7" s="66" t="s">
        <v>1555</v>
      </c>
      <c r="D7" s="67">
        <v>3</v>
      </c>
      <c r="E7" s="68" t="s">
        <v>132</v>
      </c>
      <c r="F7" s="69">
        <v>32</v>
      </c>
      <c r="G7" s="66"/>
      <c r="H7" s="70"/>
      <c r="I7" s="71"/>
      <c r="J7" s="71"/>
      <c r="K7" s="34" t="s">
        <v>65</v>
      </c>
      <c r="L7" s="78">
        <v>7</v>
      </c>
      <c r="M7" s="78"/>
      <c r="N7" s="73"/>
      <c r="O7" s="80" t="s">
        <v>310</v>
      </c>
      <c r="P7" s="82">
        <v>43506.54033564815</v>
      </c>
      <c r="Q7" s="80" t="s">
        <v>314</v>
      </c>
      <c r="R7" s="84" t="s">
        <v>439</v>
      </c>
      <c r="S7" s="80" t="s">
        <v>473</v>
      </c>
      <c r="T7" s="80"/>
      <c r="U7" s="80"/>
      <c r="V7" s="84" t="s">
        <v>555</v>
      </c>
      <c r="W7" s="82">
        <v>43506.54033564815</v>
      </c>
      <c r="X7" s="84" t="s">
        <v>588</v>
      </c>
      <c r="Y7" s="80"/>
      <c r="Z7" s="80"/>
      <c r="AA7" s="86" t="s">
        <v>722</v>
      </c>
      <c r="AB7" s="80"/>
      <c r="AC7" s="80" t="b">
        <v>0</v>
      </c>
      <c r="AD7" s="80">
        <v>0</v>
      </c>
      <c r="AE7" s="86" t="s">
        <v>880</v>
      </c>
      <c r="AF7" s="80" t="b">
        <v>1</v>
      </c>
      <c r="AG7" s="80" t="s">
        <v>915</v>
      </c>
      <c r="AH7" s="80"/>
      <c r="AI7" s="86" t="s">
        <v>921</v>
      </c>
      <c r="AJ7" s="80" t="b">
        <v>0</v>
      </c>
      <c r="AK7" s="80">
        <v>0</v>
      </c>
      <c r="AL7" s="86" t="s">
        <v>879</v>
      </c>
      <c r="AM7" s="80" t="s">
        <v>929</v>
      </c>
      <c r="AN7" s="80" t="b">
        <v>0</v>
      </c>
      <c r="AO7" s="86" t="s">
        <v>722</v>
      </c>
      <c r="AP7" s="80" t="s">
        <v>196</v>
      </c>
      <c r="AQ7" s="80">
        <v>0</v>
      </c>
      <c r="AR7" s="80">
        <v>0</v>
      </c>
      <c r="AS7" s="80" t="s">
        <v>938</v>
      </c>
      <c r="AT7" s="80" t="s">
        <v>942</v>
      </c>
      <c r="AU7" s="80" t="s">
        <v>944</v>
      </c>
      <c r="AV7" s="80" t="s">
        <v>946</v>
      </c>
      <c r="AW7" s="80" t="s">
        <v>950</v>
      </c>
      <c r="AX7" s="80" t="s">
        <v>954</v>
      </c>
      <c r="AY7" s="80" t="s">
        <v>958</v>
      </c>
      <c r="AZ7" s="84" t="s">
        <v>960</v>
      </c>
      <c r="BA7">
        <v>1</v>
      </c>
      <c r="BB7" s="79" t="str">
        <f>REPLACE(INDEX(GroupVertices[Group],MATCH(Edges[[#This Row],[Vertex 1]],GroupVertices[Vertex],0)),1,1,"")</f>
        <v>2</v>
      </c>
      <c r="BC7" s="79" t="str">
        <f>REPLACE(INDEX(GroupVertices[Group],MATCH(Edges[[#This Row],[Vertex 2]],GroupVertices[Vertex],0)),1,1,"")</f>
        <v>2</v>
      </c>
      <c r="BD7" s="34"/>
      <c r="BE7" s="34"/>
      <c r="BF7" s="34"/>
      <c r="BG7" s="34"/>
      <c r="BH7" s="34"/>
      <c r="BI7" s="34"/>
      <c r="BJ7" s="34"/>
      <c r="BK7" s="34"/>
      <c r="BL7" s="34"/>
    </row>
    <row r="8" spans="1:64" ht="15">
      <c r="A8" s="65" t="s">
        <v>233</v>
      </c>
      <c r="B8" s="65" t="s">
        <v>276</v>
      </c>
      <c r="C8" s="66" t="s">
        <v>1555</v>
      </c>
      <c r="D8" s="67">
        <v>3</v>
      </c>
      <c r="E8" s="68" t="s">
        <v>132</v>
      </c>
      <c r="F8" s="69">
        <v>32</v>
      </c>
      <c r="G8" s="66"/>
      <c r="H8" s="70"/>
      <c r="I8" s="71"/>
      <c r="J8" s="71"/>
      <c r="K8" s="34" t="s">
        <v>65</v>
      </c>
      <c r="L8" s="78">
        <v>8</v>
      </c>
      <c r="M8" s="78"/>
      <c r="N8" s="73"/>
      <c r="O8" s="80" t="s">
        <v>310</v>
      </c>
      <c r="P8" s="82">
        <v>43506.54033564815</v>
      </c>
      <c r="Q8" s="80" t="s">
        <v>314</v>
      </c>
      <c r="R8" s="84" t="s">
        <v>439</v>
      </c>
      <c r="S8" s="80" t="s">
        <v>473</v>
      </c>
      <c r="T8" s="80"/>
      <c r="U8" s="80"/>
      <c r="V8" s="84" t="s">
        <v>555</v>
      </c>
      <c r="W8" s="82">
        <v>43506.54033564815</v>
      </c>
      <c r="X8" s="84" t="s">
        <v>588</v>
      </c>
      <c r="Y8" s="80"/>
      <c r="Z8" s="80"/>
      <c r="AA8" s="86" t="s">
        <v>722</v>
      </c>
      <c r="AB8" s="80"/>
      <c r="AC8" s="80" t="b">
        <v>0</v>
      </c>
      <c r="AD8" s="80">
        <v>0</v>
      </c>
      <c r="AE8" s="86" t="s">
        <v>880</v>
      </c>
      <c r="AF8" s="80" t="b">
        <v>1</v>
      </c>
      <c r="AG8" s="80" t="s">
        <v>915</v>
      </c>
      <c r="AH8" s="80"/>
      <c r="AI8" s="86" t="s">
        <v>921</v>
      </c>
      <c r="AJ8" s="80" t="b">
        <v>0</v>
      </c>
      <c r="AK8" s="80">
        <v>0</v>
      </c>
      <c r="AL8" s="86" t="s">
        <v>879</v>
      </c>
      <c r="AM8" s="80" t="s">
        <v>929</v>
      </c>
      <c r="AN8" s="80" t="b">
        <v>0</v>
      </c>
      <c r="AO8" s="86" t="s">
        <v>722</v>
      </c>
      <c r="AP8" s="80" t="s">
        <v>196</v>
      </c>
      <c r="AQ8" s="80">
        <v>0</v>
      </c>
      <c r="AR8" s="80">
        <v>0</v>
      </c>
      <c r="AS8" s="80" t="s">
        <v>938</v>
      </c>
      <c r="AT8" s="80" t="s">
        <v>942</v>
      </c>
      <c r="AU8" s="80" t="s">
        <v>944</v>
      </c>
      <c r="AV8" s="80" t="s">
        <v>946</v>
      </c>
      <c r="AW8" s="80" t="s">
        <v>950</v>
      </c>
      <c r="AX8" s="80" t="s">
        <v>954</v>
      </c>
      <c r="AY8" s="80" t="s">
        <v>958</v>
      </c>
      <c r="AZ8" s="84" t="s">
        <v>960</v>
      </c>
      <c r="BA8">
        <v>1</v>
      </c>
      <c r="BB8" s="79" t="str">
        <f>REPLACE(INDEX(GroupVertices[Group],MATCH(Edges[[#This Row],[Vertex 1]],GroupVertices[Vertex],0)),1,1,"")</f>
        <v>2</v>
      </c>
      <c r="BC8" s="79" t="str">
        <f>REPLACE(INDEX(GroupVertices[Group],MATCH(Edges[[#This Row],[Vertex 2]],GroupVertices[Vertex],0)),1,1,"")</f>
        <v>2</v>
      </c>
      <c r="BD8" s="34"/>
      <c r="BE8" s="34"/>
      <c r="BF8" s="34"/>
      <c r="BG8" s="34"/>
      <c r="BH8" s="34"/>
      <c r="BI8" s="34"/>
      <c r="BJ8" s="34"/>
      <c r="BK8" s="34"/>
      <c r="BL8" s="34"/>
    </row>
    <row r="9" spans="1:64" ht="15">
      <c r="A9" s="65" t="s">
        <v>233</v>
      </c>
      <c r="B9" s="65" t="s">
        <v>277</v>
      </c>
      <c r="C9" s="66" t="s">
        <v>1555</v>
      </c>
      <c r="D9" s="67">
        <v>3</v>
      </c>
      <c r="E9" s="68" t="s">
        <v>132</v>
      </c>
      <c r="F9" s="69">
        <v>32</v>
      </c>
      <c r="G9" s="66"/>
      <c r="H9" s="70"/>
      <c r="I9" s="71"/>
      <c r="J9" s="71"/>
      <c r="K9" s="34" t="s">
        <v>65</v>
      </c>
      <c r="L9" s="78">
        <v>9</v>
      </c>
      <c r="M9" s="78"/>
      <c r="N9" s="73"/>
      <c r="O9" s="80" t="s">
        <v>310</v>
      </c>
      <c r="P9" s="82">
        <v>43506.54033564815</v>
      </c>
      <c r="Q9" s="80" t="s">
        <v>314</v>
      </c>
      <c r="R9" s="84" t="s">
        <v>439</v>
      </c>
      <c r="S9" s="80" t="s">
        <v>473</v>
      </c>
      <c r="T9" s="80"/>
      <c r="U9" s="80"/>
      <c r="V9" s="84" t="s">
        <v>555</v>
      </c>
      <c r="W9" s="82">
        <v>43506.54033564815</v>
      </c>
      <c r="X9" s="84" t="s">
        <v>588</v>
      </c>
      <c r="Y9" s="80"/>
      <c r="Z9" s="80"/>
      <c r="AA9" s="86" t="s">
        <v>722</v>
      </c>
      <c r="AB9" s="80"/>
      <c r="AC9" s="80" t="b">
        <v>0</v>
      </c>
      <c r="AD9" s="80">
        <v>0</v>
      </c>
      <c r="AE9" s="86" t="s">
        <v>880</v>
      </c>
      <c r="AF9" s="80" t="b">
        <v>1</v>
      </c>
      <c r="AG9" s="80" t="s">
        <v>915</v>
      </c>
      <c r="AH9" s="80"/>
      <c r="AI9" s="86" t="s">
        <v>921</v>
      </c>
      <c r="AJ9" s="80" t="b">
        <v>0</v>
      </c>
      <c r="AK9" s="80">
        <v>0</v>
      </c>
      <c r="AL9" s="86" t="s">
        <v>879</v>
      </c>
      <c r="AM9" s="80" t="s">
        <v>929</v>
      </c>
      <c r="AN9" s="80" t="b">
        <v>0</v>
      </c>
      <c r="AO9" s="86" t="s">
        <v>722</v>
      </c>
      <c r="AP9" s="80" t="s">
        <v>196</v>
      </c>
      <c r="AQ9" s="80">
        <v>0</v>
      </c>
      <c r="AR9" s="80">
        <v>0</v>
      </c>
      <c r="AS9" s="80" t="s">
        <v>938</v>
      </c>
      <c r="AT9" s="80" t="s">
        <v>942</v>
      </c>
      <c r="AU9" s="80" t="s">
        <v>944</v>
      </c>
      <c r="AV9" s="80" t="s">
        <v>946</v>
      </c>
      <c r="AW9" s="80" t="s">
        <v>950</v>
      </c>
      <c r="AX9" s="80" t="s">
        <v>954</v>
      </c>
      <c r="AY9" s="80" t="s">
        <v>958</v>
      </c>
      <c r="AZ9" s="84" t="s">
        <v>960</v>
      </c>
      <c r="BA9">
        <v>1</v>
      </c>
      <c r="BB9" s="79" t="str">
        <f>REPLACE(INDEX(GroupVertices[Group],MATCH(Edges[[#This Row],[Vertex 1]],GroupVertices[Vertex],0)),1,1,"")</f>
        <v>2</v>
      </c>
      <c r="BC9" s="79" t="str">
        <f>REPLACE(INDEX(GroupVertices[Group],MATCH(Edges[[#This Row],[Vertex 2]],GroupVertices[Vertex],0)),1,1,"")</f>
        <v>2</v>
      </c>
      <c r="BD9" s="34"/>
      <c r="BE9" s="34"/>
      <c r="BF9" s="34"/>
      <c r="BG9" s="34"/>
      <c r="BH9" s="34"/>
      <c r="BI9" s="34"/>
      <c r="BJ9" s="34"/>
      <c r="BK9" s="34"/>
      <c r="BL9" s="34"/>
    </row>
    <row r="10" spans="1:64" ht="15">
      <c r="A10" s="65" t="s">
        <v>233</v>
      </c>
      <c r="B10" s="65" t="s">
        <v>278</v>
      </c>
      <c r="C10" s="66" t="s">
        <v>1555</v>
      </c>
      <c r="D10" s="67">
        <v>3</v>
      </c>
      <c r="E10" s="68" t="s">
        <v>132</v>
      </c>
      <c r="F10" s="69">
        <v>32</v>
      </c>
      <c r="G10" s="66"/>
      <c r="H10" s="70"/>
      <c r="I10" s="71"/>
      <c r="J10" s="71"/>
      <c r="K10" s="34" t="s">
        <v>65</v>
      </c>
      <c r="L10" s="78">
        <v>10</v>
      </c>
      <c r="M10" s="78"/>
      <c r="N10" s="73"/>
      <c r="O10" s="80" t="s">
        <v>310</v>
      </c>
      <c r="P10" s="82">
        <v>43506.54033564815</v>
      </c>
      <c r="Q10" s="80" t="s">
        <v>314</v>
      </c>
      <c r="R10" s="84" t="s">
        <v>439</v>
      </c>
      <c r="S10" s="80" t="s">
        <v>473</v>
      </c>
      <c r="T10" s="80"/>
      <c r="U10" s="80"/>
      <c r="V10" s="84" t="s">
        <v>555</v>
      </c>
      <c r="W10" s="82">
        <v>43506.54033564815</v>
      </c>
      <c r="X10" s="84" t="s">
        <v>588</v>
      </c>
      <c r="Y10" s="80"/>
      <c r="Z10" s="80"/>
      <c r="AA10" s="86" t="s">
        <v>722</v>
      </c>
      <c r="AB10" s="80"/>
      <c r="AC10" s="80" t="b">
        <v>0</v>
      </c>
      <c r="AD10" s="80">
        <v>0</v>
      </c>
      <c r="AE10" s="86" t="s">
        <v>880</v>
      </c>
      <c r="AF10" s="80" t="b">
        <v>1</v>
      </c>
      <c r="AG10" s="80" t="s">
        <v>915</v>
      </c>
      <c r="AH10" s="80"/>
      <c r="AI10" s="86" t="s">
        <v>921</v>
      </c>
      <c r="AJ10" s="80" t="b">
        <v>0</v>
      </c>
      <c r="AK10" s="80">
        <v>0</v>
      </c>
      <c r="AL10" s="86" t="s">
        <v>879</v>
      </c>
      <c r="AM10" s="80" t="s">
        <v>929</v>
      </c>
      <c r="AN10" s="80" t="b">
        <v>0</v>
      </c>
      <c r="AO10" s="86" t="s">
        <v>722</v>
      </c>
      <c r="AP10" s="80" t="s">
        <v>196</v>
      </c>
      <c r="AQ10" s="80">
        <v>0</v>
      </c>
      <c r="AR10" s="80">
        <v>0</v>
      </c>
      <c r="AS10" s="80" t="s">
        <v>938</v>
      </c>
      <c r="AT10" s="80" t="s">
        <v>942</v>
      </c>
      <c r="AU10" s="80" t="s">
        <v>944</v>
      </c>
      <c r="AV10" s="80" t="s">
        <v>946</v>
      </c>
      <c r="AW10" s="80" t="s">
        <v>950</v>
      </c>
      <c r="AX10" s="80" t="s">
        <v>954</v>
      </c>
      <c r="AY10" s="80" t="s">
        <v>958</v>
      </c>
      <c r="AZ10" s="84" t="s">
        <v>960</v>
      </c>
      <c r="BA10">
        <v>1</v>
      </c>
      <c r="BB10" s="79" t="str">
        <f>REPLACE(INDEX(GroupVertices[Group],MATCH(Edges[[#This Row],[Vertex 1]],GroupVertices[Vertex],0)),1,1,"")</f>
        <v>2</v>
      </c>
      <c r="BC10" s="79" t="str">
        <f>REPLACE(INDEX(GroupVertices[Group],MATCH(Edges[[#This Row],[Vertex 2]],GroupVertices[Vertex],0)),1,1,"")</f>
        <v>2</v>
      </c>
      <c r="BD10" s="34"/>
      <c r="BE10" s="34"/>
      <c r="BF10" s="34"/>
      <c r="BG10" s="34"/>
      <c r="BH10" s="34"/>
      <c r="BI10" s="34"/>
      <c r="BJ10" s="34"/>
      <c r="BK10" s="34"/>
      <c r="BL10" s="34"/>
    </row>
    <row r="11" spans="1:64" ht="15">
      <c r="A11" s="65" t="s">
        <v>233</v>
      </c>
      <c r="B11" s="65" t="s">
        <v>279</v>
      </c>
      <c r="C11" s="66" t="s">
        <v>1555</v>
      </c>
      <c r="D11" s="67">
        <v>3</v>
      </c>
      <c r="E11" s="68" t="s">
        <v>132</v>
      </c>
      <c r="F11" s="69">
        <v>32</v>
      </c>
      <c r="G11" s="66"/>
      <c r="H11" s="70"/>
      <c r="I11" s="71"/>
      <c r="J11" s="71"/>
      <c r="K11" s="34" t="s">
        <v>65</v>
      </c>
      <c r="L11" s="78">
        <v>11</v>
      </c>
      <c r="M11" s="78"/>
      <c r="N11" s="73"/>
      <c r="O11" s="80" t="s">
        <v>310</v>
      </c>
      <c r="P11" s="82">
        <v>43506.54033564815</v>
      </c>
      <c r="Q11" s="80" t="s">
        <v>314</v>
      </c>
      <c r="R11" s="84" t="s">
        <v>439</v>
      </c>
      <c r="S11" s="80" t="s">
        <v>473</v>
      </c>
      <c r="T11" s="80"/>
      <c r="U11" s="80"/>
      <c r="V11" s="84" t="s">
        <v>555</v>
      </c>
      <c r="W11" s="82">
        <v>43506.54033564815</v>
      </c>
      <c r="X11" s="84" t="s">
        <v>588</v>
      </c>
      <c r="Y11" s="80"/>
      <c r="Z11" s="80"/>
      <c r="AA11" s="86" t="s">
        <v>722</v>
      </c>
      <c r="AB11" s="80"/>
      <c r="AC11" s="80" t="b">
        <v>0</v>
      </c>
      <c r="AD11" s="80">
        <v>0</v>
      </c>
      <c r="AE11" s="86" t="s">
        <v>880</v>
      </c>
      <c r="AF11" s="80" t="b">
        <v>1</v>
      </c>
      <c r="AG11" s="80" t="s">
        <v>915</v>
      </c>
      <c r="AH11" s="80"/>
      <c r="AI11" s="86" t="s">
        <v>921</v>
      </c>
      <c r="AJ11" s="80" t="b">
        <v>0</v>
      </c>
      <c r="AK11" s="80">
        <v>0</v>
      </c>
      <c r="AL11" s="86" t="s">
        <v>879</v>
      </c>
      <c r="AM11" s="80" t="s">
        <v>929</v>
      </c>
      <c r="AN11" s="80" t="b">
        <v>0</v>
      </c>
      <c r="AO11" s="86" t="s">
        <v>722</v>
      </c>
      <c r="AP11" s="80" t="s">
        <v>196</v>
      </c>
      <c r="AQ11" s="80">
        <v>0</v>
      </c>
      <c r="AR11" s="80">
        <v>0</v>
      </c>
      <c r="AS11" s="80" t="s">
        <v>938</v>
      </c>
      <c r="AT11" s="80" t="s">
        <v>942</v>
      </c>
      <c r="AU11" s="80" t="s">
        <v>944</v>
      </c>
      <c r="AV11" s="80" t="s">
        <v>946</v>
      </c>
      <c r="AW11" s="80" t="s">
        <v>950</v>
      </c>
      <c r="AX11" s="80" t="s">
        <v>954</v>
      </c>
      <c r="AY11" s="80" t="s">
        <v>958</v>
      </c>
      <c r="AZ11" s="84" t="s">
        <v>960</v>
      </c>
      <c r="BA11">
        <v>1</v>
      </c>
      <c r="BB11" s="79" t="str">
        <f>REPLACE(INDEX(GroupVertices[Group],MATCH(Edges[[#This Row],[Vertex 1]],GroupVertices[Vertex],0)),1,1,"")</f>
        <v>2</v>
      </c>
      <c r="BC11" s="79" t="str">
        <f>REPLACE(INDEX(GroupVertices[Group],MATCH(Edges[[#This Row],[Vertex 2]],GroupVertices[Vertex],0)),1,1,"")</f>
        <v>2</v>
      </c>
      <c r="BD11" s="34"/>
      <c r="BE11" s="34"/>
      <c r="BF11" s="34"/>
      <c r="BG11" s="34"/>
      <c r="BH11" s="34"/>
      <c r="BI11" s="34"/>
      <c r="BJ11" s="34"/>
      <c r="BK11" s="34"/>
      <c r="BL11" s="34"/>
    </row>
    <row r="12" spans="1:64" ht="15">
      <c r="A12" s="65" t="s">
        <v>233</v>
      </c>
      <c r="B12" s="65" t="s">
        <v>280</v>
      </c>
      <c r="C12" s="66" t="s">
        <v>1555</v>
      </c>
      <c r="D12" s="67">
        <v>3</v>
      </c>
      <c r="E12" s="68" t="s">
        <v>132</v>
      </c>
      <c r="F12" s="69">
        <v>32</v>
      </c>
      <c r="G12" s="66"/>
      <c r="H12" s="70"/>
      <c r="I12" s="71"/>
      <c r="J12" s="71"/>
      <c r="K12" s="34" t="s">
        <v>65</v>
      </c>
      <c r="L12" s="78">
        <v>12</v>
      </c>
      <c r="M12" s="78"/>
      <c r="N12" s="73"/>
      <c r="O12" s="80" t="s">
        <v>310</v>
      </c>
      <c r="P12" s="82">
        <v>43506.54033564815</v>
      </c>
      <c r="Q12" s="80" t="s">
        <v>314</v>
      </c>
      <c r="R12" s="84" t="s">
        <v>439</v>
      </c>
      <c r="S12" s="80" t="s">
        <v>473</v>
      </c>
      <c r="T12" s="80"/>
      <c r="U12" s="80"/>
      <c r="V12" s="84" t="s">
        <v>555</v>
      </c>
      <c r="W12" s="82">
        <v>43506.54033564815</v>
      </c>
      <c r="X12" s="84" t="s">
        <v>588</v>
      </c>
      <c r="Y12" s="80"/>
      <c r="Z12" s="80"/>
      <c r="AA12" s="86" t="s">
        <v>722</v>
      </c>
      <c r="AB12" s="80"/>
      <c r="AC12" s="80" t="b">
        <v>0</v>
      </c>
      <c r="AD12" s="80">
        <v>0</v>
      </c>
      <c r="AE12" s="86" t="s">
        <v>880</v>
      </c>
      <c r="AF12" s="80" t="b">
        <v>1</v>
      </c>
      <c r="AG12" s="80" t="s">
        <v>915</v>
      </c>
      <c r="AH12" s="80"/>
      <c r="AI12" s="86" t="s">
        <v>921</v>
      </c>
      <c r="AJ12" s="80" t="b">
        <v>0</v>
      </c>
      <c r="AK12" s="80">
        <v>0</v>
      </c>
      <c r="AL12" s="86" t="s">
        <v>879</v>
      </c>
      <c r="AM12" s="80" t="s">
        <v>929</v>
      </c>
      <c r="AN12" s="80" t="b">
        <v>0</v>
      </c>
      <c r="AO12" s="86" t="s">
        <v>722</v>
      </c>
      <c r="AP12" s="80" t="s">
        <v>196</v>
      </c>
      <c r="AQ12" s="80">
        <v>0</v>
      </c>
      <c r="AR12" s="80">
        <v>0</v>
      </c>
      <c r="AS12" s="80" t="s">
        <v>938</v>
      </c>
      <c r="AT12" s="80" t="s">
        <v>942</v>
      </c>
      <c r="AU12" s="80" t="s">
        <v>944</v>
      </c>
      <c r="AV12" s="80" t="s">
        <v>946</v>
      </c>
      <c r="AW12" s="80" t="s">
        <v>950</v>
      </c>
      <c r="AX12" s="80" t="s">
        <v>954</v>
      </c>
      <c r="AY12" s="80" t="s">
        <v>958</v>
      </c>
      <c r="AZ12" s="84" t="s">
        <v>960</v>
      </c>
      <c r="BA12">
        <v>1</v>
      </c>
      <c r="BB12" s="79" t="str">
        <f>REPLACE(INDEX(GroupVertices[Group],MATCH(Edges[[#This Row],[Vertex 1]],GroupVertices[Vertex],0)),1,1,"")</f>
        <v>2</v>
      </c>
      <c r="BC12" s="79" t="str">
        <f>REPLACE(INDEX(GroupVertices[Group],MATCH(Edges[[#This Row],[Vertex 2]],GroupVertices[Vertex],0)),1,1,"")</f>
        <v>2</v>
      </c>
      <c r="BD12" s="34"/>
      <c r="BE12" s="34"/>
      <c r="BF12" s="34"/>
      <c r="BG12" s="34"/>
      <c r="BH12" s="34"/>
      <c r="BI12" s="34"/>
      <c r="BJ12" s="34"/>
      <c r="BK12" s="34"/>
      <c r="BL12" s="34"/>
    </row>
    <row r="13" spans="1:64" ht="15">
      <c r="A13" s="65" t="s">
        <v>233</v>
      </c>
      <c r="B13" s="65" t="s">
        <v>281</v>
      </c>
      <c r="C13" s="66" t="s">
        <v>1555</v>
      </c>
      <c r="D13" s="67">
        <v>3</v>
      </c>
      <c r="E13" s="68" t="s">
        <v>132</v>
      </c>
      <c r="F13" s="69">
        <v>32</v>
      </c>
      <c r="G13" s="66"/>
      <c r="H13" s="70"/>
      <c r="I13" s="71"/>
      <c r="J13" s="71"/>
      <c r="K13" s="34" t="s">
        <v>65</v>
      </c>
      <c r="L13" s="78">
        <v>13</v>
      </c>
      <c r="M13" s="78"/>
      <c r="N13" s="73"/>
      <c r="O13" s="80" t="s">
        <v>310</v>
      </c>
      <c r="P13" s="82">
        <v>43506.54033564815</v>
      </c>
      <c r="Q13" s="80" t="s">
        <v>314</v>
      </c>
      <c r="R13" s="84" t="s">
        <v>439</v>
      </c>
      <c r="S13" s="80" t="s">
        <v>473</v>
      </c>
      <c r="T13" s="80"/>
      <c r="U13" s="80"/>
      <c r="V13" s="84" t="s">
        <v>555</v>
      </c>
      <c r="W13" s="82">
        <v>43506.54033564815</v>
      </c>
      <c r="X13" s="84" t="s">
        <v>588</v>
      </c>
      <c r="Y13" s="80"/>
      <c r="Z13" s="80"/>
      <c r="AA13" s="86" t="s">
        <v>722</v>
      </c>
      <c r="AB13" s="80"/>
      <c r="AC13" s="80" t="b">
        <v>0</v>
      </c>
      <c r="AD13" s="80">
        <v>0</v>
      </c>
      <c r="AE13" s="86" t="s">
        <v>880</v>
      </c>
      <c r="AF13" s="80" t="b">
        <v>1</v>
      </c>
      <c r="AG13" s="80" t="s">
        <v>915</v>
      </c>
      <c r="AH13" s="80"/>
      <c r="AI13" s="86" t="s">
        <v>921</v>
      </c>
      <c r="AJ13" s="80" t="b">
        <v>0</v>
      </c>
      <c r="AK13" s="80">
        <v>0</v>
      </c>
      <c r="AL13" s="86" t="s">
        <v>879</v>
      </c>
      <c r="AM13" s="80" t="s">
        <v>929</v>
      </c>
      <c r="AN13" s="80" t="b">
        <v>0</v>
      </c>
      <c r="AO13" s="86" t="s">
        <v>722</v>
      </c>
      <c r="AP13" s="80" t="s">
        <v>196</v>
      </c>
      <c r="AQ13" s="80">
        <v>0</v>
      </c>
      <c r="AR13" s="80">
        <v>0</v>
      </c>
      <c r="AS13" s="80" t="s">
        <v>938</v>
      </c>
      <c r="AT13" s="80" t="s">
        <v>942</v>
      </c>
      <c r="AU13" s="80" t="s">
        <v>944</v>
      </c>
      <c r="AV13" s="80" t="s">
        <v>946</v>
      </c>
      <c r="AW13" s="80" t="s">
        <v>950</v>
      </c>
      <c r="AX13" s="80" t="s">
        <v>954</v>
      </c>
      <c r="AY13" s="80" t="s">
        <v>958</v>
      </c>
      <c r="AZ13" s="84" t="s">
        <v>960</v>
      </c>
      <c r="BA13">
        <v>1</v>
      </c>
      <c r="BB13" s="79" t="str">
        <f>REPLACE(INDEX(GroupVertices[Group],MATCH(Edges[[#This Row],[Vertex 1]],GroupVertices[Vertex],0)),1,1,"")</f>
        <v>2</v>
      </c>
      <c r="BC13" s="79" t="str">
        <f>REPLACE(INDEX(GroupVertices[Group],MATCH(Edges[[#This Row],[Vertex 2]],GroupVertices[Vertex],0)),1,1,"")</f>
        <v>2</v>
      </c>
      <c r="BD13" s="34"/>
      <c r="BE13" s="34"/>
      <c r="BF13" s="34"/>
      <c r="BG13" s="34"/>
      <c r="BH13" s="34"/>
      <c r="BI13" s="34"/>
      <c r="BJ13" s="34"/>
      <c r="BK13" s="34"/>
      <c r="BL13" s="34"/>
    </row>
    <row r="14" spans="1:64" ht="15">
      <c r="A14" s="65" t="s">
        <v>233</v>
      </c>
      <c r="B14" s="65" t="s">
        <v>282</v>
      </c>
      <c r="C14" s="66" t="s">
        <v>1555</v>
      </c>
      <c r="D14" s="67">
        <v>3</v>
      </c>
      <c r="E14" s="68" t="s">
        <v>132</v>
      </c>
      <c r="F14" s="69">
        <v>32</v>
      </c>
      <c r="G14" s="66"/>
      <c r="H14" s="70"/>
      <c r="I14" s="71"/>
      <c r="J14" s="71"/>
      <c r="K14" s="34" t="s">
        <v>65</v>
      </c>
      <c r="L14" s="78">
        <v>14</v>
      </c>
      <c r="M14" s="78"/>
      <c r="N14" s="73"/>
      <c r="O14" s="80" t="s">
        <v>310</v>
      </c>
      <c r="P14" s="82">
        <v>43506.54033564815</v>
      </c>
      <c r="Q14" s="80" t="s">
        <v>314</v>
      </c>
      <c r="R14" s="84" t="s">
        <v>439</v>
      </c>
      <c r="S14" s="80" t="s">
        <v>473</v>
      </c>
      <c r="T14" s="80"/>
      <c r="U14" s="80"/>
      <c r="V14" s="84" t="s">
        <v>555</v>
      </c>
      <c r="W14" s="82">
        <v>43506.54033564815</v>
      </c>
      <c r="X14" s="84" t="s">
        <v>588</v>
      </c>
      <c r="Y14" s="80"/>
      <c r="Z14" s="80"/>
      <c r="AA14" s="86" t="s">
        <v>722</v>
      </c>
      <c r="AB14" s="80"/>
      <c r="AC14" s="80" t="b">
        <v>0</v>
      </c>
      <c r="AD14" s="80">
        <v>0</v>
      </c>
      <c r="AE14" s="86" t="s">
        <v>880</v>
      </c>
      <c r="AF14" s="80" t="b">
        <v>1</v>
      </c>
      <c r="AG14" s="80" t="s">
        <v>915</v>
      </c>
      <c r="AH14" s="80"/>
      <c r="AI14" s="86" t="s">
        <v>921</v>
      </c>
      <c r="AJ14" s="80" t="b">
        <v>0</v>
      </c>
      <c r="AK14" s="80">
        <v>0</v>
      </c>
      <c r="AL14" s="86" t="s">
        <v>879</v>
      </c>
      <c r="AM14" s="80" t="s">
        <v>929</v>
      </c>
      <c r="AN14" s="80" t="b">
        <v>0</v>
      </c>
      <c r="AO14" s="86" t="s">
        <v>722</v>
      </c>
      <c r="AP14" s="80" t="s">
        <v>196</v>
      </c>
      <c r="AQ14" s="80">
        <v>0</v>
      </c>
      <c r="AR14" s="80">
        <v>0</v>
      </c>
      <c r="AS14" s="80" t="s">
        <v>938</v>
      </c>
      <c r="AT14" s="80" t="s">
        <v>942</v>
      </c>
      <c r="AU14" s="80" t="s">
        <v>944</v>
      </c>
      <c r="AV14" s="80" t="s">
        <v>946</v>
      </c>
      <c r="AW14" s="80" t="s">
        <v>950</v>
      </c>
      <c r="AX14" s="80" t="s">
        <v>954</v>
      </c>
      <c r="AY14" s="80" t="s">
        <v>958</v>
      </c>
      <c r="AZ14" s="84" t="s">
        <v>960</v>
      </c>
      <c r="BA14">
        <v>1</v>
      </c>
      <c r="BB14" s="79" t="str">
        <f>REPLACE(INDEX(GroupVertices[Group],MATCH(Edges[[#This Row],[Vertex 1]],GroupVertices[Vertex],0)),1,1,"")</f>
        <v>2</v>
      </c>
      <c r="BC14" s="79" t="str">
        <f>REPLACE(INDEX(GroupVertices[Group],MATCH(Edges[[#This Row],[Vertex 2]],GroupVertices[Vertex],0)),1,1,"")</f>
        <v>2</v>
      </c>
      <c r="BD14" s="34"/>
      <c r="BE14" s="34"/>
      <c r="BF14" s="34"/>
      <c r="BG14" s="34"/>
      <c r="BH14" s="34"/>
      <c r="BI14" s="34"/>
      <c r="BJ14" s="34"/>
      <c r="BK14" s="34"/>
      <c r="BL14" s="34"/>
    </row>
    <row r="15" spans="1:64" ht="15">
      <c r="A15" s="65" t="s">
        <v>233</v>
      </c>
      <c r="B15" s="65" t="s">
        <v>283</v>
      </c>
      <c r="C15" s="66" t="s">
        <v>1555</v>
      </c>
      <c r="D15" s="67">
        <v>3</v>
      </c>
      <c r="E15" s="68" t="s">
        <v>132</v>
      </c>
      <c r="F15" s="69">
        <v>32</v>
      </c>
      <c r="G15" s="66"/>
      <c r="H15" s="70"/>
      <c r="I15" s="71"/>
      <c r="J15" s="71"/>
      <c r="K15" s="34" t="s">
        <v>65</v>
      </c>
      <c r="L15" s="78">
        <v>15</v>
      </c>
      <c r="M15" s="78"/>
      <c r="N15" s="73"/>
      <c r="O15" s="80" t="s">
        <v>310</v>
      </c>
      <c r="P15" s="82">
        <v>43506.54033564815</v>
      </c>
      <c r="Q15" s="80" t="s">
        <v>314</v>
      </c>
      <c r="R15" s="84" t="s">
        <v>439</v>
      </c>
      <c r="S15" s="80" t="s">
        <v>473</v>
      </c>
      <c r="T15" s="80"/>
      <c r="U15" s="80"/>
      <c r="V15" s="84" t="s">
        <v>555</v>
      </c>
      <c r="W15" s="82">
        <v>43506.54033564815</v>
      </c>
      <c r="X15" s="84" t="s">
        <v>588</v>
      </c>
      <c r="Y15" s="80"/>
      <c r="Z15" s="80"/>
      <c r="AA15" s="86" t="s">
        <v>722</v>
      </c>
      <c r="AB15" s="80"/>
      <c r="AC15" s="80" t="b">
        <v>0</v>
      </c>
      <c r="AD15" s="80">
        <v>0</v>
      </c>
      <c r="AE15" s="86" t="s">
        <v>880</v>
      </c>
      <c r="AF15" s="80" t="b">
        <v>1</v>
      </c>
      <c r="AG15" s="80" t="s">
        <v>915</v>
      </c>
      <c r="AH15" s="80"/>
      <c r="AI15" s="86" t="s">
        <v>921</v>
      </c>
      <c r="AJ15" s="80" t="b">
        <v>0</v>
      </c>
      <c r="AK15" s="80">
        <v>0</v>
      </c>
      <c r="AL15" s="86" t="s">
        <v>879</v>
      </c>
      <c r="AM15" s="80" t="s">
        <v>929</v>
      </c>
      <c r="AN15" s="80" t="b">
        <v>0</v>
      </c>
      <c r="AO15" s="86" t="s">
        <v>722</v>
      </c>
      <c r="AP15" s="80" t="s">
        <v>196</v>
      </c>
      <c r="AQ15" s="80">
        <v>0</v>
      </c>
      <c r="AR15" s="80">
        <v>0</v>
      </c>
      <c r="AS15" s="80" t="s">
        <v>938</v>
      </c>
      <c r="AT15" s="80" t="s">
        <v>942</v>
      </c>
      <c r="AU15" s="80" t="s">
        <v>944</v>
      </c>
      <c r="AV15" s="80" t="s">
        <v>946</v>
      </c>
      <c r="AW15" s="80" t="s">
        <v>950</v>
      </c>
      <c r="AX15" s="80" t="s">
        <v>954</v>
      </c>
      <c r="AY15" s="80" t="s">
        <v>958</v>
      </c>
      <c r="AZ15" s="84" t="s">
        <v>960</v>
      </c>
      <c r="BA15">
        <v>1</v>
      </c>
      <c r="BB15" s="79" t="str">
        <f>REPLACE(INDEX(GroupVertices[Group],MATCH(Edges[[#This Row],[Vertex 1]],GroupVertices[Vertex],0)),1,1,"")</f>
        <v>2</v>
      </c>
      <c r="BC15" s="79" t="str">
        <f>REPLACE(INDEX(GroupVertices[Group],MATCH(Edges[[#This Row],[Vertex 2]],GroupVertices[Vertex],0)),1,1,"")</f>
        <v>2</v>
      </c>
      <c r="BD15" s="34"/>
      <c r="BE15" s="34"/>
      <c r="BF15" s="34"/>
      <c r="BG15" s="34"/>
      <c r="BH15" s="34"/>
      <c r="BI15" s="34"/>
      <c r="BJ15" s="34"/>
      <c r="BK15" s="34"/>
      <c r="BL15" s="34"/>
    </row>
    <row r="16" spans="1:64" ht="15">
      <c r="A16" s="65" t="s">
        <v>233</v>
      </c>
      <c r="B16" s="65" t="s">
        <v>284</v>
      </c>
      <c r="C16" s="66" t="s">
        <v>1555</v>
      </c>
      <c r="D16" s="67">
        <v>3</v>
      </c>
      <c r="E16" s="68" t="s">
        <v>132</v>
      </c>
      <c r="F16" s="69">
        <v>32</v>
      </c>
      <c r="G16" s="66"/>
      <c r="H16" s="70"/>
      <c r="I16" s="71"/>
      <c r="J16" s="71"/>
      <c r="K16" s="34" t="s">
        <v>65</v>
      </c>
      <c r="L16" s="78">
        <v>16</v>
      </c>
      <c r="M16" s="78"/>
      <c r="N16" s="73"/>
      <c r="O16" s="80" t="s">
        <v>310</v>
      </c>
      <c r="P16" s="82">
        <v>43506.54033564815</v>
      </c>
      <c r="Q16" s="80" t="s">
        <v>314</v>
      </c>
      <c r="R16" s="84" t="s">
        <v>439</v>
      </c>
      <c r="S16" s="80" t="s">
        <v>473</v>
      </c>
      <c r="T16" s="80"/>
      <c r="U16" s="80"/>
      <c r="V16" s="84" t="s">
        <v>555</v>
      </c>
      <c r="W16" s="82">
        <v>43506.54033564815</v>
      </c>
      <c r="X16" s="84" t="s">
        <v>588</v>
      </c>
      <c r="Y16" s="80"/>
      <c r="Z16" s="80"/>
      <c r="AA16" s="86" t="s">
        <v>722</v>
      </c>
      <c r="AB16" s="80"/>
      <c r="AC16" s="80" t="b">
        <v>0</v>
      </c>
      <c r="AD16" s="80">
        <v>0</v>
      </c>
      <c r="AE16" s="86" t="s">
        <v>880</v>
      </c>
      <c r="AF16" s="80" t="b">
        <v>1</v>
      </c>
      <c r="AG16" s="80" t="s">
        <v>915</v>
      </c>
      <c r="AH16" s="80"/>
      <c r="AI16" s="86" t="s">
        <v>921</v>
      </c>
      <c r="AJ16" s="80" t="b">
        <v>0</v>
      </c>
      <c r="AK16" s="80">
        <v>0</v>
      </c>
      <c r="AL16" s="86" t="s">
        <v>879</v>
      </c>
      <c r="AM16" s="80" t="s">
        <v>929</v>
      </c>
      <c r="AN16" s="80" t="b">
        <v>0</v>
      </c>
      <c r="AO16" s="86" t="s">
        <v>722</v>
      </c>
      <c r="AP16" s="80" t="s">
        <v>196</v>
      </c>
      <c r="AQ16" s="80">
        <v>0</v>
      </c>
      <c r="AR16" s="80">
        <v>0</v>
      </c>
      <c r="AS16" s="80" t="s">
        <v>938</v>
      </c>
      <c r="AT16" s="80" t="s">
        <v>942</v>
      </c>
      <c r="AU16" s="80" t="s">
        <v>944</v>
      </c>
      <c r="AV16" s="80" t="s">
        <v>946</v>
      </c>
      <c r="AW16" s="80" t="s">
        <v>950</v>
      </c>
      <c r="AX16" s="80" t="s">
        <v>954</v>
      </c>
      <c r="AY16" s="80" t="s">
        <v>958</v>
      </c>
      <c r="AZ16" s="84" t="s">
        <v>960</v>
      </c>
      <c r="BA16">
        <v>1</v>
      </c>
      <c r="BB16" s="79" t="str">
        <f>REPLACE(INDEX(GroupVertices[Group],MATCH(Edges[[#This Row],[Vertex 1]],GroupVertices[Vertex],0)),1,1,"")</f>
        <v>2</v>
      </c>
      <c r="BC16" s="79" t="str">
        <f>REPLACE(INDEX(GroupVertices[Group],MATCH(Edges[[#This Row],[Vertex 2]],GroupVertices[Vertex],0)),1,1,"")</f>
        <v>2</v>
      </c>
      <c r="BD16" s="34"/>
      <c r="BE16" s="34"/>
      <c r="BF16" s="34"/>
      <c r="BG16" s="34"/>
      <c r="BH16" s="34"/>
      <c r="BI16" s="34"/>
      <c r="BJ16" s="34"/>
      <c r="BK16" s="34"/>
      <c r="BL16" s="34"/>
    </row>
    <row r="17" spans="1:64" ht="15">
      <c r="A17" s="65" t="s">
        <v>233</v>
      </c>
      <c r="B17" s="65" t="s">
        <v>285</v>
      </c>
      <c r="C17" s="66" t="s">
        <v>1555</v>
      </c>
      <c r="D17" s="67">
        <v>3</v>
      </c>
      <c r="E17" s="68" t="s">
        <v>132</v>
      </c>
      <c r="F17" s="69">
        <v>32</v>
      </c>
      <c r="G17" s="66"/>
      <c r="H17" s="70"/>
      <c r="I17" s="71"/>
      <c r="J17" s="71"/>
      <c r="K17" s="34" t="s">
        <v>65</v>
      </c>
      <c r="L17" s="78">
        <v>17</v>
      </c>
      <c r="M17" s="78"/>
      <c r="N17" s="73"/>
      <c r="O17" s="80" t="s">
        <v>310</v>
      </c>
      <c r="P17" s="82">
        <v>43506.54033564815</v>
      </c>
      <c r="Q17" s="80" t="s">
        <v>314</v>
      </c>
      <c r="R17" s="84" t="s">
        <v>439</v>
      </c>
      <c r="S17" s="80" t="s">
        <v>473</v>
      </c>
      <c r="T17" s="80"/>
      <c r="U17" s="80"/>
      <c r="V17" s="84" t="s">
        <v>555</v>
      </c>
      <c r="W17" s="82">
        <v>43506.54033564815</v>
      </c>
      <c r="X17" s="84" t="s">
        <v>588</v>
      </c>
      <c r="Y17" s="80"/>
      <c r="Z17" s="80"/>
      <c r="AA17" s="86" t="s">
        <v>722</v>
      </c>
      <c r="AB17" s="80"/>
      <c r="AC17" s="80" t="b">
        <v>0</v>
      </c>
      <c r="AD17" s="80">
        <v>0</v>
      </c>
      <c r="AE17" s="86" t="s">
        <v>880</v>
      </c>
      <c r="AF17" s="80" t="b">
        <v>1</v>
      </c>
      <c r="AG17" s="80" t="s">
        <v>915</v>
      </c>
      <c r="AH17" s="80"/>
      <c r="AI17" s="86" t="s">
        <v>921</v>
      </c>
      <c r="AJ17" s="80" t="b">
        <v>0</v>
      </c>
      <c r="AK17" s="80">
        <v>0</v>
      </c>
      <c r="AL17" s="86" t="s">
        <v>879</v>
      </c>
      <c r="AM17" s="80" t="s">
        <v>929</v>
      </c>
      <c r="AN17" s="80" t="b">
        <v>0</v>
      </c>
      <c r="AO17" s="86" t="s">
        <v>722</v>
      </c>
      <c r="AP17" s="80" t="s">
        <v>196</v>
      </c>
      <c r="AQ17" s="80">
        <v>0</v>
      </c>
      <c r="AR17" s="80">
        <v>0</v>
      </c>
      <c r="AS17" s="80" t="s">
        <v>938</v>
      </c>
      <c r="AT17" s="80" t="s">
        <v>942</v>
      </c>
      <c r="AU17" s="80" t="s">
        <v>944</v>
      </c>
      <c r="AV17" s="80" t="s">
        <v>946</v>
      </c>
      <c r="AW17" s="80" t="s">
        <v>950</v>
      </c>
      <c r="AX17" s="80" t="s">
        <v>954</v>
      </c>
      <c r="AY17" s="80" t="s">
        <v>958</v>
      </c>
      <c r="AZ17" s="84" t="s">
        <v>960</v>
      </c>
      <c r="BA17">
        <v>1</v>
      </c>
      <c r="BB17" s="79" t="str">
        <f>REPLACE(INDEX(GroupVertices[Group],MATCH(Edges[[#This Row],[Vertex 1]],GroupVertices[Vertex],0)),1,1,"")</f>
        <v>2</v>
      </c>
      <c r="BC17" s="79" t="str">
        <f>REPLACE(INDEX(GroupVertices[Group],MATCH(Edges[[#This Row],[Vertex 2]],GroupVertices[Vertex],0)),1,1,"")</f>
        <v>2</v>
      </c>
      <c r="BD17" s="34"/>
      <c r="BE17" s="34"/>
      <c r="BF17" s="34"/>
      <c r="BG17" s="34"/>
      <c r="BH17" s="34"/>
      <c r="BI17" s="34"/>
      <c r="BJ17" s="34"/>
      <c r="BK17" s="34"/>
      <c r="BL17" s="34"/>
    </row>
    <row r="18" spans="1:64" ht="15">
      <c r="A18" s="65" t="s">
        <v>233</v>
      </c>
      <c r="B18" s="65" t="s">
        <v>286</v>
      </c>
      <c r="C18" s="66" t="s">
        <v>1555</v>
      </c>
      <c r="D18" s="67">
        <v>3</v>
      </c>
      <c r="E18" s="68" t="s">
        <v>132</v>
      </c>
      <c r="F18" s="69">
        <v>32</v>
      </c>
      <c r="G18" s="66"/>
      <c r="H18" s="70"/>
      <c r="I18" s="71"/>
      <c r="J18" s="71"/>
      <c r="K18" s="34" t="s">
        <v>65</v>
      </c>
      <c r="L18" s="78">
        <v>18</v>
      </c>
      <c r="M18" s="78"/>
      <c r="N18" s="73"/>
      <c r="O18" s="80" t="s">
        <v>310</v>
      </c>
      <c r="P18" s="82">
        <v>43506.54033564815</v>
      </c>
      <c r="Q18" s="80" t="s">
        <v>314</v>
      </c>
      <c r="R18" s="84" t="s">
        <v>439</v>
      </c>
      <c r="S18" s="80" t="s">
        <v>473</v>
      </c>
      <c r="T18" s="80"/>
      <c r="U18" s="80"/>
      <c r="V18" s="84" t="s">
        <v>555</v>
      </c>
      <c r="W18" s="82">
        <v>43506.54033564815</v>
      </c>
      <c r="X18" s="84" t="s">
        <v>588</v>
      </c>
      <c r="Y18" s="80"/>
      <c r="Z18" s="80"/>
      <c r="AA18" s="86" t="s">
        <v>722</v>
      </c>
      <c r="AB18" s="80"/>
      <c r="AC18" s="80" t="b">
        <v>0</v>
      </c>
      <c r="AD18" s="80">
        <v>0</v>
      </c>
      <c r="AE18" s="86" t="s">
        <v>880</v>
      </c>
      <c r="AF18" s="80" t="b">
        <v>1</v>
      </c>
      <c r="AG18" s="80" t="s">
        <v>915</v>
      </c>
      <c r="AH18" s="80"/>
      <c r="AI18" s="86" t="s">
        <v>921</v>
      </c>
      <c r="AJ18" s="80" t="b">
        <v>0</v>
      </c>
      <c r="AK18" s="80">
        <v>0</v>
      </c>
      <c r="AL18" s="86" t="s">
        <v>879</v>
      </c>
      <c r="AM18" s="80" t="s">
        <v>929</v>
      </c>
      <c r="AN18" s="80" t="b">
        <v>0</v>
      </c>
      <c r="AO18" s="86" t="s">
        <v>722</v>
      </c>
      <c r="AP18" s="80" t="s">
        <v>196</v>
      </c>
      <c r="AQ18" s="80">
        <v>0</v>
      </c>
      <c r="AR18" s="80">
        <v>0</v>
      </c>
      <c r="AS18" s="80" t="s">
        <v>938</v>
      </c>
      <c r="AT18" s="80" t="s">
        <v>942</v>
      </c>
      <c r="AU18" s="80" t="s">
        <v>944</v>
      </c>
      <c r="AV18" s="80" t="s">
        <v>946</v>
      </c>
      <c r="AW18" s="80" t="s">
        <v>950</v>
      </c>
      <c r="AX18" s="80" t="s">
        <v>954</v>
      </c>
      <c r="AY18" s="80" t="s">
        <v>958</v>
      </c>
      <c r="AZ18" s="84" t="s">
        <v>960</v>
      </c>
      <c r="BA18">
        <v>1</v>
      </c>
      <c r="BB18" s="79" t="str">
        <f>REPLACE(INDEX(GroupVertices[Group],MATCH(Edges[[#This Row],[Vertex 1]],GroupVertices[Vertex],0)),1,1,"")</f>
        <v>2</v>
      </c>
      <c r="BC18" s="79" t="str">
        <f>REPLACE(INDEX(GroupVertices[Group],MATCH(Edges[[#This Row],[Vertex 2]],GroupVertices[Vertex],0)),1,1,"")</f>
        <v>2</v>
      </c>
      <c r="BD18" s="34"/>
      <c r="BE18" s="34"/>
      <c r="BF18" s="34"/>
      <c r="BG18" s="34"/>
      <c r="BH18" s="34"/>
      <c r="BI18" s="34"/>
      <c r="BJ18" s="34"/>
      <c r="BK18" s="34"/>
      <c r="BL18" s="34"/>
    </row>
    <row r="19" spans="1:64" ht="15">
      <c r="A19" s="65" t="s">
        <v>233</v>
      </c>
      <c r="B19" s="65" t="s">
        <v>287</v>
      </c>
      <c r="C19" s="66" t="s">
        <v>1555</v>
      </c>
      <c r="D19" s="67">
        <v>3</v>
      </c>
      <c r="E19" s="68" t="s">
        <v>132</v>
      </c>
      <c r="F19" s="69">
        <v>32</v>
      </c>
      <c r="G19" s="66"/>
      <c r="H19" s="70"/>
      <c r="I19" s="71"/>
      <c r="J19" s="71"/>
      <c r="K19" s="34" t="s">
        <v>65</v>
      </c>
      <c r="L19" s="78">
        <v>19</v>
      </c>
      <c r="M19" s="78"/>
      <c r="N19" s="73"/>
      <c r="O19" s="80" t="s">
        <v>310</v>
      </c>
      <c r="P19" s="82">
        <v>43506.54033564815</v>
      </c>
      <c r="Q19" s="80" t="s">
        <v>314</v>
      </c>
      <c r="R19" s="84" t="s">
        <v>439</v>
      </c>
      <c r="S19" s="80" t="s">
        <v>473</v>
      </c>
      <c r="T19" s="80"/>
      <c r="U19" s="80"/>
      <c r="V19" s="84" t="s">
        <v>555</v>
      </c>
      <c r="W19" s="82">
        <v>43506.54033564815</v>
      </c>
      <c r="X19" s="84" t="s">
        <v>588</v>
      </c>
      <c r="Y19" s="80"/>
      <c r="Z19" s="80"/>
      <c r="AA19" s="86" t="s">
        <v>722</v>
      </c>
      <c r="AB19" s="80"/>
      <c r="AC19" s="80" t="b">
        <v>0</v>
      </c>
      <c r="AD19" s="80">
        <v>0</v>
      </c>
      <c r="AE19" s="86" t="s">
        <v>880</v>
      </c>
      <c r="AF19" s="80" t="b">
        <v>1</v>
      </c>
      <c r="AG19" s="80" t="s">
        <v>915</v>
      </c>
      <c r="AH19" s="80"/>
      <c r="AI19" s="86" t="s">
        <v>921</v>
      </c>
      <c r="AJ19" s="80" t="b">
        <v>0</v>
      </c>
      <c r="AK19" s="80">
        <v>0</v>
      </c>
      <c r="AL19" s="86" t="s">
        <v>879</v>
      </c>
      <c r="AM19" s="80" t="s">
        <v>929</v>
      </c>
      <c r="AN19" s="80" t="b">
        <v>0</v>
      </c>
      <c r="AO19" s="86" t="s">
        <v>722</v>
      </c>
      <c r="AP19" s="80" t="s">
        <v>196</v>
      </c>
      <c r="AQ19" s="80">
        <v>0</v>
      </c>
      <c r="AR19" s="80">
        <v>0</v>
      </c>
      <c r="AS19" s="80" t="s">
        <v>938</v>
      </c>
      <c r="AT19" s="80" t="s">
        <v>942</v>
      </c>
      <c r="AU19" s="80" t="s">
        <v>944</v>
      </c>
      <c r="AV19" s="80" t="s">
        <v>946</v>
      </c>
      <c r="AW19" s="80" t="s">
        <v>950</v>
      </c>
      <c r="AX19" s="80" t="s">
        <v>954</v>
      </c>
      <c r="AY19" s="80" t="s">
        <v>958</v>
      </c>
      <c r="AZ19" s="84" t="s">
        <v>960</v>
      </c>
      <c r="BA19">
        <v>1</v>
      </c>
      <c r="BB19" s="79" t="str">
        <f>REPLACE(INDEX(GroupVertices[Group],MATCH(Edges[[#This Row],[Vertex 1]],GroupVertices[Vertex],0)),1,1,"")</f>
        <v>2</v>
      </c>
      <c r="BC19" s="79" t="str">
        <f>REPLACE(INDEX(GroupVertices[Group],MATCH(Edges[[#This Row],[Vertex 2]],GroupVertices[Vertex],0)),1,1,"")</f>
        <v>2</v>
      </c>
      <c r="BD19" s="34"/>
      <c r="BE19" s="34"/>
      <c r="BF19" s="34"/>
      <c r="BG19" s="34"/>
      <c r="BH19" s="34"/>
      <c r="BI19" s="34"/>
      <c r="BJ19" s="34"/>
      <c r="BK19" s="34"/>
      <c r="BL19" s="34"/>
    </row>
    <row r="20" spans="1:64" ht="15">
      <c r="A20" s="65" t="s">
        <v>233</v>
      </c>
      <c r="B20" s="65" t="s">
        <v>288</v>
      </c>
      <c r="C20" s="66" t="s">
        <v>1555</v>
      </c>
      <c r="D20" s="67">
        <v>3</v>
      </c>
      <c r="E20" s="68" t="s">
        <v>132</v>
      </c>
      <c r="F20" s="69">
        <v>32</v>
      </c>
      <c r="G20" s="66"/>
      <c r="H20" s="70"/>
      <c r="I20" s="71"/>
      <c r="J20" s="71"/>
      <c r="K20" s="34" t="s">
        <v>65</v>
      </c>
      <c r="L20" s="78">
        <v>20</v>
      </c>
      <c r="M20" s="78"/>
      <c r="N20" s="73"/>
      <c r="O20" s="80" t="s">
        <v>311</v>
      </c>
      <c r="P20" s="82">
        <v>43506.54033564815</v>
      </c>
      <c r="Q20" s="80" t="s">
        <v>314</v>
      </c>
      <c r="R20" s="84" t="s">
        <v>439</v>
      </c>
      <c r="S20" s="80" t="s">
        <v>473</v>
      </c>
      <c r="T20" s="80"/>
      <c r="U20" s="80"/>
      <c r="V20" s="84" t="s">
        <v>555</v>
      </c>
      <c r="W20" s="82">
        <v>43506.54033564815</v>
      </c>
      <c r="X20" s="84" t="s">
        <v>588</v>
      </c>
      <c r="Y20" s="80"/>
      <c r="Z20" s="80"/>
      <c r="AA20" s="86" t="s">
        <v>722</v>
      </c>
      <c r="AB20" s="80"/>
      <c r="AC20" s="80" t="b">
        <v>0</v>
      </c>
      <c r="AD20" s="80">
        <v>0</v>
      </c>
      <c r="AE20" s="86" t="s">
        <v>880</v>
      </c>
      <c r="AF20" s="80" t="b">
        <v>1</v>
      </c>
      <c r="AG20" s="80" t="s">
        <v>915</v>
      </c>
      <c r="AH20" s="80"/>
      <c r="AI20" s="86" t="s">
        <v>921</v>
      </c>
      <c r="AJ20" s="80" t="b">
        <v>0</v>
      </c>
      <c r="AK20" s="80">
        <v>0</v>
      </c>
      <c r="AL20" s="86" t="s">
        <v>879</v>
      </c>
      <c r="AM20" s="80" t="s">
        <v>929</v>
      </c>
      <c r="AN20" s="80" t="b">
        <v>0</v>
      </c>
      <c r="AO20" s="86" t="s">
        <v>722</v>
      </c>
      <c r="AP20" s="80" t="s">
        <v>196</v>
      </c>
      <c r="AQ20" s="80">
        <v>0</v>
      </c>
      <c r="AR20" s="80">
        <v>0</v>
      </c>
      <c r="AS20" s="80" t="s">
        <v>938</v>
      </c>
      <c r="AT20" s="80" t="s">
        <v>942</v>
      </c>
      <c r="AU20" s="80" t="s">
        <v>944</v>
      </c>
      <c r="AV20" s="80" t="s">
        <v>946</v>
      </c>
      <c r="AW20" s="80" t="s">
        <v>950</v>
      </c>
      <c r="AX20" s="80" t="s">
        <v>954</v>
      </c>
      <c r="AY20" s="80" t="s">
        <v>958</v>
      </c>
      <c r="AZ20" s="84" t="s">
        <v>960</v>
      </c>
      <c r="BA20">
        <v>1</v>
      </c>
      <c r="BB20" s="79" t="str">
        <f>REPLACE(INDEX(GroupVertices[Group],MATCH(Edges[[#This Row],[Vertex 1]],GroupVertices[Vertex],0)),1,1,"")</f>
        <v>2</v>
      </c>
      <c r="BC20" s="79" t="str">
        <f>REPLACE(INDEX(GroupVertices[Group],MATCH(Edges[[#This Row],[Vertex 2]],GroupVertices[Vertex],0)),1,1,"")</f>
        <v>2</v>
      </c>
      <c r="BD20" s="34"/>
      <c r="BE20" s="34"/>
      <c r="BF20" s="34"/>
      <c r="BG20" s="34"/>
      <c r="BH20" s="34"/>
      <c r="BI20" s="34"/>
      <c r="BJ20" s="34"/>
      <c r="BK20" s="34"/>
      <c r="BL20" s="34"/>
    </row>
    <row r="21" spans="1:64" ht="15">
      <c r="A21" s="65" t="s">
        <v>233</v>
      </c>
      <c r="B21" s="65" t="s">
        <v>253</v>
      </c>
      <c r="C21" s="66" t="s">
        <v>1555</v>
      </c>
      <c r="D21" s="67">
        <v>3</v>
      </c>
      <c r="E21" s="68" t="s">
        <v>132</v>
      </c>
      <c r="F21" s="69">
        <v>32</v>
      </c>
      <c r="G21" s="66"/>
      <c r="H21" s="70"/>
      <c r="I21" s="71"/>
      <c r="J21" s="71"/>
      <c r="K21" s="34" t="s">
        <v>65</v>
      </c>
      <c r="L21" s="78">
        <v>21</v>
      </c>
      <c r="M21" s="78"/>
      <c r="N21" s="73"/>
      <c r="O21" s="80" t="s">
        <v>310</v>
      </c>
      <c r="P21" s="82">
        <v>43506.54033564815</v>
      </c>
      <c r="Q21" s="80" t="s">
        <v>314</v>
      </c>
      <c r="R21" s="84" t="s">
        <v>439</v>
      </c>
      <c r="S21" s="80" t="s">
        <v>473</v>
      </c>
      <c r="T21" s="80"/>
      <c r="U21" s="80"/>
      <c r="V21" s="84" t="s">
        <v>555</v>
      </c>
      <c r="W21" s="82">
        <v>43506.54033564815</v>
      </c>
      <c r="X21" s="84" t="s">
        <v>588</v>
      </c>
      <c r="Y21" s="80"/>
      <c r="Z21" s="80"/>
      <c r="AA21" s="86" t="s">
        <v>722</v>
      </c>
      <c r="AB21" s="80"/>
      <c r="AC21" s="80" t="b">
        <v>0</v>
      </c>
      <c r="AD21" s="80">
        <v>0</v>
      </c>
      <c r="AE21" s="86" t="s">
        <v>880</v>
      </c>
      <c r="AF21" s="80" t="b">
        <v>1</v>
      </c>
      <c r="AG21" s="80" t="s">
        <v>915</v>
      </c>
      <c r="AH21" s="80"/>
      <c r="AI21" s="86" t="s">
        <v>921</v>
      </c>
      <c r="AJ21" s="80" t="b">
        <v>0</v>
      </c>
      <c r="AK21" s="80">
        <v>0</v>
      </c>
      <c r="AL21" s="86" t="s">
        <v>879</v>
      </c>
      <c r="AM21" s="80" t="s">
        <v>929</v>
      </c>
      <c r="AN21" s="80" t="b">
        <v>0</v>
      </c>
      <c r="AO21" s="86" t="s">
        <v>722</v>
      </c>
      <c r="AP21" s="80" t="s">
        <v>196</v>
      </c>
      <c r="AQ21" s="80">
        <v>0</v>
      </c>
      <c r="AR21" s="80">
        <v>0</v>
      </c>
      <c r="AS21" s="80" t="s">
        <v>938</v>
      </c>
      <c r="AT21" s="80" t="s">
        <v>942</v>
      </c>
      <c r="AU21" s="80" t="s">
        <v>944</v>
      </c>
      <c r="AV21" s="80" t="s">
        <v>946</v>
      </c>
      <c r="AW21" s="80" t="s">
        <v>950</v>
      </c>
      <c r="AX21" s="80" t="s">
        <v>954</v>
      </c>
      <c r="AY21" s="80" t="s">
        <v>958</v>
      </c>
      <c r="AZ21" s="84" t="s">
        <v>960</v>
      </c>
      <c r="BA21">
        <v>1</v>
      </c>
      <c r="BB21" s="79" t="str">
        <f>REPLACE(INDEX(GroupVertices[Group],MATCH(Edges[[#This Row],[Vertex 1]],GroupVertices[Vertex],0)),1,1,"")</f>
        <v>2</v>
      </c>
      <c r="BC21" s="79" t="str">
        <f>REPLACE(INDEX(GroupVertices[Group],MATCH(Edges[[#This Row],[Vertex 2]],GroupVertices[Vertex],0)),1,1,"")</f>
        <v>2</v>
      </c>
      <c r="BD21" s="34"/>
      <c r="BE21" s="34"/>
      <c r="BF21" s="34"/>
      <c r="BG21" s="34"/>
      <c r="BH21" s="34"/>
      <c r="BI21" s="34"/>
      <c r="BJ21" s="34"/>
      <c r="BK21" s="34"/>
      <c r="BL21" s="34"/>
    </row>
    <row r="22" spans="1:64" ht="15">
      <c r="A22" s="65" t="s">
        <v>233</v>
      </c>
      <c r="B22" s="65" t="s">
        <v>250</v>
      </c>
      <c r="C22" s="66" t="s">
        <v>1555</v>
      </c>
      <c r="D22" s="67">
        <v>3</v>
      </c>
      <c r="E22" s="68" t="s">
        <v>132</v>
      </c>
      <c r="F22" s="69">
        <v>32</v>
      </c>
      <c r="G22" s="66"/>
      <c r="H22" s="70"/>
      <c r="I22" s="71"/>
      <c r="J22" s="71"/>
      <c r="K22" s="34" t="s">
        <v>65</v>
      </c>
      <c r="L22" s="78">
        <v>22</v>
      </c>
      <c r="M22" s="78"/>
      <c r="N22" s="73"/>
      <c r="O22" s="80" t="s">
        <v>310</v>
      </c>
      <c r="P22" s="82">
        <v>43506.54033564815</v>
      </c>
      <c r="Q22" s="80" t="s">
        <v>314</v>
      </c>
      <c r="R22" s="84" t="s">
        <v>439</v>
      </c>
      <c r="S22" s="80" t="s">
        <v>473</v>
      </c>
      <c r="T22" s="80"/>
      <c r="U22" s="80"/>
      <c r="V22" s="84" t="s">
        <v>555</v>
      </c>
      <c r="W22" s="82">
        <v>43506.54033564815</v>
      </c>
      <c r="X22" s="84" t="s">
        <v>588</v>
      </c>
      <c r="Y22" s="80"/>
      <c r="Z22" s="80"/>
      <c r="AA22" s="86" t="s">
        <v>722</v>
      </c>
      <c r="AB22" s="80"/>
      <c r="AC22" s="80" t="b">
        <v>0</v>
      </c>
      <c r="AD22" s="80">
        <v>0</v>
      </c>
      <c r="AE22" s="86" t="s">
        <v>880</v>
      </c>
      <c r="AF22" s="80" t="b">
        <v>1</v>
      </c>
      <c r="AG22" s="80" t="s">
        <v>915</v>
      </c>
      <c r="AH22" s="80"/>
      <c r="AI22" s="86" t="s">
        <v>921</v>
      </c>
      <c r="AJ22" s="80" t="b">
        <v>0</v>
      </c>
      <c r="AK22" s="80">
        <v>0</v>
      </c>
      <c r="AL22" s="86" t="s">
        <v>879</v>
      </c>
      <c r="AM22" s="80" t="s">
        <v>929</v>
      </c>
      <c r="AN22" s="80" t="b">
        <v>0</v>
      </c>
      <c r="AO22" s="86" t="s">
        <v>722</v>
      </c>
      <c r="AP22" s="80" t="s">
        <v>196</v>
      </c>
      <c r="AQ22" s="80">
        <v>0</v>
      </c>
      <c r="AR22" s="80">
        <v>0</v>
      </c>
      <c r="AS22" s="80" t="s">
        <v>938</v>
      </c>
      <c r="AT22" s="80" t="s">
        <v>942</v>
      </c>
      <c r="AU22" s="80" t="s">
        <v>944</v>
      </c>
      <c r="AV22" s="80" t="s">
        <v>946</v>
      </c>
      <c r="AW22" s="80" t="s">
        <v>950</v>
      </c>
      <c r="AX22" s="80" t="s">
        <v>954</v>
      </c>
      <c r="AY22" s="80" t="s">
        <v>958</v>
      </c>
      <c r="AZ22" s="84" t="s">
        <v>960</v>
      </c>
      <c r="BA22">
        <v>1</v>
      </c>
      <c r="BB22" s="79" t="str">
        <f>REPLACE(INDEX(GroupVertices[Group],MATCH(Edges[[#This Row],[Vertex 1]],GroupVertices[Vertex],0)),1,1,"")</f>
        <v>2</v>
      </c>
      <c r="BC22" s="79" t="str">
        <f>REPLACE(INDEX(GroupVertices[Group],MATCH(Edges[[#This Row],[Vertex 2]],GroupVertices[Vertex],0)),1,1,"")</f>
        <v>1</v>
      </c>
      <c r="BD22" s="34"/>
      <c r="BE22" s="34"/>
      <c r="BF22" s="34"/>
      <c r="BG22" s="34"/>
      <c r="BH22" s="34"/>
      <c r="BI22" s="34"/>
      <c r="BJ22" s="34"/>
      <c r="BK22" s="34"/>
      <c r="BL22" s="34"/>
    </row>
    <row r="23" spans="1:64" ht="15">
      <c r="A23" s="65" t="s">
        <v>234</v>
      </c>
      <c r="B23" s="65" t="s">
        <v>289</v>
      </c>
      <c r="C23" s="66" t="s">
        <v>1555</v>
      </c>
      <c r="D23" s="67">
        <v>3</v>
      </c>
      <c r="E23" s="68" t="s">
        <v>132</v>
      </c>
      <c r="F23" s="69">
        <v>32</v>
      </c>
      <c r="G23" s="66"/>
      <c r="H23" s="70"/>
      <c r="I23" s="71"/>
      <c r="J23" s="71"/>
      <c r="K23" s="34" t="s">
        <v>65</v>
      </c>
      <c r="L23" s="78">
        <v>23</v>
      </c>
      <c r="M23" s="78"/>
      <c r="N23" s="73"/>
      <c r="O23" s="80" t="s">
        <v>310</v>
      </c>
      <c r="P23" s="82">
        <v>43507.72694444445</v>
      </c>
      <c r="Q23" s="80" t="s">
        <v>315</v>
      </c>
      <c r="R23" s="84" t="s">
        <v>440</v>
      </c>
      <c r="S23" s="80" t="s">
        <v>474</v>
      </c>
      <c r="T23" s="80" t="s">
        <v>494</v>
      </c>
      <c r="U23" s="80"/>
      <c r="V23" s="84" t="s">
        <v>556</v>
      </c>
      <c r="W23" s="82">
        <v>43507.72694444445</v>
      </c>
      <c r="X23" s="84" t="s">
        <v>589</v>
      </c>
      <c r="Y23" s="80"/>
      <c r="Z23" s="80"/>
      <c r="AA23" s="86" t="s">
        <v>723</v>
      </c>
      <c r="AB23" s="86" t="s">
        <v>855</v>
      </c>
      <c r="AC23" s="80" t="b">
        <v>0</v>
      </c>
      <c r="AD23" s="80">
        <v>1</v>
      </c>
      <c r="AE23" s="86" t="s">
        <v>881</v>
      </c>
      <c r="AF23" s="80" t="b">
        <v>0</v>
      </c>
      <c r="AG23" s="80" t="s">
        <v>914</v>
      </c>
      <c r="AH23" s="80"/>
      <c r="AI23" s="86" t="s">
        <v>879</v>
      </c>
      <c r="AJ23" s="80" t="b">
        <v>0</v>
      </c>
      <c r="AK23" s="80">
        <v>0</v>
      </c>
      <c r="AL23" s="86" t="s">
        <v>879</v>
      </c>
      <c r="AM23" s="80" t="s">
        <v>930</v>
      </c>
      <c r="AN23" s="80" t="b">
        <v>0</v>
      </c>
      <c r="AO23" s="86" t="s">
        <v>855</v>
      </c>
      <c r="AP23" s="80" t="s">
        <v>196</v>
      </c>
      <c r="AQ23" s="80">
        <v>0</v>
      </c>
      <c r="AR23" s="80">
        <v>0</v>
      </c>
      <c r="AS23" s="80" t="s">
        <v>939</v>
      </c>
      <c r="AT23" s="80" t="s">
        <v>943</v>
      </c>
      <c r="AU23" s="80" t="s">
        <v>945</v>
      </c>
      <c r="AV23" s="80" t="s">
        <v>947</v>
      </c>
      <c r="AW23" s="80" t="s">
        <v>951</v>
      </c>
      <c r="AX23" s="80" t="s">
        <v>955</v>
      </c>
      <c r="AY23" s="80" t="s">
        <v>959</v>
      </c>
      <c r="AZ23" s="84" t="s">
        <v>961</v>
      </c>
      <c r="BA23">
        <v>1</v>
      </c>
      <c r="BB23" s="79" t="str">
        <f>REPLACE(INDEX(GroupVertices[Group],MATCH(Edges[[#This Row],[Vertex 1]],GroupVertices[Vertex],0)),1,1,"")</f>
        <v>5</v>
      </c>
      <c r="BC23" s="79" t="str">
        <f>REPLACE(INDEX(GroupVertices[Group],MATCH(Edges[[#This Row],[Vertex 2]],GroupVertices[Vertex],0)),1,1,"")</f>
        <v>5</v>
      </c>
      <c r="BD23" s="34"/>
      <c r="BE23" s="34"/>
      <c r="BF23" s="34"/>
      <c r="BG23" s="34"/>
      <c r="BH23" s="34"/>
      <c r="BI23" s="34"/>
      <c r="BJ23" s="34"/>
      <c r="BK23" s="34"/>
      <c r="BL23" s="34"/>
    </row>
    <row r="24" spans="1:64" ht="15">
      <c r="A24" s="65" t="s">
        <v>234</v>
      </c>
      <c r="B24" s="65" t="s">
        <v>290</v>
      </c>
      <c r="C24" s="66" t="s">
        <v>1555</v>
      </c>
      <c r="D24" s="67">
        <v>3</v>
      </c>
      <c r="E24" s="68" t="s">
        <v>132</v>
      </c>
      <c r="F24" s="69">
        <v>32</v>
      </c>
      <c r="G24" s="66"/>
      <c r="H24" s="70"/>
      <c r="I24" s="71"/>
      <c r="J24" s="71"/>
      <c r="K24" s="34" t="s">
        <v>65</v>
      </c>
      <c r="L24" s="78">
        <v>24</v>
      </c>
      <c r="M24" s="78"/>
      <c r="N24" s="73"/>
      <c r="O24" s="80" t="s">
        <v>310</v>
      </c>
      <c r="P24" s="82">
        <v>43507.72694444445</v>
      </c>
      <c r="Q24" s="80" t="s">
        <v>315</v>
      </c>
      <c r="R24" s="84" t="s">
        <v>440</v>
      </c>
      <c r="S24" s="80" t="s">
        <v>474</v>
      </c>
      <c r="T24" s="80" t="s">
        <v>494</v>
      </c>
      <c r="U24" s="80"/>
      <c r="V24" s="84" t="s">
        <v>556</v>
      </c>
      <c r="W24" s="82">
        <v>43507.72694444445</v>
      </c>
      <c r="X24" s="84" t="s">
        <v>589</v>
      </c>
      <c r="Y24" s="80"/>
      <c r="Z24" s="80"/>
      <c r="AA24" s="86" t="s">
        <v>723</v>
      </c>
      <c r="AB24" s="86" t="s">
        <v>855</v>
      </c>
      <c r="AC24" s="80" t="b">
        <v>0</v>
      </c>
      <c r="AD24" s="80">
        <v>1</v>
      </c>
      <c r="AE24" s="86" t="s">
        <v>881</v>
      </c>
      <c r="AF24" s="80" t="b">
        <v>0</v>
      </c>
      <c r="AG24" s="80" t="s">
        <v>914</v>
      </c>
      <c r="AH24" s="80"/>
      <c r="AI24" s="86" t="s">
        <v>879</v>
      </c>
      <c r="AJ24" s="80" t="b">
        <v>0</v>
      </c>
      <c r="AK24" s="80">
        <v>0</v>
      </c>
      <c r="AL24" s="86" t="s">
        <v>879</v>
      </c>
      <c r="AM24" s="80" t="s">
        <v>930</v>
      </c>
      <c r="AN24" s="80" t="b">
        <v>0</v>
      </c>
      <c r="AO24" s="86" t="s">
        <v>855</v>
      </c>
      <c r="AP24" s="80" t="s">
        <v>196</v>
      </c>
      <c r="AQ24" s="80">
        <v>0</v>
      </c>
      <c r="AR24" s="80">
        <v>0</v>
      </c>
      <c r="AS24" s="80" t="s">
        <v>939</v>
      </c>
      <c r="AT24" s="80" t="s">
        <v>943</v>
      </c>
      <c r="AU24" s="80" t="s">
        <v>945</v>
      </c>
      <c r="AV24" s="80" t="s">
        <v>947</v>
      </c>
      <c r="AW24" s="80" t="s">
        <v>951</v>
      </c>
      <c r="AX24" s="80" t="s">
        <v>955</v>
      </c>
      <c r="AY24" s="80" t="s">
        <v>959</v>
      </c>
      <c r="AZ24" s="84" t="s">
        <v>961</v>
      </c>
      <c r="BA24">
        <v>1</v>
      </c>
      <c r="BB24" s="79" t="str">
        <f>REPLACE(INDEX(GroupVertices[Group],MATCH(Edges[[#This Row],[Vertex 1]],GroupVertices[Vertex],0)),1,1,"")</f>
        <v>5</v>
      </c>
      <c r="BC24" s="79" t="str">
        <f>REPLACE(INDEX(GroupVertices[Group],MATCH(Edges[[#This Row],[Vertex 2]],GroupVertices[Vertex],0)),1,1,"")</f>
        <v>5</v>
      </c>
      <c r="BD24" s="34"/>
      <c r="BE24" s="34"/>
      <c r="BF24" s="34"/>
      <c r="BG24" s="34"/>
      <c r="BH24" s="34"/>
      <c r="BI24" s="34"/>
      <c r="BJ24" s="34"/>
      <c r="BK24" s="34"/>
      <c r="BL24" s="34"/>
    </row>
    <row r="25" spans="1:64" ht="15">
      <c r="A25" s="65" t="s">
        <v>234</v>
      </c>
      <c r="B25" s="65" t="s">
        <v>291</v>
      </c>
      <c r="C25" s="66" t="s">
        <v>1555</v>
      </c>
      <c r="D25" s="67">
        <v>3</v>
      </c>
      <c r="E25" s="68" t="s">
        <v>132</v>
      </c>
      <c r="F25" s="69">
        <v>32</v>
      </c>
      <c r="G25" s="66"/>
      <c r="H25" s="70"/>
      <c r="I25" s="71"/>
      <c r="J25" s="71"/>
      <c r="K25" s="34" t="s">
        <v>65</v>
      </c>
      <c r="L25" s="78">
        <v>25</v>
      </c>
      <c r="M25" s="78"/>
      <c r="N25" s="73"/>
      <c r="O25" s="80" t="s">
        <v>311</v>
      </c>
      <c r="P25" s="82">
        <v>43507.72694444445</v>
      </c>
      <c r="Q25" s="80" t="s">
        <v>315</v>
      </c>
      <c r="R25" s="84" t="s">
        <v>440</v>
      </c>
      <c r="S25" s="80" t="s">
        <v>474</v>
      </c>
      <c r="T25" s="80" t="s">
        <v>494</v>
      </c>
      <c r="U25" s="80"/>
      <c r="V25" s="84" t="s">
        <v>556</v>
      </c>
      <c r="W25" s="82">
        <v>43507.72694444445</v>
      </c>
      <c r="X25" s="84" t="s">
        <v>589</v>
      </c>
      <c r="Y25" s="80"/>
      <c r="Z25" s="80"/>
      <c r="AA25" s="86" t="s">
        <v>723</v>
      </c>
      <c r="AB25" s="86" t="s">
        <v>855</v>
      </c>
      <c r="AC25" s="80" t="b">
        <v>0</v>
      </c>
      <c r="AD25" s="80">
        <v>1</v>
      </c>
      <c r="AE25" s="86" t="s">
        <v>881</v>
      </c>
      <c r="AF25" s="80" t="b">
        <v>0</v>
      </c>
      <c r="AG25" s="80" t="s">
        <v>914</v>
      </c>
      <c r="AH25" s="80"/>
      <c r="AI25" s="86" t="s">
        <v>879</v>
      </c>
      <c r="AJ25" s="80" t="b">
        <v>0</v>
      </c>
      <c r="AK25" s="80">
        <v>0</v>
      </c>
      <c r="AL25" s="86" t="s">
        <v>879</v>
      </c>
      <c r="AM25" s="80" t="s">
        <v>930</v>
      </c>
      <c r="AN25" s="80" t="b">
        <v>0</v>
      </c>
      <c r="AO25" s="86" t="s">
        <v>855</v>
      </c>
      <c r="AP25" s="80" t="s">
        <v>196</v>
      </c>
      <c r="AQ25" s="80">
        <v>0</v>
      </c>
      <c r="AR25" s="80">
        <v>0</v>
      </c>
      <c r="AS25" s="80" t="s">
        <v>939</v>
      </c>
      <c r="AT25" s="80" t="s">
        <v>943</v>
      </c>
      <c r="AU25" s="80" t="s">
        <v>945</v>
      </c>
      <c r="AV25" s="80" t="s">
        <v>947</v>
      </c>
      <c r="AW25" s="80" t="s">
        <v>951</v>
      </c>
      <c r="AX25" s="80" t="s">
        <v>955</v>
      </c>
      <c r="AY25" s="80" t="s">
        <v>959</v>
      </c>
      <c r="AZ25" s="84" t="s">
        <v>961</v>
      </c>
      <c r="BA25">
        <v>1</v>
      </c>
      <c r="BB25" s="79" t="str">
        <f>REPLACE(INDEX(GroupVertices[Group],MATCH(Edges[[#This Row],[Vertex 1]],GroupVertices[Vertex],0)),1,1,"")</f>
        <v>5</v>
      </c>
      <c r="BC25" s="79" t="str">
        <f>REPLACE(INDEX(GroupVertices[Group],MATCH(Edges[[#This Row],[Vertex 2]],GroupVertices[Vertex],0)),1,1,"")</f>
        <v>5</v>
      </c>
      <c r="BD25" s="34"/>
      <c r="BE25" s="34"/>
      <c r="BF25" s="34"/>
      <c r="BG25" s="34"/>
      <c r="BH25" s="34"/>
      <c r="BI25" s="34"/>
      <c r="BJ25" s="34"/>
      <c r="BK25" s="34"/>
      <c r="BL25" s="34"/>
    </row>
    <row r="26" spans="1:64" ht="15">
      <c r="A26" s="65" t="s">
        <v>235</v>
      </c>
      <c r="B26" s="65" t="s">
        <v>235</v>
      </c>
      <c r="C26" s="66" t="s">
        <v>1555</v>
      </c>
      <c r="D26" s="67">
        <v>3</v>
      </c>
      <c r="E26" s="68" t="s">
        <v>132</v>
      </c>
      <c r="F26" s="69">
        <v>32</v>
      </c>
      <c r="G26" s="66"/>
      <c r="H26" s="70"/>
      <c r="I26" s="71"/>
      <c r="J26" s="71"/>
      <c r="K26" s="34" t="s">
        <v>65</v>
      </c>
      <c r="L26" s="78">
        <v>26</v>
      </c>
      <c r="M26" s="78"/>
      <c r="N26" s="73"/>
      <c r="O26" s="80" t="s">
        <v>196</v>
      </c>
      <c r="P26" s="82">
        <v>43507.89627314815</v>
      </c>
      <c r="Q26" s="80" t="s">
        <v>316</v>
      </c>
      <c r="R26" s="80"/>
      <c r="S26" s="80"/>
      <c r="T26" s="80"/>
      <c r="U26" s="80"/>
      <c r="V26" s="84" t="s">
        <v>557</v>
      </c>
      <c r="W26" s="82">
        <v>43507.89627314815</v>
      </c>
      <c r="X26" s="84" t="s">
        <v>590</v>
      </c>
      <c r="Y26" s="80"/>
      <c r="Z26" s="80"/>
      <c r="AA26" s="86" t="s">
        <v>724</v>
      </c>
      <c r="AB26" s="80"/>
      <c r="AC26" s="80" t="b">
        <v>0</v>
      </c>
      <c r="AD26" s="80">
        <v>0</v>
      </c>
      <c r="AE26" s="86" t="s">
        <v>879</v>
      </c>
      <c r="AF26" s="80" t="b">
        <v>0</v>
      </c>
      <c r="AG26" s="80" t="s">
        <v>914</v>
      </c>
      <c r="AH26" s="80"/>
      <c r="AI26" s="86" t="s">
        <v>879</v>
      </c>
      <c r="AJ26" s="80" t="b">
        <v>0</v>
      </c>
      <c r="AK26" s="80">
        <v>0</v>
      </c>
      <c r="AL26" s="86" t="s">
        <v>879</v>
      </c>
      <c r="AM26" s="80" t="s">
        <v>931</v>
      </c>
      <c r="AN26" s="80" t="b">
        <v>0</v>
      </c>
      <c r="AO26" s="86" t="s">
        <v>724</v>
      </c>
      <c r="AP26" s="80" t="s">
        <v>196</v>
      </c>
      <c r="AQ26" s="80">
        <v>0</v>
      </c>
      <c r="AR26" s="80">
        <v>0</v>
      </c>
      <c r="AS26" s="80"/>
      <c r="AT26" s="80"/>
      <c r="AU26" s="80"/>
      <c r="AV26" s="80"/>
      <c r="AW26" s="80"/>
      <c r="AX26" s="80"/>
      <c r="AY26" s="80"/>
      <c r="AZ26" s="80"/>
      <c r="BA26">
        <v>1</v>
      </c>
      <c r="BB26" s="79" t="str">
        <f>REPLACE(INDEX(GroupVertices[Group],MATCH(Edges[[#This Row],[Vertex 1]],GroupVertices[Vertex],0)),1,1,"")</f>
        <v>6</v>
      </c>
      <c r="BC26" s="79" t="str">
        <f>REPLACE(INDEX(GroupVertices[Group],MATCH(Edges[[#This Row],[Vertex 2]],GroupVertices[Vertex],0)),1,1,"")</f>
        <v>6</v>
      </c>
      <c r="BD26" s="34"/>
      <c r="BE26" s="34"/>
      <c r="BF26" s="34"/>
      <c r="BG26" s="34"/>
      <c r="BH26" s="34"/>
      <c r="BI26" s="34"/>
      <c r="BJ26" s="34"/>
      <c r="BK26" s="34"/>
      <c r="BL26" s="34"/>
    </row>
    <row r="27" spans="1:64" ht="15">
      <c r="A27" s="65" t="s">
        <v>236</v>
      </c>
      <c r="B27" s="65" t="s">
        <v>292</v>
      </c>
      <c r="C27" s="66" t="s">
        <v>1555</v>
      </c>
      <c r="D27" s="67">
        <v>3</v>
      </c>
      <c r="E27" s="68" t="s">
        <v>132</v>
      </c>
      <c r="F27" s="69">
        <v>32</v>
      </c>
      <c r="G27" s="66"/>
      <c r="H27" s="70"/>
      <c r="I27" s="71"/>
      <c r="J27" s="71"/>
      <c r="K27" s="34" t="s">
        <v>65</v>
      </c>
      <c r="L27" s="78">
        <v>27</v>
      </c>
      <c r="M27" s="78"/>
      <c r="N27" s="73"/>
      <c r="O27" s="80" t="s">
        <v>310</v>
      </c>
      <c r="P27" s="82">
        <v>43509.354467592595</v>
      </c>
      <c r="Q27" s="80" t="s">
        <v>317</v>
      </c>
      <c r="R27" s="84" t="s">
        <v>441</v>
      </c>
      <c r="S27" s="80" t="s">
        <v>475</v>
      </c>
      <c r="T27" s="80"/>
      <c r="U27" s="80"/>
      <c r="V27" s="84" t="s">
        <v>558</v>
      </c>
      <c r="W27" s="82">
        <v>43509.354467592595</v>
      </c>
      <c r="X27" s="84" t="s">
        <v>591</v>
      </c>
      <c r="Y27" s="80"/>
      <c r="Z27" s="80"/>
      <c r="AA27" s="86" t="s">
        <v>725</v>
      </c>
      <c r="AB27" s="80"/>
      <c r="AC27" s="80" t="b">
        <v>0</v>
      </c>
      <c r="AD27" s="80">
        <v>1</v>
      </c>
      <c r="AE27" s="86" t="s">
        <v>879</v>
      </c>
      <c r="AF27" s="80" t="b">
        <v>0</v>
      </c>
      <c r="AG27" s="80" t="s">
        <v>916</v>
      </c>
      <c r="AH27" s="80"/>
      <c r="AI27" s="86" t="s">
        <v>879</v>
      </c>
      <c r="AJ27" s="80" t="b">
        <v>0</v>
      </c>
      <c r="AK27" s="80">
        <v>0</v>
      </c>
      <c r="AL27" s="86" t="s">
        <v>879</v>
      </c>
      <c r="AM27" s="80" t="s">
        <v>932</v>
      </c>
      <c r="AN27" s="80" t="b">
        <v>0</v>
      </c>
      <c r="AO27" s="86" t="s">
        <v>725</v>
      </c>
      <c r="AP27" s="80" t="s">
        <v>196</v>
      </c>
      <c r="AQ27" s="80">
        <v>0</v>
      </c>
      <c r="AR27" s="80">
        <v>0</v>
      </c>
      <c r="AS27" s="80"/>
      <c r="AT27" s="80"/>
      <c r="AU27" s="80"/>
      <c r="AV27" s="80"/>
      <c r="AW27" s="80"/>
      <c r="AX27" s="80"/>
      <c r="AY27" s="80"/>
      <c r="AZ27" s="80"/>
      <c r="BA27">
        <v>1</v>
      </c>
      <c r="BB27" s="79" t="str">
        <f>REPLACE(INDEX(GroupVertices[Group],MATCH(Edges[[#This Row],[Vertex 1]],GroupVertices[Vertex],0)),1,1,"")</f>
        <v>13</v>
      </c>
      <c r="BC27" s="79" t="str">
        <f>REPLACE(INDEX(GroupVertices[Group],MATCH(Edges[[#This Row],[Vertex 2]],GroupVertices[Vertex],0)),1,1,"")</f>
        <v>13</v>
      </c>
      <c r="BD27" s="34"/>
      <c r="BE27" s="34"/>
      <c r="BF27" s="34"/>
      <c r="BG27" s="34"/>
      <c r="BH27" s="34"/>
      <c r="BI27" s="34"/>
      <c r="BJ27" s="34"/>
      <c r="BK27" s="34"/>
      <c r="BL27" s="34"/>
    </row>
    <row r="28" spans="1:64" ht="15">
      <c r="A28" s="65" t="s">
        <v>236</v>
      </c>
      <c r="B28" s="65" t="s">
        <v>236</v>
      </c>
      <c r="C28" s="66" t="s">
        <v>1555</v>
      </c>
      <c r="D28" s="67">
        <v>3</v>
      </c>
      <c r="E28" s="68" t="s">
        <v>132</v>
      </c>
      <c r="F28" s="69">
        <v>32</v>
      </c>
      <c r="G28" s="66"/>
      <c r="H28" s="70"/>
      <c r="I28" s="71"/>
      <c r="J28" s="71"/>
      <c r="K28" s="34" t="s">
        <v>65</v>
      </c>
      <c r="L28" s="78">
        <v>28</v>
      </c>
      <c r="M28" s="78"/>
      <c r="N28" s="73"/>
      <c r="O28" s="80" t="s">
        <v>196</v>
      </c>
      <c r="P28" s="82">
        <v>43507.35444444444</v>
      </c>
      <c r="Q28" s="80" t="s">
        <v>318</v>
      </c>
      <c r="R28" s="84" t="s">
        <v>442</v>
      </c>
      <c r="S28" s="80" t="s">
        <v>476</v>
      </c>
      <c r="T28" s="80" t="s">
        <v>495</v>
      </c>
      <c r="U28" s="80"/>
      <c r="V28" s="84" t="s">
        <v>558</v>
      </c>
      <c r="W28" s="82">
        <v>43507.35444444444</v>
      </c>
      <c r="X28" s="84" t="s">
        <v>592</v>
      </c>
      <c r="Y28" s="80"/>
      <c r="Z28" s="80"/>
      <c r="AA28" s="86" t="s">
        <v>726</v>
      </c>
      <c r="AB28" s="80"/>
      <c r="AC28" s="80" t="b">
        <v>0</v>
      </c>
      <c r="AD28" s="80">
        <v>0</v>
      </c>
      <c r="AE28" s="86" t="s">
        <v>879</v>
      </c>
      <c r="AF28" s="80" t="b">
        <v>0</v>
      </c>
      <c r="AG28" s="80" t="s">
        <v>916</v>
      </c>
      <c r="AH28" s="80"/>
      <c r="AI28" s="86" t="s">
        <v>879</v>
      </c>
      <c r="AJ28" s="80" t="b">
        <v>0</v>
      </c>
      <c r="AK28" s="80">
        <v>0</v>
      </c>
      <c r="AL28" s="86" t="s">
        <v>879</v>
      </c>
      <c r="AM28" s="80" t="s">
        <v>932</v>
      </c>
      <c r="AN28" s="80" t="b">
        <v>0</v>
      </c>
      <c r="AO28" s="86" t="s">
        <v>726</v>
      </c>
      <c r="AP28" s="80" t="s">
        <v>196</v>
      </c>
      <c r="AQ28" s="80">
        <v>0</v>
      </c>
      <c r="AR28" s="80">
        <v>0</v>
      </c>
      <c r="AS28" s="80"/>
      <c r="AT28" s="80"/>
      <c r="AU28" s="80"/>
      <c r="AV28" s="80"/>
      <c r="AW28" s="80"/>
      <c r="AX28" s="80"/>
      <c r="AY28" s="80"/>
      <c r="AZ28" s="80"/>
      <c r="BA28">
        <v>1</v>
      </c>
      <c r="BB28" s="79" t="str">
        <f>REPLACE(INDEX(GroupVertices[Group],MATCH(Edges[[#This Row],[Vertex 1]],GroupVertices[Vertex],0)),1,1,"")</f>
        <v>13</v>
      </c>
      <c r="BC28" s="79" t="str">
        <f>REPLACE(INDEX(GroupVertices[Group],MATCH(Edges[[#This Row],[Vertex 2]],GroupVertices[Vertex],0)),1,1,"")</f>
        <v>13</v>
      </c>
      <c r="BD28" s="34"/>
      <c r="BE28" s="34"/>
      <c r="BF28" s="34"/>
      <c r="BG28" s="34"/>
      <c r="BH28" s="34"/>
      <c r="BI28" s="34"/>
      <c r="BJ28" s="34"/>
      <c r="BK28" s="34"/>
      <c r="BL28" s="34"/>
    </row>
    <row r="29" spans="1:64" ht="15">
      <c r="A29" s="65" t="s">
        <v>237</v>
      </c>
      <c r="B29" s="65" t="s">
        <v>293</v>
      </c>
      <c r="C29" s="66" t="s">
        <v>1555</v>
      </c>
      <c r="D29" s="67">
        <v>3</v>
      </c>
      <c r="E29" s="68" t="s">
        <v>132</v>
      </c>
      <c r="F29" s="69">
        <v>32</v>
      </c>
      <c r="G29" s="66"/>
      <c r="H29" s="70"/>
      <c r="I29" s="71"/>
      <c r="J29" s="71"/>
      <c r="K29" s="34" t="s">
        <v>65</v>
      </c>
      <c r="L29" s="78">
        <v>29</v>
      </c>
      <c r="M29" s="78"/>
      <c r="N29" s="73"/>
      <c r="O29" s="80" t="s">
        <v>311</v>
      </c>
      <c r="P29" s="82">
        <v>43509.88255787037</v>
      </c>
      <c r="Q29" s="80" t="s">
        <v>319</v>
      </c>
      <c r="R29" s="80"/>
      <c r="S29" s="80"/>
      <c r="T29" s="80" t="s">
        <v>496</v>
      </c>
      <c r="U29" s="80"/>
      <c r="V29" s="84" t="s">
        <v>559</v>
      </c>
      <c r="W29" s="82">
        <v>43509.88255787037</v>
      </c>
      <c r="X29" s="84" t="s">
        <v>593</v>
      </c>
      <c r="Y29" s="80"/>
      <c r="Z29" s="80"/>
      <c r="AA29" s="86" t="s">
        <v>727</v>
      </c>
      <c r="AB29" s="86" t="s">
        <v>856</v>
      </c>
      <c r="AC29" s="80" t="b">
        <v>0</v>
      </c>
      <c r="AD29" s="80">
        <v>0</v>
      </c>
      <c r="AE29" s="86" t="s">
        <v>882</v>
      </c>
      <c r="AF29" s="80" t="b">
        <v>0</v>
      </c>
      <c r="AG29" s="80" t="s">
        <v>917</v>
      </c>
      <c r="AH29" s="80"/>
      <c r="AI29" s="86" t="s">
        <v>879</v>
      </c>
      <c r="AJ29" s="80" t="b">
        <v>0</v>
      </c>
      <c r="AK29" s="80">
        <v>0</v>
      </c>
      <c r="AL29" s="86" t="s">
        <v>879</v>
      </c>
      <c r="AM29" s="80" t="s">
        <v>928</v>
      </c>
      <c r="AN29" s="80" t="b">
        <v>0</v>
      </c>
      <c r="AO29" s="86" t="s">
        <v>856</v>
      </c>
      <c r="AP29" s="80" t="s">
        <v>196</v>
      </c>
      <c r="AQ29" s="80">
        <v>0</v>
      </c>
      <c r="AR29" s="80">
        <v>0</v>
      </c>
      <c r="AS29" s="80"/>
      <c r="AT29" s="80"/>
      <c r="AU29" s="80"/>
      <c r="AV29" s="80"/>
      <c r="AW29" s="80"/>
      <c r="AX29" s="80"/>
      <c r="AY29" s="80"/>
      <c r="AZ29" s="80"/>
      <c r="BA29">
        <v>1</v>
      </c>
      <c r="BB29" s="79" t="str">
        <f>REPLACE(INDEX(GroupVertices[Group],MATCH(Edges[[#This Row],[Vertex 1]],GroupVertices[Vertex],0)),1,1,"")</f>
        <v>12</v>
      </c>
      <c r="BC29" s="79" t="str">
        <f>REPLACE(INDEX(GroupVertices[Group],MATCH(Edges[[#This Row],[Vertex 2]],GroupVertices[Vertex],0)),1,1,"")</f>
        <v>12</v>
      </c>
      <c r="BD29" s="34"/>
      <c r="BE29" s="34"/>
      <c r="BF29" s="34"/>
      <c r="BG29" s="34"/>
      <c r="BH29" s="34"/>
      <c r="BI29" s="34"/>
      <c r="BJ29" s="34"/>
      <c r="BK29" s="34"/>
      <c r="BL29" s="34"/>
    </row>
    <row r="30" spans="1:64" ht="15">
      <c r="A30" s="65" t="s">
        <v>238</v>
      </c>
      <c r="B30" s="65" t="s">
        <v>250</v>
      </c>
      <c r="C30" s="66" t="s">
        <v>1555</v>
      </c>
      <c r="D30" s="67">
        <v>3</v>
      </c>
      <c r="E30" s="68" t="s">
        <v>132</v>
      </c>
      <c r="F30" s="69">
        <v>32</v>
      </c>
      <c r="G30" s="66"/>
      <c r="H30" s="70"/>
      <c r="I30" s="71"/>
      <c r="J30" s="71"/>
      <c r="K30" s="34" t="s">
        <v>65</v>
      </c>
      <c r="L30" s="78">
        <v>30</v>
      </c>
      <c r="M30" s="78"/>
      <c r="N30" s="73"/>
      <c r="O30" s="80" t="s">
        <v>311</v>
      </c>
      <c r="P30" s="82">
        <v>43509.905625</v>
      </c>
      <c r="Q30" s="80" t="s">
        <v>320</v>
      </c>
      <c r="R30" s="80"/>
      <c r="S30" s="80"/>
      <c r="T30" s="80"/>
      <c r="U30" s="80"/>
      <c r="V30" s="84" t="s">
        <v>560</v>
      </c>
      <c r="W30" s="82">
        <v>43509.905625</v>
      </c>
      <c r="X30" s="84" t="s">
        <v>594</v>
      </c>
      <c r="Y30" s="80"/>
      <c r="Z30" s="80"/>
      <c r="AA30" s="86" t="s">
        <v>728</v>
      </c>
      <c r="AB30" s="86" t="s">
        <v>857</v>
      </c>
      <c r="AC30" s="80" t="b">
        <v>0</v>
      </c>
      <c r="AD30" s="80">
        <v>0</v>
      </c>
      <c r="AE30" s="86" t="s">
        <v>883</v>
      </c>
      <c r="AF30" s="80" t="b">
        <v>0</v>
      </c>
      <c r="AG30" s="80" t="s">
        <v>914</v>
      </c>
      <c r="AH30" s="80"/>
      <c r="AI30" s="86" t="s">
        <v>879</v>
      </c>
      <c r="AJ30" s="80" t="b">
        <v>0</v>
      </c>
      <c r="AK30" s="80">
        <v>0</v>
      </c>
      <c r="AL30" s="86" t="s">
        <v>879</v>
      </c>
      <c r="AM30" s="80" t="s">
        <v>930</v>
      </c>
      <c r="AN30" s="80" t="b">
        <v>0</v>
      </c>
      <c r="AO30" s="86" t="s">
        <v>857</v>
      </c>
      <c r="AP30" s="80" t="s">
        <v>196</v>
      </c>
      <c r="AQ30" s="80">
        <v>0</v>
      </c>
      <c r="AR30" s="80">
        <v>0</v>
      </c>
      <c r="AS30" s="80"/>
      <c r="AT30" s="80"/>
      <c r="AU30" s="80"/>
      <c r="AV30" s="80"/>
      <c r="AW30" s="80"/>
      <c r="AX30" s="80"/>
      <c r="AY30" s="80"/>
      <c r="AZ30" s="80"/>
      <c r="BA30">
        <v>1</v>
      </c>
      <c r="BB30" s="79" t="str">
        <f>REPLACE(INDEX(GroupVertices[Group],MATCH(Edges[[#This Row],[Vertex 1]],GroupVertices[Vertex],0)),1,1,"")</f>
        <v>1</v>
      </c>
      <c r="BC30" s="79" t="str">
        <f>REPLACE(INDEX(GroupVertices[Group],MATCH(Edges[[#This Row],[Vertex 2]],GroupVertices[Vertex],0)),1,1,"")</f>
        <v>1</v>
      </c>
      <c r="BD30" s="34"/>
      <c r="BE30" s="34"/>
      <c r="BF30" s="34"/>
      <c r="BG30" s="34"/>
      <c r="BH30" s="34"/>
      <c r="BI30" s="34"/>
      <c r="BJ30" s="34"/>
      <c r="BK30" s="34"/>
      <c r="BL30" s="34"/>
    </row>
    <row r="31" spans="1:64" ht="15">
      <c r="A31" s="65" t="s">
        <v>239</v>
      </c>
      <c r="B31" s="65" t="s">
        <v>239</v>
      </c>
      <c r="C31" s="66" t="s">
        <v>1555</v>
      </c>
      <c r="D31" s="67">
        <v>3</v>
      </c>
      <c r="E31" s="68" t="s">
        <v>132</v>
      </c>
      <c r="F31" s="69">
        <v>32</v>
      </c>
      <c r="G31" s="66"/>
      <c r="H31" s="70"/>
      <c r="I31" s="71"/>
      <c r="J31" s="71"/>
      <c r="K31" s="34" t="s">
        <v>65</v>
      </c>
      <c r="L31" s="78">
        <v>31</v>
      </c>
      <c r="M31" s="78"/>
      <c r="N31" s="73"/>
      <c r="O31" s="80" t="s">
        <v>196</v>
      </c>
      <c r="P31" s="82">
        <v>43512.375023148146</v>
      </c>
      <c r="Q31" s="80" t="s">
        <v>321</v>
      </c>
      <c r="R31" s="84" t="s">
        <v>443</v>
      </c>
      <c r="S31" s="80" t="s">
        <v>477</v>
      </c>
      <c r="T31" s="80" t="s">
        <v>497</v>
      </c>
      <c r="U31" s="84" t="s">
        <v>533</v>
      </c>
      <c r="V31" s="84" t="s">
        <v>533</v>
      </c>
      <c r="W31" s="82">
        <v>43512.375023148146</v>
      </c>
      <c r="X31" s="84" t="s">
        <v>595</v>
      </c>
      <c r="Y31" s="80"/>
      <c r="Z31" s="80"/>
      <c r="AA31" s="86" t="s">
        <v>729</v>
      </c>
      <c r="AB31" s="80"/>
      <c r="AC31" s="80" t="b">
        <v>0</v>
      </c>
      <c r="AD31" s="80">
        <v>3</v>
      </c>
      <c r="AE31" s="86" t="s">
        <v>879</v>
      </c>
      <c r="AF31" s="80" t="b">
        <v>0</v>
      </c>
      <c r="AG31" s="80" t="s">
        <v>917</v>
      </c>
      <c r="AH31" s="80"/>
      <c r="AI31" s="86" t="s">
        <v>879</v>
      </c>
      <c r="AJ31" s="80" t="b">
        <v>0</v>
      </c>
      <c r="AK31" s="80">
        <v>0</v>
      </c>
      <c r="AL31" s="86" t="s">
        <v>879</v>
      </c>
      <c r="AM31" s="80" t="s">
        <v>928</v>
      </c>
      <c r="AN31" s="80" t="b">
        <v>0</v>
      </c>
      <c r="AO31" s="86" t="s">
        <v>729</v>
      </c>
      <c r="AP31" s="80" t="s">
        <v>196</v>
      </c>
      <c r="AQ31" s="80">
        <v>0</v>
      </c>
      <c r="AR31" s="80">
        <v>0</v>
      </c>
      <c r="AS31" s="80"/>
      <c r="AT31" s="80"/>
      <c r="AU31" s="80"/>
      <c r="AV31" s="80"/>
      <c r="AW31" s="80"/>
      <c r="AX31" s="80"/>
      <c r="AY31" s="80"/>
      <c r="AZ31" s="80"/>
      <c r="BA31">
        <v>1</v>
      </c>
      <c r="BB31" s="79" t="str">
        <f>REPLACE(INDEX(GroupVertices[Group],MATCH(Edges[[#This Row],[Vertex 1]],GroupVertices[Vertex],0)),1,1,"")</f>
        <v>6</v>
      </c>
      <c r="BC31" s="79" t="str">
        <f>REPLACE(INDEX(GroupVertices[Group],MATCH(Edges[[#This Row],[Vertex 2]],GroupVertices[Vertex],0)),1,1,"")</f>
        <v>6</v>
      </c>
      <c r="BD31" s="34"/>
      <c r="BE31" s="34"/>
      <c r="BF31" s="34"/>
      <c r="BG31" s="34"/>
      <c r="BH31" s="34"/>
      <c r="BI31" s="34"/>
      <c r="BJ31" s="34"/>
      <c r="BK31" s="34"/>
      <c r="BL31" s="34"/>
    </row>
    <row r="32" spans="1:64" ht="15">
      <c r="A32" s="65" t="s">
        <v>240</v>
      </c>
      <c r="B32" s="65" t="s">
        <v>250</v>
      </c>
      <c r="C32" s="66" t="s">
        <v>1555</v>
      </c>
      <c r="D32" s="67">
        <v>3</v>
      </c>
      <c r="E32" s="68" t="s">
        <v>132</v>
      </c>
      <c r="F32" s="69">
        <v>32</v>
      </c>
      <c r="G32" s="66"/>
      <c r="H32" s="70"/>
      <c r="I32" s="71"/>
      <c r="J32" s="71"/>
      <c r="K32" s="34" t="s">
        <v>65</v>
      </c>
      <c r="L32" s="78">
        <v>32</v>
      </c>
      <c r="M32" s="78"/>
      <c r="N32" s="73"/>
      <c r="O32" s="80" t="s">
        <v>310</v>
      </c>
      <c r="P32" s="82">
        <v>43513.97222222222</v>
      </c>
      <c r="Q32" s="80" t="s">
        <v>322</v>
      </c>
      <c r="R32" s="84" t="s">
        <v>444</v>
      </c>
      <c r="S32" s="80" t="s">
        <v>478</v>
      </c>
      <c r="T32" s="80"/>
      <c r="U32" s="80"/>
      <c r="V32" s="84" t="s">
        <v>561</v>
      </c>
      <c r="W32" s="82">
        <v>43513.97222222222</v>
      </c>
      <c r="X32" s="84" t="s">
        <v>596</v>
      </c>
      <c r="Y32" s="80"/>
      <c r="Z32" s="80"/>
      <c r="AA32" s="86" t="s">
        <v>730</v>
      </c>
      <c r="AB32" s="80"/>
      <c r="AC32" s="80" t="b">
        <v>0</v>
      </c>
      <c r="AD32" s="80">
        <v>1</v>
      </c>
      <c r="AE32" s="86" t="s">
        <v>879</v>
      </c>
      <c r="AF32" s="80" t="b">
        <v>0</v>
      </c>
      <c r="AG32" s="80" t="s">
        <v>914</v>
      </c>
      <c r="AH32" s="80"/>
      <c r="AI32" s="86" t="s">
        <v>879</v>
      </c>
      <c r="AJ32" s="80" t="b">
        <v>0</v>
      </c>
      <c r="AK32" s="80">
        <v>0</v>
      </c>
      <c r="AL32" s="86" t="s">
        <v>879</v>
      </c>
      <c r="AM32" s="80" t="s">
        <v>933</v>
      </c>
      <c r="AN32" s="80" t="b">
        <v>0</v>
      </c>
      <c r="AO32" s="86" t="s">
        <v>730</v>
      </c>
      <c r="AP32" s="80" t="s">
        <v>196</v>
      </c>
      <c r="AQ32" s="80">
        <v>0</v>
      </c>
      <c r="AR32" s="80">
        <v>0</v>
      </c>
      <c r="AS32" s="80"/>
      <c r="AT32" s="80"/>
      <c r="AU32" s="80"/>
      <c r="AV32" s="80"/>
      <c r="AW32" s="80"/>
      <c r="AX32" s="80"/>
      <c r="AY32" s="80"/>
      <c r="AZ32" s="80"/>
      <c r="BA32">
        <v>1</v>
      </c>
      <c r="BB32" s="79" t="str">
        <f>REPLACE(INDEX(GroupVertices[Group],MATCH(Edges[[#This Row],[Vertex 1]],GroupVertices[Vertex],0)),1,1,"")</f>
        <v>1</v>
      </c>
      <c r="BC32" s="79" t="str">
        <f>REPLACE(INDEX(GroupVertices[Group],MATCH(Edges[[#This Row],[Vertex 2]],GroupVertices[Vertex],0)),1,1,"")</f>
        <v>1</v>
      </c>
      <c r="BD32" s="34"/>
      <c r="BE32" s="34"/>
      <c r="BF32" s="34"/>
      <c r="BG32" s="34"/>
      <c r="BH32" s="34"/>
      <c r="BI32" s="34"/>
      <c r="BJ32" s="34"/>
      <c r="BK32" s="34"/>
      <c r="BL32" s="34"/>
    </row>
    <row r="33" spans="1:64" ht="15">
      <c r="A33" s="65" t="s">
        <v>241</v>
      </c>
      <c r="B33" s="65" t="s">
        <v>294</v>
      </c>
      <c r="C33" s="66" t="s">
        <v>1555</v>
      </c>
      <c r="D33" s="67">
        <v>3</v>
      </c>
      <c r="E33" s="68" t="s">
        <v>132</v>
      </c>
      <c r="F33" s="69">
        <v>32</v>
      </c>
      <c r="G33" s="66"/>
      <c r="H33" s="70"/>
      <c r="I33" s="71"/>
      <c r="J33" s="71"/>
      <c r="K33" s="34" t="s">
        <v>65</v>
      </c>
      <c r="L33" s="78">
        <v>33</v>
      </c>
      <c r="M33" s="78"/>
      <c r="N33" s="73"/>
      <c r="O33" s="80" t="s">
        <v>310</v>
      </c>
      <c r="P33" s="82">
        <v>43514.76462962963</v>
      </c>
      <c r="Q33" s="80" t="s">
        <v>323</v>
      </c>
      <c r="R33" s="80"/>
      <c r="S33" s="80"/>
      <c r="T33" s="80"/>
      <c r="U33" s="80"/>
      <c r="V33" s="84" t="s">
        <v>562</v>
      </c>
      <c r="W33" s="82">
        <v>43514.76462962963</v>
      </c>
      <c r="X33" s="84" t="s">
        <v>597</v>
      </c>
      <c r="Y33" s="80"/>
      <c r="Z33" s="80"/>
      <c r="AA33" s="86" t="s">
        <v>731</v>
      </c>
      <c r="AB33" s="80"/>
      <c r="AC33" s="80" t="b">
        <v>0</v>
      </c>
      <c r="AD33" s="80">
        <v>0</v>
      </c>
      <c r="AE33" s="86" t="s">
        <v>879</v>
      </c>
      <c r="AF33" s="80" t="b">
        <v>0</v>
      </c>
      <c r="AG33" s="80" t="s">
        <v>914</v>
      </c>
      <c r="AH33" s="80"/>
      <c r="AI33" s="86" t="s">
        <v>879</v>
      </c>
      <c r="AJ33" s="80" t="b">
        <v>0</v>
      </c>
      <c r="AK33" s="80">
        <v>0</v>
      </c>
      <c r="AL33" s="86" t="s">
        <v>879</v>
      </c>
      <c r="AM33" s="80" t="s">
        <v>930</v>
      </c>
      <c r="AN33" s="80" t="b">
        <v>0</v>
      </c>
      <c r="AO33" s="86" t="s">
        <v>731</v>
      </c>
      <c r="AP33" s="80" t="s">
        <v>196</v>
      </c>
      <c r="AQ33" s="80">
        <v>0</v>
      </c>
      <c r="AR33" s="80">
        <v>0</v>
      </c>
      <c r="AS33" s="80"/>
      <c r="AT33" s="80"/>
      <c r="AU33" s="80"/>
      <c r="AV33" s="80"/>
      <c r="AW33" s="80"/>
      <c r="AX33" s="80"/>
      <c r="AY33" s="80"/>
      <c r="AZ33" s="80"/>
      <c r="BA33">
        <v>1</v>
      </c>
      <c r="BB33" s="79" t="str">
        <f>REPLACE(INDEX(GroupVertices[Group],MATCH(Edges[[#This Row],[Vertex 1]],GroupVertices[Vertex],0)),1,1,"")</f>
        <v>11</v>
      </c>
      <c r="BC33" s="79" t="str">
        <f>REPLACE(INDEX(GroupVertices[Group],MATCH(Edges[[#This Row],[Vertex 2]],GroupVertices[Vertex],0)),1,1,"")</f>
        <v>11</v>
      </c>
      <c r="BD33" s="34"/>
      <c r="BE33" s="34"/>
      <c r="BF33" s="34"/>
      <c r="BG33" s="34"/>
      <c r="BH33" s="34"/>
      <c r="BI33" s="34"/>
      <c r="BJ33" s="34"/>
      <c r="BK33" s="34"/>
      <c r="BL33" s="34"/>
    </row>
    <row r="34" spans="1:64" ht="15">
      <c r="A34" s="65" t="s">
        <v>241</v>
      </c>
      <c r="B34" s="65" t="s">
        <v>250</v>
      </c>
      <c r="C34" s="66" t="s">
        <v>1555</v>
      </c>
      <c r="D34" s="67">
        <v>3</v>
      </c>
      <c r="E34" s="68" t="s">
        <v>132</v>
      </c>
      <c r="F34" s="69">
        <v>32</v>
      </c>
      <c r="G34" s="66"/>
      <c r="H34" s="70"/>
      <c r="I34" s="71"/>
      <c r="J34" s="71"/>
      <c r="K34" s="34" t="s">
        <v>65</v>
      </c>
      <c r="L34" s="78">
        <v>34</v>
      </c>
      <c r="M34" s="78"/>
      <c r="N34" s="73"/>
      <c r="O34" s="80" t="s">
        <v>310</v>
      </c>
      <c r="P34" s="82">
        <v>43514.76462962963</v>
      </c>
      <c r="Q34" s="80" t="s">
        <v>323</v>
      </c>
      <c r="R34" s="80"/>
      <c r="S34" s="80"/>
      <c r="T34" s="80"/>
      <c r="U34" s="80"/>
      <c r="V34" s="84" t="s">
        <v>562</v>
      </c>
      <c r="W34" s="82">
        <v>43514.76462962963</v>
      </c>
      <c r="X34" s="84" t="s">
        <v>597</v>
      </c>
      <c r="Y34" s="80"/>
      <c r="Z34" s="80"/>
      <c r="AA34" s="86" t="s">
        <v>731</v>
      </c>
      <c r="AB34" s="80"/>
      <c r="AC34" s="80" t="b">
        <v>0</v>
      </c>
      <c r="AD34" s="80">
        <v>0</v>
      </c>
      <c r="AE34" s="86" t="s">
        <v>879</v>
      </c>
      <c r="AF34" s="80" t="b">
        <v>0</v>
      </c>
      <c r="AG34" s="80" t="s">
        <v>914</v>
      </c>
      <c r="AH34" s="80"/>
      <c r="AI34" s="86" t="s">
        <v>879</v>
      </c>
      <c r="AJ34" s="80" t="b">
        <v>0</v>
      </c>
      <c r="AK34" s="80">
        <v>0</v>
      </c>
      <c r="AL34" s="86" t="s">
        <v>879</v>
      </c>
      <c r="AM34" s="80" t="s">
        <v>930</v>
      </c>
      <c r="AN34" s="80" t="b">
        <v>0</v>
      </c>
      <c r="AO34" s="86" t="s">
        <v>731</v>
      </c>
      <c r="AP34" s="80" t="s">
        <v>196</v>
      </c>
      <c r="AQ34" s="80">
        <v>0</v>
      </c>
      <c r="AR34" s="80">
        <v>0</v>
      </c>
      <c r="AS34" s="80"/>
      <c r="AT34" s="80"/>
      <c r="AU34" s="80"/>
      <c r="AV34" s="80"/>
      <c r="AW34" s="80"/>
      <c r="AX34" s="80"/>
      <c r="AY34" s="80"/>
      <c r="AZ34" s="80"/>
      <c r="BA34">
        <v>1</v>
      </c>
      <c r="BB34" s="79" t="str">
        <f>REPLACE(INDEX(GroupVertices[Group],MATCH(Edges[[#This Row],[Vertex 1]],GroupVertices[Vertex],0)),1,1,"")</f>
        <v>11</v>
      </c>
      <c r="BC34" s="79" t="str">
        <f>REPLACE(INDEX(GroupVertices[Group],MATCH(Edges[[#This Row],[Vertex 2]],GroupVertices[Vertex],0)),1,1,"")</f>
        <v>1</v>
      </c>
      <c r="BD34" s="34"/>
      <c r="BE34" s="34"/>
      <c r="BF34" s="34"/>
      <c r="BG34" s="34"/>
      <c r="BH34" s="34"/>
      <c r="BI34" s="34"/>
      <c r="BJ34" s="34"/>
      <c r="BK34" s="34"/>
      <c r="BL34" s="34"/>
    </row>
    <row r="35" spans="1:64" ht="15">
      <c r="A35" s="65" t="s">
        <v>242</v>
      </c>
      <c r="B35" s="65" t="s">
        <v>295</v>
      </c>
      <c r="C35" s="66" t="s">
        <v>1555</v>
      </c>
      <c r="D35" s="67">
        <v>3</v>
      </c>
      <c r="E35" s="68" t="s">
        <v>132</v>
      </c>
      <c r="F35" s="69">
        <v>32</v>
      </c>
      <c r="G35" s="66"/>
      <c r="H35" s="70"/>
      <c r="I35" s="71"/>
      <c r="J35" s="71"/>
      <c r="K35" s="34" t="s">
        <v>65</v>
      </c>
      <c r="L35" s="78">
        <v>35</v>
      </c>
      <c r="M35" s="78"/>
      <c r="N35" s="73"/>
      <c r="O35" s="80" t="s">
        <v>311</v>
      </c>
      <c r="P35" s="82">
        <v>43514.78875</v>
      </c>
      <c r="Q35" s="80" t="s">
        <v>324</v>
      </c>
      <c r="R35" s="80"/>
      <c r="S35" s="80"/>
      <c r="T35" s="80"/>
      <c r="U35" s="80"/>
      <c r="V35" s="84" t="s">
        <v>563</v>
      </c>
      <c r="W35" s="82">
        <v>43514.78875</v>
      </c>
      <c r="X35" s="84" t="s">
        <v>598</v>
      </c>
      <c r="Y35" s="80"/>
      <c r="Z35" s="80"/>
      <c r="AA35" s="86" t="s">
        <v>732</v>
      </c>
      <c r="AB35" s="86" t="s">
        <v>858</v>
      </c>
      <c r="AC35" s="80" t="b">
        <v>0</v>
      </c>
      <c r="AD35" s="80">
        <v>4</v>
      </c>
      <c r="AE35" s="86" t="s">
        <v>884</v>
      </c>
      <c r="AF35" s="80" t="b">
        <v>0</v>
      </c>
      <c r="AG35" s="80" t="s">
        <v>918</v>
      </c>
      <c r="AH35" s="80"/>
      <c r="AI35" s="86" t="s">
        <v>879</v>
      </c>
      <c r="AJ35" s="80" t="b">
        <v>0</v>
      </c>
      <c r="AK35" s="80">
        <v>0</v>
      </c>
      <c r="AL35" s="86" t="s">
        <v>879</v>
      </c>
      <c r="AM35" s="80" t="s">
        <v>930</v>
      </c>
      <c r="AN35" s="80" t="b">
        <v>0</v>
      </c>
      <c r="AO35" s="86" t="s">
        <v>858</v>
      </c>
      <c r="AP35" s="80" t="s">
        <v>196</v>
      </c>
      <c r="AQ35" s="80">
        <v>0</v>
      </c>
      <c r="AR35" s="80">
        <v>0</v>
      </c>
      <c r="AS35" s="80"/>
      <c r="AT35" s="80"/>
      <c r="AU35" s="80"/>
      <c r="AV35" s="80"/>
      <c r="AW35" s="80"/>
      <c r="AX35" s="80"/>
      <c r="AY35" s="80"/>
      <c r="AZ35" s="80"/>
      <c r="BA35">
        <v>1</v>
      </c>
      <c r="BB35" s="79" t="str">
        <f>REPLACE(INDEX(GroupVertices[Group],MATCH(Edges[[#This Row],[Vertex 1]],GroupVertices[Vertex],0)),1,1,"")</f>
        <v>10</v>
      </c>
      <c r="BC35" s="79" t="str">
        <f>REPLACE(INDEX(GroupVertices[Group],MATCH(Edges[[#This Row],[Vertex 2]],GroupVertices[Vertex],0)),1,1,"")</f>
        <v>10</v>
      </c>
      <c r="BD35" s="34"/>
      <c r="BE35" s="34"/>
      <c r="BF35" s="34"/>
      <c r="BG35" s="34"/>
      <c r="BH35" s="34"/>
      <c r="BI35" s="34"/>
      <c r="BJ35" s="34"/>
      <c r="BK35" s="34"/>
      <c r="BL35" s="34"/>
    </row>
    <row r="36" spans="1:64" ht="15">
      <c r="A36" s="65" t="s">
        <v>243</v>
      </c>
      <c r="B36" s="65" t="s">
        <v>296</v>
      </c>
      <c r="C36" s="66" t="s">
        <v>1556</v>
      </c>
      <c r="D36" s="67">
        <v>4.75</v>
      </c>
      <c r="E36" s="68" t="s">
        <v>136</v>
      </c>
      <c r="F36" s="69">
        <v>29.4</v>
      </c>
      <c r="G36" s="66"/>
      <c r="H36" s="70"/>
      <c r="I36" s="71"/>
      <c r="J36" s="71"/>
      <c r="K36" s="34" t="s">
        <v>65</v>
      </c>
      <c r="L36" s="78">
        <v>36</v>
      </c>
      <c r="M36" s="78"/>
      <c r="N36" s="73"/>
      <c r="O36" s="80" t="s">
        <v>310</v>
      </c>
      <c r="P36" s="82">
        <v>43514.93221064815</v>
      </c>
      <c r="Q36" s="80" t="s">
        <v>325</v>
      </c>
      <c r="R36" s="80"/>
      <c r="S36" s="80"/>
      <c r="T36" s="80"/>
      <c r="U36" s="80"/>
      <c r="V36" s="84" t="s">
        <v>564</v>
      </c>
      <c r="W36" s="82">
        <v>43514.93221064815</v>
      </c>
      <c r="X36" s="84" t="s">
        <v>599</v>
      </c>
      <c r="Y36" s="80"/>
      <c r="Z36" s="80"/>
      <c r="AA36" s="86" t="s">
        <v>733</v>
      </c>
      <c r="AB36" s="86" t="s">
        <v>859</v>
      </c>
      <c r="AC36" s="80" t="b">
        <v>0</v>
      </c>
      <c r="AD36" s="80">
        <v>1</v>
      </c>
      <c r="AE36" s="86" t="s">
        <v>885</v>
      </c>
      <c r="AF36" s="80" t="b">
        <v>0</v>
      </c>
      <c r="AG36" s="80" t="s">
        <v>914</v>
      </c>
      <c r="AH36" s="80"/>
      <c r="AI36" s="86" t="s">
        <v>879</v>
      </c>
      <c r="AJ36" s="80" t="b">
        <v>0</v>
      </c>
      <c r="AK36" s="80">
        <v>0</v>
      </c>
      <c r="AL36" s="86" t="s">
        <v>879</v>
      </c>
      <c r="AM36" s="80" t="s">
        <v>929</v>
      </c>
      <c r="AN36" s="80" t="b">
        <v>0</v>
      </c>
      <c r="AO36" s="86" t="s">
        <v>859</v>
      </c>
      <c r="AP36" s="80" t="s">
        <v>196</v>
      </c>
      <c r="AQ36" s="80">
        <v>0</v>
      </c>
      <c r="AR36" s="80">
        <v>0</v>
      </c>
      <c r="AS36" s="80"/>
      <c r="AT36" s="80"/>
      <c r="AU36" s="80"/>
      <c r="AV36" s="80"/>
      <c r="AW36" s="80"/>
      <c r="AX36" s="80"/>
      <c r="AY36" s="80"/>
      <c r="AZ36" s="80"/>
      <c r="BA36">
        <v>2</v>
      </c>
      <c r="BB36" s="79" t="str">
        <f>REPLACE(INDEX(GroupVertices[Group],MATCH(Edges[[#This Row],[Vertex 1]],GroupVertices[Vertex],0)),1,1,"")</f>
        <v>4</v>
      </c>
      <c r="BC36" s="79" t="str">
        <f>REPLACE(INDEX(GroupVertices[Group],MATCH(Edges[[#This Row],[Vertex 2]],GroupVertices[Vertex],0)),1,1,"")</f>
        <v>4</v>
      </c>
      <c r="BD36" s="34"/>
      <c r="BE36" s="34"/>
      <c r="BF36" s="34"/>
      <c r="BG36" s="34"/>
      <c r="BH36" s="34"/>
      <c r="BI36" s="34"/>
      <c r="BJ36" s="34"/>
      <c r="BK36" s="34"/>
      <c r="BL36" s="34"/>
    </row>
    <row r="37" spans="1:64" ht="15">
      <c r="A37" s="65" t="s">
        <v>243</v>
      </c>
      <c r="B37" s="65" t="s">
        <v>296</v>
      </c>
      <c r="C37" s="66" t="s">
        <v>1556</v>
      </c>
      <c r="D37" s="67">
        <v>4.75</v>
      </c>
      <c r="E37" s="68" t="s">
        <v>136</v>
      </c>
      <c r="F37" s="69">
        <v>29.4</v>
      </c>
      <c r="G37" s="66"/>
      <c r="H37" s="70"/>
      <c r="I37" s="71"/>
      <c r="J37" s="71"/>
      <c r="K37" s="34" t="s">
        <v>65</v>
      </c>
      <c r="L37" s="78">
        <v>37</v>
      </c>
      <c r="M37" s="78"/>
      <c r="N37" s="73"/>
      <c r="O37" s="80" t="s">
        <v>310</v>
      </c>
      <c r="P37" s="82">
        <v>43514.932592592595</v>
      </c>
      <c r="Q37" s="80" t="s">
        <v>326</v>
      </c>
      <c r="R37" s="80"/>
      <c r="S37" s="80"/>
      <c r="T37" s="80"/>
      <c r="U37" s="80"/>
      <c r="V37" s="84" t="s">
        <v>564</v>
      </c>
      <c r="W37" s="82">
        <v>43514.932592592595</v>
      </c>
      <c r="X37" s="84" t="s">
        <v>600</v>
      </c>
      <c r="Y37" s="80"/>
      <c r="Z37" s="80"/>
      <c r="AA37" s="86" t="s">
        <v>734</v>
      </c>
      <c r="AB37" s="86" t="s">
        <v>733</v>
      </c>
      <c r="AC37" s="80" t="b">
        <v>0</v>
      </c>
      <c r="AD37" s="80">
        <v>1</v>
      </c>
      <c r="AE37" s="86" t="s">
        <v>886</v>
      </c>
      <c r="AF37" s="80" t="b">
        <v>0</v>
      </c>
      <c r="AG37" s="80" t="s">
        <v>914</v>
      </c>
      <c r="AH37" s="80"/>
      <c r="AI37" s="86" t="s">
        <v>879</v>
      </c>
      <c r="AJ37" s="80" t="b">
        <v>0</v>
      </c>
      <c r="AK37" s="80">
        <v>0</v>
      </c>
      <c r="AL37" s="86" t="s">
        <v>879</v>
      </c>
      <c r="AM37" s="80" t="s">
        <v>929</v>
      </c>
      <c r="AN37" s="80" t="b">
        <v>0</v>
      </c>
      <c r="AO37" s="86" t="s">
        <v>733</v>
      </c>
      <c r="AP37" s="80" t="s">
        <v>196</v>
      </c>
      <c r="AQ37" s="80">
        <v>0</v>
      </c>
      <c r="AR37" s="80">
        <v>0</v>
      </c>
      <c r="AS37" s="80"/>
      <c r="AT37" s="80"/>
      <c r="AU37" s="80"/>
      <c r="AV37" s="80"/>
      <c r="AW37" s="80"/>
      <c r="AX37" s="80"/>
      <c r="AY37" s="80"/>
      <c r="AZ37" s="80"/>
      <c r="BA37">
        <v>2</v>
      </c>
      <c r="BB37" s="79" t="str">
        <f>REPLACE(INDEX(GroupVertices[Group],MATCH(Edges[[#This Row],[Vertex 1]],GroupVertices[Vertex],0)),1,1,"")</f>
        <v>4</v>
      </c>
      <c r="BC37" s="79" t="str">
        <f>REPLACE(INDEX(GroupVertices[Group],MATCH(Edges[[#This Row],[Vertex 2]],GroupVertices[Vertex],0)),1,1,"")</f>
        <v>4</v>
      </c>
      <c r="BD37" s="34"/>
      <c r="BE37" s="34"/>
      <c r="BF37" s="34"/>
      <c r="BG37" s="34"/>
      <c r="BH37" s="34"/>
      <c r="BI37" s="34"/>
      <c r="BJ37" s="34"/>
      <c r="BK37" s="34"/>
      <c r="BL37" s="34"/>
    </row>
    <row r="38" spans="1:64" ht="15">
      <c r="A38" s="65" t="s">
        <v>244</v>
      </c>
      <c r="B38" s="65" t="s">
        <v>296</v>
      </c>
      <c r="C38" s="66" t="s">
        <v>1555</v>
      </c>
      <c r="D38" s="67">
        <v>3</v>
      </c>
      <c r="E38" s="68" t="s">
        <v>132</v>
      </c>
      <c r="F38" s="69">
        <v>32</v>
      </c>
      <c r="G38" s="66"/>
      <c r="H38" s="70"/>
      <c r="I38" s="71"/>
      <c r="J38" s="71"/>
      <c r="K38" s="34" t="s">
        <v>65</v>
      </c>
      <c r="L38" s="78">
        <v>38</v>
      </c>
      <c r="M38" s="78"/>
      <c r="N38" s="73"/>
      <c r="O38" s="80" t="s">
        <v>310</v>
      </c>
      <c r="P38" s="82">
        <v>43514.93303240741</v>
      </c>
      <c r="Q38" s="80" t="s">
        <v>327</v>
      </c>
      <c r="R38" s="80"/>
      <c r="S38" s="80"/>
      <c r="T38" s="80"/>
      <c r="U38" s="80"/>
      <c r="V38" s="84" t="s">
        <v>565</v>
      </c>
      <c r="W38" s="82">
        <v>43514.93303240741</v>
      </c>
      <c r="X38" s="84" t="s">
        <v>601</v>
      </c>
      <c r="Y38" s="80"/>
      <c r="Z38" s="80"/>
      <c r="AA38" s="86" t="s">
        <v>735</v>
      </c>
      <c r="AB38" s="86" t="s">
        <v>733</v>
      </c>
      <c r="AC38" s="80" t="b">
        <v>0</v>
      </c>
      <c r="AD38" s="80">
        <v>1</v>
      </c>
      <c r="AE38" s="86" t="s">
        <v>886</v>
      </c>
      <c r="AF38" s="80" t="b">
        <v>0</v>
      </c>
      <c r="AG38" s="80" t="s">
        <v>914</v>
      </c>
      <c r="AH38" s="80"/>
      <c r="AI38" s="86" t="s">
        <v>879</v>
      </c>
      <c r="AJ38" s="80" t="b">
        <v>0</v>
      </c>
      <c r="AK38" s="80">
        <v>0</v>
      </c>
      <c r="AL38" s="86" t="s">
        <v>879</v>
      </c>
      <c r="AM38" s="80" t="s">
        <v>928</v>
      </c>
      <c r="AN38" s="80" t="b">
        <v>0</v>
      </c>
      <c r="AO38" s="86" t="s">
        <v>733</v>
      </c>
      <c r="AP38" s="80" t="s">
        <v>196</v>
      </c>
      <c r="AQ38" s="80">
        <v>0</v>
      </c>
      <c r="AR38" s="80">
        <v>0</v>
      </c>
      <c r="AS38" s="80"/>
      <c r="AT38" s="80"/>
      <c r="AU38" s="80"/>
      <c r="AV38" s="80"/>
      <c r="AW38" s="80"/>
      <c r="AX38" s="80"/>
      <c r="AY38" s="80"/>
      <c r="AZ38" s="80"/>
      <c r="BA38">
        <v>1</v>
      </c>
      <c r="BB38" s="79" t="str">
        <f>REPLACE(INDEX(GroupVertices[Group],MATCH(Edges[[#This Row],[Vertex 1]],GroupVertices[Vertex],0)),1,1,"")</f>
        <v>4</v>
      </c>
      <c r="BC38" s="79" t="str">
        <f>REPLACE(INDEX(GroupVertices[Group],MATCH(Edges[[#This Row],[Vertex 2]],GroupVertices[Vertex],0)),1,1,"")</f>
        <v>4</v>
      </c>
      <c r="BD38" s="34"/>
      <c r="BE38" s="34"/>
      <c r="BF38" s="34"/>
      <c r="BG38" s="34"/>
      <c r="BH38" s="34"/>
      <c r="BI38" s="34"/>
      <c r="BJ38" s="34"/>
      <c r="BK38" s="34"/>
      <c r="BL38" s="34"/>
    </row>
    <row r="39" spans="1:64" ht="15">
      <c r="A39" s="65" t="s">
        <v>243</v>
      </c>
      <c r="B39" s="65" t="s">
        <v>297</v>
      </c>
      <c r="C39" s="66" t="s">
        <v>1556</v>
      </c>
      <c r="D39" s="67">
        <v>4.75</v>
      </c>
      <c r="E39" s="68" t="s">
        <v>136</v>
      </c>
      <c r="F39" s="69">
        <v>29.4</v>
      </c>
      <c r="G39" s="66"/>
      <c r="H39" s="70"/>
      <c r="I39" s="71"/>
      <c r="J39" s="71"/>
      <c r="K39" s="34" t="s">
        <v>65</v>
      </c>
      <c r="L39" s="78">
        <v>39</v>
      </c>
      <c r="M39" s="78"/>
      <c r="N39" s="73"/>
      <c r="O39" s="80" t="s">
        <v>311</v>
      </c>
      <c r="P39" s="82">
        <v>43514.93221064815</v>
      </c>
      <c r="Q39" s="80" t="s">
        <v>325</v>
      </c>
      <c r="R39" s="80"/>
      <c r="S39" s="80"/>
      <c r="T39" s="80"/>
      <c r="U39" s="80"/>
      <c r="V39" s="84" t="s">
        <v>564</v>
      </c>
      <c r="W39" s="82">
        <v>43514.93221064815</v>
      </c>
      <c r="X39" s="84" t="s">
        <v>599</v>
      </c>
      <c r="Y39" s="80"/>
      <c r="Z39" s="80"/>
      <c r="AA39" s="86" t="s">
        <v>733</v>
      </c>
      <c r="AB39" s="86" t="s">
        <v>859</v>
      </c>
      <c r="AC39" s="80" t="b">
        <v>0</v>
      </c>
      <c r="AD39" s="80">
        <v>1</v>
      </c>
      <c r="AE39" s="86" t="s">
        <v>885</v>
      </c>
      <c r="AF39" s="80" t="b">
        <v>0</v>
      </c>
      <c r="AG39" s="80" t="s">
        <v>914</v>
      </c>
      <c r="AH39" s="80"/>
      <c r="AI39" s="86" t="s">
        <v>879</v>
      </c>
      <c r="AJ39" s="80" t="b">
        <v>0</v>
      </c>
      <c r="AK39" s="80">
        <v>0</v>
      </c>
      <c r="AL39" s="86" t="s">
        <v>879</v>
      </c>
      <c r="AM39" s="80" t="s">
        <v>929</v>
      </c>
      <c r="AN39" s="80" t="b">
        <v>0</v>
      </c>
      <c r="AO39" s="86" t="s">
        <v>859</v>
      </c>
      <c r="AP39" s="80" t="s">
        <v>196</v>
      </c>
      <c r="AQ39" s="80">
        <v>0</v>
      </c>
      <c r="AR39" s="80">
        <v>0</v>
      </c>
      <c r="AS39" s="80"/>
      <c r="AT39" s="80"/>
      <c r="AU39" s="80"/>
      <c r="AV39" s="80"/>
      <c r="AW39" s="80"/>
      <c r="AX39" s="80"/>
      <c r="AY39" s="80"/>
      <c r="AZ39" s="80"/>
      <c r="BA39">
        <v>2</v>
      </c>
      <c r="BB39" s="79" t="str">
        <f>REPLACE(INDEX(GroupVertices[Group],MATCH(Edges[[#This Row],[Vertex 1]],GroupVertices[Vertex],0)),1,1,"")</f>
        <v>4</v>
      </c>
      <c r="BC39" s="79" t="str">
        <f>REPLACE(INDEX(GroupVertices[Group],MATCH(Edges[[#This Row],[Vertex 2]],GroupVertices[Vertex],0)),1,1,"")</f>
        <v>4</v>
      </c>
      <c r="BD39" s="34"/>
      <c r="BE39" s="34"/>
      <c r="BF39" s="34"/>
      <c r="BG39" s="34"/>
      <c r="BH39" s="34"/>
      <c r="BI39" s="34"/>
      <c r="BJ39" s="34"/>
      <c r="BK39" s="34"/>
      <c r="BL39" s="34"/>
    </row>
    <row r="40" spans="1:64" ht="15">
      <c r="A40" s="65" t="s">
        <v>243</v>
      </c>
      <c r="B40" s="65" t="s">
        <v>297</v>
      </c>
      <c r="C40" s="66" t="s">
        <v>1556</v>
      </c>
      <c r="D40" s="67">
        <v>4.75</v>
      </c>
      <c r="E40" s="68" t="s">
        <v>136</v>
      </c>
      <c r="F40" s="69">
        <v>29.4</v>
      </c>
      <c r="G40" s="66"/>
      <c r="H40" s="70"/>
      <c r="I40" s="71"/>
      <c r="J40" s="71"/>
      <c r="K40" s="34" t="s">
        <v>65</v>
      </c>
      <c r="L40" s="78">
        <v>40</v>
      </c>
      <c r="M40" s="78"/>
      <c r="N40" s="73"/>
      <c r="O40" s="80" t="s">
        <v>311</v>
      </c>
      <c r="P40" s="82">
        <v>43514.932592592595</v>
      </c>
      <c r="Q40" s="80" t="s">
        <v>326</v>
      </c>
      <c r="R40" s="80"/>
      <c r="S40" s="80"/>
      <c r="T40" s="80"/>
      <c r="U40" s="80"/>
      <c r="V40" s="84" t="s">
        <v>564</v>
      </c>
      <c r="W40" s="82">
        <v>43514.932592592595</v>
      </c>
      <c r="X40" s="84" t="s">
        <v>600</v>
      </c>
      <c r="Y40" s="80"/>
      <c r="Z40" s="80"/>
      <c r="AA40" s="86" t="s">
        <v>734</v>
      </c>
      <c r="AB40" s="86" t="s">
        <v>733</v>
      </c>
      <c r="AC40" s="80" t="b">
        <v>0</v>
      </c>
      <c r="AD40" s="80">
        <v>1</v>
      </c>
      <c r="AE40" s="86" t="s">
        <v>886</v>
      </c>
      <c r="AF40" s="80" t="b">
        <v>0</v>
      </c>
      <c r="AG40" s="80" t="s">
        <v>914</v>
      </c>
      <c r="AH40" s="80"/>
      <c r="AI40" s="86" t="s">
        <v>879</v>
      </c>
      <c r="AJ40" s="80" t="b">
        <v>0</v>
      </c>
      <c r="AK40" s="80">
        <v>0</v>
      </c>
      <c r="AL40" s="86" t="s">
        <v>879</v>
      </c>
      <c r="AM40" s="80" t="s">
        <v>929</v>
      </c>
      <c r="AN40" s="80" t="b">
        <v>0</v>
      </c>
      <c r="AO40" s="86" t="s">
        <v>733</v>
      </c>
      <c r="AP40" s="80" t="s">
        <v>196</v>
      </c>
      <c r="AQ40" s="80">
        <v>0</v>
      </c>
      <c r="AR40" s="80">
        <v>0</v>
      </c>
      <c r="AS40" s="80"/>
      <c r="AT40" s="80"/>
      <c r="AU40" s="80"/>
      <c r="AV40" s="80"/>
      <c r="AW40" s="80"/>
      <c r="AX40" s="80"/>
      <c r="AY40" s="80"/>
      <c r="AZ40" s="80"/>
      <c r="BA40">
        <v>2</v>
      </c>
      <c r="BB40" s="79" t="str">
        <f>REPLACE(INDEX(GroupVertices[Group],MATCH(Edges[[#This Row],[Vertex 1]],GroupVertices[Vertex],0)),1,1,"")</f>
        <v>4</v>
      </c>
      <c r="BC40" s="79" t="str">
        <f>REPLACE(INDEX(GroupVertices[Group],MATCH(Edges[[#This Row],[Vertex 2]],GroupVertices[Vertex],0)),1,1,"")</f>
        <v>4</v>
      </c>
      <c r="BD40" s="34"/>
      <c r="BE40" s="34"/>
      <c r="BF40" s="34"/>
      <c r="BG40" s="34"/>
      <c r="BH40" s="34"/>
      <c r="BI40" s="34"/>
      <c r="BJ40" s="34"/>
      <c r="BK40" s="34"/>
      <c r="BL40" s="34"/>
    </row>
    <row r="41" spans="1:64" ht="15">
      <c r="A41" s="65" t="s">
        <v>244</v>
      </c>
      <c r="B41" s="65" t="s">
        <v>297</v>
      </c>
      <c r="C41" s="66" t="s">
        <v>1555</v>
      </c>
      <c r="D41" s="67">
        <v>3</v>
      </c>
      <c r="E41" s="68" t="s">
        <v>132</v>
      </c>
      <c r="F41" s="69">
        <v>32</v>
      </c>
      <c r="G41" s="66"/>
      <c r="H41" s="70"/>
      <c r="I41" s="71"/>
      <c r="J41" s="71"/>
      <c r="K41" s="34" t="s">
        <v>65</v>
      </c>
      <c r="L41" s="78">
        <v>41</v>
      </c>
      <c r="M41" s="78"/>
      <c r="N41" s="73"/>
      <c r="O41" s="80" t="s">
        <v>310</v>
      </c>
      <c r="P41" s="82">
        <v>43514.93303240741</v>
      </c>
      <c r="Q41" s="80" t="s">
        <v>327</v>
      </c>
      <c r="R41" s="80"/>
      <c r="S41" s="80"/>
      <c r="T41" s="80"/>
      <c r="U41" s="80"/>
      <c r="V41" s="84" t="s">
        <v>565</v>
      </c>
      <c r="W41" s="82">
        <v>43514.93303240741</v>
      </c>
      <c r="X41" s="84" t="s">
        <v>601</v>
      </c>
      <c r="Y41" s="80"/>
      <c r="Z41" s="80"/>
      <c r="AA41" s="86" t="s">
        <v>735</v>
      </c>
      <c r="AB41" s="86" t="s">
        <v>733</v>
      </c>
      <c r="AC41" s="80" t="b">
        <v>0</v>
      </c>
      <c r="AD41" s="80">
        <v>1</v>
      </c>
      <c r="AE41" s="86" t="s">
        <v>886</v>
      </c>
      <c r="AF41" s="80" t="b">
        <v>0</v>
      </c>
      <c r="AG41" s="80" t="s">
        <v>914</v>
      </c>
      <c r="AH41" s="80"/>
      <c r="AI41" s="86" t="s">
        <v>879</v>
      </c>
      <c r="AJ41" s="80" t="b">
        <v>0</v>
      </c>
      <c r="AK41" s="80">
        <v>0</v>
      </c>
      <c r="AL41" s="86" t="s">
        <v>879</v>
      </c>
      <c r="AM41" s="80" t="s">
        <v>928</v>
      </c>
      <c r="AN41" s="80" t="b">
        <v>0</v>
      </c>
      <c r="AO41" s="86" t="s">
        <v>733</v>
      </c>
      <c r="AP41" s="80" t="s">
        <v>196</v>
      </c>
      <c r="AQ41" s="80">
        <v>0</v>
      </c>
      <c r="AR41" s="80">
        <v>0</v>
      </c>
      <c r="AS41" s="80"/>
      <c r="AT41" s="80"/>
      <c r="AU41" s="80"/>
      <c r="AV41" s="80"/>
      <c r="AW41" s="80"/>
      <c r="AX41" s="80"/>
      <c r="AY41" s="80"/>
      <c r="AZ41" s="80"/>
      <c r="BA41">
        <v>1</v>
      </c>
      <c r="BB41" s="79" t="str">
        <f>REPLACE(INDEX(GroupVertices[Group],MATCH(Edges[[#This Row],[Vertex 1]],GroupVertices[Vertex],0)),1,1,"")</f>
        <v>4</v>
      </c>
      <c r="BC41" s="79" t="str">
        <f>REPLACE(INDEX(GroupVertices[Group],MATCH(Edges[[#This Row],[Vertex 2]],GroupVertices[Vertex],0)),1,1,"")</f>
        <v>4</v>
      </c>
      <c r="BD41" s="34"/>
      <c r="BE41" s="34"/>
      <c r="BF41" s="34"/>
      <c r="BG41" s="34"/>
      <c r="BH41" s="34"/>
      <c r="BI41" s="34"/>
      <c r="BJ41" s="34"/>
      <c r="BK41" s="34"/>
      <c r="BL41" s="34"/>
    </row>
    <row r="42" spans="1:64" ht="15">
      <c r="A42" s="65" t="s">
        <v>243</v>
      </c>
      <c r="B42" s="65" t="s">
        <v>250</v>
      </c>
      <c r="C42" s="66" t="s">
        <v>1556</v>
      </c>
      <c r="D42" s="67">
        <v>4.75</v>
      </c>
      <c r="E42" s="68" t="s">
        <v>136</v>
      </c>
      <c r="F42" s="69">
        <v>29.4</v>
      </c>
      <c r="G42" s="66"/>
      <c r="H42" s="70"/>
      <c r="I42" s="71"/>
      <c r="J42" s="71"/>
      <c r="K42" s="34" t="s">
        <v>65</v>
      </c>
      <c r="L42" s="78">
        <v>42</v>
      </c>
      <c r="M42" s="78"/>
      <c r="N42" s="73"/>
      <c r="O42" s="80" t="s">
        <v>310</v>
      </c>
      <c r="P42" s="82">
        <v>43514.93221064815</v>
      </c>
      <c r="Q42" s="80" t="s">
        <v>325</v>
      </c>
      <c r="R42" s="80"/>
      <c r="S42" s="80"/>
      <c r="T42" s="80"/>
      <c r="U42" s="80"/>
      <c r="V42" s="84" t="s">
        <v>564</v>
      </c>
      <c r="W42" s="82">
        <v>43514.93221064815</v>
      </c>
      <c r="X42" s="84" t="s">
        <v>599</v>
      </c>
      <c r="Y42" s="80"/>
      <c r="Z42" s="80"/>
      <c r="AA42" s="86" t="s">
        <v>733</v>
      </c>
      <c r="AB42" s="86" t="s">
        <v>859</v>
      </c>
      <c r="AC42" s="80" t="b">
        <v>0</v>
      </c>
      <c r="AD42" s="80">
        <v>1</v>
      </c>
      <c r="AE42" s="86" t="s">
        <v>885</v>
      </c>
      <c r="AF42" s="80" t="b">
        <v>0</v>
      </c>
      <c r="AG42" s="80" t="s">
        <v>914</v>
      </c>
      <c r="AH42" s="80"/>
      <c r="AI42" s="86" t="s">
        <v>879</v>
      </c>
      <c r="AJ42" s="80" t="b">
        <v>0</v>
      </c>
      <c r="AK42" s="80">
        <v>0</v>
      </c>
      <c r="AL42" s="86" t="s">
        <v>879</v>
      </c>
      <c r="AM42" s="80" t="s">
        <v>929</v>
      </c>
      <c r="AN42" s="80" t="b">
        <v>0</v>
      </c>
      <c r="AO42" s="86" t="s">
        <v>859</v>
      </c>
      <c r="AP42" s="80" t="s">
        <v>196</v>
      </c>
      <c r="AQ42" s="80">
        <v>0</v>
      </c>
      <c r="AR42" s="80">
        <v>0</v>
      </c>
      <c r="AS42" s="80"/>
      <c r="AT42" s="80"/>
      <c r="AU42" s="80"/>
      <c r="AV42" s="80"/>
      <c r="AW42" s="80"/>
      <c r="AX42" s="80"/>
      <c r="AY42" s="80"/>
      <c r="AZ42" s="80"/>
      <c r="BA42">
        <v>2</v>
      </c>
      <c r="BB42" s="79" t="str">
        <f>REPLACE(INDEX(GroupVertices[Group],MATCH(Edges[[#This Row],[Vertex 1]],GroupVertices[Vertex],0)),1,1,"")</f>
        <v>4</v>
      </c>
      <c r="BC42" s="79" t="str">
        <f>REPLACE(INDEX(GroupVertices[Group],MATCH(Edges[[#This Row],[Vertex 2]],GroupVertices[Vertex],0)),1,1,"")</f>
        <v>1</v>
      </c>
      <c r="BD42" s="34"/>
      <c r="BE42" s="34"/>
      <c r="BF42" s="34"/>
      <c r="BG42" s="34"/>
      <c r="BH42" s="34"/>
      <c r="BI42" s="34"/>
      <c r="BJ42" s="34"/>
      <c r="BK42" s="34"/>
      <c r="BL42" s="34"/>
    </row>
    <row r="43" spans="1:64" ht="15">
      <c r="A43" s="65" t="s">
        <v>243</v>
      </c>
      <c r="B43" s="65" t="s">
        <v>244</v>
      </c>
      <c r="C43" s="66" t="s">
        <v>1556</v>
      </c>
      <c r="D43" s="67">
        <v>4.75</v>
      </c>
      <c r="E43" s="68" t="s">
        <v>136</v>
      </c>
      <c r="F43" s="69">
        <v>29.4</v>
      </c>
      <c r="G43" s="66"/>
      <c r="H43" s="70"/>
      <c r="I43" s="71"/>
      <c r="J43" s="71"/>
      <c r="K43" s="34" t="s">
        <v>66</v>
      </c>
      <c r="L43" s="78">
        <v>43</v>
      </c>
      <c r="M43" s="78"/>
      <c r="N43" s="73"/>
      <c r="O43" s="80" t="s">
        <v>310</v>
      </c>
      <c r="P43" s="82">
        <v>43514.93221064815</v>
      </c>
      <c r="Q43" s="80" t="s">
        <v>325</v>
      </c>
      <c r="R43" s="80"/>
      <c r="S43" s="80"/>
      <c r="T43" s="80"/>
      <c r="U43" s="80"/>
      <c r="V43" s="84" t="s">
        <v>564</v>
      </c>
      <c r="W43" s="82">
        <v>43514.93221064815</v>
      </c>
      <c r="X43" s="84" t="s">
        <v>599</v>
      </c>
      <c r="Y43" s="80"/>
      <c r="Z43" s="80"/>
      <c r="AA43" s="86" t="s">
        <v>733</v>
      </c>
      <c r="AB43" s="86" t="s">
        <v>859</v>
      </c>
      <c r="AC43" s="80" t="b">
        <v>0</v>
      </c>
      <c r="AD43" s="80">
        <v>1</v>
      </c>
      <c r="AE43" s="86" t="s">
        <v>885</v>
      </c>
      <c r="AF43" s="80" t="b">
        <v>0</v>
      </c>
      <c r="AG43" s="80" t="s">
        <v>914</v>
      </c>
      <c r="AH43" s="80"/>
      <c r="AI43" s="86" t="s">
        <v>879</v>
      </c>
      <c r="AJ43" s="80" t="b">
        <v>0</v>
      </c>
      <c r="AK43" s="80">
        <v>0</v>
      </c>
      <c r="AL43" s="86" t="s">
        <v>879</v>
      </c>
      <c r="AM43" s="80" t="s">
        <v>929</v>
      </c>
      <c r="AN43" s="80" t="b">
        <v>0</v>
      </c>
      <c r="AO43" s="86" t="s">
        <v>859</v>
      </c>
      <c r="AP43" s="80" t="s">
        <v>196</v>
      </c>
      <c r="AQ43" s="80">
        <v>0</v>
      </c>
      <c r="AR43" s="80">
        <v>0</v>
      </c>
      <c r="AS43" s="80"/>
      <c r="AT43" s="80"/>
      <c r="AU43" s="80"/>
      <c r="AV43" s="80"/>
      <c r="AW43" s="80"/>
      <c r="AX43" s="80"/>
      <c r="AY43" s="80"/>
      <c r="AZ43" s="80"/>
      <c r="BA43">
        <v>2</v>
      </c>
      <c r="BB43" s="79" t="str">
        <f>REPLACE(INDEX(GroupVertices[Group],MATCH(Edges[[#This Row],[Vertex 1]],GroupVertices[Vertex],0)),1,1,"")</f>
        <v>4</v>
      </c>
      <c r="BC43" s="79" t="str">
        <f>REPLACE(INDEX(GroupVertices[Group],MATCH(Edges[[#This Row],[Vertex 2]],GroupVertices[Vertex],0)),1,1,"")</f>
        <v>4</v>
      </c>
      <c r="BD43" s="34"/>
      <c r="BE43" s="34"/>
      <c r="BF43" s="34"/>
      <c r="BG43" s="34"/>
      <c r="BH43" s="34"/>
      <c r="BI43" s="34"/>
      <c r="BJ43" s="34"/>
      <c r="BK43" s="34"/>
      <c r="BL43" s="34"/>
    </row>
    <row r="44" spans="1:64" ht="15">
      <c r="A44" s="65" t="s">
        <v>243</v>
      </c>
      <c r="B44" s="65" t="s">
        <v>250</v>
      </c>
      <c r="C44" s="66" t="s">
        <v>1556</v>
      </c>
      <c r="D44" s="67">
        <v>4.75</v>
      </c>
      <c r="E44" s="68" t="s">
        <v>136</v>
      </c>
      <c r="F44" s="69">
        <v>29.4</v>
      </c>
      <c r="G44" s="66"/>
      <c r="H44" s="70"/>
      <c r="I44" s="71"/>
      <c r="J44" s="71"/>
      <c r="K44" s="34" t="s">
        <v>65</v>
      </c>
      <c r="L44" s="78">
        <v>44</v>
      </c>
      <c r="M44" s="78"/>
      <c r="N44" s="73"/>
      <c r="O44" s="80" t="s">
        <v>310</v>
      </c>
      <c r="P44" s="82">
        <v>43514.932592592595</v>
      </c>
      <c r="Q44" s="80" t="s">
        <v>326</v>
      </c>
      <c r="R44" s="80"/>
      <c r="S44" s="80"/>
      <c r="T44" s="80"/>
      <c r="U44" s="80"/>
      <c r="V44" s="84" t="s">
        <v>564</v>
      </c>
      <c r="W44" s="82">
        <v>43514.932592592595</v>
      </c>
      <c r="X44" s="84" t="s">
        <v>600</v>
      </c>
      <c r="Y44" s="80"/>
      <c r="Z44" s="80"/>
      <c r="AA44" s="86" t="s">
        <v>734</v>
      </c>
      <c r="AB44" s="86" t="s">
        <v>733</v>
      </c>
      <c r="AC44" s="80" t="b">
        <v>0</v>
      </c>
      <c r="AD44" s="80">
        <v>1</v>
      </c>
      <c r="AE44" s="86" t="s">
        <v>886</v>
      </c>
      <c r="AF44" s="80" t="b">
        <v>0</v>
      </c>
      <c r="AG44" s="80" t="s">
        <v>914</v>
      </c>
      <c r="AH44" s="80"/>
      <c r="AI44" s="86" t="s">
        <v>879</v>
      </c>
      <c r="AJ44" s="80" t="b">
        <v>0</v>
      </c>
      <c r="AK44" s="80">
        <v>0</v>
      </c>
      <c r="AL44" s="86" t="s">
        <v>879</v>
      </c>
      <c r="AM44" s="80" t="s">
        <v>929</v>
      </c>
      <c r="AN44" s="80" t="b">
        <v>0</v>
      </c>
      <c r="AO44" s="86" t="s">
        <v>733</v>
      </c>
      <c r="AP44" s="80" t="s">
        <v>196</v>
      </c>
      <c r="AQ44" s="80">
        <v>0</v>
      </c>
      <c r="AR44" s="80">
        <v>0</v>
      </c>
      <c r="AS44" s="80"/>
      <c r="AT44" s="80"/>
      <c r="AU44" s="80"/>
      <c r="AV44" s="80"/>
      <c r="AW44" s="80"/>
      <c r="AX44" s="80"/>
      <c r="AY44" s="80"/>
      <c r="AZ44" s="80"/>
      <c r="BA44">
        <v>2</v>
      </c>
      <c r="BB44" s="79" t="str">
        <f>REPLACE(INDEX(GroupVertices[Group],MATCH(Edges[[#This Row],[Vertex 1]],GroupVertices[Vertex],0)),1,1,"")</f>
        <v>4</v>
      </c>
      <c r="BC44" s="79" t="str">
        <f>REPLACE(INDEX(GroupVertices[Group],MATCH(Edges[[#This Row],[Vertex 2]],GroupVertices[Vertex],0)),1,1,"")</f>
        <v>1</v>
      </c>
      <c r="BD44" s="34"/>
      <c r="BE44" s="34"/>
      <c r="BF44" s="34"/>
      <c r="BG44" s="34"/>
      <c r="BH44" s="34"/>
      <c r="BI44" s="34"/>
      <c r="BJ44" s="34"/>
      <c r="BK44" s="34"/>
      <c r="BL44" s="34"/>
    </row>
    <row r="45" spans="1:64" ht="15">
      <c r="A45" s="65" t="s">
        <v>243</v>
      </c>
      <c r="B45" s="65" t="s">
        <v>244</v>
      </c>
      <c r="C45" s="66" t="s">
        <v>1556</v>
      </c>
      <c r="D45" s="67">
        <v>4.75</v>
      </c>
      <c r="E45" s="68" t="s">
        <v>136</v>
      </c>
      <c r="F45" s="69">
        <v>29.4</v>
      </c>
      <c r="G45" s="66"/>
      <c r="H45" s="70"/>
      <c r="I45" s="71"/>
      <c r="J45" s="71"/>
      <c r="K45" s="34" t="s">
        <v>66</v>
      </c>
      <c r="L45" s="78">
        <v>45</v>
      </c>
      <c r="M45" s="78"/>
      <c r="N45" s="73"/>
      <c r="O45" s="80" t="s">
        <v>310</v>
      </c>
      <c r="P45" s="82">
        <v>43514.932592592595</v>
      </c>
      <c r="Q45" s="80" t="s">
        <v>326</v>
      </c>
      <c r="R45" s="80"/>
      <c r="S45" s="80"/>
      <c r="T45" s="80"/>
      <c r="U45" s="80"/>
      <c r="V45" s="84" t="s">
        <v>564</v>
      </c>
      <c r="W45" s="82">
        <v>43514.932592592595</v>
      </c>
      <c r="X45" s="84" t="s">
        <v>600</v>
      </c>
      <c r="Y45" s="80"/>
      <c r="Z45" s="80"/>
      <c r="AA45" s="86" t="s">
        <v>734</v>
      </c>
      <c r="AB45" s="86" t="s">
        <v>733</v>
      </c>
      <c r="AC45" s="80" t="b">
        <v>0</v>
      </c>
      <c r="AD45" s="80">
        <v>1</v>
      </c>
      <c r="AE45" s="86" t="s">
        <v>886</v>
      </c>
      <c r="AF45" s="80" t="b">
        <v>0</v>
      </c>
      <c r="AG45" s="80" t="s">
        <v>914</v>
      </c>
      <c r="AH45" s="80"/>
      <c r="AI45" s="86" t="s">
        <v>879</v>
      </c>
      <c r="AJ45" s="80" t="b">
        <v>0</v>
      </c>
      <c r="AK45" s="80">
        <v>0</v>
      </c>
      <c r="AL45" s="86" t="s">
        <v>879</v>
      </c>
      <c r="AM45" s="80" t="s">
        <v>929</v>
      </c>
      <c r="AN45" s="80" t="b">
        <v>0</v>
      </c>
      <c r="AO45" s="86" t="s">
        <v>733</v>
      </c>
      <c r="AP45" s="80" t="s">
        <v>196</v>
      </c>
      <c r="AQ45" s="80">
        <v>0</v>
      </c>
      <c r="AR45" s="80">
        <v>0</v>
      </c>
      <c r="AS45" s="80"/>
      <c r="AT45" s="80"/>
      <c r="AU45" s="80"/>
      <c r="AV45" s="80"/>
      <c r="AW45" s="80"/>
      <c r="AX45" s="80"/>
      <c r="AY45" s="80"/>
      <c r="AZ45" s="80"/>
      <c r="BA45">
        <v>2</v>
      </c>
      <c r="BB45" s="79" t="str">
        <f>REPLACE(INDEX(GroupVertices[Group],MATCH(Edges[[#This Row],[Vertex 1]],GroupVertices[Vertex],0)),1,1,"")</f>
        <v>4</v>
      </c>
      <c r="BC45" s="79" t="str">
        <f>REPLACE(INDEX(GroupVertices[Group],MATCH(Edges[[#This Row],[Vertex 2]],GroupVertices[Vertex],0)),1,1,"")</f>
        <v>4</v>
      </c>
      <c r="BD45" s="34"/>
      <c r="BE45" s="34"/>
      <c r="BF45" s="34"/>
      <c r="BG45" s="34"/>
      <c r="BH45" s="34"/>
      <c r="BI45" s="34"/>
      <c r="BJ45" s="34"/>
      <c r="BK45" s="34"/>
      <c r="BL45" s="34"/>
    </row>
    <row r="46" spans="1:64" ht="15">
      <c r="A46" s="65" t="s">
        <v>244</v>
      </c>
      <c r="B46" s="65" t="s">
        <v>243</v>
      </c>
      <c r="C46" s="66" t="s">
        <v>1555</v>
      </c>
      <c r="D46" s="67">
        <v>3</v>
      </c>
      <c r="E46" s="68" t="s">
        <v>132</v>
      </c>
      <c r="F46" s="69">
        <v>32</v>
      </c>
      <c r="G46" s="66"/>
      <c r="H46" s="70"/>
      <c r="I46" s="71"/>
      <c r="J46" s="71"/>
      <c r="K46" s="34" t="s">
        <v>66</v>
      </c>
      <c r="L46" s="78">
        <v>46</v>
      </c>
      <c r="M46" s="78"/>
      <c r="N46" s="73"/>
      <c r="O46" s="80" t="s">
        <v>311</v>
      </c>
      <c r="P46" s="82">
        <v>43514.93303240741</v>
      </c>
      <c r="Q46" s="80" t="s">
        <v>327</v>
      </c>
      <c r="R46" s="80"/>
      <c r="S46" s="80"/>
      <c r="T46" s="80"/>
      <c r="U46" s="80"/>
      <c r="V46" s="84" t="s">
        <v>565</v>
      </c>
      <c r="W46" s="82">
        <v>43514.93303240741</v>
      </c>
      <c r="X46" s="84" t="s">
        <v>601</v>
      </c>
      <c r="Y46" s="80"/>
      <c r="Z46" s="80"/>
      <c r="AA46" s="86" t="s">
        <v>735</v>
      </c>
      <c r="AB46" s="86" t="s">
        <v>733</v>
      </c>
      <c r="AC46" s="80" t="b">
        <v>0</v>
      </c>
      <c r="AD46" s="80">
        <v>1</v>
      </c>
      <c r="AE46" s="86" t="s">
        <v>886</v>
      </c>
      <c r="AF46" s="80" t="b">
        <v>0</v>
      </c>
      <c r="AG46" s="80" t="s">
        <v>914</v>
      </c>
      <c r="AH46" s="80"/>
      <c r="AI46" s="86" t="s">
        <v>879</v>
      </c>
      <c r="AJ46" s="80" t="b">
        <v>0</v>
      </c>
      <c r="AK46" s="80">
        <v>0</v>
      </c>
      <c r="AL46" s="86" t="s">
        <v>879</v>
      </c>
      <c r="AM46" s="80" t="s">
        <v>928</v>
      </c>
      <c r="AN46" s="80" t="b">
        <v>0</v>
      </c>
      <c r="AO46" s="86" t="s">
        <v>733</v>
      </c>
      <c r="AP46" s="80" t="s">
        <v>196</v>
      </c>
      <c r="AQ46" s="80">
        <v>0</v>
      </c>
      <c r="AR46" s="80">
        <v>0</v>
      </c>
      <c r="AS46" s="80"/>
      <c r="AT46" s="80"/>
      <c r="AU46" s="80"/>
      <c r="AV46" s="80"/>
      <c r="AW46" s="80"/>
      <c r="AX46" s="80"/>
      <c r="AY46" s="80"/>
      <c r="AZ46" s="80"/>
      <c r="BA46">
        <v>1</v>
      </c>
      <c r="BB46" s="79" t="str">
        <f>REPLACE(INDEX(GroupVertices[Group],MATCH(Edges[[#This Row],[Vertex 1]],GroupVertices[Vertex],0)),1,1,"")</f>
        <v>4</v>
      </c>
      <c r="BC46" s="79" t="str">
        <f>REPLACE(INDEX(GroupVertices[Group],MATCH(Edges[[#This Row],[Vertex 2]],GroupVertices[Vertex],0)),1,1,"")</f>
        <v>4</v>
      </c>
      <c r="BD46" s="34"/>
      <c r="BE46" s="34"/>
      <c r="BF46" s="34"/>
      <c r="BG46" s="34"/>
      <c r="BH46" s="34"/>
      <c r="BI46" s="34"/>
      <c r="BJ46" s="34"/>
      <c r="BK46" s="34"/>
      <c r="BL46" s="34"/>
    </row>
    <row r="47" spans="1:64" ht="15">
      <c r="A47" s="65" t="s">
        <v>245</v>
      </c>
      <c r="B47" s="65" t="s">
        <v>246</v>
      </c>
      <c r="C47" s="66" t="s">
        <v>1556</v>
      </c>
      <c r="D47" s="67">
        <v>4.75</v>
      </c>
      <c r="E47" s="68" t="s">
        <v>136</v>
      </c>
      <c r="F47" s="69">
        <v>29.4</v>
      </c>
      <c r="G47" s="66"/>
      <c r="H47" s="70"/>
      <c r="I47" s="71"/>
      <c r="J47" s="71"/>
      <c r="K47" s="34" t="s">
        <v>66</v>
      </c>
      <c r="L47" s="78">
        <v>47</v>
      </c>
      <c r="M47" s="78"/>
      <c r="N47" s="73"/>
      <c r="O47" s="80" t="s">
        <v>311</v>
      </c>
      <c r="P47" s="82">
        <v>43514.64513888889</v>
      </c>
      <c r="Q47" s="80" t="s">
        <v>328</v>
      </c>
      <c r="R47" s="80"/>
      <c r="S47" s="80"/>
      <c r="T47" s="80"/>
      <c r="U47" s="80"/>
      <c r="V47" s="84" t="s">
        <v>566</v>
      </c>
      <c r="W47" s="82">
        <v>43514.64513888889</v>
      </c>
      <c r="X47" s="84" t="s">
        <v>602</v>
      </c>
      <c r="Y47" s="80"/>
      <c r="Z47" s="80"/>
      <c r="AA47" s="86" t="s">
        <v>736</v>
      </c>
      <c r="AB47" s="80"/>
      <c r="AC47" s="80" t="b">
        <v>0</v>
      </c>
      <c r="AD47" s="80">
        <v>0</v>
      </c>
      <c r="AE47" s="86" t="s">
        <v>887</v>
      </c>
      <c r="AF47" s="80" t="b">
        <v>0</v>
      </c>
      <c r="AG47" s="80" t="s">
        <v>919</v>
      </c>
      <c r="AH47" s="80"/>
      <c r="AI47" s="86" t="s">
        <v>879</v>
      </c>
      <c r="AJ47" s="80" t="b">
        <v>0</v>
      </c>
      <c r="AK47" s="80">
        <v>0</v>
      </c>
      <c r="AL47" s="86" t="s">
        <v>879</v>
      </c>
      <c r="AM47" s="80" t="s">
        <v>929</v>
      </c>
      <c r="AN47" s="80" t="b">
        <v>0</v>
      </c>
      <c r="AO47" s="86" t="s">
        <v>736</v>
      </c>
      <c r="AP47" s="80" t="s">
        <v>196</v>
      </c>
      <c r="AQ47" s="80">
        <v>0</v>
      </c>
      <c r="AR47" s="80">
        <v>0</v>
      </c>
      <c r="AS47" s="80"/>
      <c r="AT47" s="80"/>
      <c r="AU47" s="80"/>
      <c r="AV47" s="80"/>
      <c r="AW47" s="80"/>
      <c r="AX47" s="80"/>
      <c r="AY47" s="80"/>
      <c r="AZ47" s="80"/>
      <c r="BA47">
        <v>2</v>
      </c>
      <c r="BB47" s="79" t="str">
        <f>REPLACE(INDEX(GroupVertices[Group],MATCH(Edges[[#This Row],[Vertex 1]],GroupVertices[Vertex],0)),1,1,"")</f>
        <v>9</v>
      </c>
      <c r="BC47" s="79" t="str">
        <f>REPLACE(INDEX(GroupVertices[Group],MATCH(Edges[[#This Row],[Vertex 2]],GroupVertices[Vertex],0)),1,1,"")</f>
        <v>9</v>
      </c>
      <c r="BD47" s="34"/>
      <c r="BE47" s="34"/>
      <c r="BF47" s="34"/>
      <c r="BG47" s="34"/>
      <c r="BH47" s="34"/>
      <c r="BI47" s="34"/>
      <c r="BJ47" s="34"/>
      <c r="BK47" s="34"/>
      <c r="BL47" s="34"/>
    </row>
    <row r="48" spans="1:64" ht="15">
      <c r="A48" s="65" t="s">
        <v>245</v>
      </c>
      <c r="B48" s="65" t="s">
        <v>246</v>
      </c>
      <c r="C48" s="66" t="s">
        <v>1556</v>
      </c>
      <c r="D48" s="67">
        <v>4.75</v>
      </c>
      <c r="E48" s="68" t="s">
        <v>136</v>
      </c>
      <c r="F48" s="69">
        <v>29.4</v>
      </c>
      <c r="G48" s="66"/>
      <c r="H48" s="70"/>
      <c r="I48" s="71"/>
      <c r="J48" s="71"/>
      <c r="K48" s="34" t="s">
        <v>66</v>
      </c>
      <c r="L48" s="78">
        <v>48</v>
      </c>
      <c r="M48" s="78"/>
      <c r="N48" s="73"/>
      <c r="O48" s="80" t="s">
        <v>311</v>
      </c>
      <c r="P48" s="82">
        <v>43514.64747685185</v>
      </c>
      <c r="Q48" s="80" t="s">
        <v>329</v>
      </c>
      <c r="R48" s="80"/>
      <c r="S48" s="80"/>
      <c r="T48" s="80"/>
      <c r="U48" s="80"/>
      <c r="V48" s="84" t="s">
        <v>566</v>
      </c>
      <c r="W48" s="82">
        <v>43514.64747685185</v>
      </c>
      <c r="X48" s="84" t="s">
        <v>603</v>
      </c>
      <c r="Y48" s="80"/>
      <c r="Z48" s="80"/>
      <c r="AA48" s="86" t="s">
        <v>737</v>
      </c>
      <c r="AB48" s="80"/>
      <c r="AC48" s="80" t="b">
        <v>0</v>
      </c>
      <c r="AD48" s="80">
        <v>0</v>
      </c>
      <c r="AE48" s="86" t="s">
        <v>887</v>
      </c>
      <c r="AF48" s="80" t="b">
        <v>0</v>
      </c>
      <c r="AG48" s="80" t="s">
        <v>919</v>
      </c>
      <c r="AH48" s="80"/>
      <c r="AI48" s="86" t="s">
        <v>879</v>
      </c>
      <c r="AJ48" s="80" t="b">
        <v>0</v>
      </c>
      <c r="AK48" s="80">
        <v>0</v>
      </c>
      <c r="AL48" s="86" t="s">
        <v>879</v>
      </c>
      <c r="AM48" s="80" t="s">
        <v>929</v>
      </c>
      <c r="AN48" s="80" t="b">
        <v>0</v>
      </c>
      <c r="AO48" s="86" t="s">
        <v>737</v>
      </c>
      <c r="AP48" s="80" t="s">
        <v>196</v>
      </c>
      <c r="AQ48" s="80">
        <v>0</v>
      </c>
      <c r="AR48" s="80">
        <v>0</v>
      </c>
      <c r="AS48" s="80"/>
      <c r="AT48" s="80"/>
      <c r="AU48" s="80"/>
      <c r="AV48" s="80"/>
      <c r="AW48" s="80"/>
      <c r="AX48" s="80"/>
      <c r="AY48" s="80"/>
      <c r="AZ48" s="80"/>
      <c r="BA48">
        <v>2</v>
      </c>
      <c r="BB48" s="79" t="str">
        <f>REPLACE(INDEX(GroupVertices[Group],MATCH(Edges[[#This Row],[Vertex 1]],GroupVertices[Vertex],0)),1,1,"")</f>
        <v>9</v>
      </c>
      <c r="BC48" s="79" t="str">
        <f>REPLACE(INDEX(GroupVertices[Group],MATCH(Edges[[#This Row],[Vertex 2]],GroupVertices[Vertex],0)),1,1,"")</f>
        <v>9</v>
      </c>
      <c r="BD48" s="34"/>
      <c r="BE48" s="34"/>
      <c r="BF48" s="34"/>
      <c r="BG48" s="34"/>
      <c r="BH48" s="34"/>
      <c r="BI48" s="34"/>
      <c r="BJ48" s="34"/>
      <c r="BK48" s="34"/>
      <c r="BL48" s="34"/>
    </row>
    <row r="49" spans="1:64" ht="15">
      <c r="A49" s="65" t="s">
        <v>246</v>
      </c>
      <c r="B49" s="65" t="s">
        <v>245</v>
      </c>
      <c r="C49" s="66" t="s">
        <v>1555</v>
      </c>
      <c r="D49" s="67">
        <v>3</v>
      </c>
      <c r="E49" s="68" t="s">
        <v>132</v>
      </c>
      <c r="F49" s="69">
        <v>32</v>
      </c>
      <c r="G49" s="66"/>
      <c r="H49" s="70"/>
      <c r="I49" s="71"/>
      <c r="J49" s="71"/>
      <c r="K49" s="34" t="s">
        <v>66</v>
      </c>
      <c r="L49" s="78">
        <v>49</v>
      </c>
      <c r="M49" s="78"/>
      <c r="N49" s="73"/>
      <c r="O49" s="80" t="s">
        <v>311</v>
      </c>
      <c r="P49" s="82">
        <v>43515.272997685184</v>
      </c>
      <c r="Q49" s="80" t="s">
        <v>330</v>
      </c>
      <c r="R49" s="80"/>
      <c r="S49" s="80"/>
      <c r="T49" s="80"/>
      <c r="U49" s="80"/>
      <c r="V49" s="84" t="s">
        <v>567</v>
      </c>
      <c r="W49" s="82">
        <v>43515.272997685184</v>
      </c>
      <c r="X49" s="84" t="s">
        <v>604</v>
      </c>
      <c r="Y49" s="80"/>
      <c r="Z49" s="80"/>
      <c r="AA49" s="86" t="s">
        <v>738</v>
      </c>
      <c r="AB49" s="86" t="s">
        <v>736</v>
      </c>
      <c r="AC49" s="80" t="b">
        <v>0</v>
      </c>
      <c r="AD49" s="80">
        <v>0</v>
      </c>
      <c r="AE49" s="86" t="s">
        <v>888</v>
      </c>
      <c r="AF49" s="80" t="b">
        <v>0</v>
      </c>
      <c r="AG49" s="80" t="s">
        <v>919</v>
      </c>
      <c r="AH49" s="80"/>
      <c r="AI49" s="86" t="s">
        <v>879</v>
      </c>
      <c r="AJ49" s="80" t="b">
        <v>0</v>
      </c>
      <c r="AK49" s="80">
        <v>0</v>
      </c>
      <c r="AL49" s="86" t="s">
        <v>879</v>
      </c>
      <c r="AM49" s="80" t="s">
        <v>929</v>
      </c>
      <c r="AN49" s="80" t="b">
        <v>0</v>
      </c>
      <c r="AO49" s="86" t="s">
        <v>736</v>
      </c>
      <c r="AP49" s="80" t="s">
        <v>196</v>
      </c>
      <c r="AQ49" s="80">
        <v>0</v>
      </c>
      <c r="AR49" s="80">
        <v>0</v>
      </c>
      <c r="AS49" s="80"/>
      <c r="AT49" s="80"/>
      <c r="AU49" s="80"/>
      <c r="AV49" s="80"/>
      <c r="AW49" s="80"/>
      <c r="AX49" s="80"/>
      <c r="AY49" s="80"/>
      <c r="AZ49" s="80"/>
      <c r="BA49">
        <v>1</v>
      </c>
      <c r="BB49" s="79" t="str">
        <f>REPLACE(INDEX(GroupVertices[Group],MATCH(Edges[[#This Row],[Vertex 1]],GroupVertices[Vertex],0)),1,1,"")</f>
        <v>9</v>
      </c>
      <c r="BC49" s="79" t="str">
        <f>REPLACE(INDEX(GroupVertices[Group],MATCH(Edges[[#This Row],[Vertex 2]],GroupVertices[Vertex],0)),1,1,"")</f>
        <v>9</v>
      </c>
      <c r="BD49" s="34"/>
      <c r="BE49" s="34"/>
      <c r="BF49" s="34"/>
      <c r="BG49" s="34"/>
      <c r="BH49" s="34"/>
      <c r="BI49" s="34"/>
      <c r="BJ49" s="34"/>
      <c r="BK49" s="34"/>
      <c r="BL49" s="34"/>
    </row>
    <row r="50" spans="1:64" ht="15">
      <c r="A50" s="65" t="s">
        <v>246</v>
      </c>
      <c r="B50" s="65" t="s">
        <v>246</v>
      </c>
      <c r="C50" s="66" t="s">
        <v>1557</v>
      </c>
      <c r="D50" s="67">
        <v>10</v>
      </c>
      <c r="E50" s="68" t="s">
        <v>136</v>
      </c>
      <c r="F50" s="69">
        <v>19</v>
      </c>
      <c r="G50" s="66"/>
      <c r="H50" s="70"/>
      <c r="I50" s="71"/>
      <c r="J50" s="71"/>
      <c r="K50" s="34" t="s">
        <v>65</v>
      </c>
      <c r="L50" s="78">
        <v>50</v>
      </c>
      <c r="M50" s="78"/>
      <c r="N50" s="73"/>
      <c r="O50" s="80" t="s">
        <v>196</v>
      </c>
      <c r="P50" s="82">
        <v>43507.53888888889</v>
      </c>
      <c r="Q50" s="80" t="s">
        <v>331</v>
      </c>
      <c r="R50" s="84" t="s">
        <v>445</v>
      </c>
      <c r="S50" s="80" t="s">
        <v>479</v>
      </c>
      <c r="T50" s="80" t="s">
        <v>498</v>
      </c>
      <c r="U50" s="84" t="s">
        <v>534</v>
      </c>
      <c r="V50" s="84" t="s">
        <v>534</v>
      </c>
      <c r="W50" s="82">
        <v>43507.53888888889</v>
      </c>
      <c r="X50" s="84" t="s">
        <v>605</v>
      </c>
      <c r="Y50" s="80"/>
      <c r="Z50" s="80"/>
      <c r="AA50" s="86" t="s">
        <v>739</v>
      </c>
      <c r="AB50" s="80"/>
      <c r="AC50" s="80" t="b">
        <v>0</v>
      </c>
      <c r="AD50" s="80">
        <v>3</v>
      </c>
      <c r="AE50" s="86" t="s">
        <v>879</v>
      </c>
      <c r="AF50" s="80" t="b">
        <v>0</v>
      </c>
      <c r="AG50" s="80" t="s">
        <v>919</v>
      </c>
      <c r="AH50" s="80"/>
      <c r="AI50" s="86" t="s">
        <v>879</v>
      </c>
      <c r="AJ50" s="80" t="b">
        <v>0</v>
      </c>
      <c r="AK50" s="80">
        <v>0</v>
      </c>
      <c r="AL50" s="86" t="s">
        <v>879</v>
      </c>
      <c r="AM50" s="80" t="s">
        <v>934</v>
      </c>
      <c r="AN50" s="80" t="b">
        <v>0</v>
      </c>
      <c r="AO50" s="86" t="s">
        <v>739</v>
      </c>
      <c r="AP50" s="80" t="s">
        <v>196</v>
      </c>
      <c r="AQ50" s="80">
        <v>0</v>
      </c>
      <c r="AR50" s="80">
        <v>0</v>
      </c>
      <c r="AS50" s="80"/>
      <c r="AT50" s="80"/>
      <c r="AU50" s="80"/>
      <c r="AV50" s="80"/>
      <c r="AW50" s="80"/>
      <c r="AX50" s="80"/>
      <c r="AY50" s="80"/>
      <c r="AZ50" s="80"/>
      <c r="BA50">
        <v>6</v>
      </c>
      <c r="BB50" s="79" t="str">
        <f>REPLACE(INDEX(GroupVertices[Group],MATCH(Edges[[#This Row],[Vertex 1]],GroupVertices[Vertex],0)),1,1,"")</f>
        <v>9</v>
      </c>
      <c r="BC50" s="79" t="str">
        <f>REPLACE(INDEX(GroupVertices[Group],MATCH(Edges[[#This Row],[Vertex 2]],GroupVertices[Vertex],0)),1,1,"")</f>
        <v>9</v>
      </c>
      <c r="BD50" s="34"/>
      <c r="BE50" s="34"/>
      <c r="BF50" s="34"/>
      <c r="BG50" s="34"/>
      <c r="BH50" s="34"/>
      <c r="BI50" s="34"/>
      <c r="BJ50" s="34"/>
      <c r="BK50" s="34"/>
      <c r="BL50" s="34"/>
    </row>
    <row r="51" spans="1:64" ht="15">
      <c r="A51" s="65" t="s">
        <v>246</v>
      </c>
      <c r="B51" s="65" t="s">
        <v>246</v>
      </c>
      <c r="C51" s="66" t="s">
        <v>1557</v>
      </c>
      <c r="D51" s="67">
        <v>10</v>
      </c>
      <c r="E51" s="68" t="s">
        <v>136</v>
      </c>
      <c r="F51" s="69">
        <v>19</v>
      </c>
      <c r="G51" s="66"/>
      <c r="H51" s="70"/>
      <c r="I51" s="71"/>
      <c r="J51" s="71"/>
      <c r="K51" s="34" t="s">
        <v>65</v>
      </c>
      <c r="L51" s="78">
        <v>51</v>
      </c>
      <c r="M51" s="78"/>
      <c r="N51" s="73"/>
      <c r="O51" s="80" t="s">
        <v>196</v>
      </c>
      <c r="P51" s="82">
        <v>43509.54027777778</v>
      </c>
      <c r="Q51" s="80" t="s">
        <v>332</v>
      </c>
      <c r="R51" s="84" t="s">
        <v>446</v>
      </c>
      <c r="S51" s="80" t="s">
        <v>480</v>
      </c>
      <c r="T51" s="80" t="s">
        <v>498</v>
      </c>
      <c r="U51" s="84" t="s">
        <v>535</v>
      </c>
      <c r="V51" s="84" t="s">
        <v>535</v>
      </c>
      <c r="W51" s="82">
        <v>43509.54027777778</v>
      </c>
      <c r="X51" s="84" t="s">
        <v>606</v>
      </c>
      <c r="Y51" s="80"/>
      <c r="Z51" s="80"/>
      <c r="AA51" s="86" t="s">
        <v>740</v>
      </c>
      <c r="AB51" s="80"/>
      <c r="AC51" s="80" t="b">
        <v>0</v>
      </c>
      <c r="AD51" s="80">
        <v>3</v>
      </c>
      <c r="AE51" s="86" t="s">
        <v>879</v>
      </c>
      <c r="AF51" s="80" t="b">
        <v>0</v>
      </c>
      <c r="AG51" s="80" t="s">
        <v>919</v>
      </c>
      <c r="AH51" s="80"/>
      <c r="AI51" s="86" t="s">
        <v>879</v>
      </c>
      <c r="AJ51" s="80" t="b">
        <v>0</v>
      </c>
      <c r="AK51" s="80">
        <v>1</v>
      </c>
      <c r="AL51" s="86" t="s">
        <v>879</v>
      </c>
      <c r="AM51" s="80" t="s">
        <v>934</v>
      </c>
      <c r="AN51" s="80" t="b">
        <v>0</v>
      </c>
      <c r="AO51" s="86" t="s">
        <v>740</v>
      </c>
      <c r="AP51" s="80" t="s">
        <v>196</v>
      </c>
      <c r="AQ51" s="80">
        <v>0</v>
      </c>
      <c r="AR51" s="80">
        <v>0</v>
      </c>
      <c r="AS51" s="80"/>
      <c r="AT51" s="80"/>
      <c r="AU51" s="80"/>
      <c r="AV51" s="80"/>
      <c r="AW51" s="80"/>
      <c r="AX51" s="80"/>
      <c r="AY51" s="80"/>
      <c r="AZ51" s="80"/>
      <c r="BA51">
        <v>6</v>
      </c>
      <c r="BB51" s="79" t="str">
        <f>REPLACE(INDEX(GroupVertices[Group],MATCH(Edges[[#This Row],[Vertex 1]],GroupVertices[Vertex],0)),1,1,"")</f>
        <v>9</v>
      </c>
      <c r="BC51" s="79" t="str">
        <f>REPLACE(INDEX(GroupVertices[Group],MATCH(Edges[[#This Row],[Vertex 2]],GroupVertices[Vertex],0)),1,1,"")</f>
        <v>9</v>
      </c>
      <c r="BD51" s="34"/>
      <c r="BE51" s="34"/>
      <c r="BF51" s="34"/>
      <c r="BG51" s="34"/>
      <c r="BH51" s="34"/>
      <c r="BI51" s="34"/>
      <c r="BJ51" s="34"/>
      <c r="BK51" s="34"/>
      <c r="BL51" s="34"/>
    </row>
    <row r="52" spans="1:64" ht="15">
      <c r="A52" s="65" t="s">
        <v>246</v>
      </c>
      <c r="B52" s="65" t="s">
        <v>246</v>
      </c>
      <c r="C52" s="66" t="s">
        <v>1557</v>
      </c>
      <c r="D52" s="67">
        <v>10</v>
      </c>
      <c r="E52" s="68" t="s">
        <v>136</v>
      </c>
      <c r="F52" s="69">
        <v>19</v>
      </c>
      <c r="G52" s="66"/>
      <c r="H52" s="70"/>
      <c r="I52" s="71"/>
      <c r="J52" s="71"/>
      <c r="K52" s="34" t="s">
        <v>65</v>
      </c>
      <c r="L52" s="78">
        <v>52</v>
      </c>
      <c r="M52" s="78"/>
      <c r="N52" s="73"/>
      <c r="O52" s="80" t="s">
        <v>196</v>
      </c>
      <c r="P52" s="82">
        <v>43510.33263888889</v>
      </c>
      <c r="Q52" s="80" t="s">
        <v>333</v>
      </c>
      <c r="R52" s="80"/>
      <c r="S52" s="80"/>
      <c r="T52" s="80" t="s">
        <v>499</v>
      </c>
      <c r="U52" s="84" t="s">
        <v>536</v>
      </c>
      <c r="V52" s="84" t="s">
        <v>536</v>
      </c>
      <c r="W52" s="82">
        <v>43510.33263888889</v>
      </c>
      <c r="X52" s="84" t="s">
        <v>607</v>
      </c>
      <c r="Y52" s="80"/>
      <c r="Z52" s="80"/>
      <c r="AA52" s="86" t="s">
        <v>741</v>
      </c>
      <c r="AB52" s="80"/>
      <c r="AC52" s="80" t="b">
        <v>0</v>
      </c>
      <c r="AD52" s="80">
        <v>2</v>
      </c>
      <c r="AE52" s="86" t="s">
        <v>879</v>
      </c>
      <c r="AF52" s="80" t="b">
        <v>0</v>
      </c>
      <c r="AG52" s="80" t="s">
        <v>919</v>
      </c>
      <c r="AH52" s="80"/>
      <c r="AI52" s="86" t="s">
        <v>879</v>
      </c>
      <c r="AJ52" s="80" t="b">
        <v>0</v>
      </c>
      <c r="AK52" s="80">
        <v>0</v>
      </c>
      <c r="AL52" s="86" t="s">
        <v>879</v>
      </c>
      <c r="AM52" s="80" t="s">
        <v>934</v>
      </c>
      <c r="AN52" s="80" t="b">
        <v>0</v>
      </c>
      <c r="AO52" s="86" t="s">
        <v>741</v>
      </c>
      <c r="AP52" s="80" t="s">
        <v>196</v>
      </c>
      <c r="AQ52" s="80">
        <v>0</v>
      </c>
      <c r="AR52" s="80">
        <v>0</v>
      </c>
      <c r="AS52" s="80"/>
      <c r="AT52" s="80"/>
      <c r="AU52" s="80"/>
      <c r="AV52" s="80"/>
      <c r="AW52" s="80"/>
      <c r="AX52" s="80"/>
      <c r="AY52" s="80"/>
      <c r="AZ52" s="80"/>
      <c r="BA52">
        <v>6</v>
      </c>
      <c r="BB52" s="79" t="str">
        <f>REPLACE(INDEX(GroupVertices[Group],MATCH(Edges[[#This Row],[Vertex 1]],GroupVertices[Vertex],0)),1,1,"")</f>
        <v>9</v>
      </c>
      <c r="BC52" s="79" t="str">
        <f>REPLACE(INDEX(GroupVertices[Group],MATCH(Edges[[#This Row],[Vertex 2]],GroupVertices[Vertex],0)),1,1,"")</f>
        <v>9</v>
      </c>
      <c r="BD52" s="34"/>
      <c r="BE52" s="34"/>
      <c r="BF52" s="34"/>
      <c r="BG52" s="34"/>
      <c r="BH52" s="34"/>
      <c r="BI52" s="34"/>
      <c r="BJ52" s="34"/>
      <c r="BK52" s="34"/>
      <c r="BL52" s="34"/>
    </row>
    <row r="53" spans="1:64" ht="15">
      <c r="A53" s="65" t="s">
        <v>246</v>
      </c>
      <c r="B53" s="65" t="s">
        <v>246</v>
      </c>
      <c r="C53" s="66" t="s">
        <v>1557</v>
      </c>
      <c r="D53" s="67">
        <v>10</v>
      </c>
      <c r="E53" s="68" t="s">
        <v>136</v>
      </c>
      <c r="F53" s="69">
        <v>19</v>
      </c>
      <c r="G53" s="66"/>
      <c r="H53" s="70"/>
      <c r="I53" s="71"/>
      <c r="J53" s="71"/>
      <c r="K53" s="34" t="s">
        <v>65</v>
      </c>
      <c r="L53" s="78">
        <v>53</v>
      </c>
      <c r="M53" s="78"/>
      <c r="N53" s="73"/>
      <c r="O53" s="80" t="s">
        <v>196</v>
      </c>
      <c r="P53" s="82">
        <v>43511.25</v>
      </c>
      <c r="Q53" s="80" t="s">
        <v>334</v>
      </c>
      <c r="R53" s="80"/>
      <c r="S53" s="80"/>
      <c r="T53" s="80" t="s">
        <v>500</v>
      </c>
      <c r="U53" s="84" t="s">
        <v>537</v>
      </c>
      <c r="V53" s="84" t="s">
        <v>537</v>
      </c>
      <c r="W53" s="82">
        <v>43511.25</v>
      </c>
      <c r="X53" s="84" t="s">
        <v>608</v>
      </c>
      <c r="Y53" s="80"/>
      <c r="Z53" s="80"/>
      <c r="AA53" s="86" t="s">
        <v>742</v>
      </c>
      <c r="AB53" s="80"/>
      <c r="AC53" s="80" t="b">
        <v>0</v>
      </c>
      <c r="AD53" s="80">
        <v>1</v>
      </c>
      <c r="AE53" s="86" t="s">
        <v>879</v>
      </c>
      <c r="AF53" s="80" t="b">
        <v>0</v>
      </c>
      <c r="AG53" s="80" t="s">
        <v>919</v>
      </c>
      <c r="AH53" s="80"/>
      <c r="AI53" s="86" t="s">
        <v>879</v>
      </c>
      <c r="AJ53" s="80" t="b">
        <v>0</v>
      </c>
      <c r="AK53" s="80">
        <v>0</v>
      </c>
      <c r="AL53" s="86" t="s">
        <v>879</v>
      </c>
      <c r="AM53" s="80" t="s">
        <v>934</v>
      </c>
      <c r="AN53" s="80" t="b">
        <v>0</v>
      </c>
      <c r="AO53" s="86" t="s">
        <v>742</v>
      </c>
      <c r="AP53" s="80" t="s">
        <v>196</v>
      </c>
      <c r="AQ53" s="80">
        <v>0</v>
      </c>
      <c r="AR53" s="80">
        <v>0</v>
      </c>
      <c r="AS53" s="80"/>
      <c r="AT53" s="80"/>
      <c r="AU53" s="80"/>
      <c r="AV53" s="80"/>
      <c r="AW53" s="80"/>
      <c r="AX53" s="80"/>
      <c r="AY53" s="80"/>
      <c r="AZ53" s="80"/>
      <c r="BA53">
        <v>6</v>
      </c>
      <c r="BB53" s="79" t="str">
        <f>REPLACE(INDEX(GroupVertices[Group],MATCH(Edges[[#This Row],[Vertex 1]],GroupVertices[Vertex],0)),1,1,"")</f>
        <v>9</v>
      </c>
      <c r="BC53" s="79" t="str">
        <f>REPLACE(INDEX(GroupVertices[Group],MATCH(Edges[[#This Row],[Vertex 2]],GroupVertices[Vertex],0)),1,1,"")</f>
        <v>9</v>
      </c>
      <c r="BD53" s="34"/>
      <c r="BE53" s="34"/>
      <c r="BF53" s="34"/>
      <c r="BG53" s="34"/>
      <c r="BH53" s="34"/>
      <c r="BI53" s="34"/>
      <c r="BJ53" s="34"/>
      <c r="BK53" s="34"/>
      <c r="BL53" s="34"/>
    </row>
    <row r="54" spans="1:64" ht="15">
      <c r="A54" s="65" t="s">
        <v>246</v>
      </c>
      <c r="B54" s="65" t="s">
        <v>246</v>
      </c>
      <c r="C54" s="66" t="s">
        <v>1557</v>
      </c>
      <c r="D54" s="67">
        <v>10</v>
      </c>
      <c r="E54" s="68" t="s">
        <v>136</v>
      </c>
      <c r="F54" s="69">
        <v>19</v>
      </c>
      <c r="G54" s="66"/>
      <c r="H54" s="70"/>
      <c r="I54" s="71"/>
      <c r="J54" s="71"/>
      <c r="K54" s="34" t="s">
        <v>65</v>
      </c>
      <c r="L54" s="78">
        <v>54</v>
      </c>
      <c r="M54" s="78"/>
      <c r="N54" s="73"/>
      <c r="O54" s="80" t="s">
        <v>196</v>
      </c>
      <c r="P54" s="82">
        <v>43511.64938657408</v>
      </c>
      <c r="Q54" s="80" t="s">
        <v>335</v>
      </c>
      <c r="R54" s="84" t="s">
        <v>447</v>
      </c>
      <c r="S54" s="80" t="s">
        <v>481</v>
      </c>
      <c r="T54" s="80"/>
      <c r="U54" s="80"/>
      <c r="V54" s="84" t="s">
        <v>567</v>
      </c>
      <c r="W54" s="82">
        <v>43511.64938657408</v>
      </c>
      <c r="X54" s="84" t="s">
        <v>609</v>
      </c>
      <c r="Y54" s="80"/>
      <c r="Z54" s="80"/>
      <c r="AA54" s="86" t="s">
        <v>743</v>
      </c>
      <c r="AB54" s="80"/>
      <c r="AC54" s="80" t="b">
        <v>0</v>
      </c>
      <c r="AD54" s="80">
        <v>1</v>
      </c>
      <c r="AE54" s="86" t="s">
        <v>879</v>
      </c>
      <c r="AF54" s="80" t="b">
        <v>0</v>
      </c>
      <c r="AG54" s="80" t="s">
        <v>919</v>
      </c>
      <c r="AH54" s="80"/>
      <c r="AI54" s="86" t="s">
        <v>879</v>
      </c>
      <c r="AJ54" s="80" t="b">
        <v>0</v>
      </c>
      <c r="AK54" s="80">
        <v>0</v>
      </c>
      <c r="AL54" s="86" t="s">
        <v>879</v>
      </c>
      <c r="AM54" s="80" t="s">
        <v>928</v>
      </c>
      <c r="AN54" s="80" t="b">
        <v>0</v>
      </c>
      <c r="AO54" s="86" t="s">
        <v>743</v>
      </c>
      <c r="AP54" s="80" t="s">
        <v>196</v>
      </c>
      <c r="AQ54" s="80">
        <v>0</v>
      </c>
      <c r="AR54" s="80">
        <v>0</v>
      </c>
      <c r="AS54" s="80"/>
      <c r="AT54" s="80"/>
      <c r="AU54" s="80"/>
      <c r="AV54" s="80"/>
      <c r="AW54" s="80"/>
      <c r="AX54" s="80"/>
      <c r="AY54" s="80"/>
      <c r="AZ54" s="80"/>
      <c r="BA54">
        <v>6</v>
      </c>
      <c r="BB54" s="79" t="str">
        <f>REPLACE(INDEX(GroupVertices[Group],MATCH(Edges[[#This Row],[Vertex 1]],GroupVertices[Vertex],0)),1,1,"")</f>
        <v>9</v>
      </c>
      <c r="BC54" s="79" t="str">
        <f>REPLACE(INDEX(GroupVertices[Group],MATCH(Edges[[#This Row],[Vertex 2]],GroupVertices[Vertex],0)),1,1,"")</f>
        <v>9</v>
      </c>
      <c r="BD54" s="34"/>
      <c r="BE54" s="34"/>
      <c r="BF54" s="34"/>
      <c r="BG54" s="34"/>
      <c r="BH54" s="34"/>
      <c r="BI54" s="34"/>
      <c r="BJ54" s="34"/>
      <c r="BK54" s="34"/>
      <c r="BL54" s="34"/>
    </row>
    <row r="55" spans="1:64" ht="15">
      <c r="A55" s="65" t="s">
        <v>246</v>
      </c>
      <c r="B55" s="65" t="s">
        <v>246</v>
      </c>
      <c r="C55" s="66" t="s">
        <v>1557</v>
      </c>
      <c r="D55" s="67">
        <v>10</v>
      </c>
      <c r="E55" s="68" t="s">
        <v>136</v>
      </c>
      <c r="F55" s="69">
        <v>19</v>
      </c>
      <c r="G55" s="66"/>
      <c r="H55" s="70"/>
      <c r="I55" s="71"/>
      <c r="J55" s="71"/>
      <c r="K55" s="34" t="s">
        <v>65</v>
      </c>
      <c r="L55" s="78">
        <v>55</v>
      </c>
      <c r="M55" s="78"/>
      <c r="N55" s="73"/>
      <c r="O55" s="80" t="s">
        <v>196</v>
      </c>
      <c r="P55" s="82">
        <v>43514.54305555556</v>
      </c>
      <c r="Q55" s="80" t="s">
        <v>336</v>
      </c>
      <c r="R55" s="84" t="s">
        <v>448</v>
      </c>
      <c r="S55" s="80" t="s">
        <v>480</v>
      </c>
      <c r="T55" s="80" t="s">
        <v>501</v>
      </c>
      <c r="U55" s="84" t="s">
        <v>538</v>
      </c>
      <c r="V55" s="84" t="s">
        <v>538</v>
      </c>
      <c r="W55" s="82">
        <v>43514.54305555556</v>
      </c>
      <c r="X55" s="84" t="s">
        <v>610</v>
      </c>
      <c r="Y55" s="80"/>
      <c r="Z55" s="80"/>
      <c r="AA55" s="86" t="s">
        <v>744</v>
      </c>
      <c r="AB55" s="80"/>
      <c r="AC55" s="80" t="b">
        <v>0</v>
      </c>
      <c r="AD55" s="80">
        <v>1</v>
      </c>
      <c r="AE55" s="86" t="s">
        <v>879</v>
      </c>
      <c r="AF55" s="80" t="b">
        <v>0</v>
      </c>
      <c r="AG55" s="80" t="s">
        <v>919</v>
      </c>
      <c r="AH55" s="80"/>
      <c r="AI55" s="86" t="s">
        <v>879</v>
      </c>
      <c r="AJ55" s="80" t="b">
        <v>0</v>
      </c>
      <c r="AK55" s="80">
        <v>0</v>
      </c>
      <c r="AL55" s="86" t="s">
        <v>879</v>
      </c>
      <c r="AM55" s="80" t="s">
        <v>934</v>
      </c>
      <c r="AN55" s="80" t="b">
        <v>0</v>
      </c>
      <c r="AO55" s="86" t="s">
        <v>744</v>
      </c>
      <c r="AP55" s="80" t="s">
        <v>196</v>
      </c>
      <c r="AQ55" s="80">
        <v>0</v>
      </c>
      <c r="AR55" s="80">
        <v>0</v>
      </c>
      <c r="AS55" s="80"/>
      <c r="AT55" s="80"/>
      <c r="AU55" s="80"/>
      <c r="AV55" s="80"/>
      <c r="AW55" s="80"/>
      <c r="AX55" s="80"/>
      <c r="AY55" s="80"/>
      <c r="AZ55" s="80"/>
      <c r="BA55">
        <v>6</v>
      </c>
      <c r="BB55" s="79" t="str">
        <f>REPLACE(INDEX(GroupVertices[Group],MATCH(Edges[[#This Row],[Vertex 1]],GroupVertices[Vertex],0)),1,1,"")</f>
        <v>9</v>
      </c>
      <c r="BC55" s="79" t="str">
        <f>REPLACE(INDEX(GroupVertices[Group],MATCH(Edges[[#This Row],[Vertex 2]],GroupVertices[Vertex],0)),1,1,"")</f>
        <v>9</v>
      </c>
      <c r="BD55" s="34"/>
      <c r="BE55" s="34"/>
      <c r="BF55" s="34"/>
      <c r="BG55" s="34"/>
      <c r="BH55" s="34"/>
      <c r="BI55" s="34"/>
      <c r="BJ55" s="34"/>
      <c r="BK55" s="34"/>
      <c r="BL55" s="34"/>
    </row>
    <row r="56" spans="1:64" ht="15">
      <c r="A56" s="65" t="s">
        <v>247</v>
      </c>
      <c r="B56" s="65" t="s">
        <v>298</v>
      </c>
      <c r="C56" s="66" t="s">
        <v>1555</v>
      </c>
      <c r="D56" s="67">
        <v>3</v>
      </c>
      <c r="E56" s="68" t="s">
        <v>132</v>
      </c>
      <c r="F56" s="69">
        <v>32</v>
      </c>
      <c r="G56" s="66"/>
      <c r="H56" s="70"/>
      <c r="I56" s="71"/>
      <c r="J56" s="71"/>
      <c r="K56" s="34" t="s">
        <v>65</v>
      </c>
      <c r="L56" s="78">
        <v>56</v>
      </c>
      <c r="M56" s="78"/>
      <c r="N56" s="73"/>
      <c r="O56" s="80" t="s">
        <v>311</v>
      </c>
      <c r="P56" s="82">
        <v>43515.33489583333</v>
      </c>
      <c r="Q56" s="80" t="s">
        <v>337</v>
      </c>
      <c r="R56" s="80"/>
      <c r="S56" s="80"/>
      <c r="T56" s="80"/>
      <c r="U56" s="80"/>
      <c r="V56" s="84" t="s">
        <v>568</v>
      </c>
      <c r="W56" s="82">
        <v>43515.33489583333</v>
      </c>
      <c r="X56" s="84" t="s">
        <v>611</v>
      </c>
      <c r="Y56" s="80"/>
      <c r="Z56" s="80"/>
      <c r="AA56" s="86" t="s">
        <v>745</v>
      </c>
      <c r="AB56" s="86" t="s">
        <v>860</v>
      </c>
      <c r="AC56" s="80" t="b">
        <v>0</v>
      </c>
      <c r="AD56" s="80">
        <v>0</v>
      </c>
      <c r="AE56" s="86" t="s">
        <v>889</v>
      </c>
      <c r="AF56" s="80" t="b">
        <v>0</v>
      </c>
      <c r="AG56" s="80" t="s">
        <v>914</v>
      </c>
      <c r="AH56" s="80"/>
      <c r="AI56" s="86" t="s">
        <v>879</v>
      </c>
      <c r="AJ56" s="80" t="b">
        <v>0</v>
      </c>
      <c r="AK56" s="80">
        <v>0</v>
      </c>
      <c r="AL56" s="86" t="s">
        <v>879</v>
      </c>
      <c r="AM56" s="80" t="s">
        <v>928</v>
      </c>
      <c r="AN56" s="80" t="b">
        <v>0</v>
      </c>
      <c r="AO56" s="86" t="s">
        <v>860</v>
      </c>
      <c r="AP56" s="80" t="s">
        <v>196</v>
      </c>
      <c r="AQ56" s="80">
        <v>0</v>
      </c>
      <c r="AR56" s="80">
        <v>0</v>
      </c>
      <c r="AS56" s="80"/>
      <c r="AT56" s="80"/>
      <c r="AU56" s="80"/>
      <c r="AV56" s="80"/>
      <c r="AW56" s="80"/>
      <c r="AX56" s="80"/>
      <c r="AY56" s="80"/>
      <c r="AZ56" s="80"/>
      <c r="BA56">
        <v>1</v>
      </c>
      <c r="BB56" s="79" t="str">
        <f>REPLACE(INDEX(GroupVertices[Group],MATCH(Edges[[#This Row],[Vertex 1]],GroupVertices[Vertex],0)),1,1,"")</f>
        <v>8</v>
      </c>
      <c r="BC56" s="79" t="str">
        <f>REPLACE(INDEX(GroupVertices[Group],MATCH(Edges[[#This Row],[Vertex 2]],GroupVertices[Vertex],0)),1,1,"")</f>
        <v>8</v>
      </c>
      <c r="BD56" s="34"/>
      <c r="BE56" s="34"/>
      <c r="BF56" s="34"/>
      <c r="BG56" s="34"/>
      <c r="BH56" s="34"/>
      <c r="BI56" s="34"/>
      <c r="BJ56" s="34"/>
      <c r="BK56" s="34"/>
      <c r="BL56" s="34"/>
    </row>
    <row r="57" spans="1:64" ht="15">
      <c r="A57" s="65" t="s">
        <v>248</v>
      </c>
      <c r="B57" s="65" t="s">
        <v>248</v>
      </c>
      <c r="C57" s="66" t="s">
        <v>1558</v>
      </c>
      <c r="D57" s="67">
        <v>6.5</v>
      </c>
      <c r="E57" s="68" t="s">
        <v>136</v>
      </c>
      <c r="F57" s="69">
        <v>26.8</v>
      </c>
      <c r="G57" s="66"/>
      <c r="H57" s="70"/>
      <c r="I57" s="71"/>
      <c r="J57" s="71"/>
      <c r="K57" s="34" t="s">
        <v>65</v>
      </c>
      <c r="L57" s="78">
        <v>57</v>
      </c>
      <c r="M57" s="78"/>
      <c r="N57" s="73"/>
      <c r="O57" s="80" t="s">
        <v>196</v>
      </c>
      <c r="P57" s="82">
        <v>43509.38980324074</v>
      </c>
      <c r="Q57" s="80" t="s">
        <v>338</v>
      </c>
      <c r="R57" s="80"/>
      <c r="S57" s="80"/>
      <c r="T57" s="80" t="s">
        <v>493</v>
      </c>
      <c r="U57" s="84" t="s">
        <v>539</v>
      </c>
      <c r="V57" s="84" t="s">
        <v>539</v>
      </c>
      <c r="W57" s="82">
        <v>43509.38980324074</v>
      </c>
      <c r="X57" s="84" t="s">
        <v>612</v>
      </c>
      <c r="Y57" s="80"/>
      <c r="Z57" s="80"/>
      <c r="AA57" s="86" t="s">
        <v>746</v>
      </c>
      <c r="AB57" s="80"/>
      <c r="AC57" s="80" t="b">
        <v>0</v>
      </c>
      <c r="AD57" s="80">
        <v>0</v>
      </c>
      <c r="AE57" s="86" t="s">
        <v>879</v>
      </c>
      <c r="AF57" s="80" t="b">
        <v>0</v>
      </c>
      <c r="AG57" s="80" t="s">
        <v>914</v>
      </c>
      <c r="AH57" s="80"/>
      <c r="AI57" s="86" t="s">
        <v>879</v>
      </c>
      <c r="AJ57" s="80" t="b">
        <v>0</v>
      </c>
      <c r="AK57" s="80">
        <v>0</v>
      </c>
      <c r="AL57" s="86" t="s">
        <v>879</v>
      </c>
      <c r="AM57" s="80" t="s">
        <v>928</v>
      </c>
      <c r="AN57" s="80" t="b">
        <v>0</v>
      </c>
      <c r="AO57" s="86" t="s">
        <v>746</v>
      </c>
      <c r="AP57" s="80" t="s">
        <v>196</v>
      </c>
      <c r="AQ57" s="80">
        <v>0</v>
      </c>
      <c r="AR57" s="80">
        <v>0</v>
      </c>
      <c r="AS57" s="80"/>
      <c r="AT57" s="80"/>
      <c r="AU57" s="80"/>
      <c r="AV57" s="80"/>
      <c r="AW57" s="80"/>
      <c r="AX57" s="80"/>
      <c r="AY57" s="80"/>
      <c r="AZ57" s="80"/>
      <c r="BA57">
        <v>3</v>
      </c>
      <c r="BB57" s="79" t="str">
        <f>REPLACE(INDEX(GroupVertices[Group],MATCH(Edges[[#This Row],[Vertex 1]],GroupVertices[Vertex],0)),1,1,"")</f>
        <v>6</v>
      </c>
      <c r="BC57" s="79" t="str">
        <f>REPLACE(INDEX(GroupVertices[Group],MATCH(Edges[[#This Row],[Vertex 2]],GroupVertices[Vertex],0)),1,1,"")</f>
        <v>6</v>
      </c>
      <c r="BD57" s="34"/>
      <c r="BE57" s="34"/>
      <c r="BF57" s="34"/>
      <c r="BG57" s="34"/>
      <c r="BH57" s="34"/>
      <c r="BI57" s="34"/>
      <c r="BJ57" s="34"/>
      <c r="BK57" s="34"/>
      <c r="BL57" s="34"/>
    </row>
    <row r="58" spans="1:64" ht="15">
      <c r="A58" s="65" t="s">
        <v>248</v>
      </c>
      <c r="B58" s="65" t="s">
        <v>248</v>
      </c>
      <c r="C58" s="66" t="s">
        <v>1558</v>
      </c>
      <c r="D58" s="67">
        <v>6.5</v>
      </c>
      <c r="E58" s="68" t="s">
        <v>136</v>
      </c>
      <c r="F58" s="69">
        <v>26.8</v>
      </c>
      <c r="G58" s="66"/>
      <c r="H58" s="70"/>
      <c r="I58" s="71"/>
      <c r="J58" s="71"/>
      <c r="K58" s="34" t="s">
        <v>65</v>
      </c>
      <c r="L58" s="78">
        <v>58</v>
      </c>
      <c r="M58" s="78"/>
      <c r="N58" s="73"/>
      <c r="O58" s="80" t="s">
        <v>196</v>
      </c>
      <c r="P58" s="82">
        <v>43513.40528935185</v>
      </c>
      <c r="Q58" s="80" t="s">
        <v>339</v>
      </c>
      <c r="R58" s="80"/>
      <c r="S58" s="80"/>
      <c r="T58" s="80" t="s">
        <v>493</v>
      </c>
      <c r="U58" s="84" t="s">
        <v>540</v>
      </c>
      <c r="V58" s="84" t="s">
        <v>540</v>
      </c>
      <c r="W58" s="82">
        <v>43513.40528935185</v>
      </c>
      <c r="X58" s="84" t="s">
        <v>613</v>
      </c>
      <c r="Y58" s="80"/>
      <c r="Z58" s="80"/>
      <c r="AA58" s="86" t="s">
        <v>747</v>
      </c>
      <c r="AB58" s="80"/>
      <c r="AC58" s="80" t="b">
        <v>0</v>
      </c>
      <c r="AD58" s="80">
        <v>0</v>
      </c>
      <c r="AE58" s="86" t="s">
        <v>879</v>
      </c>
      <c r="AF58" s="80" t="b">
        <v>0</v>
      </c>
      <c r="AG58" s="80" t="s">
        <v>914</v>
      </c>
      <c r="AH58" s="80"/>
      <c r="AI58" s="86" t="s">
        <v>879</v>
      </c>
      <c r="AJ58" s="80" t="b">
        <v>0</v>
      </c>
      <c r="AK58" s="80">
        <v>0</v>
      </c>
      <c r="AL58" s="86" t="s">
        <v>879</v>
      </c>
      <c r="AM58" s="80" t="s">
        <v>928</v>
      </c>
      <c r="AN58" s="80" t="b">
        <v>0</v>
      </c>
      <c r="AO58" s="86" t="s">
        <v>747</v>
      </c>
      <c r="AP58" s="80" t="s">
        <v>196</v>
      </c>
      <c r="AQ58" s="80">
        <v>0</v>
      </c>
      <c r="AR58" s="80">
        <v>0</v>
      </c>
      <c r="AS58" s="80"/>
      <c r="AT58" s="80"/>
      <c r="AU58" s="80"/>
      <c r="AV58" s="80"/>
      <c r="AW58" s="80"/>
      <c r="AX58" s="80"/>
      <c r="AY58" s="80"/>
      <c r="AZ58" s="80"/>
      <c r="BA58">
        <v>3</v>
      </c>
      <c r="BB58" s="79" t="str">
        <f>REPLACE(INDEX(GroupVertices[Group],MATCH(Edges[[#This Row],[Vertex 1]],GroupVertices[Vertex],0)),1,1,"")</f>
        <v>6</v>
      </c>
      <c r="BC58" s="79" t="str">
        <f>REPLACE(INDEX(GroupVertices[Group],MATCH(Edges[[#This Row],[Vertex 2]],GroupVertices[Vertex],0)),1,1,"")</f>
        <v>6</v>
      </c>
      <c r="BD58" s="34"/>
      <c r="BE58" s="34"/>
      <c r="BF58" s="34"/>
      <c r="BG58" s="34"/>
      <c r="BH58" s="34"/>
      <c r="BI58" s="34"/>
      <c r="BJ58" s="34"/>
      <c r="BK58" s="34"/>
      <c r="BL58" s="34"/>
    </row>
    <row r="59" spans="1:64" ht="15">
      <c r="A59" s="65" t="s">
        <v>248</v>
      </c>
      <c r="B59" s="65" t="s">
        <v>248</v>
      </c>
      <c r="C59" s="66" t="s">
        <v>1558</v>
      </c>
      <c r="D59" s="67">
        <v>6.5</v>
      </c>
      <c r="E59" s="68" t="s">
        <v>136</v>
      </c>
      <c r="F59" s="69">
        <v>26.8</v>
      </c>
      <c r="G59" s="66"/>
      <c r="H59" s="70"/>
      <c r="I59" s="71"/>
      <c r="J59" s="71"/>
      <c r="K59" s="34" t="s">
        <v>65</v>
      </c>
      <c r="L59" s="78">
        <v>59</v>
      </c>
      <c r="M59" s="78"/>
      <c r="N59" s="73"/>
      <c r="O59" s="80" t="s">
        <v>196</v>
      </c>
      <c r="P59" s="82">
        <v>43515.5903587963</v>
      </c>
      <c r="Q59" s="80" t="s">
        <v>340</v>
      </c>
      <c r="R59" s="80"/>
      <c r="S59" s="80"/>
      <c r="T59" s="80" t="s">
        <v>493</v>
      </c>
      <c r="U59" s="84" t="s">
        <v>541</v>
      </c>
      <c r="V59" s="84" t="s">
        <v>541</v>
      </c>
      <c r="W59" s="82">
        <v>43515.5903587963</v>
      </c>
      <c r="X59" s="84" t="s">
        <v>614</v>
      </c>
      <c r="Y59" s="80"/>
      <c r="Z59" s="80"/>
      <c r="AA59" s="86" t="s">
        <v>748</v>
      </c>
      <c r="AB59" s="80"/>
      <c r="AC59" s="80" t="b">
        <v>0</v>
      </c>
      <c r="AD59" s="80">
        <v>0</v>
      </c>
      <c r="AE59" s="86" t="s">
        <v>879</v>
      </c>
      <c r="AF59" s="80" t="b">
        <v>0</v>
      </c>
      <c r="AG59" s="80" t="s">
        <v>914</v>
      </c>
      <c r="AH59" s="80"/>
      <c r="AI59" s="86" t="s">
        <v>879</v>
      </c>
      <c r="AJ59" s="80" t="b">
        <v>0</v>
      </c>
      <c r="AK59" s="80">
        <v>0</v>
      </c>
      <c r="AL59" s="86" t="s">
        <v>879</v>
      </c>
      <c r="AM59" s="80" t="s">
        <v>928</v>
      </c>
      <c r="AN59" s="80" t="b">
        <v>0</v>
      </c>
      <c r="AO59" s="86" t="s">
        <v>748</v>
      </c>
      <c r="AP59" s="80" t="s">
        <v>196</v>
      </c>
      <c r="AQ59" s="80">
        <v>0</v>
      </c>
      <c r="AR59" s="80">
        <v>0</v>
      </c>
      <c r="AS59" s="80"/>
      <c r="AT59" s="80"/>
      <c r="AU59" s="80"/>
      <c r="AV59" s="80"/>
      <c r="AW59" s="80"/>
      <c r="AX59" s="80"/>
      <c r="AY59" s="80"/>
      <c r="AZ59" s="80"/>
      <c r="BA59">
        <v>3</v>
      </c>
      <c r="BB59" s="79" t="str">
        <f>REPLACE(INDEX(GroupVertices[Group],MATCH(Edges[[#This Row],[Vertex 1]],GroupVertices[Vertex],0)),1,1,"")</f>
        <v>6</v>
      </c>
      <c r="BC59" s="79" t="str">
        <f>REPLACE(INDEX(GroupVertices[Group],MATCH(Edges[[#This Row],[Vertex 2]],GroupVertices[Vertex],0)),1,1,"")</f>
        <v>6</v>
      </c>
      <c r="BD59" s="34"/>
      <c r="BE59" s="34"/>
      <c r="BF59" s="34"/>
      <c r="BG59" s="34"/>
      <c r="BH59" s="34"/>
      <c r="BI59" s="34"/>
      <c r="BJ59" s="34"/>
      <c r="BK59" s="34"/>
      <c r="BL59" s="34"/>
    </row>
    <row r="60" spans="1:64" ht="15">
      <c r="A60" s="65" t="s">
        <v>249</v>
      </c>
      <c r="B60" s="65" t="s">
        <v>271</v>
      </c>
      <c r="C60" s="66" t="s">
        <v>1557</v>
      </c>
      <c r="D60" s="67">
        <v>10</v>
      </c>
      <c r="E60" s="68" t="s">
        <v>136</v>
      </c>
      <c r="F60" s="69">
        <v>19</v>
      </c>
      <c r="G60" s="66"/>
      <c r="H60" s="70"/>
      <c r="I60" s="71"/>
      <c r="J60" s="71"/>
      <c r="K60" s="34" t="s">
        <v>65</v>
      </c>
      <c r="L60" s="78">
        <v>60</v>
      </c>
      <c r="M60" s="78"/>
      <c r="N60" s="73"/>
      <c r="O60" s="80" t="s">
        <v>310</v>
      </c>
      <c r="P60" s="82">
        <v>43506.866006944445</v>
      </c>
      <c r="Q60" s="80" t="s">
        <v>341</v>
      </c>
      <c r="R60" s="84" t="s">
        <v>449</v>
      </c>
      <c r="S60" s="80" t="s">
        <v>472</v>
      </c>
      <c r="T60" s="80" t="s">
        <v>502</v>
      </c>
      <c r="U60" s="80"/>
      <c r="V60" s="84" t="s">
        <v>569</v>
      </c>
      <c r="W60" s="82">
        <v>43506.866006944445</v>
      </c>
      <c r="X60" s="84" t="s">
        <v>615</v>
      </c>
      <c r="Y60" s="80"/>
      <c r="Z60" s="80"/>
      <c r="AA60" s="86" t="s">
        <v>749</v>
      </c>
      <c r="AB60" s="80"/>
      <c r="AC60" s="80" t="b">
        <v>0</v>
      </c>
      <c r="AD60" s="80">
        <v>0</v>
      </c>
      <c r="AE60" s="86" t="s">
        <v>879</v>
      </c>
      <c r="AF60" s="80" t="b">
        <v>0</v>
      </c>
      <c r="AG60" s="80" t="s">
        <v>914</v>
      </c>
      <c r="AH60" s="80"/>
      <c r="AI60" s="86" t="s">
        <v>879</v>
      </c>
      <c r="AJ60" s="80" t="b">
        <v>0</v>
      </c>
      <c r="AK60" s="80">
        <v>0</v>
      </c>
      <c r="AL60" s="86" t="s">
        <v>879</v>
      </c>
      <c r="AM60" s="80" t="s">
        <v>928</v>
      </c>
      <c r="AN60" s="80" t="b">
        <v>0</v>
      </c>
      <c r="AO60" s="86" t="s">
        <v>749</v>
      </c>
      <c r="AP60" s="80" t="s">
        <v>196</v>
      </c>
      <c r="AQ60" s="80">
        <v>0</v>
      </c>
      <c r="AR60" s="80">
        <v>0</v>
      </c>
      <c r="AS60" s="80"/>
      <c r="AT60" s="80"/>
      <c r="AU60" s="80"/>
      <c r="AV60" s="80"/>
      <c r="AW60" s="80"/>
      <c r="AX60" s="80"/>
      <c r="AY60" s="80"/>
      <c r="AZ60" s="80"/>
      <c r="BA60">
        <v>6</v>
      </c>
      <c r="BB60" s="79" t="str">
        <f>REPLACE(INDEX(GroupVertices[Group],MATCH(Edges[[#This Row],[Vertex 1]],GroupVertices[Vertex],0)),1,1,"")</f>
        <v>3</v>
      </c>
      <c r="BC60" s="79" t="str">
        <f>REPLACE(INDEX(GroupVertices[Group],MATCH(Edges[[#This Row],[Vertex 2]],GroupVertices[Vertex],0)),1,1,"")</f>
        <v>3</v>
      </c>
      <c r="BD60" s="34"/>
      <c r="BE60" s="34"/>
      <c r="BF60" s="34"/>
      <c r="BG60" s="34"/>
      <c r="BH60" s="34"/>
      <c r="BI60" s="34"/>
      <c r="BJ60" s="34"/>
      <c r="BK60" s="34"/>
      <c r="BL60" s="34"/>
    </row>
    <row r="61" spans="1:64" ht="15">
      <c r="A61" s="65" t="s">
        <v>249</v>
      </c>
      <c r="B61" s="65" t="s">
        <v>271</v>
      </c>
      <c r="C61" s="66" t="s">
        <v>1557</v>
      </c>
      <c r="D61" s="67">
        <v>10</v>
      </c>
      <c r="E61" s="68" t="s">
        <v>136</v>
      </c>
      <c r="F61" s="69">
        <v>19</v>
      </c>
      <c r="G61" s="66"/>
      <c r="H61" s="70"/>
      <c r="I61" s="71"/>
      <c r="J61" s="71"/>
      <c r="K61" s="34" t="s">
        <v>65</v>
      </c>
      <c r="L61" s="78">
        <v>61</v>
      </c>
      <c r="M61" s="78"/>
      <c r="N61" s="73"/>
      <c r="O61" s="80" t="s">
        <v>310</v>
      </c>
      <c r="P61" s="82">
        <v>43508.02866898148</v>
      </c>
      <c r="Q61" s="80" t="s">
        <v>342</v>
      </c>
      <c r="R61" s="84" t="s">
        <v>449</v>
      </c>
      <c r="S61" s="80" t="s">
        <v>472</v>
      </c>
      <c r="T61" s="80" t="s">
        <v>493</v>
      </c>
      <c r="U61" s="80"/>
      <c r="V61" s="84" t="s">
        <v>569</v>
      </c>
      <c r="W61" s="82">
        <v>43508.02866898148</v>
      </c>
      <c r="X61" s="84" t="s">
        <v>616</v>
      </c>
      <c r="Y61" s="80"/>
      <c r="Z61" s="80"/>
      <c r="AA61" s="86" t="s">
        <v>750</v>
      </c>
      <c r="AB61" s="80"/>
      <c r="AC61" s="80" t="b">
        <v>0</v>
      </c>
      <c r="AD61" s="80">
        <v>0</v>
      </c>
      <c r="AE61" s="86" t="s">
        <v>879</v>
      </c>
      <c r="AF61" s="80" t="b">
        <v>0</v>
      </c>
      <c r="AG61" s="80" t="s">
        <v>914</v>
      </c>
      <c r="AH61" s="80"/>
      <c r="AI61" s="86" t="s">
        <v>879</v>
      </c>
      <c r="AJ61" s="80" t="b">
        <v>0</v>
      </c>
      <c r="AK61" s="80">
        <v>0</v>
      </c>
      <c r="AL61" s="86" t="s">
        <v>879</v>
      </c>
      <c r="AM61" s="80" t="s">
        <v>928</v>
      </c>
      <c r="AN61" s="80" t="b">
        <v>0</v>
      </c>
      <c r="AO61" s="86" t="s">
        <v>750</v>
      </c>
      <c r="AP61" s="80" t="s">
        <v>196</v>
      </c>
      <c r="AQ61" s="80">
        <v>0</v>
      </c>
      <c r="AR61" s="80">
        <v>0</v>
      </c>
      <c r="AS61" s="80"/>
      <c r="AT61" s="80"/>
      <c r="AU61" s="80"/>
      <c r="AV61" s="80"/>
      <c r="AW61" s="80"/>
      <c r="AX61" s="80"/>
      <c r="AY61" s="80"/>
      <c r="AZ61" s="80"/>
      <c r="BA61">
        <v>6</v>
      </c>
      <c r="BB61" s="79" t="str">
        <f>REPLACE(INDEX(GroupVertices[Group],MATCH(Edges[[#This Row],[Vertex 1]],GroupVertices[Vertex],0)),1,1,"")</f>
        <v>3</v>
      </c>
      <c r="BC61" s="79" t="str">
        <f>REPLACE(INDEX(GroupVertices[Group],MATCH(Edges[[#This Row],[Vertex 2]],GroupVertices[Vertex],0)),1,1,"")</f>
        <v>3</v>
      </c>
      <c r="BD61" s="34"/>
      <c r="BE61" s="34"/>
      <c r="BF61" s="34"/>
      <c r="BG61" s="34"/>
      <c r="BH61" s="34"/>
      <c r="BI61" s="34"/>
      <c r="BJ61" s="34"/>
      <c r="BK61" s="34"/>
      <c r="BL61" s="34"/>
    </row>
    <row r="62" spans="1:64" ht="15">
      <c r="A62" s="65" t="s">
        <v>249</v>
      </c>
      <c r="B62" s="65" t="s">
        <v>271</v>
      </c>
      <c r="C62" s="66" t="s">
        <v>1557</v>
      </c>
      <c r="D62" s="67">
        <v>10</v>
      </c>
      <c r="E62" s="68" t="s">
        <v>136</v>
      </c>
      <c r="F62" s="69">
        <v>19</v>
      </c>
      <c r="G62" s="66"/>
      <c r="H62" s="70"/>
      <c r="I62" s="71"/>
      <c r="J62" s="71"/>
      <c r="K62" s="34" t="s">
        <v>65</v>
      </c>
      <c r="L62" s="78">
        <v>62</v>
      </c>
      <c r="M62" s="78"/>
      <c r="N62" s="73"/>
      <c r="O62" s="80" t="s">
        <v>310</v>
      </c>
      <c r="P62" s="82">
        <v>43508.047060185185</v>
      </c>
      <c r="Q62" s="80" t="s">
        <v>343</v>
      </c>
      <c r="R62" s="84" t="s">
        <v>449</v>
      </c>
      <c r="S62" s="80" t="s">
        <v>472</v>
      </c>
      <c r="T62" s="80" t="s">
        <v>493</v>
      </c>
      <c r="U62" s="80"/>
      <c r="V62" s="84" t="s">
        <v>569</v>
      </c>
      <c r="W62" s="82">
        <v>43508.047060185185</v>
      </c>
      <c r="X62" s="84" t="s">
        <v>617</v>
      </c>
      <c r="Y62" s="80"/>
      <c r="Z62" s="80"/>
      <c r="AA62" s="86" t="s">
        <v>751</v>
      </c>
      <c r="AB62" s="80"/>
      <c r="AC62" s="80" t="b">
        <v>0</v>
      </c>
      <c r="AD62" s="80">
        <v>0</v>
      </c>
      <c r="AE62" s="86" t="s">
        <v>879</v>
      </c>
      <c r="AF62" s="80" t="b">
        <v>0</v>
      </c>
      <c r="AG62" s="80" t="s">
        <v>914</v>
      </c>
      <c r="AH62" s="80"/>
      <c r="AI62" s="86" t="s">
        <v>879</v>
      </c>
      <c r="AJ62" s="80" t="b">
        <v>0</v>
      </c>
      <c r="AK62" s="80">
        <v>0</v>
      </c>
      <c r="AL62" s="86" t="s">
        <v>879</v>
      </c>
      <c r="AM62" s="80" t="s">
        <v>928</v>
      </c>
      <c r="AN62" s="80" t="b">
        <v>0</v>
      </c>
      <c r="AO62" s="86" t="s">
        <v>751</v>
      </c>
      <c r="AP62" s="80" t="s">
        <v>196</v>
      </c>
      <c r="AQ62" s="80">
        <v>0</v>
      </c>
      <c r="AR62" s="80">
        <v>0</v>
      </c>
      <c r="AS62" s="80"/>
      <c r="AT62" s="80"/>
      <c r="AU62" s="80"/>
      <c r="AV62" s="80"/>
      <c r="AW62" s="80"/>
      <c r="AX62" s="80"/>
      <c r="AY62" s="80"/>
      <c r="AZ62" s="80"/>
      <c r="BA62">
        <v>6</v>
      </c>
      <c r="BB62" s="79" t="str">
        <f>REPLACE(INDEX(GroupVertices[Group],MATCH(Edges[[#This Row],[Vertex 1]],GroupVertices[Vertex],0)),1,1,"")</f>
        <v>3</v>
      </c>
      <c r="BC62" s="79" t="str">
        <f>REPLACE(INDEX(GroupVertices[Group],MATCH(Edges[[#This Row],[Vertex 2]],GroupVertices[Vertex],0)),1,1,"")</f>
        <v>3</v>
      </c>
      <c r="BD62" s="34"/>
      <c r="BE62" s="34"/>
      <c r="BF62" s="34"/>
      <c r="BG62" s="34"/>
      <c r="BH62" s="34"/>
      <c r="BI62" s="34"/>
      <c r="BJ62" s="34"/>
      <c r="BK62" s="34"/>
      <c r="BL62" s="34"/>
    </row>
    <row r="63" spans="1:64" ht="15">
      <c r="A63" s="65" t="s">
        <v>249</v>
      </c>
      <c r="B63" s="65" t="s">
        <v>271</v>
      </c>
      <c r="C63" s="66" t="s">
        <v>1557</v>
      </c>
      <c r="D63" s="67">
        <v>10</v>
      </c>
      <c r="E63" s="68" t="s">
        <v>136</v>
      </c>
      <c r="F63" s="69">
        <v>19</v>
      </c>
      <c r="G63" s="66"/>
      <c r="H63" s="70"/>
      <c r="I63" s="71"/>
      <c r="J63" s="71"/>
      <c r="K63" s="34" t="s">
        <v>65</v>
      </c>
      <c r="L63" s="78">
        <v>63</v>
      </c>
      <c r="M63" s="78"/>
      <c r="N63" s="73"/>
      <c r="O63" s="80" t="s">
        <v>310</v>
      </c>
      <c r="P63" s="82">
        <v>43513.72075231482</v>
      </c>
      <c r="Q63" s="80" t="s">
        <v>344</v>
      </c>
      <c r="R63" s="84" t="s">
        <v>450</v>
      </c>
      <c r="S63" s="80" t="s">
        <v>472</v>
      </c>
      <c r="T63" s="80" t="s">
        <v>503</v>
      </c>
      <c r="U63" s="80"/>
      <c r="V63" s="84" t="s">
        <v>569</v>
      </c>
      <c r="W63" s="82">
        <v>43513.72075231482</v>
      </c>
      <c r="X63" s="84" t="s">
        <v>618</v>
      </c>
      <c r="Y63" s="80"/>
      <c r="Z63" s="80"/>
      <c r="AA63" s="86" t="s">
        <v>752</v>
      </c>
      <c r="AB63" s="80"/>
      <c r="AC63" s="80" t="b">
        <v>0</v>
      </c>
      <c r="AD63" s="80">
        <v>0</v>
      </c>
      <c r="AE63" s="86" t="s">
        <v>879</v>
      </c>
      <c r="AF63" s="80" t="b">
        <v>0</v>
      </c>
      <c r="AG63" s="80" t="s">
        <v>914</v>
      </c>
      <c r="AH63" s="80"/>
      <c r="AI63" s="86" t="s">
        <v>879</v>
      </c>
      <c r="AJ63" s="80" t="b">
        <v>0</v>
      </c>
      <c r="AK63" s="80">
        <v>0</v>
      </c>
      <c r="AL63" s="86" t="s">
        <v>879</v>
      </c>
      <c r="AM63" s="80" t="s">
        <v>928</v>
      </c>
      <c r="AN63" s="80" t="b">
        <v>0</v>
      </c>
      <c r="AO63" s="86" t="s">
        <v>752</v>
      </c>
      <c r="AP63" s="80" t="s">
        <v>196</v>
      </c>
      <c r="AQ63" s="80">
        <v>0</v>
      </c>
      <c r="AR63" s="80">
        <v>0</v>
      </c>
      <c r="AS63" s="80"/>
      <c r="AT63" s="80"/>
      <c r="AU63" s="80"/>
      <c r="AV63" s="80"/>
      <c r="AW63" s="80"/>
      <c r="AX63" s="80"/>
      <c r="AY63" s="80"/>
      <c r="AZ63" s="80"/>
      <c r="BA63">
        <v>6</v>
      </c>
      <c r="BB63" s="79" t="str">
        <f>REPLACE(INDEX(GroupVertices[Group],MATCH(Edges[[#This Row],[Vertex 1]],GroupVertices[Vertex],0)),1,1,"")</f>
        <v>3</v>
      </c>
      <c r="BC63" s="79" t="str">
        <f>REPLACE(INDEX(GroupVertices[Group],MATCH(Edges[[#This Row],[Vertex 2]],GroupVertices[Vertex],0)),1,1,"")</f>
        <v>3</v>
      </c>
      <c r="BD63" s="34"/>
      <c r="BE63" s="34"/>
      <c r="BF63" s="34"/>
      <c r="BG63" s="34"/>
      <c r="BH63" s="34"/>
      <c r="BI63" s="34"/>
      <c r="BJ63" s="34"/>
      <c r="BK63" s="34"/>
      <c r="BL63" s="34"/>
    </row>
    <row r="64" spans="1:64" ht="15">
      <c r="A64" s="65" t="s">
        <v>249</v>
      </c>
      <c r="B64" s="65" t="s">
        <v>271</v>
      </c>
      <c r="C64" s="66" t="s">
        <v>1557</v>
      </c>
      <c r="D64" s="67">
        <v>10</v>
      </c>
      <c r="E64" s="68" t="s">
        <v>136</v>
      </c>
      <c r="F64" s="69">
        <v>19</v>
      </c>
      <c r="G64" s="66"/>
      <c r="H64" s="70"/>
      <c r="I64" s="71"/>
      <c r="J64" s="71"/>
      <c r="K64" s="34" t="s">
        <v>65</v>
      </c>
      <c r="L64" s="78">
        <v>64</v>
      </c>
      <c r="M64" s="78"/>
      <c r="N64" s="73"/>
      <c r="O64" s="80" t="s">
        <v>310</v>
      </c>
      <c r="P64" s="82">
        <v>43513.85236111111</v>
      </c>
      <c r="Q64" s="80" t="s">
        <v>345</v>
      </c>
      <c r="R64" s="84" t="s">
        <v>450</v>
      </c>
      <c r="S64" s="80" t="s">
        <v>472</v>
      </c>
      <c r="T64" s="80" t="s">
        <v>493</v>
      </c>
      <c r="U64" s="80"/>
      <c r="V64" s="84" t="s">
        <v>569</v>
      </c>
      <c r="W64" s="82">
        <v>43513.85236111111</v>
      </c>
      <c r="X64" s="84" t="s">
        <v>619</v>
      </c>
      <c r="Y64" s="80"/>
      <c r="Z64" s="80"/>
      <c r="AA64" s="86" t="s">
        <v>753</v>
      </c>
      <c r="AB64" s="80"/>
      <c r="AC64" s="80" t="b">
        <v>0</v>
      </c>
      <c r="AD64" s="80">
        <v>0</v>
      </c>
      <c r="AE64" s="86" t="s">
        <v>879</v>
      </c>
      <c r="AF64" s="80" t="b">
        <v>0</v>
      </c>
      <c r="AG64" s="80" t="s">
        <v>914</v>
      </c>
      <c r="AH64" s="80"/>
      <c r="AI64" s="86" t="s">
        <v>879</v>
      </c>
      <c r="AJ64" s="80" t="b">
        <v>0</v>
      </c>
      <c r="AK64" s="80">
        <v>0</v>
      </c>
      <c r="AL64" s="86" t="s">
        <v>879</v>
      </c>
      <c r="AM64" s="80" t="s">
        <v>928</v>
      </c>
      <c r="AN64" s="80" t="b">
        <v>0</v>
      </c>
      <c r="AO64" s="86" t="s">
        <v>753</v>
      </c>
      <c r="AP64" s="80" t="s">
        <v>196</v>
      </c>
      <c r="AQ64" s="80">
        <v>0</v>
      </c>
      <c r="AR64" s="80">
        <v>0</v>
      </c>
      <c r="AS64" s="80"/>
      <c r="AT64" s="80"/>
      <c r="AU64" s="80"/>
      <c r="AV64" s="80"/>
      <c r="AW64" s="80"/>
      <c r="AX64" s="80"/>
      <c r="AY64" s="80"/>
      <c r="AZ64" s="80"/>
      <c r="BA64">
        <v>6</v>
      </c>
      <c r="BB64" s="79" t="str">
        <f>REPLACE(INDEX(GroupVertices[Group],MATCH(Edges[[#This Row],[Vertex 1]],GroupVertices[Vertex],0)),1,1,"")</f>
        <v>3</v>
      </c>
      <c r="BC64" s="79" t="str">
        <f>REPLACE(INDEX(GroupVertices[Group],MATCH(Edges[[#This Row],[Vertex 2]],GroupVertices[Vertex],0)),1,1,"")</f>
        <v>3</v>
      </c>
      <c r="BD64" s="34"/>
      <c r="BE64" s="34"/>
      <c r="BF64" s="34"/>
      <c r="BG64" s="34"/>
      <c r="BH64" s="34"/>
      <c r="BI64" s="34"/>
      <c r="BJ64" s="34"/>
      <c r="BK64" s="34"/>
      <c r="BL64" s="34"/>
    </row>
    <row r="65" spans="1:64" ht="15">
      <c r="A65" s="65" t="s">
        <v>249</v>
      </c>
      <c r="B65" s="65" t="s">
        <v>271</v>
      </c>
      <c r="C65" s="66" t="s">
        <v>1557</v>
      </c>
      <c r="D65" s="67">
        <v>10</v>
      </c>
      <c r="E65" s="68" t="s">
        <v>136</v>
      </c>
      <c r="F65" s="69">
        <v>19</v>
      </c>
      <c r="G65" s="66"/>
      <c r="H65" s="70"/>
      <c r="I65" s="71"/>
      <c r="J65" s="71"/>
      <c r="K65" s="34" t="s">
        <v>65</v>
      </c>
      <c r="L65" s="78">
        <v>65</v>
      </c>
      <c r="M65" s="78"/>
      <c r="N65" s="73"/>
      <c r="O65" s="80" t="s">
        <v>310</v>
      </c>
      <c r="P65" s="82">
        <v>43515.6784837963</v>
      </c>
      <c r="Q65" s="80" t="s">
        <v>346</v>
      </c>
      <c r="R65" s="84" t="s">
        <v>451</v>
      </c>
      <c r="S65" s="80" t="s">
        <v>472</v>
      </c>
      <c r="T65" s="80" t="s">
        <v>493</v>
      </c>
      <c r="U65" s="80"/>
      <c r="V65" s="84" t="s">
        <v>569</v>
      </c>
      <c r="W65" s="82">
        <v>43515.6784837963</v>
      </c>
      <c r="X65" s="84" t="s">
        <v>620</v>
      </c>
      <c r="Y65" s="80"/>
      <c r="Z65" s="80"/>
      <c r="AA65" s="86" t="s">
        <v>754</v>
      </c>
      <c r="AB65" s="80"/>
      <c r="AC65" s="80" t="b">
        <v>0</v>
      </c>
      <c r="AD65" s="80">
        <v>0</v>
      </c>
      <c r="AE65" s="86" t="s">
        <v>879</v>
      </c>
      <c r="AF65" s="80" t="b">
        <v>0</v>
      </c>
      <c r="AG65" s="80" t="s">
        <v>914</v>
      </c>
      <c r="AH65" s="80"/>
      <c r="AI65" s="86" t="s">
        <v>879</v>
      </c>
      <c r="AJ65" s="80" t="b">
        <v>0</v>
      </c>
      <c r="AK65" s="80">
        <v>0</v>
      </c>
      <c r="AL65" s="86" t="s">
        <v>879</v>
      </c>
      <c r="AM65" s="80" t="s">
        <v>928</v>
      </c>
      <c r="AN65" s="80" t="b">
        <v>0</v>
      </c>
      <c r="AO65" s="86" t="s">
        <v>754</v>
      </c>
      <c r="AP65" s="80" t="s">
        <v>196</v>
      </c>
      <c r="AQ65" s="80">
        <v>0</v>
      </c>
      <c r="AR65" s="80">
        <v>0</v>
      </c>
      <c r="AS65" s="80"/>
      <c r="AT65" s="80"/>
      <c r="AU65" s="80"/>
      <c r="AV65" s="80"/>
      <c r="AW65" s="80"/>
      <c r="AX65" s="80"/>
      <c r="AY65" s="80"/>
      <c r="AZ65" s="80"/>
      <c r="BA65">
        <v>6</v>
      </c>
      <c r="BB65" s="79" t="str">
        <f>REPLACE(INDEX(GroupVertices[Group],MATCH(Edges[[#This Row],[Vertex 1]],GroupVertices[Vertex],0)),1,1,"")</f>
        <v>3</v>
      </c>
      <c r="BC65" s="79" t="str">
        <f>REPLACE(INDEX(GroupVertices[Group],MATCH(Edges[[#This Row],[Vertex 2]],GroupVertices[Vertex],0)),1,1,"")</f>
        <v>3</v>
      </c>
      <c r="BD65" s="34"/>
      <c r="BE65" s="34"/>
      <c r="BF65" s="34"/>
      <c r="BG65" s="34"/>
      <c r="BH65" s="34"/>
      <c r="BI65" s="34"/>
      <c r="BJ65" s="34"/>
      <c r="BK65" s="34"/>
      <c r="BL65" s="34"/>
    </row>
    <row r="66" spans="1:64" ht="15">
      <c r="A66" s="65" t="s">
        <v>250</v>
      </c>
      <c r="B66" s="65" t="s">
        <v>299</v>
      </c>
      <c r="C66" s="66" t="s">
        <v>1555</v>
      </c>
      <c r="D66" s="67">
        <v>3</v>
      </c>
      <c r="E66" s="68" t="s">
        <v>132</v>
      </c>
      <c r="F66" s="69">
        <v>32</v>
      </c>
      <c r="G66" s="66"/>
      <c r="H66" s="70"/>
      <c r="I66" s="71"/>
      <c r="J66" s="71"/>
      <c r="K66" s="34" t="s">
        <v>65</v>
      </c>
      <c r="L66" s="78">
        <v>66</v>
      </c>
      <c r="M66" s="78"/>
      <c r="N66" s="73"/>
      <c r="O66" s="80" t="s">
        <v>311</v>
      </c>
      <c r="P66" s="82">
        <v>43507.588842592595</v>
      </c>
      <c r="Q66" s="80" t="s">
        <v>347</v>
      </c>
      <c r="R66" s="80"/>
      <c r="S66" s="80"/>
      <c r="T66" s="80"/>
      <c r="U66" s="80"/>
      <c r="V66" s="84" t="s">
        <v>570</v>
      </c>
      <c r="W66" s="82">
        <v>43507.588842592595</v>
      </c>
      <c r="X66" s="84" t="s">
        <v>621</v>
      </c>
      <c r="Y66" s="80"/>
      <c r="Z66" s="80"/>
      <c r="AA66" s="86" t="s">
        <v>755</v>
      </c>
      <c r="AB66" s="86" t="s">
        <v>861</v>
      </c>
      <c r="AC66" s="80" t="b">
        <v>0</v>
      </c>
      <c r="AD66" s="80">
        <v>0</v>
      </c>
      <c r="AE66" s="86" t="s">
        <v>890</v>
      </c>
      <c r="AF66" s="80" t="b">
        <v>0</v>
      </c>
      <c r="AG66" s="80" t="s">
        <v>914</v>
      </c>
      <c r="AH66" s="80"/>
      <c r="AI66" s="86" t="s">
        <v>879</v>
      </c>
      <c r="AJ66" s="80" t="b">
        <v>0</v>
      </c>
      <c r="AK66" s="80">
        <v>0</v>
      </c>
      <c r="AL66" s="86" t="s">
        <v>879</v>
      </c>
      <c r="AM66" s="80" t="s">
        <v>935</v>
      </c>
      <c r="AN66" s="80" t="b">
        <v>0</v>
      </c>
      <c r="AO66" s="86" t="s">
        <v>861</v>
      </c>
      <c r="AP66" s="80" t="s">
        <v>196</v>
      </c>
      <c r="AQ66" s="80">
        <v>0</v>
      </c>
      <c r="AR66" s="80">
        <v>0</v>
      </c>
      <c r="AS66" s="80"/>
      <c r="AT66" s="80"/>
      <c r="AU66" s="80"/>
      <c r="AV66" s="80"/>
      <c r="AW66" s="80"/>
      <c r="AX66" s="80"/>
      <c r="AY66" s="80"/>
      <c r="AZ66" s="80"/>
      <c r="BA66">
        <v>1</v>
      </c>
      <c r="BB66" s="79" t="str">
        <f>REPLACE(INDEX(GroupVertices[Group],MATCH(Edges[[#This Row],[Vertex 1]],GroupVertices[Vertex],0)),1,1,"")</f>
        <v>1</v>
      </c>
      <c r="BC66" s="79" t="str">
        <f>REPLACE(INDEX(GroupVertices[Group],MATCH(Edges[[#This Row],[Vertex 2]],GroupVertices[Vertex],0)),1,1,"")</f>
        <v>1</v>
      </c>
      <c r="BD66" s="34"/>
      <c r="BE66" s="34"/>
      <c r="BF66" s="34"/>
      <c r="BG66" s="34"/>
      <c r="BH66" s="34"/>
      <c r="BI66" s="34"/>
      <c r="BJ66" s="34"/>
      <c r="BK66" s="34"/>
      <c r="BL66" s="34"/>
    </row>
    <row r="67" spans="1:64" ht="15">
      <c r="A67" s="65" t="s">
        <v>251</v>
      </c>
      <c r="B67" s="65" t="s">
        <v>300</v>
      </c>
      <c r="C67" s="66" t="s">
        <v>1555</v>
      </c>
      <c r="D67" s="67">
        <v>3</v>
      </c>
      <c r="E67" s="68" t="s">
        <v>132</v>
      </c>
      <c r="F67" s="69">
        <v>32</v>
      </c>
      <c r="G67" s="66"/>
      <c r="H67" s="70"/>
      <c r="I67" s="71"/>
      <c r="J67" s="71"/>
      <c r="K67" s="34" t="s">
        <v>65</v>
      </c>
      <c r="L67" s="78">
        <v>67</v>
      </c>
      <c r="M67" s="78"/>
      <c r="N67" s="73"/>
      <c r="O67" s="80" t="s">
        <v>310</v>
      </c>
      <c r="P67" s="82">
        <v>43507.620717592596</v>
      </c>
      <c r="Q67" s="80" t="s">
        <v>348</v>
      </c>
      <c r="R67" s="80"/>
      <c r="S67" s="80"/>
      <c r="T67" s="80"/>
      <c r="U67" s="80"/>
      <c r="V67" s="84" t="s">
        <v>571</v>
      </c>
      <c r="W67" s="82">
        <v>43507.620717592596</v>
      </c>
      <c r="X67" s="84" t="s">
        <v>622</v>
      </c>
      <c r="Y67" s="80"/>
      <c r="Z67" s="80"/>
      <c r="AA67" s="86" t="s">
        <v>756</v>
      </c>
      <c r="AB67" s="86" t="s">
        <v>757</v>
      </c>
      <c r="AC67" s="80" t="b">
        <v>0</v>
      </c>
      <c r="AD67" s="80">
        <v>2</v>
      </c>
      <c r="AE67" s="86" t="s">
        <v>891</v>
      </c>
      <c r="AF67" s="80" t="b">
        <v>0</v>
      </c>
      <c r="AG67" s="80" t="s">
        <v>914</v>
      </c>
      <c r="AH67" s="80"/>
      <c r="AI67" s="86" t="s">
        <v>879</v>
      </c>
      <c r="AJ67" s="80" t="b">
        <v>0</v>
      </c>
      <c r="AK67" s="80">
        <v>0</v>
      </c>
      <c r="AL67" s="86" t="s">
        <v>879</v>
      </c>
      <c r="AM67" s="80" t="s">
        <v>930</v>
      </c>
      <c r="AN67" s="80" t="b">
        <v>0</v>
      </c>
      <c r="AO67" s="86" t="s">
        <v>757</v>
      </c>
      <c r="AP67" s="80" t="s">
        <v>196</v>
      </c>
      <c r="AQ67" s="80">
        <v>0</v>
      </c>
      <c r="AR67" s="80">
        <v>0</v>
      </c>
      <c r="AS67" s="80"/>
      <c r="AT67" s="80"/>
      <c r="AU67" s="80"/>
      <c r="AV67" s="80"/>
      <c r="AW67" s="80"/>
      <c r="AX67" s="80"/>
      <c r="AY67" s="80"/>
      <c r="AZ67" s="80"/>
      <c r="BA67">
        <v>1</v>
      </c>
      <c r="BB67" s="79" t="str">
        <f>REPLACE(INDEX(GroupVertices[Group],MATCH(Edges[[#This Row],[Vertex 1]],GroupVertices[Vertex],0)),1,1,"")</f>
        <v>7</v>
      </c>
      <c r="BC67" s="79" t="str">
        <f>REPLACE(INDEX(GroupVertices[Group],MATCH(Edges[[#This Row],[Vertex 2]],GroupVertices[Vertex],0)),1,1,"")</f>
        <v>7</v>
      </c>
      <c r="BD67" s="34"/>
      <c r="BE67" s="34"/>
      <c r="BF67" s="34"/>
      <c r="BG67" s="34"/>
      <c r="BH67" s="34"/>
      <c r="BI67" s="34"/>
      <c r="BJ67" s="34"/>
      <c r="BK67" s="34"/>
      <c r="BL67" s="34"/>
    </row>
    <row r="68" spans="1:64" ht="15">
      <c r="A68" s="65" t="s">
        <v>252</v>
      </c>
      <c r="B68" s="65" t="s">
        <v>300</v>
      </c>
      <c r="C68" s="66" t="s">
        <v>1558</v>
      </c>
      <c r="D68" s="67">
        <v>6.5</v>
      </c>
      <c r="E68" s="68" t="s">
        <v>136</v>
      </c>
      <c r="F68" s="69">
        <v>26.8</v>
      </c>
      <c r="G68" s="66"/>
      <c r="H68" s="70"/>
      <c r="I68" s="71"/>
      <c r="J68" s="71"/>
      <c r="K68" s="34" t="s">
        <v>65</v>
      </c>
      <c r="L68" s="78">
        <v>68</v>
      </c>
      <c r="M68" s="78"/>
      <c r="N68" s="73"/>
      <c r="O68" s="80" t="s">
        <v>310</v>
      </c>
      <c r="P68" s="82">
        <v>43507.59853009259</v>
      </c>
      <c r="Q68" s="80" t="s">
        <v>349</v>
      </c>
      <c r="R68" s="80"/>
      <c r="S68" s="80"/>
      <c r="T68" s="80"/>
      <c r="U68" s="80"/>
      <c r="V68" s="84" t="s">
        <v>572</v>
      </c>
      <c r="W68" s="82">
        <v>43507.59853009259</v>
      </c>
      <c r="X68" s="84" t="s">
        <v>623</v>
      </c>
      <c r="Y68" s="80"/>
      <c r="Z68" s="80"/>
      <c r="AA68" s="86" t="s">
        <v>757</v>
      </c>
      <c r="AB68" s="86" t="s">
        <v>760</v>
      </c>
      <c r="AC68" s="80" t="b">
        <v>0</v>
      </c>
      <c r="AD68" s="80">
        <v>2</v>
      </c>
      <c r="AE68" s="86" t="s">
        <v>883</v>
      </c>
      <c r="AF68" s="80" t="b">
        <v>0</v>
      </c>
      <c r="AG68" s="80" t="s">
        <v>914</v>
      </c>
      <c r="AH68" s="80"/>
      <c r="AI68" s="86" t="s">
        <v>879</v>
      </c>
      <c r="AJ68" s="80" t="b">
        <v>0</v>
      </c>
      <c r="AK68" s="80">
        <v>0</v>
      </c>
      <c r="AL68" s="86" t="s">
        <v>879</v>
      </c>
      <c r="AM68" s="80" t="s">
        <v>929</v>
      </c>
      <c r="AN68" s="80" t="b">
        <v>0</v>
      </c>
      <c r="AO68" s="86" t="s">
        <v>760</v>
      </c>
      <c r="AP68" s="80" t="s">
        <v>196</v>
      </c>
      <c r="AQ68" s="80">
        <v>0</v>
      </c>
      <c r="AR68" s="80">
        <v>0</v>
      </c>
      <c r="AS68" s="80"/>
      <c r="AT68" s="80"/>
      <c r="AU68" s="80"/>
      <c r="AV68" s="80"/>
      <c r="AW68" s="80"/>
      <c r="AX68" s="80"/>
      <c r="AY68" s="80"/>
      <c r="AZ68" s="80"/>
      <c r="BA68">
        <v>3</v>
      </c>
      <c r="BB68" s="79" t="str">
        <f>REPLACE(INDEX(GroupVertices[Group],MATCH(Edges[[#This Row],[Vertex 1]],GroupVertices[Vertex],0)),1,1,"")</f>
        <v>7</v>
      </c>
      <c r="BC68" s="79" t="str">
        <f>REPLACE(INDEX(GroupVertices[Group],MATCH(Edges[[#This Row],[Vertex 2]],GroupVertices[Vertex],0)),1,1,"")</f>
        <v>7</v>
      </c>
      <c r="BD68" s="34"/>
      <c r="BE68" s="34"/>
      <c r="BF68" s="34"/>
      <c r="BG68" s="34"/>
      <c r="BH68" s="34"/>
      <c r="BI68" s="34"/>
      <c r="BJ68" s="34"/>
      <c r="BK68" s="34"/>
      <c r="BL68" s="34"/>
    </row>
    <row r="69" spans="1:64" ht="15">
      <c r="A69" s="65" t="s">
        <v>252</v>
      </c>
      <c r="B69" s="65" t="s">
        <v>300</v>
      </c>
      <c r="C69" s="66" t="s">
        <v>1558</v>
      </c>
      <c r="D69" s="67">
        <v>6.5</v>
      </c>
      <c r="E69" s="68" t="s">
        <v>136</v>
      </c>
      <c r="F69" s="69">
        <v>26.8</v>
      </c>
      <c r="G69" s="66"/>
      <c r="H69" s="70"/>
      <c r="I69" s="71"/>
      <c r="J69" s="71"/>
      <c r="K69" s="34" t="s">
        <v>65</v>
      </c>
      <c r="L69" s="78">
        <v>69</v>
      </c>
      <c r="M69" s="78"/>
      <c r="N69" s="73"/>
      <c r="O69" s="80" t="s">
        <v>310</v>
      </c>
      <c r="P69" s="82">
        <v>43507.639861111114</v>
      </c>
      <c r="Q69" s="80" t="s">
        <v>350</v>
      </c>
      <c r="R69" s="80"/>
      <c r="S69" s="80"/>
      <c r="T69" s="80"/>
      <c r="U69" s="80"/>
      <c r="V69" s="84" t="s">
        <v>572</v>
      </c>
      <c r="W69" s="82">
        <v>43507.639861111114</v>
      </c>
      <c r="X69" s="84" t="s">
        <v>624</v>
      </c>
      <c r="Y69" s="80"/>
      <c r="Z69" s="80"/>
      <c r="AA69" s="86" t="s">
        <v>758</v>
      </c>
      <c r="AB69" s="86" t="s">
        <v>756</v>
      </c>
      <c r="AC69" s="80" t="b">
        <v>0</v>
      </c>
      <c r="AD69" s="80">
        <v>0</v>
      </c>
      <c r="AE69" s="86" t="s">
        <v>892</v>
      </c>
      <c r="AF69" s="80" t="b">
        <v>0</v>
      </c>
      <c r="AG69" s="80" t="s">
        <v>914</v>
      </c>
      <c r="AH69" s="80"/>
      <c r="AI69" s="86" t="s">
        <v>879</v>
      </c>
      <c r="AJ69" s="80" t="b">
        <v>0</v>
      </c>
      <c r="AK69" s="80">
        <v>0</v>
      </c>
      <c r="AL69" s="86" t="s">
        <v>879</v>
      </c>
      <c r="AM69" s="80" t="s">
        <v>929</v>
      </c>
      <c r="AN69" s="80" t="b">
        <v>0</v>
      </c>
      <c r="AO69" s="86" t="s">
        <v>756</v>
      </c>
      <c r="AP69" s="80" t="s">
        <v>196</v>
      </c>
      <c r="AQ69" s="80">
        <v>0</v>
      </c>
      <c r="AR69" s="80">
        <v>0</v>
      </c>
      <c r="AS69" s="80"/>
      <c r="AT69" s="80"/>
      <c r="AU69" s="80"/>
      <c r="AV69" s="80"/>
      <c r="AW69" s="80"/>
      <c r="AX69" s="80"/>
      <c r="AY69" s="80"/>
      <c r="AZ69" s="80"/>
      <c r="BA69">
        <v>3</v>
      </c>
      <c r="BB69" s="79" t="str">
        <f>REPLACE(INDEX(GroupVertices[Group],MATCH(Edges[[#This Row],[Vertex 1]],GroupVertices[Vertex],0)),1,1,"")</f>
        <v>7</v>
      </c>
      <c r="BC69" s="79" t="str">
        <f>REPLACE(INDEX(GroupVertices[Group],MATCH(Edges[[#This Row],[Vertex 2]],GroupVertices[Vertex],0)),1,1,"")</f>
        <v>7</v>
      </c>
      <c r="BD69" s="34"/>
      <c r="BE69" s="34"/>
      <c r="BF69" s="34"/>
      <c r="BG69" s="34"/>
      <c r="BH69" s="34"/>
      <c r="BI69" s="34"/>
      <c r="BJ69" s="34"/>
      <c r="BK69" s="34"/>
      <c r="BL69" s="34"/>
    </row>
    <row r="70" spans="1:64" ht="15">
      <c r="A70" s="65" t="s">
        <v>252</v>
      </c>
      <c r="B70" s="65" t="s">
        <v>300</v>
      </c>
      <c r="C70" s="66" t="s">
        <v>1558</v>
      </c>
      <c r="D70" s="67">
        <v>6.5</v>
      </c>
      <c r="E70" s="68" t="s">
        <v>136</v>
      </c>
      <c r="F70" s="69">
        <v>26.8</v>
      </c>
      <c r="G70" s="66"/>
      <c r="H70" s="70"/>
      <c r="I70" s="71"/>
      <c r="J70" s="71"/>
      <c r="K70" s="34" t="s">
        <v>65</v>
      </c>
      <c r="L70" s="78">
        <v>70</v>
      </c>
      <c r="M70" s="78"/>
      <c r="N70" s="73"/>
      <c r="O70" s="80" t="s">
        <v>310</v>
      </c>
      <c r="P70" s="82">
        <v>43507.67023148148</v>
      </c>
      <c r="Q70" s="80" t="s">
        <v>351</v>
      </c>
      <c r="R70" s="80"/>
      <c r="S70" s="80"/>
      <c r="T70" s="80"/>
      <c r="U70" s="80"/>
      <c r="V70" s="84" t="s">
        <v>572</v>
      </c>
      <c r="W70" s="82">
        <v>43507.67023148148</v>
      </c>
      <c r="X70" s="84" t="s">
        <v>625</v>
      </c>
      <c r="Y70" s="80"/>
      <c r="Z70" s="80"/>
      <c r="AA70" s="86" t="s">
        <v>759</v>
      </c>
      <c r="AB70" s="86" t="s">
        <v>761</v>
      </c>
      <c r="AC70" s="80" t="b">
        <v>0</v>
      </c>
      <c r="AD70" s="80">
        <v>2</v>
      </c>
      <c r="AE70" s="86" t="s">
        <v>883</v>
      </c>
      <c r="AF70" s="80" t="b">
        <v>0</v>
      </c>
      <c r="AG70" s="80" t="s">
        <v>914</v>
      </c>
      <c r="AH70" s="80"/>
      <c r="AI70" s="86" t="s">
        <v>879</v>
      </c>
      <c r="AJ70" s="80" t="b">
        <v>0</v>
      </c>
      <c r="AK70" s="80">
        <v>0</v>
      </c>
      <c r="AL70" s="86" t="s">
        <v>879</v>
      </c>
      <c r="AM70" s="80" t="s">
        <v>929</v>
      </c>
      <c r="AN70" s="80" t="b">
        <v>0</v>
      </c>
      <c r="AO70" s="86" t="s">
        <v>761</v>
      </c>
      <c r="AP70" s="80" t="s">
        <v>196</v>
      </c>
      <c r="AQ70" s="80">
        <v>0</v>
      </c>
      <c r="AR70" s="80">
        <v>0</v>
      </c>
      <c r="AS70" s="80"/>
      <c r="AT70" s="80"/>
      <c r="AU70" s="80"/>
      <c r="AV70" s="80"/>
      <c r="AW70" s="80"/>
      <c r="AX70" s="80"/>
      <c r="AY70" s="80"/>
      <c r="AZ70" s="80"/>
      <c r="BA70">
        <v>3</v>
      </c>
      <c r="BB70" s="79" t="str">
        <f>REPLACE(INDEX(GroupVertices[Group],MATCH(Edges[[#This Row],[Vertex 1]],GroupVertices[Vertex],0)),1,1,"")</f>
        <v>7</v>
      </c>
      <c r="BC70" s="79" t="str">
        <f>REPLACE(INDEX(GroupVertices[Group],MATCH(Edges[[#This Row],[Vertex 2]],GroupVertices[Vertex],0)),1,1,"")</f>
        <v>7</v>
      </c>
      <c r="BD70" s="34"/>
      <c r="BE70" s="34"/>
      <c r="BF70" s="34"/>
      <c r="BG70" s="34"/>
      <c r="BH70" s="34"/>
      <c r="BI70" s="34"/>
      <c r="BJ70" s="34"/>
      <c r="BK70" s="34"/>
      <c r="BL70" s="34"/>
    </row>
    <row r="71" spans="1:64" ht="15">
      <c r="A71" s="65" t="s">
        <v>250</v>
      </c>
      <c r="B71" s="65" t="s">
        <v>300</v>
      </c>
      <c r="C71" s="66" t="s">
        <v>1556</v>
      </c>
      <c r="D71" s="67">
        <v>4.75</v>
      </c>
      <c r="E71" s="68" t="s">
        <v>136</v>
      </c>
      <c r="F71" s="69">
        <v>29.4</v>
      </c>
      <c r="G71" s="66"/>
      <c r="H71" s="70"/>
      <c r="I71" s="71"/>
      <c r="J71" s="71"/>
      <c r="K71" s="34" t="s">
        <v>65</v>
      </c>
      <c r="L71" s="78">
        <v>71</v>
      </c>
      <c r="M71" s="78"/>
      <c r="N71" s="73"/>
      <c r="O71" s="80" t="s">
        <v>310</v>
      </c>
      <c r="P71" s="82">
        <v>43507.59479166667</v>
      </c>
      <c r="Q71" s="80" t="s">
        <v>352</v>
      </c>
      <c r="R71" s="80"/>
      <c r="S71" s="80"/>
      <c r="T71" s="80"/>
      <c r="U71" s="80"/>
      <c r="V71" s="84" t="s">
        <v>570</v>
      </c>
      <c r="W71" s="82">
        <v>43507.59479166667</v>
      </c>
      <c r="X71" s="84" t="s">
        <v>626</v>
      </c>
      <c r="Y71" s="80"/>
      <c r="Z71" s="80"/>
      <c r="AA71" s="86" t="s">
        <v>760</v>
      </c>
      <c r="AB71" s="86" t="s">
        <v>862</v>
      </c>
      <c r="AC71" s="80" t="b">
        <v>0</v>
      </c>
      <c r="AD71" s="80">
        <v>1</v>
      </c>
      <c r="AE71" s="86" t="s">
        <v>891</v>
      </c>
      <c r="AF71" s="80" t="b">
        <v>0</v>
      </c>
      <c r="AG71" s="80" t="s">
        <v>914</v>
      </c>
      <c r="AH71" s="80"/>
      <c r="AI71" s="86" t="s">
        <v>879</v>
      </c>
      <c r="AJ71" s="80" t="b">
        <v>0</v>
      </c>
      <c r="AK71" s="80">
        <v>0</v>
      </c>
      <c r="AL71" s="86" t="s">
        <v>879</v>
      </c>
      <c r="AM71" s="80" t="s">
        <v>935</v>
      </c>
      <c r="AN71" s="80" t="b">
        <v>0</v>
      </c>
      <c r="AO71" s="86" t="s">
        <v>862</v>
      </c>
      <c r="AP71" s="80" t="s">
        <v>196</v>
      </c>
      <c r="AQ71" s="80">
        <v>0</v>
      </c>
      <c r="AR71" s="80">
        <v>0</v>
      </c>
      <c r="AS71" s="80"/>
      <c r="AT71" s="80"/>
      <c r="AU71" s="80"/>
      <c r="AV71" s="80"/>
      <c r="AW71" s="80"/>
      <c r="AX71" s="80"/>
      <c r="AY71" s="80"/>
      <c r="AZ71" s="80"/>
      <c r="BA71">
        <v>2</v>
      </c>
      <c r="BB71" s="79" t="str">
        <f>REPLACE(INDEX(GroupVertices[Group],MATCH(Edges[[#This Row],[Vertex 1]],GroupVertices[Vertex],0)),1,1,"")</f>
        <v>1</v>
      </c>
      <c r="BC71" s="79" t="str">
        <f>REPLACE(INDEX(GroupVertices[Group],MATCH(Edges[[#This Row],[Vertex 2]],GroupVertices[Vertex],0)),1,1,"")</f>
        <v>7</v>
      </c>
      <c r="BD71" s="34"/>
      <c r="BE71" s="34"/>
      <c r="BF71" s="34"/>
      <c r="BG71" s="34"/>
      <c r="BH71" s="34"/>
      <c r="BI71" s="34"/>
      <c r="BJ71" s="34"/>
      <c r="BK71" s="34"/>
      <c r="BL71" s="34"/>
    </row>
    <row r="72" spans="1:64" ht="15">
      <c r="A72" s="65" t="s">
        <v>250</v>
      </c>
      <c r="B72" s="65" t="s">
        <v>300</v>
      </c>
      <c r="C72" s="66" t="s">
        <v>1556</v>
      </c>
      <c r="D72" s="67">
        <v>4.75</v>
      </c>
      <c r="E72" s="68" t="s">
        <v>136</v>
      </c>
      <c r="F72" s="69">
        <v>29.4</v>
      </c>
      <c r="G72" s="66"/>
      <c r="H72" s="70"/>
      <c r="I72" s="71"/>
      <c r="J72" s="71"/>
      <c r="K72" s="34" t="s">
        <v>65</v>
      </c>
      <c r="L72" s="78">
        <v>72</v>
      </c>
      <c r="M72" s="78"/>
      <c r="N72" s="73"/>
      <c r="O72" s="80" t="s">
        <v>310</v>
      </c>
      <c r="P72" s="82">
        <v>43507.640555555554</v>
      </c>
      <c r="Q72" s="80" t="s">
        <v>353</v>
      </c>
      <c r="R72" s="80"/>
      <c r="S72" s="80"/>
      <c r="T72" s="80"/>
      <c r="U72" s="80"/>
      <c r="V72" s="84" t="s">
        <v>570</v>
      </c>
      <c r="W72" s="82">
        <v>43507.640555555554</v>
      </c>
      <c r="X72" s="84" t="s">
        <v>627</v>
      </c>
      <c r="Y72" s="80"/>
      <c r="Z72" s="80"/>
      <c r="AA72" s="86" t="s">
        <v>761</v>
      </c>
      <c r="AB72" s="86" t="s">
        <v>757</v>
      </c>
      <c r="AC72" s="80" t="b">
        <v>0</v>
      </c>
      <c r="AD72" s="80">
        <v>0</v>
      </c>
      <c r="AE72" s="86" t="s">
        <v>891</v>
      </c>
      <c r="AF72" s="80" t="b">
        <v>0</v>
      </c>
      <c r="AG72" s="80" t="s">
        <v>914</v>
      </c>
      <c r="AH72" s="80"/>
      <c r="AI72" s="86" t="s">
        <v>879</v>
      </c>
      <c r="AJ72" s="80" t="b">
        <v>0</v>
      </c>
      <c r="AK72" s="80">
        <v>0</v>
      </c>
      <c r="AL72" s="86" t="s">
        <v>879</v>
      </c>
      <c r="AM72" s="80" t="s">
        <v>928</v>
      </c>
      <c r="AN72" s="80" t="b">
        <v>0</v>
      </c>
      <c r="AO72" s="86" t="s">
        <v>757</v>
      </c>
      <c r="AP72" s="80" t="s">
        <v>196</v>
      </c>
      <c r="AQ72" s="80">
        <v>0</v>
      </c>
      <c r="AR72" s="80">
        <v>0</v>
      </c>
      <c r="AS72" s="80"/>
      <c r="AT72" s="80"/>
      <c r="AU72" s="80"/>
      <c r="AV72" s="80"/>
      <c r="AW72" s="80"/>
      <c r="AX72" s="80"/>
      <c r="AY72" s="80"/>
      <c r="AZ72" s="80"/>
      <c r="BA72">
        <v>2</v>
      </c>
      <c r="BB72" s="79" t="str">
        <f>REPLACE(INDEX(GroupVertices[Group],MATCH(Edges[[#This Row],[Vertex 1]],GroupVertices[Vertex],0)),1,1,"")</f>
        <v>1</v>
      </c>
      <c r="BC72" s="79" t="str">
        <f>REPLACE(INDEX(GroupVertices[Group],MATCH(Edges[[#This Row],[Vertex 2]],GroupVertices[Vertex],0)),1,1,"")</f>
        <v>7</v>
      </c>
      <c r="BD72" s="34"/>
      <c r="BE72" s="34"/>
      <c r="BF72" s="34"/>
      <c r="BG72" s="34"/>
      <c r="BH72" s="34"/>
      <c r="BI72" s="34"/>
      <c r="BJ72" s="34"/>
      <c r="BK72" s="34"/>
      <c r="BL72" s="34"/>
    </row>
    <row r="73" spans="1:64" ht="15">
      <c r="A73" s="65" t="s">
        <v>251</v>
      </c>
      <c r="B73" s="65" t="s">
        <v>250</v>
      </c>
      <c r="C73" s="66" t="s">
        <v>1555</v>
      </c>
      <c r="D73" s="67">
        <v>3</v>
      </c>
      <c r="E73" s="68" t="s">
        <v>132</v>
      </c>
      <c r="F73" s="69">
        <v>32</v>
      </c>
      <c r="G73" s="66"/>
      <c r="H73" s="70"/>
      <c r="I73" s="71"/>
      <c r="J73" s="71"/>
      <c r="K73" s="34" t="s">
        <v>66</v>
      </c>
      <c r="L73" s="78">
        <v>73</v>
      </c>
      <c r="M73" s="78"/>
      <c r="N73" s="73"/>
      <c r="O73" s="80" t="s">
        <v>310</v>
      </c>
      <c r="P73" s="82">
        <v>43507.620717592596</v>
      </c>
      <c r="Q73" s="80" t="s">
        <v>348</v>
      </c>
      <c r="R73" s="80"/>
      <c r="S73" s="80"/>
      <c r="T73" s="80"/>
      <c r="U73" s="80"/>
      <c r="V73" s="84" t="s">
        <v>571</v>
      </c>
      <c r="W73" s="82">
        <v>43507.620717592596</v>
      </c>
      <c r="X73" s="84" t="s">
        <v>622</v>
      </c>
      <c r="Y73" s="80"/>
      <c r="Z73" s="80"/>
      <c r="AA73" s="86" t="s">
        <v>756</v>
      </c>
      <c r="AB73" s="86" t="s">
        <v>757</v>
      </c>
      <c r="AC73" s="80" t="b">
        <v>0</v>
      </c>
      <c r="AD73" s="80">
        <v>2</v>
      </c>
      <c r="AE73" s="86" t="s">
        <v>891</v>
      </c>
      <c r="AF73" s="80" t="b">
        <v>0</v>
      </c>
      <c r="AG73" s="80" t="s">
        <v>914</v>
      </c>
      <c r="AH73" s="80"/>
      <c r="AI73" s="86" t="s">
        <v>879</v>
      </c>
      <c r="AJ73" s="80" t="b">
        <v>0</v>
      </c>
      <c r="AK73" s="80">
        <v>0</v>
      </c>
      <c r="AL73" s="86" t="s">
        <v>879</v>
      </c>
      <c r="AM73" s="80" t="s">
        <v>930</v>
      </c>
      <c r="AN73" s="80" t="b">
        <v>0</v>
      </c>
      <c r="AO73" s="86" t="s">
        <v>757</v>
      </c>
      <c r="AP73" s="80" t="s">
        <v>196</v>
      </c>
      <c r="AQ73" s="80">
        <v>0</v>
      </c>
      <c r="AR73" s="80">
        <v>0</v>
      </c>
      <c r="AS73" s="80"/>
      <c r="AT73" s="80"/>
      <c r="AU73" s="80"/>
      <c r="AV73" s="80"/>
      <c r="AW73" s="80"/>
      <c r="AX73" s="80"/>
      <c r="AY73" s="80"/>
      <c r="AZ73" s="80"/>
      <c r="BA73">
        <v>1</v>
      </c>
      <c r="BB73" s="79" t="str">
        <f>REPLACE(INDEX(GroupVertices[Group],MATCH(Edges[[#This Row],[Vertex 1]],GroupVertices[Vertex],0)),1,1,"")</f>
        <v>7</v>
      </c>
      <c r="BC73" s="79" t="str">
        <f>REPLACE(INDEX(GroupVertices[Group],MATCH(Edges[[#This Row],[Vertex 2]],GroupVertices[Vertex],0)),1,1,"")</f>
        <v>1</v>
      </c>
      <c r="BD73" s="34"/>
      <c r="BE73" s="34"/>
      <c r="BF73" s="34"/>
      <c r="BG73" s="34"/>
      <c r="BH73" s="34"/>
      <c r="BI73" s="34"/>
      <c r="BJ73" s="34"/>
      <c r="BK73" s="34"/>
      <c r="BL73" s="34"/>
    </row>
    <row r="74" spans="1:64" ht="15">
      <c r="A74" s="65" t="s">
        <v>251</v>
      </c>
      <c r="B74" s="65" t="s">
        <v>252</v>
      </c>
      <c r="C74" s="66" t="s">
        <v>1555</v>
      </c>
      <c r="D74" s="67">
        <v>3</v>
      </c>
      <c r="E74" s="68" t="s">
        <v>132</v>
      </c>
      <c r="F74" s="69">
        <v>32</v>
      </c>
      <c r="G74" s="66"/>
      <c r="H74" s="70"/>
      <c r="I74" s="71"/>
      <c r="J74" s="71"/>
      <c r="K74" s="34" t="s">
        <v>66</v>
      </c>
      <c r="L74" s="78">
        <v>74</v>
      </c>
      <c r="M74" s="78"/>
      <c r="N74" s="73"/>
      <c r="O74" s="80" t="s">
        <v>311</v>
      </c>
      <c r="P74" s="82">
        <v>43507.620717592596</v>
      </c>
      <c r="Q74" s="80" t="s">
        <v>348</v>
      </c>
      <c r="R74" s="80"/>
      <c r="S74" s="80"/>
      <c r="T74" s="80"/>
      <c r="U74" s="80"/>
      <c r="V74" s="84" t="s">
        <v>571</v>
      </c>
      <c r="W74" s="82">
        <v>43507.620717592596</v>
      </c>
      <c r="X74" s="84" t="s">
        <v>622</v>
      </c>
      <c r="Y74" s="80"/>
      <c r="Z74" s="80"/>
      <c r="AA74" s="86" t="s">
        <v>756</v>
      </c>
      <c r="AB74" s="86" t="s">
        <v>757</v>
      </c>
      <c r="AC74" s="80" t="b">
        <v>0</v>
      </c>
      <c r="AD74" s="80">
        <v>2</v>
      </c>
      <c r="AE74" s="86" t="s">
        <v>891</v>
      </c>
      <c r="AF74" s="80" t="b">
        <v>0</v>
      </c>
      <c r="AG74" s="80" t="s">
        <v>914</v>
      </c>
      <c r="AH74" s="80"/>
      <c r="AI74" s="86" t="s">
        <v>879</v>
      </c>
      <c r="AJ74" s="80" t="b">
        <v>0</v>
      </c>
      <c r="AK74" s="80">
        <v>0</v>
      </c>
      <c r="AL74" s="86" t="s">
        <v>879</v>
      </c>
      <c r="AM74" s="80" t="s">
        <v>930</v>
      </c>
      <c r="AN74" s="80" t="b">
        <v>0</v>
      </c>
      <c r="AO74" s="86" t="s">
        <v>757</v>
      </c>
      <c r="AP74" s="80" t="s">
        <v>196</v>
      </c>
      <c r="AQ74" s="80">
        <v>0</v>
      </c>
      <c r="AR74" s="80">
        <v>0</v>
      </c>
      <c r="AS74" s="80"/>
      <c r="AT74" s="80"/>
      <c r="AU74" s="80"/>
      <c r="AV74" s="80"/>
      <c r="AW74" s="80"/>
      <c r="AX74" s="80"/>
      <c r="AY74" s="80"/>
      <c r="AZ74" s="80"/>
      <c r="BA74">
        <v>1</v>
      </c>
      <c r="BB74" s="79" t="str">
        <f>REPLACE(INDEX(GroupVertices[Group],MATCH(Edges[[#This Row],[Vertex 1]],GroupVertices[Vertex],0)),1,1,"")</f>
        <v>7</v>
      </c>
      <c r="BC74" s="79" t="str">
        <f>REPLACE(INDEX(GroupVertices[Group],MATCH(Edges[[#This Row],[Vertex 2]],GroupVertices[Vertex],0)),1,1,"")</f>
        <v>7</v>
      </c>
      <c r="BD74" s="34"/>
      <c r="BE74" s="34"/>
      <c r="BF74" s="34"/>
      <c r="BG74" s="34"/>
      <c r="BH74" s="34"/>
      <c r="BI74" s="34"/>
      <c r="BJ74" s="34"/>
      <c r="BK74" s="34"/>
      <c r="BL74" s="34"/>
    </row>
    <row r="75" spans="1:64" ht="15">
      <c r="A75" s="65" t="s">
        <v>252</v>
      </c>
      <c r="B75" s="65" t="s">
        <v>251</v>
      </c>
      <c r="C75" s="66" t="s">
        <v>1556</v>
      </c>
      <c r="D75" s="67">
        <v>4.75</v>
      </c>
      <c r="E75" s="68" t="s">
        <v>136</v>
      </c>
      <c r="F75" s="69">
        <v>29.4</v>
      </c>
      <c r="G75" s="66"/>
      <c r="H75" s="70"/>
      <c r="I75" s="71"/>
      <c r="J75" s="71"/>
      <c r="K75" s="34" t="s">
        <v>66</v>
      </c>
      <c r="L75" s="78">
        <v>75</v>
      </c>
      <c r="M75" s="78"/>
      <c r="N75" s="73"/>
      <c r="O75" s="80" t="s">
        <v>310</v>
      </c>
      <c r="P75" s="82">
        <v>43507.59853009259</v>
      </c>
      <c r="Q75" s="80" t="s">
        <v>349</v>
      </c>
      <c r="R75" s="80"/>
      <c r="S75" s="80"/>
      <c r="T75" s="80"/>
      <c r="U75" s="80"/>
      <c r="V75" s="84" t="s">
        <v>572</v>
      </c>
      <c r="W75" s="82">
        <v>43507.59853009259</v>
      </c>
      <c r="X75" s="84" t="s">
        <v>623</v>
      </c>
      <c r="Y75" s="80"/>
      <c r="Z75" s="80"/>
      <c r="AA75" s="86" t="s">
        <v>757</v>
      </c>
      <c r="AB75" s="86" t="s">
        <v>760</v>
      </c>
      <c r="AC75" s="80" t="b">
        <v>0</v>
      </c>
      <c r="AD75" s="80">
        <v>2</v>
      </c>
      <c r="AE75" s="86" t="s">
        <v>883</v>
      </c>
      <c r="AF75" s="80" t="b">
        <v>0</v>
      </c>
      <c r="AG75" s="80" t="s">
        <v>914</v>
      </c>
      <c r="AH75" s="80"/>
      <c r="AI75" s="86" t="s">
        <v>879</v>
      </c>
      <c r="AJ75" s="80" t="b">
        <v>0</v>
      </c>
      <c r="AK75" s="80">
        <v>0</v>
      </c>
      <c r="AL75" s="86" t="s">
        <v>879</v>
      </c>
      <c r="AM75" s="80" t="s">
        <v>929</v>
      </c>
      <c r="AN75" s="80" t="b">
        <v>0</v>
      </c>
      <c r="AO75" s="86" t="s">
        <v>760</v>
      </c>
      <c r="AP75" s="80" t="s">
        <v>196</v>
      </c>
      <c r="AQ75" s="80">
        <v>0</v>
      </c>
      <c r="AR75" s="80">
        <v>0</v>
      </c>
      <c r="AS75" s="80"/>
      <c r="AT75" s="80"/>
      <c r="AU75" s="80"/>
      <c r="AV75" s="80"/>
      <c r="AW75" s="80"/>
      <c r="AX75" s="80"/>
      <c r="AY75" s="80"/>
      <c r="AZ75" s="80"/>
      <c r="BA75">
        <v>2</v>
      </c>
      <c r="BB75" s="79" t="str">
        <f>REPLACE(INDEX(GroupVertices[Group],MATCH(Edges[[#This Row],[Vertex 1]],GroupVertices[Vertex],0)),1,1,"")</f>
        <v>7</v>
      </c>
      <c r="BC75" s="79" t="str">
        <f>REPLACE(INDEX(GroupVertices[Group],MATCH(Edges[[#This Row],[Vertex 2]],GroupVertices[Vertex],0)),1,1,"")</f>
        <v>7</v>
      </c>
      <c r="BD75" s="34"/>
      <c r="BE75" s="34"/>
      <c r="BF75" s="34"/>
      <c r="BG75" s="34"/>
      <c r="BH75" s="34"/>
      <c r="BI75" s="34"/>
      <c r="BJ75" s="34"/>
      <c r="BK75" s="34"/>
      <c r="BL75" s="34"/>
    </row>
    <row r="76" spans="1:64" ht="15">
      <c r="A76" s="65" t="s">
        <v>252</v>
      </c>
      <c r="B76" s="65" t="s">
        <v>251</v>
      </c>
      <c r="C76" s="66" t="s">
        <v>1555</v>
      </c>
      <c r="D76" s="67">
        <v>3</v>
      </c>
      <c r="E76" s="68" t="s">
        <v>132</v>
      </c>
      <c r="F76" s="69">
        <v>32</v>
      </c>
      <c r="G76" s="66"/>
      <c r="H76" s="70"/>
      <c r="I76" s="71"/>
      <c r="J76" s="71"/>
      <c r="K76" s="34" t="s">
        <v>66</v>
      </c>
      <c r="L76" s="78">
        <v>76</v>
      </c>
      <c r="M76" s="78"/>
      <c r="N76" s="73"/>
      <c r="O76" s="80" t="s">
        <v>311</v>
      </c>
      <c r="P76" s="82">
        <v>43507.639861111114</v>
      </c>
      <c r="Q76" s="80" t="s">
        <v>350</v>
      </c>
      <c r="R76" s="80"/>
      <c r="S76" s="80"/>
      <c r="T76" s="80"/>
      <c r="U76" s="80"/>
      <c r="V76" s="84" t="s">
        <v>572</v>
      </c>
      <c r="W76" s="82">
        <v>43507.639861111114</v>
      </c>
      <c r="X76" s="84" t="s">
        <v>624</v>
      </c>
      <c r="Y76" s="80"/>
      <c r="Z76" s="80"/>
      <c r="AA76" s="86" t="s">
        <v>758</v>
      </c>
      <c r="AB76" s="86" t="s">
        <v>756</v>
      </c>
      <c r="AC76" s="80" t="b">
        <v>0</v>
      </c>
      <c r="AD76" s="80">
        <v>0</v>
      </c>
      <c r="AE76" s="86" t="s">
        <v>892</v>
      </c>
      <c r="AF76" s="80" t="b">
        <v>0</v>
      </c>
      <c r="AG76" s="80" t="s">
        <v>914</v>
      </c>
      <c r="AH76" s="80"/>
      <c r="AI76" s="86" t="s">
        <v>879</v>
      </c>
      <c r="AJ76" s="80" t="b">
        <v>0</v>
      </c>
      <c r="AK76" s="80">
        <v>0</v>
      </c>
      <c r="AL76" s="86" t="s">
        <v>879</v>
      </c>
      <c r="AM76" s="80" t="s">
        <v>929</v>
      </c>
      <c r="AN76" s="80" t="b">
        <v>0</v>
      </c>
      <c r="AO76" s="86" t="s">
        <v>756</v>
      </c>
      <c r="AP76" s="80" t="s">
        <v>196</v>
      </c>
      <c r="AQ76" s="80">
        <v>0</v>
      </c>
      <c r="AR76" s="80">
        <v>0</v>
      </c>
      <c r="AS76" s="80"/>
      <c r="AT76" s="80"/>
      <c r="AU76" s="80"/>
      <c r="AV76" s="80"/>
      <c r="AW76" s="80"/>
      <c r="AX76" s="80"/>
      <c r="AY76" s="80"/>
      <c r="AZ76" s="80"/>
      <c r="BA76">
        <v>1</v>
      </c>
      <c r="BB76" s="79" t="str">
        <f>REPLACE(INDEX(GroupVertices[Group],MATCH(Edges[[#This Row],[Vertex 1]],GroupVertices[Vertex],0)),1,1,"")</f>
        <v>7</v>
      </c>
      <c r="BC76" s="79" t="str">
        <f>REPLACE(INDEX(GroupVertices[Group],MATCH(Edges[[#This Row],[Vertex 2]],GroupVertices[Vertex],0)),1,1,"")</f>
        <v>7</v>
      </c>
      <c r="BD76" s="34"/>
      <c r="BE76" s="34"/>
      <c r="BF76" s="34"/>
      <c r="BG76" s="34"/>
      <c r="BH76" s="34"/>
      <c r="BI76" s="34"/>
      <c r="BJ76" s="34"/>
      <c r="BK76" s="34"/>
      <c r="BL76" s="34"/>
    </row>
    <row r="77" spans="1:64" ht="15">
      <c r="A77" s="65" t="s">
        <v>252</v>
      </c>
      <c r="B77" s="65" t="s">
        <v>251</v>
      </c>
      <c r="C77" s="66" t="s">
        <v>1556</v>
      </c>
      <c r="D77" s="67">
        <v>4.75</v>
      </c>
      <c r="E77" s="68" t="s">
        <v>136</v>
      </c>
      <c r="F77" s="69">
        <v>29.4</v>
      </c>
      <c r="G77" s="66"/>
      <c r="H77" s="70"/>
      <c r="I77" s="71"/>
      <c r="J77" s="71"/>
      <c r="K77" s="34" t="s">
        <v>66</v>
      </c>
      <c r="L77" s="78">
        <v>77</v>
      </c>
      <c r="M77" s="78"/>
      <c r="N77" s="73"/>
      <c r="O77" s="80" t="s">
        <v>310</v>
      </c>
      <c r="P77" s="82">
        <v>43507.67023148148</v>
      </c>
      <c r="Q77" s="80" t="s">
        <v>351</v>
      </c>
      <c r="R77" s="80"/>
      <c r="S77" s="80"/>
      <c r="T77" s="80"/>
      <c r="U77" s="80"/>
      <c r="V77" s="84" t="s">
        <v>572</v>
      </c>
      <c r="W77" s="82">
        <v>43507.67023148148</v>
      </c>
      <c r="X77" s="84" t="s">
        <v>625</v>
      </c>
      <c r="Y77" s="80"/>
      <c r="Z77" s="80"/>
      <c r="AA77" s="86" t="s">
        <v>759</v>
      </c>
      <c r="AB77" s="86" t="s">
        <v>761</v>
      </c>
      <c r="AC77" s="80" t="b">
        <v>0</v>
      </c>
      <c r="AD77" s="80">
        <v>2</v>
      </c>
      <c r="AE77" s="86" t="s">
        <v>883</v>
      </c>
      <c r="AF77" s="80" t="b">
        <v>0</v>
      </c>
      <c r="AG77" s="80" t="s">
        <v>914</v>
      </c>
      <c r="AH77" s="80"/>
      <c r="AI77" s="86" t="s">
        <v>879</v>
      </c>
      <c r="AJ77" s="80" t="b">
        <v>0</v>
      </c>
      <c r="AK77" s="80">
        <v>0</v>
      </c>
      <c r="AL77" s="86" t="s">
        <v>879</v>
      </c>
      <c r="AM77" s="80" t="s">
        <v>929</v>
      </c>
      <c r="AN77" s="80" t="b">
        <v>0</v>
      </c>
      <c r="AO77" s="86" t="s">
        <v>761</v>
      </c>
      <c r="AP77" s="80" t="s">
        <v>196</v>
      </c>
      <c r="AQ77" s="80">
        <v>0</v>
      </c>
      <c r="AR77" s="80">
        <v>0</v>
      </c>
      <c r="AS77" s="80"/>
      <c r="AT77" s="80"/>
      <c r="AU77" s="80"/>
      <c r="AV77" s="80"/>
      <c r="AW77" s="80"/>
      <c r="AX77" s="80"/>
      <c r="AY77" s="80"/>
      <c r="AZ77" s="80"/>
      <c r="BA77">
        <v>2</v>
      </c>
      <c r="BB77" s="79" t="str">
        <f>REPLACE(INDEX(GroupVertices[Group],MATCH(Edges[[#This Row],[Vertex 1]],GroupVertices[Vertex],0)),1,1,"")</f>
        <v>7</v>
      </c>
      <c r="BC77" s="79" t="str">
        <f>REPLACE(INDEX(GroupVertices[Group],MATCH(Edges[[#This Row],[Vertex 2]],GroupVertices[Vertex],0)),1,1,"")</f>
        <v>7</v>
      </c>
      <c r="BD77" s="34"/>
      <c r="BE77" s="34"/>
      <c r="BF77" s="34"/>
      <c r="BG77" s="34"/>
      <c r="BH77" s="34"/>
      <c r="BI77" s="34"/>
      <c r="BJ77" s="34"/>
      <c r="BK77" s="34"/>
      <c r="BL77" s="34"/>
    </row>
    <row r="78" spans="1:64" ht="15">
      <c r="A78" s="65" t="s">
        <v>250</v>
      </c>
      <c r="B78" s="65" t="s">
        <v>251</v>
      </c>
      <c r="C78" s="66" t="s">
        <v>1556</v>
      </c>
      <c r="D78" s="67">
        <v>4.75</v>
      </c>
      <c r="E78" s="68" t="s">
        <v>136</v>
      </c>
      <c r="F78" s="69">
        <v>29.4</v>
      </c>
      <c r="G78" s="66"/>
      <c r="H78" s="70"/>
      <c r="I78" s="71"/>
      <c r="J78" s="71"/>
      <c r="K78" s="34" t="s">
        <v>66</v>
      </c>
      <c r="L78" s="78">
        <v>78</v>
      </c>
      <c r="M78" s="78"/>
      <c r="N78" s="73"/>
      <c r="O78" s="80" t="s">
        <v>310</v>
      </c>
      <c r="P78" s="82">
        <v>43507.59479166667</v>
      </c>
      <c r="Q78" s="80" t="s">
        <v>352</v>
      </c>
      <c r="R78" s="80"/>
      <c r="S78" s="80"/>
      <c r="T78" s="80"/>
      <c r="U78" s="80"/>
      <c r="V78" s="84" t="s">
        <v>570</v>
      </c>
      <c r="W78" s="82">
        <v>43507.59479166667</v>
      </c>
      <c r="X78" s="84" t="s">
        <v>626</v>
      </c>
      <c r="Y78" s="80"/>
      <c r="Z78" s="80"/>
      <c r="AA78" s="86" t="s">
        <v>760</v>
      </c>
      <c r="AB78" s="86" t="s">
        <v>862</v>
      </c>
      <c r="AC78" s="80" t="b">
        <v>0</v>
      </c>
      <c r="AD78" s="80">
        <v>1</v>
      </c>
      <c r="AE78" s="86" t="s">
        <v>891</v>
      </c>
      <c r="AF78" s="80" t="b">
        <v>0</v>
      </c>
      <c r="AG78" s="80" t="s">
        <v>914</v>
      </c>
      <c r="AH78" s="80"/>
      <c r="AI78" s="86" t="s">
        <v>879</v>
      </c>
      <c r="AJ78" s="80" t="b">
        <v>0</v>
      </c>
      <c r="AK78" s="80">
        <v>0</v>
      </c>
      <c r="AL78" s="86" t="s">
        <v>879</v>
      </c>
      <c r="AM78" s="80" t="s">
        <v>935</v>
      </c>
      <c r="AN78" s="80" t="b">
        <v>0</v>
      </c>
      <c r="AO78" s="86" t="s">
        <v>862</v>
      </c>
      <c r="AP78" s="80" t="s">
        <v>196</v>
      </c>
      <c r="AQ78" s="80">
        <v>0</v>
      </c>
      <c r="AR78" s="80">
        <v>0</v>
      </c>
      <c r="AS78" s="80"/>
      <c r="AT78" s="80"/>
      <c r="AU78" s="80"/>
      <c r="AV78" s="80"/>
      <c r="AW78" s="80"/>
      <c r="AX78" s="80"/>
      <c r="AY78" s="80"/>
      <c r="AZ78" s="80"/>
      <c r="BA78">
        <v>2</v>
      </c>
      <c r="BB78" s="79" t="str">
        <f>REPLACE(INDEX(GroupVertices[Group],MATCH(Edges[[#This Row],[Vertex 1]],GroupVertices[Vertex],0)),1,1,"")</f>
        <v>1</v>
      </c>
      <c r="BC78" s="79" t="str">
        <f>REPLACE(INDEX(GroupVertices[Group],MATCH(Edges[[#This Row],[Vertex 2]],GroupVertices[Vertex],0)),1,1,"")</f>
        <v>7</v>
      </c>
      <c r="BD78" s="34"/>
      <c r="BE78" s="34"/>
      <c r="BF78" s="34"/>
      <c r="BG78" s="34"/>
      <c r="BH78" s="34"/>
      <c r="BI78" s="34"/>
      <c r="BJ78" s="34"/>
      <c r="BK78" s="34"/>
      <c r="BL78" s="34"/>
    </row>
    <row r="79" spans="1:64" ht="15">
      <c r="A79" s="65" t="s">
        <v>250</v>
      </c>
      <c r="B79" s="65" t="s">
        <v>251</v>
      </c>
      <c r="C79" s="66" t="s">
        <v>1556</v>
      </c>
      <c r="D79" s="67">
        <v>4.75</v>
      </c>
      <c r="E79" s="68" t="s">
        <v>136</v>
      </c>
      <c r="F79" s="69">
        <v>29.4</v>
      </c>
      <c r="G79" s="66"/>
      <c r="H79" s="70"/>
      <c r="I79" s="71"/>
      <c r="J79" s="71"/>
      <c r="K79" s="34" t="s">
        <v>66</v>
      </c>
      <c r="L79" s="78">
        <v>79</v>
      </c>
      <c r="M79" s="78"/>
      <c r="N79" s="73"/>
      <c r="O79" s="80" t="s">
        <v>310</v>
      </c>
      <c r="P79" s="82">
        <v>43507.640555555554</v>
      </c>
      <c r="Q79" s="80" t="s">
        <v>353</v>
      </c>
      <c r="R79" s="80"/>
      <c r="S79" s="80"/>
      <c r="T79" s="80"/>
      <c r="U79" s="80"/>
      <c r="V79" s="84" t="s">
        <v>570</v>
      </c>
      <c r="W79" s="82">
        <v>43507.640555555554</v>
      </c>
      <c r="X79" s="84" t="s">
        <v>627</v>
      </c>
      <c r="Y79" s="80"/>
      <c r="Z79" s="80"/>
      <c r="AA79" s="86" t="s">
        <v>761</v>
      </c>
      <c r="AB79" s="86" t="s">
        <v>757</v>
      </c>
      <c r="AC79" s="80" t="b">
        <v>0</v>
      </c>
      <c r="AD79" s="80">
        <v>0</v>
      </c>
      <c r="AE79" s="86" t="s">
        <v>891</v>
      </c>
      <c r="AF79" s="80" t="b">
        <v>0</v>
      </c>
      <c r="AG79" s="80" t="s">
        <v>914</v>
      </c>
      <c r="AH79" s="80"/>
      <c r="AI79" s="86" t="s">
        <v>879</v>
      </c>
      <c r="AJ79" s="80" t="b">
        <v>0</v>
      </c>
      <c r="AK79" s="80">
        <v>0</v>
      </c>
      <c r="AL79" s="86" t="s">
        <v>879</v>
      </c>
      <c r="AM79" s="80" t="s">
        <v>928</v>
      </c>
      <c r="AN79" s="80" t="b">
        <v>0</v>
      </c>
      <c r="AO79" s="86" t="s">
        <v>757</v>
      </c>
      <c r="AP79" s="80" t="s">
        <v>196</v>
      </c>
      <c r="AQ79" s="80">
        <v>0</v>
      </c>
      <c r="AR79" s="80">
        <v>0</v>
      </c>
      <c r="AS79" s="80"/>
      <c r="AT79" s="80"/>
      <c r="AU79" s="80"/>
      <c r="AV79" s="80"/>
      <c r="AW79" s="80"/>
      <c r="AX79" s="80"/>
      <c r="AY79" s="80"/>
      <c r="AZ79" s="80"/>
      <c r="BA79">
        <v>2</v>
      </c>
      <c r="BB79" s="79" t="str">
        <f>REPLACE(INDEX(GroupVertices[Group],MATCH(Edges[[#This Row],[Vertex 1]],GroupVertices[Vertex],0)),1,1,"")</f>
        <v>1</v>
      </c>
      <c r="BC79" s="79" t="str">
        <f>REPLACE(INDEX(GroupVertices[Group],MATCH(Edges[[#This Row],[Vertex 2]],GroupVertices[Vertex],0)),1,1,"")</f>
        <v>7</v>
      </c>
      <c r="BD79" s="34"/>
      <c r="BE79" s="34"/>
      <c r="BF79" s="34"/>
      <c r="BG79" s="34"/>
      <c r="BH79" s="34"/>
      <c r="BI79" s="34"/>
      <c r="BJ79" s="34"/>
      <c r="BK79" s="34"/>
      <c r="BL79" s="34"/>
    </row>
    <row r="80" spans="1:64" ht="15">
      <c r="A80" s="65" t="s">
        <v>252</v>
      </c>
      <c r="B80" s="65" t="s">
        <v>250</v>
      </c>
      <c r="C80" s="66" t="s">
        <v>1556</v>
      </c>
      <c r="D80" s="67">
        <v>4.75</v>
      </c>
      <c r="E80" s="68" t="s">
        <v>136</v>
      </c>
      <c r="F80" s="69">
        <v>29.4</v>
      </c>
      <c r="G80" s="66"/>
      <c r="H80" s="70"/>
      <c r="I80" s="71"/>
      <c r="J80" s="71"/>
      <c r="K80" s="34" t="s">
        <v>66</v>
      </c>
      <c r="L80" s="78">
        <v>80</v>
      </c>
      <c r="M80" s="78"/>
      <c r="N80" s="73"/>
      <c r="O80" s="80" t="s">
        <v>311</v>
      </c>
      <c r="P80" s="82">
        <v>43507.59853009259</v>
      </c>
      <c r="Q80" s="80" t="s">
        <v>349</v>
      </c>
      <c r="R80" s="80"/>
      <c r="S80" s="80"/>
      <c r="T80" s="80"/>
      <c r="U80" s="80"/>
      <c r="V80" s="84" t="s">
        <v>572</v>
      </c>
      <c r="W80" s="82">
        <v>43507.59853009259</v>
      </c>
      <c r="X80" s="84" t="s">
        <v>623</v>
      </c>
      <c r="Y80" s="80"/>
      <c r="Z80" s="80"/>
      <c r="AA80" s="86" t="s">
        <v>757</v>
      </c>
      <c r="AB80" s="86" t="s">
        <v>760</v>
      </c>
      <c r="AC80" s="80" t="b">
        <v>0</v>
      </c>
      <c r="AD80" s="80">
        <v>2</v>
      </c>
      <c r="AE80" s="86" t="s">
        <v>883</v>
      </c>
      <c r="AF80" s="80" t="b">
        <v>0</v>
      </c>
      <c r="AG80" s="80" t="s">
        <v>914</v>
      </c>
      <c r="AH80" s="80"/>
      <c r="AI80" s="86" t="s">
        <v>879</v>
      </c>
      <c r="AJ80" s="80" t="b">
        <v>0</v>
      </c>
      <c r="AK80" s="80">
        <v>0</v>
      </c>
      <c r="AL80" s="86" t="s">
        <v>879</v>
      </c>
      <c r="AM80" s="80" t="s">
        <v>929</v>
      </c>
      <c r="AN80" s="80" t="b">
        <v>0</v>
      </c>
      <c r="AO80" s="86" t="s">
        <v>760</v>
      </c>
      <c r="AP80" s="80" t="s">
        <v>196</v>
      </c>
      <c r="AQ80" s="80">
        <v>0</v>
      </c>
      <c r="AR80" s="80">
        <v>0</v>
      </c>
      <c r="AS80" s="80"/>
      <c r="AT80" s="80"/>
      <c r="AU80" s="80"/>
      <c r="AV80" s="80"/>
      <c r="AW80" s="80"/>
      <c r="AX80" s="80"/>
      <c r="AY80" s="80"/>
      <c r="AZ80" s="80"/>
      <c r="BA80">
        <v>2</v>
      </c>
      <c r="BB80" s="79" t="str">
        <f>REPLACE(INDEX(GroupVertices[Group],MATCH(Edges[[#This Row],[Vertex 1]],GroupVertices[Vertex],0)),1,1,"")</f>
        <v>7</v>
      </c>
      <c r="BC80" s="79" t="str">
        <f>REPLACE(INDEX(GroupVertices[Group],MATCH(Edges[[#This Row],[Vertex 2]],GroupVertices[Vertex],0)),1,1,"")</f>
        <v>1</v>
      </c>
      <c r="BD80" s="34"/>
      <c r="BE80" s="34"/>
      <c r="BF80" s="34"/>
      <c r="BG80" s="34"/>
      <c r="BH80" s="34"/>
      <c r="BI80" s="34"/>
      <c r="BJ80" s="34"/>
      <c r="BK80" s="34"/>
      <c r="BL80" s="34"/>
    </row>
    <row r="81" spans="1:64" ht="15">
      <c r="A81" s="65" t="s">
        <v>252</v>
      </c>
      <c r="B81" s="65" t="s">
        <v>250</v>
      </c>
      <c r="C81" s="66" t="s">
        <v>1555</v>
      </c>
      <c r="D81" s="67">
        <v>3</v>
      </c>
      <c r="E81" s="68" t="s">
        <v>132</v>
      </c>
      <c r="F81" s="69">
        <v>32</v>
      </c>
      <c r="G81" s="66"/>
      <c r="H81" s="70"/>
      <c r="I81" s="71"/>
      <c r="J81" s="71"/>
      <c r="K81" s="34" t="s">
        <v>66</v>
      </c>
      <c r="L81" s="78">
        <v>81</v>
      </c>
      <c r="M81" s="78"/>
      <c r="N81" s="73"/>
      <c r="O81" s="80" t="s">
        <v>310</v>
      </c>
      <c r="P81" s="82">
        <v>43507.639861111114</v>
      </c>
      <c r="Q81" s="80" t="s">
        <v>350</v>
      </c>
      <c r="R81" s="80"/>
      <c r="S81" s="80"/>
      <c r="T81" s="80"/>
      <c r="U81" s="80"/>
      <c r="V81" s="84" t="s">
        <v>572</v>
      </c>
      <c r="W81" s="82">
        <v>43507.639861111114</v>
      </c>
      <c r="X81" s="84" t="s">
        <v>624</v>
      </c>
      <c r="Y81" s="80"/>
      <c r="Z81" s="80"/>
      <c r="AA81" s="86" t="s">
        <v>758</v>
      </c>
      <c r="AB81" s="86" t="s">
        <v>756</v>
      </c>
      <c r="AC81" s="80" t="b">
        <v>0</v>
      </c>
      <c r="AD81" s="80">
        <v>0</v>
      </c>
      <c r="AE81" s="86" t="s">
        <v>892</v>
      </c>
      <c r="AF81" s="80" t="b">
        <v>0</v>
      </c>
      <c r="AG81" s="80" t="s">
        <v>914</v>
      </c>
      <c r="AH81" s="80"/>
      <c r="AI81" s="86" t="s">
        <v>879</v>
      </c>
      <c r="AJ81" s="80" t="b">
        <v>0</v>
      </c>
      <c r="AK81" s="80">
        <v>0</v>
      </c>
      <c r="AL81" s="86" t="s">
        <v>879</v>
      </c>
      <c r="AM81" s="80" t="s">
        <v>929</v>
      </c>
      <c r="AN81" s="80" t="b">
        <v>0</v>
      </c>
      <c r="AO81" s="86" t="s">
        <v>756</v>
      </c>
      <c r="AP81" s="80" t="s">
        <v>196</v>
      </c>
      <c r="AQ81" s="80">
        <v>0</v>
      </c>
      <c r="AR81" s="80">
        <v>0</v>
      </c>
      <c r="AS81" s="80"/>
      <c r="AT81" s="80"/>
      <c r="AU81" s="80"/>
      <c r="AV81" s="80"/>
      <c r="AW81" s="80"/>
      <c r="AX81" s="80"/>
      <c r="AY81" s="80"/>
      <c r="AZ81" s="80"/>
      <c r="BA81">
        <v>1</v>
      </c>
      <c r="BB81" s="79" t="str">
        <f>REPLACE(INDEX(GroupVertices[Group],MATCH(Edges[[#This Row],[Vertex 1]],GroupVertices[Vertex],0)),1,1,"")</f>
        <v>7</v>
      </c>
      <c r="BC81" s="79" t="str">
        <f>REPLACE(INDEX(GroupVertices[Group],MATCH(Edges[[#This Row],[Vertex 2]],GroupVertices[Vertex],0)),1,1,"")</f>
        <v>1</v>
      </c>
      <c r="BD81" s="34"/>
      <c r="BE81" s="34"/>
      <c r="BF81" s="34"/>
      <c r="BG81" s="34"/>
      <c r="BH81" s="34"/>
      <c r="BI81" s="34"/>
      <c r="BJ81" s="34"/>
      <c r="BK81" s="34"/>
      <c r="BL81" s="34"/>
    </row>
    <row r="82" spans="1:64" ht="15">
      <c r="A82" s="65" t="s">
        <v>252</v>
      </c>
      <c r="B82" s="65" t="s">
        <v>250</v>
      </c>
      <c r="C82" s="66" t="s">
        <v>1556</v>
      </c>
      <c r="D82" s="67">
        <v>4.75</v>
      </c>
      <c r="E82" s="68" t="s">
        <v>136</v>
      </c>
      <c r="F82" s="69">
        <v>29.4</v>
      </c>
      <c r="G82" s="66"/>
      <c r="H82" s="70"/>
      <c r="I82" s="71"/>
      <c r="J82" s="71"/>
      <c r="K82" s="34" t="s">
        <v>66</v>
      </c>
      <c r="L82" s="78">
        <v>82</v>
      </c>
      <c r="M82" s="78"/>
      <c r="N82" s="73"/>
      <c r="O82" s="80" t="s">
        <v>311</v>
      </c>
      <c r="P82" s="82">
        <v>43507.67023148148</v>
      </c>
      <c r="Q82" s="80" t="s">
        <v>351</v>
      </c>
      <c r="R82" s="80"/>
      <c r="S82" s="80"/>
      <c r="T82" s="80"/>
      <c r="U82" s="80"/>
      <c r="V82" s="84" t="s">
        <v>572</v>
      </c>
      <c r="W82" s="82">
        <v>43507.67023148148</v>
      </c>
      <c r="X82" s="84" t="s">
        <v>625</v>
      </c>
      <c r="Y82" s="80"/>
      <c r="Z82" s="80"/>
      <c r="AA82" s="86" t="s">
        <v>759</v>
      </c>
      <c r="AB82" s="86" t="s">
        <v>761</v>
      </c>
      <c r="AC82" s="80" t="b">
        <v>0</v>
      </c>
      <c r="AD82" s="80">
        <v>2</v>
      </c>
      <c r="AE82" s="86" t="s">
        <v>883</v>
      </c>
      <c r="AF82" s="80" t="b">
        <v>0</v>
      </c>
      <c r="AG82" s="80" t="s">
        <v>914</v>
      </c>
      <c r="AH82" s="80"/>
      <c r="AI82" s="86" t="s">
        <v>879</v>
      </c>
      <c r="AJ82" s="80" t="b">
        <v>0</v>
      </c>
      <c r="AK82" s="80">
        <v>0</v>
      </c>
      <c r="AL82" s="86" t="s">
        <v>879</v>
      </c>
      <c r="AM82" s="80" t="s">
        <v>929</v>
      </c>
      <c r="AN82" s="80" t="b">
        <v>0</v>
      </c>
      <c r="AO82" s="86" t="s">
        <v>761</v>
      </c>
      <c r="AP82" s="80" t="s">
        <v>196</v>
      </c>
      <c r="AQ82" s="80">
        <v>0</v>
      </c>
      <c r="AR82" s="80">
        <v>0</v>
      </c>
      <c r="AS82" s="80"/>
      <c r="AT82" s="80"/>
      <c r="AU82" s="80"/>
      <c r="AV82" s="80"/>
      <c r="AW82" s="80"/>
      <c r="AX82" s="80"/>
      <c r="AY82" s="80"/>
      <c r="AZ82" s="80"/>
      <c r="BA82">
        <v>2</v>
      </c>
      <c r="BB82" s="79" t="str">
        <f>REPLACE(INDEX(GroupVertices[Group],MATCH(Edges[[#This Row],[Vertex 1]],GroupVertices[Vertex],0)),1,1,"")</f>
        <v>7</v>
      </c>
      <c r="BC82" s="79" t="str">
        <f>REPLACE(INDEX(GroupVertices[Group],MATCH(Edges[[#This Row],[Vertex 2]],GroupVertices[Vertex],0)),1,1,"")</f>
        <v>1</v>
      </c>
      <c r="BD82" s="34"/>
      <c r="BE82" s="34"/>
      <c r="BF82" s="34"/>
      <c r="BG82" s="34"/>
      <c r="BH82" s="34"/>
      <c r="BI82" s="34"/>
      <c r="BJ82" s="34"/>
      <c r="BK82" s="34"/>
      <c r="BL82" s="34"/>
    </row>
    <row r="83" spans="1:64" ht="15">
      <c r="A83" s="65" t="s">
        <v>250</v>
      </c>
      <c r="B83" s="65" t="s">
        <v>252</v>
      </c>
      <c r="C83" s="66" t="s">
        <v>1556</v>
      </c>
      <c r="D83" s="67">
        <v>4.75</v>
      </c>
      <c r="E83" s="68" t="s">
        <v>136</v>
      </c>
      <c r="F83" s="69">
        <v>29.4</v>
      </c>
      <c r="G83" s="66"/>
      <c r="H83" s="70"/>
      <c r="I83" s="71"/>
      <c r="J83" s="71"/>
      <c r="K83" s="34" t="s">
        <v>66</v>
      </c>
      <c r="L83" s="78">
        <v>83</v>
      </c>
      <c r="M83" s="78"/>
      <c r="N83" s="73"/>
      <c r="O83" s="80" t="s">
        <v>311</v>
      </c>
      <c r="P83" s="82">
        <v>43507.59479166667</v>
      </c>
      <c r="Q83" s="80" t="s">
        <v>352</v>
      </c>
      <c r="R83" s="80"/>
      <c r="S83" s="80"/>
      <c r="T83" s="80"/>
      <c r="U83" s="80"/>
      <c r="V83" s="84" t="s">
        <v>570</v>
      </c>
      <c r="W83" s="82">
        <v>43507.59479166667</v>
      </c>
      <c r="X83" s="84" t="s">
        <v>626</v>
      </c>
      <c r="Y83" s="80"/>
      <c r="Z83" s="80"/>
      <c r="AA83" s="86" t="s">
        <v>760</v>
      </c>
      <c r="AB83" s="86" t="s">
        <v>862</v>
      </c>
      <c r="AC83" s="80" t="b">
        <v>0</v>
      </c>
      <c r="AD83" s="80">
        <v>1</v>
      </c>
      <c r="AE83" s="86" t="s">
        <v>891</v>
      </c>
      <c r="AF83" s="80" t="b">
        <v>0</v>
      </c>
      <c r="AG83" s="80" t="s">
        <v>914</v>
      </c>
      <c r="AH83" s="80"/>
      <c r="AI83" s="86" t="s">
        <v>879</v>
      </c>
      <c r="AJ83" s="80" t="b">
        <v>0</v>
      </c>
      <c r="AK83" s="80">
        <v>0</v>
      </c>
      <c r="AL83" s="86" t="s">
        <v>879</v>
      </c>
      <c r="AM83" s="80" t="s">
        <v>935</v>
      </c>
      <c r="AN83" s="80" t="b">
        <v>0</v>
      </c>
      <c r="AO83" s="86" t="s">
        <v>862</v>
      </c>
      <c r="AP83" s="80" t="s">
        <v>196</v>
      </c>
      <c r="AQ83" s="80">
        <v>0</v>
      </c>
      <c r="AR83" s="80">
        <v>0</v>
      </c>
      <c r="AS83" s="80"/>
      <c r="AT83" s="80"/>
      <c r="AU83" s="80"/>
      <c r="AV83" s="80"/>
      <c r="AW83" s="80"/>
      <c r="AX83" s="80"/>
      <c r="AY83" s="80"/>
      <c r="AZ83" s="80"/>
      <c r="BA83">
        <v>2</v>
      </c>
      <c r="BB83" s="79" t="str">
        <f>REPLACE(INDEX(GroupVertices[Group],MATCH(Edges[[#This Row],[Vertex 1]],GroupVertices[Vertex],0)),1,1,"")</f>
        <v>1</v>
      </c>
      <c r="BC83" s="79" t="str">
        <f>REPLACE(INDEX(GroupVertices[Group],MATCH(Edges[[#This Row],[Vertex 2]],GroupVertices[Vertex],0)),1,1,"")</f>
        <v>7</v>
      </c>
      <c r="BD83" s="34"/>
      <c r="BE83" s="34"/>
      <c r="BF83" s="34"/>
      <c r="BG83" s="34"/>
      <c r="BH83" s="34"/>
      <c r="BI83" s="34"/>
      <c r="BJ83" s="34"/>
      <c r="BK83" s="34"/>
      <c r="BL83" s="34"/>
    </row>
    <row r="84" spans="1:64" ht="15">
      <c r="A84" s="65" t="s">
        <v>250</v>
      </c>
      <c r="B84" s="65" t="s">
        <v>252</v>
      </c>
      <c r="C84" s="66" t="s">
        <v>1556</v>
      </c>
      <c r="D84" s="67">
        <v>4.75</v>
      </c>
      <c r="E84" s="68" t="s">
        <v>136</v>
      </c>
      <c r="F84" s="69">
        <v>29.4</v>
      </c>
      <c r="G84" s="66"/>
      <c r="H84" s="70"/>
      <c r="I84" s="71"/>
      <c r="J84" s="71"/>
      <c r="K84" s="34" t="s">
        <v>66</v>
      </c>
      <c r="L84" s="78">
        <v>84</v>
      </c>
      <c r="M84" s="78"/>
      <c r="N84" s="73"/>
      <c r="O84" s="80" t="s">
        <v>311</v>
      </c>
      <c r="P84" s="82">
        <v>43507.640555555554</v>
      </c>
      <c r="Q84" s="80" t="s">
        <v>353</v>
      </c>
      <c r="R84" s="80"/>
      <c r="S84" s="80"/>
      <c r="T84" s="80"/>
      <c r="U84" s="80"/>
      <c r="V84" s="84" t="s">
        <v>570</v>
      </c>
      <c r="W84" s="82">
        <v>43507.640555555554</v>
      </c>
      <c r="X84" s="84" t="s">
        <v>627</v>
      </c>
      <c r="Y84" s="80"/>
      <c r="Z84" s="80"/>
      <c r="AA84" s="86" t="s">
        <v>761</v>
      </c>
      <c r="AB84" s="86" t="s">
        <v>757</v>
      </c>
      <c r="AC84" s="80" t="b">
        <v>0</v>
      </c>
      <c r="AD84" s="80">
        <v>0</v>
      </c>
      <c r="AE84" s="86" t="s">
        <v>891</v>
      </c>
      <c r="AF84" s="80" t="b">
        <v>0</v>
      </c>
      <c r="AG84" s="80" t="s">
        <v>914</v>
      </c>
      <c r="AH84" s="80"/>
      <c r="AI84" s="86" t="s">
        <v>879</v>
      </c>
      <c r="AJ84" s="80" t="b">
        <v>0</v>
      </c>
      <c r="AK84" s="80">
        <v>0</v>
      </c>
      <c r="AL84" s="86" t="s">
        <v>879</v>
      </c>
      <c r="AM84" s="80" t="s">
        <v>928</v>
      </c>
      <c r="AN84" s="80" t="b">
        <v>0</v>
      </c>
      <c r="AO84" s="86" t="s">
        <v>757</v>
      </c>
      <c r="AP84" s="80" t="s">
        <v>196</v>
      </c>
      <c r="AQ84" s="80">
        <v>0</v>
      </c>
      <c r="AR84" s="80">
        <v>0</v>
      </c>
      <c r="AS84" s="80"/>
      <c r="AT84" s="80"/>
      <c r="AU84" s="80"/>
      <c r="AV84" s="80"/>
      <c r="AW84" s="80"/>
      <c r="AX84" s="80"/>
      <c r="AY84" s="80"/>
      <c r="AZ84" s="80"/>
      <c r="BA84">
        <v>2</v>
      </c>
      <c r="BB84" s="79" t="str">
        <f>REPLACE(INDEX(GroupVertices[Group],MATCH(Edges[[#This Row],[Vertex 1]],GroupVertices[Vertex],0)),1,1,"")</f>
        <v>1</v>
      </c>
      <c r="BC84" s="79" t="str">
        <f>REPLACE(INDEX(GroupVertices[Group],MATCH(Edges[[#This Row],[Vertex 2]],GroupVertices[Vertex],0)),1,1,"")</f>
        <v>7</v>
      </c>
      <c r="BD84" s="34"/>
      <c r="BE84" s="34"/>
      <c r="BF84" s="34"/>
      <c r="BG84" s="34"/>
      <c r="BH84" s="34"/>
      <c r="BI84" s="34"/>
      <c r="BJ84" s="34"/>
      <c r="BK84" s="34"/>
      <c r="BL84" s="34"/>
    </row>
    <row r="85" spans="1:64" ht="15">
      <c r="A85" s="65" t="s">
        <v>250</v>
      </c>
      <c r="B85" s="65" t="s">
        <v>301</v>
      </c>
      <c r="C85" s="66" t="s">
        <v>1555</v>
      </c>
      <c r="D85" s="67">
        <v>3</v>
      </c>
      <c r="E85" s="68" t="s">
        <v>132</v>
      </c>
      <c r="F85" s="69">
        <v>32</v>
      </c>
      <c r="G85" s="66"/>
      <c r="H85" s="70"/>
      <c r="I85" s="71"/>
      <c r="J85" s="71"/>
      <c r="K85" s="34" t="s">
        <v>65</v>
      </c>
      <c r="L85" s="78">
        <v>85</v>
      </c>
      <c r="M85" s="78"/>
      <c r="N85" s="73"/>
      <c r="O85" s="80" t="s">
        <v>311</v>
      </c>
      <c r="P85" s="82">
        <v>43507.68215277778</v>
      </c>
      <c r="Q85" s="80" t="s">
        <v>354</v>
      </c>
      <c r="R85" s="84" t="s">
        <v>452</v>
      </c>
      <c r="S85" s="80" t="s">
        <v>482</v>
      </c>
      <c r="T85" s="80"/>
      <c r="U85" s="80"/>
      <c r="V85" s="84" t="s">
        <v>570</v>
      </c>
      <c r="W85" s="82">
        <v>43507.68215277778</v>
      </c>
      <c r="X85" s="84" t="s">
        <v>628</v>
      </c>
      <c r="Y85" s="80"/>
      <c r="Z85" s="80"/>
      <c r="AA85" s="86" t="s">
        <v>762</v>
      </c>
      <c r="AB85" s="86" t="s">
        <v>863</v>
      </c>
      <c r="AC85" s="80" t="b">
        <v>0</v>
      </c>
      <c r="AD85" s="80">
        <v>0</v>
      </c>
      <c r="AE85" s="86" t="s">
        <v>893</v>
      </c>
      <c r="AF85" s="80" t="b">
        <v>0</v>
      </c>
      <c r="AG85" s="80" t="s">
        <v>914</v>
      </c>
      <c r="AH85" s="80"/>
      <c r="AI85" s="86" t="s">
        <v>879</v>
      </c>
      <c r="AJ85" s="80" t="b">
        <v>0</v>
      </c>
      <c r="AK85" s="80">
        <v>0</v>
      </c>
      <c r="AL85" s="86" t="s">
        <v>879</v>
      </c>
      <c r="AM85" s="80" t="s">
        <v>932</v>
      </c>
      <c r="AN85" s="80" t="b">
        <v>0</v>
      </c>
      <c r="AO85" s="86" t="s">
        <v>863</v>
      </c>
      <c r="AP85" s="80" t="s">
        <v>196</v>
      </c>
      <c r="AQ85" s="80">
        <v>0</v>
      </c>
      <c r="AR85" s="80">
        <v>0</v>
      </c>
      <c r="AS85" s="80"/>
      <c r="AT85" s="80"/>
      <c r="AU85" s="80"/>
      <c r="AV85" s="80"/>
      <c r="AW85" s="80"/>
      <c r="AX85" s="80"/>
      <c r="AY85" s="80"/>
      <c r="AZ85" s="80"/>
      <c r="BA85">
        <v>1</v>
      </c>
      <c r="BB85" s="79" t="str">
        <f>REPLACE(INDEX(GroupVertices[Group],MATCH(Edges[[#This Row],[Vertex 1]],GroupVertices[Vertex],0)),1,1,"")</f>
        <v>1</v>
      </c>
      <c r="BC85" s="79" t="str">
        <f>REPLACE(INDEX(GroupVertices[Group],MATCH(Edges[[#This Row],[Vertex 2]],GroupVertices[Vertex],0)),1,1,"")</f>
        <v>1</v>
      </c>
      <c r="BD85" s="34"/>
      <c r="BE85" s="34"/>
      <c r="BF85" s="34"/>
      <c r="BG85" s="34"/>
      <c r="BH85" s="34"/>
      <c r="BI85" s="34"/>
      <c r="BJ85" s="34"/>
      <c r="BK85" s="34"/>
      <c r="BL85" s="34"/>
    </row>
    <row r="86" spans="1:64" ht="15">
      <c r="A86" s="65" t="s">
        <v>253</v>
      </c>
      <c r="B86" s="65" t="s">
        <v>253</v>
      </c>
      <c r="C86" s="66" t="s">
        <v>1555</v>
      </c>
      <c r="D86" s="67">
        <v>3</v>
      </c>
      <c r="E86" s="68" t="s">
        <v>132</v>
      </c>
      <c r="F86" s="69">
        <v>32</v>
      </c>
      <c r="G86" s="66"/>
      <c r="H86" s="70"/>
      <c r="I86" s="71"/>
      <c r="J86" s="71"/>
      <c r="K86" s="34" t="s">
        <v>65</v>
      </c>
      <c r="L86" s="78">
        <v>86</v>
      </c>
      <c r="M86" s="78"/>
      <c r="N86" s="73"/>
      <c r="O86" s="80" t="s">
        <v>196</v>
      </c>
      <c r="P86" s="82">
        <v>43507.6850462963</v>
      </c>
      <c r="Q86" s="80" t="s">
        <v>355</v>
      </c>
      <c r="R86" s="84" t="s">
        <v>453</v>
      </c>
      <c r="S86" s="80" t="s">
        <v>483</v>
      </c>
      <c r="T86" s="80" t="s">
        <v>504</v>
      </c>
      <c r="U86" s="84" t="s">
        <v>542</v>
      </c>
      <c r="V86" s="84" t="s">
        <v>542</v>
      </c>
      <c r="W86" s="82">
        <v>43507.6850462963</v>
      </c>
      <c r="X86" s="84" t="s">
        <v>629</v>
      </c>
      <c r="Y86" s="80"/>
      <c r="Z86" s="80"/>
      <c r="AA86" s="86" t="s">
        <v>763</v>
      </c>
      <c r="AB86" s="80"/>
      <c r="AC86" s="80" t="b">
        <v>0</v>
      </c>
      <c r="AD86" s="80">
        <v>5</v>
      </c>
      <c r="AE86" s="86" t="s">
        <v>879</v>
      </c>
      <c r="AF86" s="80" t="b">
        <v>0</v>
      </c>
      <c r="AG86" s="80" t="s">
        <v>914</v>
      </c>
      <c r="AH86" s="80"/>
      <c r="AI86" s="86" t="s">
        <v>879</v>
      </c>
      <c r="AJ86" s="80" t="b">
        <v>0</v>
      </c>
      <c r="AK86" s="80">
        <v>1</v>
      </c>
      <c r="AL86" s="86" t="s">
        <v>879</v>
      </c>
      <c r="AM86" s="80" t="s">
        <v>928</v>
      </c>
      <c r="AN86" s="80" t="b">
        <v>0</v>
      </c>
      <c r="AO86" s="86" t="s">
        <v>763</v>
      </c>
      <c r="AP86" s="80" t="s">
        <v>312</v>
      </c>
      <c r="AQ86" s="80">
        <v>0</v>
      </c>
      <c r="AR86" s="80">
        <v>0</v>
      </c>
      <c r="AS86" s="80"/>
      <c r="AT86" s="80"/>
      <c r="AU86" s="80"/>
      <c r="AV86" s="80"/>
      <c r="AW86" s="80"/>
      <c r="AX86" s="80"/>
      <c r="AY86" s="80"/>
      <c r="AZ86" s="80"/>
      <c r="BA86">
        <v>1</v>
      </c>
      <c r="BB86" s="79" t="str">
        <f>REPLACE(INDEX(GroupVertices[Group],MATCH(Edges[[#This Row],[Vertex 1]],GroupVertices[Vertex],0)),1,1,"")</f>
        <v>2</v>
      </c>
      <c r="BC86" s="79" t="str">
        <f>REPLACE(INDEX(GroupVertices[Group],MATCH(Edges[[#This Row],[Vertex 2]],GroupVertices[Vertex],0)),1,1,"")</f>
        <v>2</v>
      </c>
      <c r="BD86" s="34"/>
      <c r="BE86" s="34"/>
      <c r="BF86" s="34"/>
      <c r="BG86" s="34"/>
      <c r="BH86" s="34"/>
      <c r="BI86" s="34"/>
      <c r="BJ86" s="34"/>
      <c r="BK86" s="34"/>
      <c r="BL86" s="34"/>
    </row>
    <row r="87" spans="1:64" ht="15">
      <c r="A87" s="65" t="s">
        <v>250</v>
      </c>
      <c r="B87" s="65" t="s">
        <v>253</v>
      </c>
      <c r="C87" s="66" t="s">
        <v>1555</v>
      </c>
      <c r="D87" s="67">
        <v>3</v>
      </c>
      <c r="E87" s="68" t="s">
        <v>132</v>
      </c>
      <c r="F87" s="69">
        <v>32</v>
      </c>
      <c r="G87" s="66"/>
      <c r="H87" s="70"/>
      <c r="I87" s="71"/>
      <c r="J87" s="71"/>
      <c r="K87" s="34" t="s">
        <v>65</v>
      </c>
      <c r="L87" s="78">
        <v>87</v>
      </c>
      <c r="M87" s="78"/>
      <c r="N87" s="73"/>
      <c r="O87" s="80" t="s">
        <v>312</v>
      </c>
      <c r="P87" s="82">
        <v>43507.68733796296</v>
      </c>
      <c r="Q87" s="80" t="s">
        <v>355</v>
      </c>
      <c r="R87" s="80"/>
      <c r="S87" s="80"/>
      <c r="T87" s="80" t="s">
        <v>504</v>
      </c>
      <c r="U87" s="80"/>
      <c r="V87" s="84" t="s">
        <v>570</v>
      </c>
      <c r="W87" s="82">
        <v>43507.68733796296</v>
      </c>
      <c r="X87" s="84" t="s">
        <v>630</v>
      </c>
      <c r="Y87" s="80"/>
      <c r="Z87" s="80"/>
      <c r="AA87" s="86" t="s">
        <v>764</v>
      </c>
      <c r="AB87" s="80"/>
      <c r="AC87" s="80" t="b">
        <v>0</v>
      </c>
      <c r="AD87" s="80">
        <v>0</v>
      </c>
      <c r="AE87" s="86" t="s">
        <v>879</v>
      </c>
      <c r="AF87" s="80" t="b">
        <v>0</v>
      </c>
      <c r="AG87" s="80" t="s">
        <v>914</v>
      </c>
      <c r="AH87" s="80"/>
      <c r="AI87" s="86" t="s">
        <v>879</v>
      </c>
      <c r="AJ87" s="80" t="b">
        <v>0</v>
      </c>
      <c r="AK87" s="80">
        <v>1</v>
      </c>
      <c r="AL87" s="86" t="s">
        <v>763</v>
      </c>
      <c r="AM87" s="80" t="s">
        <v>928</v>
      </c>
      <c r="AN87" s="80" t="b">
        <v>0</v>
      </c>
      <c r="AO87" s="86" t="s">
        <v>763</v>
      </c>
      <c r="AP87" s="80" t="s">
        <v>196</v>
      </c>
      <c r="AQ87" s="80">
        <v>0</v>
      </c>
      <c r="AR87" s="80">
        <v>0</v>
      </c>
      <c r="AS87" s="80"/>
      <c r="AT87" s="80"/>
      <c r="AU87" s="80"/>
      <c r="AV87" s="80"/>
      <c r="AW87" s="80"/>
      <c r="AX87" s="80"/>
      <c r="AY87" s="80"/>
      <c r="AZ87" s="80"/>
      <c r="BA87">
        <v>1</v>
      </c>
      <c r="BB87" s="79" t="str">
        <f>REPLACE(INDEX(GroupVertices[Group],MATCH(Edges[[#This Row],[Vertex 1]],GroupVertices[Vertex],0)),1,1,"")</f>
        <v>1</v>
      </c>
      <c r="BC87" s="79" t="str">
        <f>REPLACE(INDEX(GroupVertices[Group],MATCH(Edges[[#This Row],[Vertex 2]],GroupVertices[Vertex],0)),1,1,"")</f>
        <v>2</v>
      </c>
      <c r="BD87" s="34"/>
      <c r="BE87" s="34"/>
      <c r="BF87" s="34"/>
      <c r="BG87" s="34"/>
      <c r="BH87" s="34"/>
      <c r="BI87" s="34"/>
      <c r="BJ87" s="34"/>
      <c r="BK87" s="34"/>
      <c r="BL87" s="34"/>
    </row>
    <row r="88" spans="1:64" ht="15">
      <c r="A88" s="65" t="s">
        <v>254</v>
      </c>
      <c r="B88" s="65" t="s">
        <v>254</v>
      </c>
      <c r="C88" s="66" t="s">
        <v>1555</v>
      </c>
      <c r="D88" s="67">
        <v>3</v>
      </c>
      <c r="E88" s="68" t="s">
        <v>132</v>
      </c>
      <c r="F88" s="69">
        <v>32</v>
      </c>
      <c r="G88" s="66"/>
      <c r="H88" s="70"/>
      <c r="I88" s="71"/>
      <c r="J88" s="71"/>
      <c r="K88" s="34" t="s">
        <v>65</v>
      </c>
      <c r="L88" s="78">
        <v>88</v>
      </c>
      <c r="M88" s="78"/>
      <c r="N88" s="73"/>
      <c r="O88" s="80" t="s">
        <v>196</v>
      </c>
      <c r="P88" s="82">
        <v>43507.732881944445</v>
      </c>
      <c r="Q88" s="80" t="s">
        <v>356</v>
      </c>
      <c r="R88" s="80"/>
      <c r="S88" s="80"/>
      <c r="T88" s="80"/>
      <c r="U88" s="80"/>
      <c r="V88" s="84" t="s">
        <v>573</v>
      </c>
      <c r="W88" s="82">
        <v>43507.732881944445</v>
      </c>
      <c r="X88" s="84" t="s">
        <v>631</v>
      </c>
      <c r="Y88" s="80"/>
      <c r="Z88" s="80"/>
      <c r="AA88" s="86" t="s">
        <v>765</v>
      </c>
      <c r="AB88" s="80"/>
      <c r="AC88" s="80" t="b">
        <v>0</v>
      </c>
      <c r="AD88" s="80">
        <v>35</v>
      </c>
      <c r="AE88" s="86" t="s">
        <v>879</v>
      </c>
      <c r="AF88" s="80" t="b">
        <v>0</v>
      </c>
      <c r="AG88" s="80" t="s">
        <v>914</v>
      </c>
      <c r="AH88" s="80"/>
      <c r="AI88" s="86" t="s">
        <v>879</v>
      </c>
      <c r="AJ88" s="80" t="b">
        <v>0</v>
      </c>
      <c r="AK88" s="80">
        <v>7</v>
      </c>
      <c r="AL88" s="86" t="s">
        <v>879</v>
      </c>
      <c r="AM88" s="80" t="s">
        <v>928</v>
      </c>
      <c r="AN88" s="80" t="b">
        <v>0</v>
      </c>
      <c r="AO88" s="86" t="s">
        <v>765</v>
      </c>
      <c r="AP88" s="80" t="s">
        <v>312</v>
      </c>
      <c r="AQ88" s="80">
        <v>0</v>
      </c>
      <c r="AR88" s="80">
        <v>0</v>
      </c>
      <c r="AS88" s="80"/>
      <c r="AT88" s="80"/>
      <c r="AU88" s="80"/>
      <c r="AV88" s="80"/>
      <c r="AW88" s="80"/>
      <c r="AX88" s="80"/>
      <c r="AY88" s="80"/>
      <c r="AZ88" s="80"/>
      <c r="BA88">
        <v>1</v>
      </c>
      <c r="BB88" s="79" t="str">
        <f>REPLACE(INDEX(GroupVertices[Group],MATCH(Edges[[#This Row],[Vertex 1]],GroupVertices[Vertex],0)),1,1,"")</f>
        <v>1</v>
      </c>
      <c r="BC88" s="79" t="str">
        <f>REPLACE(INDEX(GroupVertices[Group],MATCH(Edges[[#This Row],[Vertex 2]],GroupVertices[Vertex],0)),1,1,"")</f>
        <v>1</v>
      </c>
      <c r="BD88" s="34"/>
      <c r="BE88" s="34"/>
      <c r="BF88" s="34"/>
      <c r="BG88" s="34"/>
      <c r="BH88" s="34"/>
      <c r="BI88" s="34"/>
      <c r="BJ88" s="34"/>
      <c r="BK88" s="34"/>
      <c r="BL88" s="34"/>
    </row>
    <row r="89" spans="1:64" ht="15">
      <c r="A89" s="65" t="s">
        <v>250</v>
      </c>
      <c r="B89" s="65" t="s">
        <v>254</v>
      </c>
      <c r="C89" s="66" t="s">
        <v>1555</v>
      </c>
      <c r="D89" s="67">
        <v>3</v>
      </c>
      <c r="E89" s="68" t="s">
        <v>132</v>
      </c>
      <c r="F89" s="69">
        <v>32</v>
      </c>
      <c r="G89" s="66"/>
      <c r="H89" s="70"/>
      <c r="I89" s="71"/>
      <c r="J89" s="71"/>
      <c r="K89" s="34" t="s">
        <v>65</v>
      </c>
      <c r="L89" s="78">
        <v>89</v>
      </c>
      <c r="M89" s="78"/>
      <c r="N89" s="73"/>
      <c r="O89" s="80" t="s">
        <v>312</v>
      </c>
      <c r="P89" s="82">
        <v>43507.74282407408</v>
      </c>
      <c r="Q89" s="80" t="s">
        <v>356</v>
      </c>
      <c r="R89" s="80"/>
      <c r="S89" s="80"/>
      <c r="T89" s="80"/>
      <c r="U89" s="80"/>
      <c r="V89" s="84" t="s">
        <v>570</v>
      </c>
      <c r="W89" s="82">
        <v>43507.74282407408</v>
      </c>
      <c r="X89" s="84" t="s">
        <v>632</v>
      </c>
      <c r="Y89" s="80"/>
      <c r="Z89" s="80"/>
      <c r="AA89" s="86" t="s">
        <v>766</v>
      </c>
      <c r="AB89" s="80"/>
      <c r="AC89" s="80" t="b">
        <v>0</v>
      </c>
      <c r="AD89" s="80">
        <v>0</v>
      </c>
      <c r="AE89" s="86" t="s">
        <v>879</v>
      </c>
      <c r="AF89" s="80" t="b">
        <v>0</v>
      </c>
      <c r="AG89" s="80" t="s">
        <v>914</v>
      </c>
      <c r="AH89" s="80"/>
      <c r="AI89" s="86" t="s">
        <v>879</v>
      </c>
      <c r="AJ89" s="80" t="b">
        <v>0</v>
      </c>
      <c r="AK89" s="80">
        <v>7</v>
      </c>
      <c r="AL89" s="86" t="s">
        <v>765</v>
      </c>
      <c r="AM89" s="80" t="s">
        <v>935</v>
      </c>
      <c r="AN89" s="80" t="b">
        <v>0</v>
      </c>
      <c r="AO89" s="86" t="s">
        <v>765</v>
      </c>
      <c r="AP89" s="80" t="s">
        <v>196</v>
      </c>
      <c r="AQ89" s="80">
        <v>0</v>
      </c>
      <c r="AR89" s="80">
        <v>0</v>
      </c>
      <c r="AS89" s="80"/>
      <c r="AT89" s="80"/>
      <c r="AU89" s="80"/>
      <c r="AV89" s="80"/>
      <c r="AW89" s="80"/>
      <c r="AX89" s="80"/>
      <c r="AY89" s="80"/>
      <c r="AZ89" s="80"/>
      <c r="BA89">
        <v>1</v>
      </c>
      <c r="BB89" s="79" t="str">
        <f>REPLACE(INDEX(GroupVertices[Group],MATCH(Edges[[#This Row],[Vertex 1]],GroupVertices[Vertex],0)),1,1,"")</f>
        <v>1</v>
      </c>
      <c r="BC89" s="79" t="str">
        <f>REPLACE(INDEX(GroupVertices[Group],MATCH(Edges[[#This Row],[Vertex 2]],GroupVertices[Vertex],0)),1,1,"")</f>
        <v>1</v>
      </c>
      <c r="BD89" s="34"/>
      <c r="BE89" s="34"/>
      <c r="BF89" s="34"/>
      <c r="BG89" s="34"/>
      <c r="BH89" s="34"/>
      <c r="BI89" s="34"/>
      <c r="BJ89" s="34"/>
      <c r="BK89" s="34"/>
      <c r="BL89" s="34"/>
    </row>
    <row r="90" spans="1:64" ht="15">
      <c r="A90" s="65" t="s">
        <v>255</v>
      </c>
      <c r="B90" s="65" t="s">
        <v>255</v>
      </c>
      <c r="C90" s="66" t="s">
        <v>1555</v>
      </c>
      <c r="D90" s="67">
        <v>3</v>
      </c>
      <c r="E90" s="68" t="s">
        <v>132</v>
      </c>
      <c r="F90" s="69">
        <v>32</v>
      </c>
      <c r="G90" s="66"/>
      <c r="H90" s="70"/>
      <c r="I90" s="71"/>
      <c r="J90" s="71"/>
      <c r="K90" s="34" t="s">
        <v>65</v>
      </c>
      <c r="L90" s="78">
        <v>90</v>
      </c>
      <c r="M90" s="78"/>
      <c r="N90" s="73"/>
      <c r="O90" s="80" t="s">
        <v>196</v>
      </c>
      <c r="P90" s="82">
        <v>43501.770833333336</v>
      </c>
      <c r="Q90" s="80" t="s">
        <v>357</v>
      </c>
      <c r="R90" s="84" t="s">
        <v>454</v>
      </c>
      <c r="S90" s="80" t="s">
        <v>484</v>
      </c>
      <c r="T90" s="80" t="s">
        <v>505</v>
      </c>
      <c r="U90" s="84" t="s">
        <v>543</v>
      </c>
      <c r="V90" s="84" t="s">
        <v>543</v>
      </c>
      <c r="W90" s="82">
        <v>43501.770833333336</v>
      </c>
      <c r="X90" s="84" t="s">
        <v>633</v>
      </c>
      <c r="Y90" s="80"/>
      <c r="Z90" s="80"/>
      <c r="AA90" s="86" t="s">
        <v>767</v>
      </c>
      <c r="AB90" s="80"/>
      <c r="AC90" s="80" t="b">
        <v>0</v>
      </c>
      <c r="AD90" s="80">
        <v>30</v>
      </c>
      <c r="AE90" s="86" t="s">
        <v>879</v>
      </c>
      <c r="AF90" s="80" t="b">
        <v>0</v>
      </c>
      <c r="AG90" s="80" t="s">
        <v>914</v>
      </c>
      <c r="AH90" s="80"/>
      <c r="AI90" s="86" t="s">
        <v>879</v>
      </c>
      <c r="AJ90" s="80" t="b">
        <v>0</v>
      </c>
      <c r="AK90" s="80">
        <v>26</v>
      </c>
      <c r="AL90" s="86" t="s">
        <v>879</v>
      </c>
      <c r="AM90" s="80" t="s">
        <v>936</v>
      </c>
      <c r="AN90" s="80" t="b">
        <v>0</v>
      </c>
      <c r="AO90" s="86" t="s">
        <v>767</v>
      </c>
      <c r="AP90" s="80" t="s">
        <v>312</v>
      </c>
      <c r="AQ90" s="80">
        <v>0</v>
      </c>
      <c r="AR90" s="80">
        <v>0</v>
      </c>
      <c r="AS90" s="80"/>
      <c r="AT90" s="80"/>
      <c r="AU90" s="80"/>
      <c r="AV90" s="80"/>
      <c r="AW90" s="80"/>
      <c r="AX90" s="80"/>
      <c r="AY90" s="80"/>
      <c r="AZ90" s="80"/>
      <c r="BA90">
        <v>1</v>
      </c>
      <c r="BB90" s="79" t="str">
        <f>REPLACE(INDEX(GroupVertices[Group],MATCH(Edges[[#This Row],[Vertex 1]],GroupVertices[Vertex],0)),1,1,"")</f>
        <v>1</v>
      </c>
      <c r="BC90" s="79" t="str">
        <f>REPLACE(INDEX(GroupVertices[Group],MATCH(Edges[[#This Row],[Vertex 2]],GroupVertices[Vertex],0)),1,1,"")</f>
        <v>1</v>
      </c>
      <c r="BD90" s="34"/>
      <c r="BE90" s="34"/>
      <c r="BF90" s="34"/>
      <c r="BG90" s="34"/>
      <c r="BH90" s="34"/>
      <c r="BI90" s="34"/>
      <c r="BJ90" s="34"/>
      <c r="BK90" s="34"/>
      <c r="BL90" s="34"/>
    </row>
    <row r="91" spans="1:64" ht="15">
      <c r="A91" s="65" t="s">
        <v>250</v>
      </c>
      <c r="B91" s="65" t="s">
        <v>255</v>
      </c>
      <c r="C91" s="66" t="s">
        <v>1555</v>
      </c>
      <c r="D91" s="67">
        <v>3</v>
      </c>
      <c r="E91" s="68" t="s">
        <v>132</v>
      </c>
      <c r="F91" s="69">
        <v>32</v>
      </c>
      <c r="G91" s="66"/>
      <c r="H91" s="70"/>
      <c r="I91" s="71"/>
      <c r="J91" s="71"/>
      <c r="K91" s="34" t="s">
        <v>65</v>
      </c>
      <c r="L91" s="78">
        <v>91</v>
      </c>
      <c r="M91" s="78"/>
      <c r="N91" s="73"/>
      <c r="O91" s="80" t="s">
        <v>312</v>
      </c>
      <c r="P91" s="82">
        <v>43507.83693287037</v>
      </c>
      <c r="Q91" s="80" t="s">
        <v>357</v>
      </c>
      <c r="R91" s="80"/>
      <c r="S91" s="80"/>
      <c r="T91" s="80"/>
      <c r="U91" s="80"/>
      <c r="V91" s="84" t="s">
        <v>570</v>
      </c>
      <c r="W91" s="82">
        <v>43507.83693287037</v>
      </c>
      <c r="X91" s="84" t="s">
        <v>634</v>
      </c>
      <c r="Y91" s="80"/>
      <c r="Z91" s="80"/>
      <c r="AA91" s="86" t="s">
        <v>768</v>
      </c>
      <c r="AB91" s="80"/>
      <c r="AC91" s="80" t="b">
        <v>0</v>
      </c>
      <c r="AD91" s="80">
        <v>0</v>
      </c>
      <c r="AE91" s="86" t="s">
        <v>879</v>
      </c>
      <c r="AF91" s="80" t="b">
        <v>0</v>
      </c>
      <c r="AG91" s="80" t="s">
        <v>914</v>
      </c>
      <c r="AH91" s="80"/>
      <c r="AI91" s="86" t="s">
        <v>879</v>
      </c>
      <c r="AJ91" s="80" t="b">
        <v>0</v>
      </c>
      <c r="AK91" s="80">
        <v>26</v>
      </c>
      <c r="AL91" s="86" t="s">
        <v>767</v>
      </c>
      <c r="AM91" s="80" t="s">
        <v>928</v>
      </c>
      <c r="AN91" s="80" t="b">
        <v>0</v>
      </c>
      <c r="AO91" s="86" t="s">
        <v>767</v>
      </c>
      <c r="AP91" s="80" t="s">
        <v>196</v>
      </c>
      <c r="AQ91" s="80">
        <v>0</v>
      </c>
      <c r="AR91" s="80">
        <v>0</v>
      </c>
      <c r="AS91" s="80"/>
      <c r="AT91" s="80"/>
      <c r="AU91" s="80"/>
      <c r="AV91" s="80"/>
      <c r="AW91" s="80"/>
      <c r="AX91" s="80"/>
      <c r="AY91" s="80"/>
      <c r="AZ91" s="80"/>
      <c r="BA91">
        <v>1</v>
      </c>
      <c r="BB91" s="79" t="str">
        <f>REPLACE(INDEX(GroupVertices[Group],MATCH(Edges[[#This Row],[Vertex 1]],GroupVertices[Vertex],0)),1,1,"")</f>
        <v>1</v>
      </c>
      <c r="BC91" s="79" t="str">
        <f>REPLACE(INDEX(GroupVertices[Group],MATCH(Edges[[#This Row],[Vertex 2]],GroupVertices[Vertex],0)),1,1,"")</f>
        <v>1</v>
      </c>
      <c r="BD91" s="34"/>
      <c r="BE91" s="34"/>
      <c r="BF91" s="34"/>
      <c r="BG91" s="34"/>
      <c r="BH91" s="34"/>
      <c r="BI91" s="34"/>
      <c r="BJ91" s="34"/>
      <c r="BK91" s="34"/>
      <c r="BL91" s="34"/>
    </row>
    <row r="92" spans="1:64" ht="15">
      <c r="A92" s="65" t="s">
        <v>250</v>
      </c>
      <c r="B92" s="65" t="s">
        <v>302</v>
      </c>
      <c r="C92" s="66" t="s">
        <v>1556</v>
      </c>
      <c r="D92" s="67">
        <v>4.75</v>
      </c>
      <c r="E92" s="68" t="s">
        <v>136</v>
      </c>
      <c r="F92" s="69">
        <v>29.4</v>
      </c>
      <c r="G92" s="66"/>
      <c r="H92" s="70"/>
      <c r="I92" s="71"/>
      <c r="J92" s="71"/>
      <c r="K92" s="34" t="s">
        <v>65</v>
      </c>
      <c r="L92" s="78">
        <v>92</v>
      </c>
      <c r="M92" s="78"/>
      <c r="N92" s="73"/>
      <c r="O92" s="80" t="s">
        <v>311</v>
      </c>
      <c r="P92" s="82">
        <v>43507.85259259259</v>
      </c>
      <c r="Q92" s="80" t="s">
        <v>358</v>
      </c>
      <c r="R92" s="80"/>
      <c r="S92" s="80"/>
      <c r="T92" s="80" t="s">
        <v>506</v>
      </c>
      <c r="U92" s="80"/>
      <c r="V92" s="84" t="s">
        <v>570</v>
      </c>
      <c r="W92" s="82">
        <v>43507.85259259259</v>
      </c>
      <c r="X92" s="84" t="s">
        <v>635</v>
      </c>
      <c r="Y92" s="80"/>
      <c r="Z92" s="80"/>
      <c r="AA92" s="86" t="s">
        <v>769</v>
      </c>
      <c r="AB92" s="86" t="s">
        <v>864</v>
      </c>
      <c r="AC92" s="80" t="b">
        <v>0</v>
      </c>
      <c r="AD92" s="80">
        <v>0</v>
      </c>
      <c r="AE92" s="86" t="s">
        <v>894</v>
      </c>
      <c r="AF92" s="80" t="b">
        <v>0</v>
      </c>
      <c r="AG92" s="80" t="s">
        <v>914</v>
      </c>
      <c r="AH92" s="80"/>
      <c r="AI92" s="86" t="s">
        <v>879</v>
      </c>
      <c r="AJ92" s="80" t="b">
        <v>0</v>
      </c>
      <c r="AK92" s="80">
        <v>0</v>
      </c>
      <c r="AL92" s="86" t="s">
        <v>879</v>
      </c>
      <c r="AM92" s="80" t="s">
        <v>935</v>
      </c>
      <c r="AN92" s="80" t="b">
        <v>0</v>
      </c>
      <c r="AO92" s="86" t="s">
        <v>864</v>
      </c>
      <c r="AP92" s="80" t="s">
        <v>196</v>
      </c>
      <c r="AQ92" s="80">
        <v>0</v>
      </c>
      <c r="AR92" s="80">
        <v>0</v>
      </c>
      <c r="AS92" s="80"/>
      <c r="AT92" s="80"/>
      <c r="AU92" s="80"/>
      <c r="AV92" s="80"/>
      <c r="AW92" s="80"/>
      <c r="AX92" s="80"/>
      <c r="AY92" s="80"/>
      <c r="AZ92" s="80"/>
      <c r="BA92">
        <v>2</v>
      </c>
      <c r="BB92" s="79" t="str">
        <f>REPLACE(INDEX(GroupVertices[Group],MATCH(Edges[[#This Row],[Vertex 1]],GroupVertices[Vertex],0)),1,1,"")</f>
        <v>1</v>
      </c>
      <c r="BC92" s="79" t="str">
        <f>REPLACE(INDEX(GroupVertices[Group],MATCH(Edges[[#This Row],[Vertex 2]],GroupVertices[Vertex],0)),1,1,"")</f>
        <v>1</v>
      </c>
      <c r="BD92" s="34"/>
      <c r="BE92" s="34"/>
      <c r="BF92" s="34"/>
      <c r="BG92" s="34"/>
      <c r="BH92" s="34"/>
      <c r="BI92" s="34"/>
      <c r="BJ92" s="34"/>
      <c r="BK92" s="34"/>
      <c r="BL92" s="34"/>
    </row>
    <row r="93" spans="1:64" ht="15">
      <c r="A93" s="65" t="s">
        <v>250</v>
      </c>
      <c r="B93" s="65" t="s">
        <v>302</v>
      </c>
      <c r="C93" s="66" t="s">
        <v>1556</v>
      </c>
      <c r="D93" s="67">
        <v>4.75</v>
      </c>
      <c r="E93" s="68" t="s">
        <v>136</v>
      </c>
      <c r="F93" s="69">
        <v>29.4</v>
      </c>
      <c r="G93" s="66"/>
      <c r="H93" s="70"/>
      <c r="I93" s="71"/>
      <c r="J93" s="71"/>
      <c r="K93" s="34" t="s">
        <v>65</v>
      </c>
      <c r="L93" s="78">
        <v>93</v>
      </c>
      <c r="M93" s="78"/>
      <c r="N93" s="73"/>
      <c r="O93" s="80" t="s">
        <v>311</v>
      </c>
      <c r="P93" s="82">
        <v>43508.55247685185</v>
      </c>
      <c r="Q93" s="80" t="s">
        <v>359</v>
      </c>
      <c r="R93" s="80"/>
      <c r="S93" s="80"/>
      <c r="T93" s="80"/>
      <c r="U93" s="80"/>
      <c r="V93" s="84" t="s">
        <v>570</v>
      </c>
      <c r="W93" s="82">
        <v>43508.55247685185</v>
      </c>
      <c r="X93" s="84" t="s">
        <v>636</v>
      </c>
      <c r="Y93" s="80"/>
      <c r="Z93" s="80"/>
      <c r="AA93" s="86" t="s">
        <v>770</v>
      </c>
      <c r="AB93" s="86" t="s">
        <v>865</v>
      </c>
      <c r="AC93" s="80" t="b">
        <v>0</v>
      </c>
      <c r="AD93" s="80">
        <v>1</v>
      </c>
      <c r="AE93" s="86" t="s">
        <v>894</v>
      </c>
      <c r="AF93" s="80" t="b">
        <v>0</v>
      </c>
      <c r="AG93" s="80" t="s">
        <v>914</v>
      </c>
      <c r="AH93" s="80"/>
      <c r="AI93" s="86" t="s">
        <v>879</v>
      </c>
      <c r="AJ93" s="80" t="b">
        <v>0</v>
      </c>
      <c r="AK93" s="80">
        <v>0</v>
      </c>
      <c r="AL93" s="86" t="s">
        <v>879</v>
      </c>
      <c r="AM93" s="80" t="s">
        <v>930</v>
      </c>
      <c r="AN93" s="80" t="b">
        <v>0</v>
      </c>
      <c r="AO93" s="86" t="s">
        <v>865</v>
      </c>
      <c r="AP93" s="80" t="s">
        <v>196</v>
      </c>
      <c r="AQ93" s="80">
        <v>0</v>
      </c>
      <c r="AR93" s="80">
        <v>0</v>
      </c>
      <c r="AS93" s="80"/>
      <c r="AT93" s="80"/>
      <c r="AU93" s="80"/>
      <c r="AV93" s="80"/>
      <c r="AW93" s="80"/>
      <c r="AX93" s="80"/>
      <c r="AY93" s="80"/>
      <c r="AZ93" s="80"/>
      <c r="BA93">
        <v>2</v>
      </c>
      <c r="BB93" s="79" t="str">
        <f>REPLACE(INDEX(GroupVertices[Group],MATCH(Edges[[#This Row],[Vertex 1]],GroupVertices[Vertex],0)),1,1,"")</f>
        <v>1</v>
      </c>
      <c r="BC93" s="79" t="str">
        <f>REPLACE(INDEX(GroupVertices[Group],MATCH(Edges[[#This Row],[Vertex 2]],GroupVertices[Vertex],0)),1,1,"")</f>
        <v>1</v>
      </c>
      <c r="BD93" s="34"/>
      <c r="BE93" s="34"/>
      <c r="BF93" s="34"/>
      <c r="BG93" s="34"/>
      <c r="BH93" s="34"/>
      <c r="BI93" s="34"/>
      <c r="BJ93" s="34"/>
      <c r="BK93" s="34"/>
      <c r="BL93" s="34"/>
    </row>
    <row r="94" spans="1:64" ht="15">
      <c r="A94" s="65" t="s">
        <v>256</v>
      </c>
      <c r="B94" s="65" t="s">
        <v>250</v>
      </c>
      <c r="C94" s="66" t="s">
        <v>1556</v>
      </c>
      <c r="D94" s="67">
        <v>4.75</v>
      </c>
      <c r="E94" s="68" t="s">
        <v>136</v>
      </c>
      <c r="F94" s="69">
        <v>29.4</v>
      </c>
      <c r="G94" s="66"/>
      <c r="H94" s="70"/>
      <c r="I94" s="71"/>
      <c r="J94" s="71"/>
      <c r="K94" s="34" t="s">
        <v>66</v>
      </c>
      <c r="L94" s="78">
        <v>94</v>
      </c>
      <c r="M94" s="78"/>
      <c r="N94" s="73"/>
      <c r="O94" s="80" t="s">
        <v>311</v>
      </c>
      <c r="P94" s="82">
        <v>43507.81657407407</v>
      </c>
      <c r="Q94" s="80" t="s">
        <v>360</v>
      </c>
      <c r="R94" s="80"/>
      <c r="S94" s="80"/>
      <c r="T94" s="80"/>
      <c r="U94" s="80"/>
      <c r="V94" s="84" t="s">
        <v>574</v>
      </c>
      <c r="W94" s="82">
        <v>43507.81657407407</v>
      </c>
      <c r="X94" s="84" t="s">
        <v>637</v>
      </c>
      <c r="Y94" s="80"/>
      <c r="Z94" s="80"/>
      <c r="AA94" s="86" t="s">
        <v>771</v>
      </c>
      <c r="AB94" s="86" t="s">
        <v>773</v>
      </c>
      <c r="AC94" s="80" t="b">
        <v>0</v>
      </c>
      <c r="AD94" s="80">
        <v>0</v>
      </c>
      <c r="AE94" s="86" t="s">
        <v>883</v>
      </c>
      <c r="AF94" s="80" t="b">
        <v>0</v>
      </c>
      <c r="AG94" s="80" t="s">
        <v>914</v>
      </c>
      <c r="AH94" s="80"/>
      <c r="AI94" s="86" t="s">
        <v>879</v>
      </c>
      <c r="AJ94" s="80" t="b">
        <v>0</v>
      </c>
      <c r="AK94" s="80">
        <v>0</v>
      </c>
      <c r="AL94" s="86" t="s">
        <v>879</v>
      </c>
      <c r="AM94" s="80" t="s">
        <v>930</v>
      </c>
      <c r="AN94" s="80" t="b">
        <v>0</v>
      </c>
      <c r="AO94" s="86" t="s">
        <v>773</v>
      </c>
      <c r="AP94" s="80" t="s">
        <v>196</v>
      </c>
      <c r="AQ94" s="80">
        <v>0</v>
      </c>
      <c r="AR94" s="80">
        <v>0</v>
      </c>
      <c r="AS94" s="80"/>
      <c r="AT94" s="80"/>
      <c r="AU94" s="80"/>
      <c r="AV94" s="80"/>
      <c r="AW94" s="80"/>
      <c r="AX94" s="80"/>
      <c r="AY94" s="80"/>
      <c r="AZ94" s="80"/>
      <c r="BA94">
        <v>2</v>
      </c>
      <c r="BB94" s="79" t="str">
        <f>REPLACE(INDEX(GroupVertices[Group],MATCH(Edges[[#This Row],[Vertex 1]],GroupVertices[Vertex],0)),1,1,"")</f>
        <v>1</v>
      </c>
      <c r="BC94" s="79" t="str">
        <f>REPLACE(INDEX(GroupVertices[Group],MATCH(Edges[[#This Row],[Vertex 2]],GroupVertices[Vertex],0)),1,1,"")</f>
        <v>1</v>
      </c>
      <c r="BD94" s="34"/>
      <c r="BE94" s="34"/>
      <c r="BF94" s="34"/>
      <c r="BG94" s="34"/>
      <c r="BH94" s="34"/>
      <c r="BI94" s="34"/>
      <c r="BJ94" s="34"/>
      <c r="BK94" s="34"/>
      <c r="BL94" s="34"/>
    </row>
    <row r="95" spans="1:64" ht="15">
      <c r="A95" s="65" t="s">
        <v>256</v>
      </c>
      <c r="B95" s="65" t="s">
        <v>250</v>
      </c>
      <c r="C95" s="66" t="s">
        <v>1556</v>
      </c>
      <c r="D95" s="67">
        <v>4.75</v>
      </c>
      <c r="E95" s="68" t="s">
        <v>136</v>
      </c>
      <c r="F95" s="69">
        <v>29.4</v>
      </c>
      <c r="G95" s="66"/>
      <c r="H95" s="70"/>
      <c r="I95" s="71"/>
      <c r="J95" s="71"/>
      <c r="K95" s="34" t="s">
        <v>66</v>
      </c>
      <c r="L95" s="78">
        <v>95</v>
      </c>
      <c r="M95" s="78"/>
      <c r="N95" s="73"/>
      <c r="O95" s="80" t="s">
        <v>311</v>
      </c>
      <c r="P95" s="82">
        <v>43507.869675925926</v>
      </c>
      <c r="Q95" s="80" t="s">
        <v>361</v>
      </c>
      <c r="R95" s="80"/>
      <c r="S95" s="80"/>
      <c r="T95" s="80" t="s">
        <v>507</v>
      </c>
      <c r="U95" s="80"/>
      <c r="V95" s="84" t="s">
        <v>574</v>
      </c>
      <c r="W95" s="82">
        <v>43507.869675925926</v>
      </c>
      <c r="X95" s="84" t="s">
        <v>638</v>
      </c>
      <c r="Y95" s="80"/>
      <c r="Z95" s="80"/>
      <c r="AA95" s="86" t="s">
        <v>772</v>
      </c>
      <c r="AB95" s="86" t="s">
        <v>774</v>
      </c>
      <c r="AC95" s="80" t="b">
        <v>0</v>
      </c>
      <c r="AD95" s="80">
        <v>0</v>
      </c>
      <c r="AE95" s="86" t="s">
        <v>883</v>
      </c>
      <c r="AF95" s="80" t="b">
        <v>0</v>
      </c>
      <c r="AG95" s="80" t="s">
        <v>914</v>
      </c>
      <c r="AH95" s="80"/>
      <c r="AI95" s="86" t="s">
        <v>879</v>
      </c>
      <c r="AJ95" s="80" t="b">
        <v>0</v>
      </c>
      <c r="AK95" s="80">
        <v>0</v>
      </c>
      <c r="AL95" s="86" t="s">
        <v>879</v>
      </c>
      <c r="AM95" s="80" t="s">
        <v>930</v>
      </c>
      <c r="AN95" s="80" t="b">
        <v>0</v>
      </c>
      <c r="AO95" s="86" t="s">
        <v>774</v>
      </c>
      <c r="AP95" s="80" t="s">
        <v>196</v>
      </c>
      <c r="AQ95" s="80">
        <v>0</v>
      </c>
      <c r="AR95" s="80">
        <v>0</v>
      </c>
      <c r="AS95" s="80"/>
      <c r="AT95" s="80"/>
      <c r="AU95" s="80"/>
      <c r="AV95" s="80"/>
      <c r="AW95" s="80"/>
      <c r="AX95" s="80"/>
      <c r="AY95" s="80"/>
      <c r="AZ95" s="80"/>
      <c r="BA95">
        <v>2</v>
      </c>
      <c r="BB95" s="79" t="str">
        <f>REPLACE(INDEX(GroupVertices[Group],MATCH(Edges[[#This Row],[Vertex 1]],GroupVertices[Vertex],0)),1,1,"")</f>
        <v>1</v>
      </c>
      <c r="BC95" s="79" t="str">
        <f>REPLACE(INDEX(GroupVertices[Group],MATCH(Edges[[#This Row],[Vertex 2]],GroupVertices[Vertex],0)),1,1,"")</f>
        <v>1</v>
      </c>
      <c r="BD95" s="34"/>
      <c r="BE95" s="34"/>
      <c r="BF95" s="34"/>
      <c r="BG95" s="34"/>
      <c r="BH95" s="34"/>
      <c r="BI95" s="34"/>
      <c r="BJ95" s="34"/>
      <c r="BK95" s="34"/>
      <c r="BL95" s="34"/>
    </row>
    <row r="96" spans="1:64" ht="15">
      <c r="A96" s="65" t="s">
        <v>250</v>
      </c>
      <c r="B96" s="65" t="s">
        <v>256</v>
      </c>
      <c r="C96" s="66" t="s">
        <v>1558</v>
      </c>
      <c r="D96" s="67">
        <v>6.5</v>
      </c>
      <c r="E96" s="68" t="s">
        <v>136</v>
      </c>
      <c r="F96" s="69">
        <v>26.8</v>
      </c>
      <c r="G96" s="66"/>
      <c r="H96" s="70"/>
      <c r="I96" s="71"/>
      <c r="J96" s="71"/>
      <c r="K96" s="34" t="s">
        <v>66</v>
      </c>
      <c r="L96" s="78">
        <v>96</v>
      </c>
      <c r="M96" s="78"/>
      <c r="N96" s="73"/>
      <c r="O96" s="80" t="s">
        <v>311</v>
      </c>
      <c r="P96" s="82">
        <v>43507.735810185186</v>
      </c>
      <c r="Q96" s="80" t="s">
        <v>362</v>
      </c>
      <c r="R96" s="80"/>
      <c r="S96" s="80"/>
      <c r="T96" s="80"/>
      <c r="U96" s="84" t="s">
        <v>544</v>
      </c>
      <c r="V96" s="84" t="s">
        <v>544</v>
      </c>
      <c r="W96" s="82">
        <v>43507.735810185186</v>
      </c>
      <c r="X96" s="84" t="s">
        <v>639</v>
      </c>
      <c r="Y96" s="80"/>
      <c r="Z96" s="80"/>
      <c r="AA96" s="86" t="s">
        <v>773</v>
      </c>
      <c r="AB96" s="86" t="s">
        <v>866</v>
      </c>
      <c r="AC96" s="80" t="b">
        <v>0</v>
      </c>
      <c r="AD96" s="80">
        <v>1</v>
      </c>
      <c r="AE96" s="86" t="s">
        <v>895</v>
      </c>
      <c r="AF96" s="80" t="b">
        <v>0</v>
      </c>
      <c r="AG96" s="80" t="s">
        <v>914</v>
      </c>
      <c r="AH96" s="80"/>
      <c r="AI96" s="86" t="s">
        <v>879</v>
      </c>
      <c r="AJ96" s="80" t="b">
        <v>0</v>
      </c>
      <c r="AK96" s="80">
        <v>0</v>
      </c>
      <c r="AL96" s="86" t="s">
        <v>879</v>
      </c>
      <c r="AM96" s="80" t="s">
        <v>928</v>
      </c>
      <c r="AN96" s="80" t="b">
        <v>0</v>
      </c>
      <c r="AO96" s="86" t="s">
        <v>866</v>
      </c>
      <c r="AP96" s="80" t="s">
        <v>196</v>
      </c>
      <c r="AQ96" s="80">
        <v>0</v>
      </c>
      <c r="AR96" s="80">
        <v>0</v>
      </c>
      <c r="AS96" s="80"/>
      <c r="AT96" s="80"/>
      <c r="AU96" s="80"/>
      <c r="AV96" s="80"/>
      <c r="AW96" s="80"/>
      <c r="AX96" s="80"/>
      <c r="AY96" s="80"/>
      <c r="AZ96" s="80"/>
      <c r="BA96">
        <v>3</v>
      </c>
      <c r="BB96" s="79" t="str">
        <f>REPLACE(INDEX(GroupVertices[Group],MATCH(Edges[[#This Row],[Vertex 1]],GroupVertices[Vertex],0)),1,1,"")</f>
        <v>1</v>
      </c>
      <c r="BC96" s="79" t="str">
        <f>REPLACE(INDEX(GroupVertices[Group],MATCH(Edges[[#This Row],[Vertex 2]],GroupVertices[Vertex],0)),1,1,"")</f>
        <v>1</v>
      </c>
      <c r="BD96" s="34"/>
      <c r="BE96" s="34"/>
      <c r="BF96" s="34"/>
      <c r="BG96" s="34"/>
      <c r="BH96" s="34"/>
      <c r="BI96" s="34"/>
      <c r="BJ96" s="34"/>
      <c r="BK96" s="34"/>
      <c r="BL96" s="34"/>
    </row>
    <row r="97" spans="1:64" ht="15">
      <c r="A97" s="65" t="s">
        <v>250</v>
      </c>
      <c r="B97" s="65" t="s">
        <v>256</v>
      </c>
      <c r="C97" s="66" t="s">
        <v>1558</v>
      </c>
      <c r="D97" s="67">
        <v>6.5</v>
      </c>
      <c r="E97" s="68" t="s">
        <v>136</v>
      </c>
      <c r="F97" s="69">
        <v>26.8</v>
      </c>
      <c r="G97" s="66"/>
      <c r="H97" s="70"/>
      <c r="I97" s="71"/>
      <c r="J97" s="71"/>
      <c r="K97" s="34" t="s">
        <v>66</v>
      </c>
      <c r="L97" s="78">
        <v>97</v>
      </c>
      <c r="M97" s="78"/>
      <c r="N97" s="73"/>
      <c r="O97" s="80" t="s">
        <v>311</v>
      </c>
      <c r="P97" s="82">
        <v>43507.8434837963</v>
      </c>
      <c r="Q97" s="80" t="s">
        <v>363</v>
      </c>
      <c r="R97" s="80"/>
      <c r="S97" s="80"/>
      <c r="T97" s="80"/>
      <c r="U97" s="80"/>
      <c r="V97" s="84" t="s">
        <v>570</v>
      </c>
      <c r="W97" s="82">
        <v>43507.8434837963</v>
      </c>
      <c r="X97" s="84" t="s">
        <v>640</v>
      </c>
      <c r="Y97" s="80"/>
      <c r="Z97" s="80"/>
      <c r="AA97" s="86" t="s">
        <v>774</v>
      </c>
      <c r="AB97" s="80"/>
      <c r="AC97" s="80" t="b">
        <v>0</v>
      </c>
      <c r="AD97" s="80">
        <v>0</v>
      </c>
      <c r="AE97" s="86" t="s">
        <v>895</v>
      </c>
      <c r="AF97" s="80" t="b">
        <v>0</v>
      </c>
      <c r="AG97" s="80" t="s">
        <v>914</v>
      </c>
      <c r="AH97" s="80"/>
      <c r="AI97" s="86" t="s">
        <v>879</v>
      </c>
      <c r="AJ97" s="80" t="b">
        <v>0</v>
      </c>
      <c r="AK97" s="80">
        <v>0</v>
      </c>
      <c r="AL97" s="86" t="s">
        <v>879</v>
      </c>
      <c r="AM97" s="80" t="s">
        <v>928</v>
      </c>
      <c r="AN97" s="80" t="b">
        <v>0</v>
      </c>
      <c r="AO97" s="86" t="s">
        <v>774</v>
      </c>
      <c r="AP97" s="80" t="s">
        <v>196</v>
      </c>
      <c r="AQ97" s="80">
        <v>0</v>
      </c>
      <c r="AR97" s="80">
        <v>0</v>
      </c>
      <c r="AS97" s="80"/>
      <c r="AT97" s="80"/>
      <c r="AU97" s="80"/>
      <c r="AV97" s="80"/>
      <c r="AW97" s="80"/>
      <c r="AX97" s="80"/>
      <c r="AY97" s="80"/>
      <c r="AZ97" s="80"/>
      <c r="BA97">
        <v>3</v>
      </c>
      <c r="BB97" s="79" t="str">
        <f>REPLACE(INDEX(GroupVertices[Group],MATCH(Edges[[#This Row],[Vertex 1]],GroupVertices[Vertex],0)),1,1,"")</f>
        <v>1</v>
      </c>
      <c r="BC97" s="79" t="str">
        <f>REPLACE(INDEX(GroupVertices[Group],MATCH(Edges[[#This Row],[Vertex 2]],GroupVertices[Vertex],0)),1,1,"")</f>
        <v>1</v>
      </c>
      <c r="BD97" s="34"/>
      <c r="BE97" s="34"/>
      <c r="BF97" s="34"/>
      <c r="BG97" s="34"/>
      <c r="BH97" s="34"/>
      <c r="BI97" s="34"/>
      <c r="BJ97" s="34"/>
      <c r="BK97" s="34"/>
      <c r="BL97" s="34"/>
    </row>
    <row r="98" spans="1:64" ht="15">
      <c r="A98" s="65" t="s">
        <v>250</v>
      </c>
      <c r="B98" s="65" t="s">
        <v>256</v>
      </c>
      <c r="C98" s="66" t="s">
        <v>1558</v>
      </c>
      <c r="D98" s="67">
        <v>6.5</v>
      </c>
      <c r="E98" s="68" t="s">
        <v>136</v>
      </c>
      <c r="F98" s="69">
        <v>26.8</v>
      </c>
      <c r="G98" s="66"/>
      <c r="H98" s="70"/>
      <c r="I98" s="71"/>
      <c r="J98" s="71"/>
      <c r="K98" s="34" t="s">
        <v>66</v>
      </c>
      <c r="L98" s="78">
        <v>98</v>
      </c>
      <c r="M98" s="78"/>
      <c r="N98" s="73"/>
      <c r="O98" s="80" t="s">
        <v>311</v>
      </c>
      <c r="P98" s="82">
        <v>43508.55684027778</v>
      </c>
      <c r="Q98" s="80" t="s">
        <v>364</v>
      </c>
      <c r="R98" s="80"/>
      <c r="S98" s="80"/>
      <c r="T98" s="80"/>
      <c r="U98" s="80"/>
      <c r="V98" s="84" t="s">
        <v>570</v>
      </c>
      <c r="W98" s="82">
        <v>43508.55684027778</v>
      </c>
      <c r="X98" s="84" t="s">
        <v>641</v>
      </c>
      <c r="Y98" s="80"/>
      <c r="Z98" s="80"/>
      <c r="AA98" s="86" t="s">
        <v>775</v>
      </c>
      <c r="AB98" s="86" t="s">
        <v>772</v>
      </c>
      <c r="AC98" s="80" t="b">
        <v>0</v>
      </c>
      <c r="AD98" s="80">
        <v>1</v>
      </c>
      <c r="AE98" s="86" t="s">
        <v>895</v>
      </c>
      <c r="AF98" s="80" t="b">
        <v>0</v>
      </c>
      <c r="AG98" s="80" t="s">
        <v>914</v>
      </c>
      <c r="AH98" s="80"/>
      <c r="AI98" s="86" t="s">
        <v>879</v>
      </c>
      <c r="AJ98" s="80" t="b">
        <v>0</v>
      </c>
      <c r="AK98" s="80">
        <v>0</v>
      </c>
      <c r="AL98" s="86" t="s">
        <v>879</v>
      </c>
      <c r="AM98" s="80" t="s">
        <v>935</v>
      </c>
      <c r="AN98" s="80" t="b">
        <v>0</v>
      </c>
      <c r="AO98" s="86" t="s">
        <v>772</v>
      </c>
      <c r="AP98" s="80" t="s">
        <v>196</v>
      </c>
      <c r="AQ98" s="80">
        <v>0</v>
      </c>
      <c r="AR98" s="80">
        <v>0</v>
      </c>
      <c r="AS98" s="80"/>
      <c r="AT98" s="80"/>
      <c r="AU98" s="80"/>
      <c r="AV98" s="80"/>
      <c r="AW98" s="80"/>
      <c r="AX98" s="80"/>
      <c r="AY98" s="80"/>
      <c r="AZ98" s="80"/>
      <c r="BA98">
        <v>3</v>
      </c>
      <c r="BB98" s="79" t="str">
        <f>REPLACE(INDEX(GroupVertices[Group],MATCH(Edges[[#This Row],[Vertex 1]],GroupVertices[Vertex],0)),1,1,"")</f>
        <v>1</v>
      </c>
      <c r="BC98" s="79" t="str">
        <f>REPLACE(INDEX(GroupVertices[Group],MATCH(Edges[[#This Row],[Vertex 2]],GroupVertices[Vertex],0)),1,1,"")</f>
        <v>1</v>
      </c>
      <c r="BD98" s="34"/>
      <c r="BE98" s="34"/>
      <c r="BF98" s="34"/>
      <c r="BG98" s="34"/>
      <c r="BH98" s="34"/>
      <c r="BI98" s="34"/>
      <c r="BJ98" s="34"/>
      <c r="BK98" s="34"/>
      <c r="BL98" s="34"/>
    </row>
    <row r="99" spans="1:64" ht="15">
      <c r="A99" s="65" t="s">
        <v>257</v>
      </c>
      <c r="B99" s="65" t="s">
        <v>257</v>
      </c>
      <c r="C99" s="66" t="s">
        <v>1555</v>
      </c>
      <c r="D99" s="67">
        <v>3</v>
      </c>
      <c r="E99" s="68" t="s">
        <v>132</v>
      </c>
      <c r="F99" s="69">
        <v>32</v>
      </c>
      <c r="G99" s="66"/>
      <c r="H99" s="70"/>
      <c r="I99" s="71"/>
      <c r="J99" s="71"/>
      <c r="K99" s="34" t="s">
        <v>65</v>
      </c>
      <c r="L99" s="78">
        <v>99</v>
      </c>
      <c r="M99" s="78"/>
      <c r="N99" s="73"/>
      <c r="O99" s="80" t="s">
        <v>196</v>
      </c>
      <c r="P99" s="82">
        <v>43507.854166666664</v>
      </c>
      <c r="Q99" s="80" t="s">
        <v>365</v>
      </c>
      <c r="R99" s="84" t="s">
        <v>455</v>
      </c>
      <c r="S99" s="80" t="s">
        <v>485</v>
      </c>
      <c r="T99" s="80" t="s">
        <v>508</v>
      </c>
      <c r="U99" s="84" t="s">
        <v>545</v>
      </c>
      <c r="V99" s="84" t="s">
        <v>545</v>
      </c>
      <c r="W99" s="82">
        <v>43507.854166666664</v>
      </c>
      <c r="X99" s="84" t="s">
        <v>642</v>
      </c>
      <c r="Y99" s="80"/>
      <c r="Z99" s="80"/>
      <c r="AA99" s="86" t="s">
        <v>776</v>
      </c>
      <c r="AB99" s="80"/>
      <c r="AC99" s="80" t="b">
        <v>0</v>
      </c>
      <c r="AD99" s="80">
        <v>4</v>
      </c>
      <c r="AE99" s="86" t="s">
        <v>879</v>
      </c>
      <c r="AF99" s="80" t="b">
        <v>0</v>
      </c>
      <c r="AG99" s="80" t="s">
        <v>914</v>
      </c>
      <c r="AH99" s="80"/>
      <c r="AI99" s="86" t="s">
        <v>879</v>
      </c>
      <c r="AJ99" s="80" t="b">
        <v>0</v>
      </c>
      <c r="AK99" s="80">
        <v>3</v>
      </c>
      <c r="AL99" s="86" t="s">
        <v>879</v>
      </c>
      <c r="AM99" s="80" t="s">
        <v>934</v>
      </c>
      <c r="AN99" s="80" t="b">
        <v>0</v>
      </c>
      <c r="AO99" s="86" t="s">
        <v>776</v>
      </c>
      <c r="AP99" s="80" t="s">
        <v>312</v>
      </c>
      <c r="AQ99" s="80">
        <v>0</v>
      </c>
      <c r="AR99" s="80">
        <v>0</v>
      </c>
      <c r="AS99" s="80"/>
      <c r="AT99" s="80"/>
      <c r="AU99" s="80"/>
      <c r="AV99" s="80"/>
      <c r="AW99" s="80"/>
      <c r="AX99" s="80"/>
      <c r="AY99" s="80"/>
      <c r="AZ99" s="80"/>
      <c r="BA99">
        <v>1</v>
      </c>
      <c r="BB99" s="79" t="str">
        <f>REPLACE(INDEX(GroupVertices[Group],MATCH(Edges[[#This Row],[Vertex 1]],GroupVertices[Vertex],0)),1,1,"")</f>
        <v>1</v>
      </c>
      <c r="BC99" s="79" t="str">
        <f>REPLACE(INDEX(GroupVertices[Group],MATCH(Edges[[#This Row],[Vertex 2]],GroupVertices[Vertex],0)),1,1,"")</f>
        <v>1</v>
      </c>
      <c r="BD99" s="34"/>
      <c r="BE99" s="34"/>
      <c r="BF99" s="34"/>
      <c r="BG99" s="34"/>
      <c r="BH99" s="34"/>
      <c r="BI99" s="34"/>
      <c r="BJ99" s="34"/>
      <c r="BK99" s="34"/>
      <c r="BL99" s="34"/>
    </row>
    <row r="100" spans="1:64" ht="15">
      <c r="A100" s="65" t="s">
        <v>250</v>
      </c>
      <c r="B100" s="65" t="s">
        <v>257</v>
      </c>
      <c r="C100" s="66" t="s">
        <v>1555</v>
      </c>
      <c r="D100" s="67">
        <v>3</v>
      </c>
      <c r="E100" s="68" t="s">
        <v>132</v>
      </c>
      <c r="F100" s="69">
        <v>32</v>
      </c>
      <c r="G100" s="66"/>
      <c r="H100" s="70"/>
      <c r="I100" s="71"/>
      <c r="J100" s="71"/>
      <c r="K100" s="34" t="s">
        <v>65</v>
      </c>
      <c r="L100" s="78">
        <v>100</v>
      </c>
      <c r="M100" s="78"/>
      <c r="N100" s="73"/>
      <c r="O100" s="80" t="s">
        <v>310</v>
      </c>
      <c r="P100" s="82">
        <v>43507.73121527778</v>
      </c>
      <c r="Q100" s="80" t="s">
        <v>366</v>
      </c>
      <c r="R100" s="84" t="s">
        <v>456</v>
      </c>
      <c r="S100" s="80" t="s">
        <v>473</v>
      </c>
      <c r="T100" s="80" t="s">
        <v>509</v>
      </c>
      <c r="U100" s="80"/>
      <c r="V100" s="84" t="s">
        <v>570</v>
      </c>
      <c r="W100" s="82">
        <v>43507.73121527778</v>
      </c>
      <c r="X100" s="84" t="s">
        <v>643</v>
      </c>
      <c r="Y100" s="80"/>
      <c r="Z100" s="80"/>
      <c r="AA100" s="86" t="s">
        <v>777</v>
      </c>
      <c r="AB100" s="80"/>
      <c r="AC100" s="80" t="b">
        <v>0</v>
      </c>
      <c r="AD100" s="80">
        <v>2</v>
      </c>
      <c r="AE100" s="86" t="s">
        <v>879</v>
      </c>
      <c r="AF100" s="80" t="b">
        <v>1</v>
      </c>
      <c r="AG100" s="80" t="s">
        <v>914</v>
      </c>
      <c r="AH100" s="80"/>
      <c r="AI100" s="86" t="s">
        <v>922</v>
      </c>
      <c r="AJ100" s="80" t="b">
        <v>0</v>
      </c>
      <c r="AK100" s="80">
        <v>0</v>
      </c>
      <c r="AL100" s="86" t="s">
        <v>879</v>
      </c>
      <c r="AM100" s="80" t="s">
        <v>928</v>
      </c>
      <c r="AN100" s="80" t="b">
        <v>0</v>
      </c>
      <c r="AO100" s="86" t="s">
        <v>777</v>
      </c>
      <c r="AP100" s="80" t="s">
        <v>196</v>
      </c>
      <c r="AQ100" s="80">
        <v>0</v>
      </c>
      <c r="AR100" s="80">
        <v>0</v>
      </c>
      <c r="AS100" s="80"/>
      <c r="AT100" s="80"/>
      <c r="AU100" s="80"/>
      <c r="AV100" s="80"/>
      <c r="AW100" s="80"/>
      <c r="AX100" s="80"/>
      <c r="AY100" s="80"/>
      <c r="AZ100" s="80"/>
      <c r="BA100">
        <v>1</v>
      </c>
      <c r="BB100" s="79" t="str">
        <f>REPLACE(INDEX(GroupVertices[Group],MATCH(Edges[[#This Row],[Vertex 1]],GroupVertices[Vertex],0)),1,1,"")</f>
        <v>1</v>
      </c>
      <c r="BC100" s="79" t="str">
        <f>REPLACE(INDEX(GroupVertices[Group],MATCH(Edges[[#This Row],[Vertex 2]],GroupVertices[Vertex],0)),1,1,"")</f>
        <v>1</v>
      </c>
      <c r="BD100" s="34"/>
      <c r="BE100" s="34"/>
      <c r="BF100" s="34"/>
      <c r="BG100" s="34"/>
      <c r="BH100" s="34"/>
      <c r="BI100" s="34"/>
      <c r="BJ100" s="34"/>
      <c r="BK100" s="34"/>
      <c r="BL100" s="34"/>
    </row>
    <row r="101" spans="1:64" ht="15">
      <c r="A101" s="65" t="s">
        <v>250</v>
      </c>
      <c r="B101" s="65" t="s">
        <v>257</v>
      </c>
      <c r="C101" s="66" t="s">
        <v>1555</v>
      </c>
      <c r="D101" s="67">
        <v>3</v>
      </c>
      <c r="E101" s="68" t="s">
        <v>132</v>
      </c>
      <c r="F101" s="69">
        <v>32</v>
      </c>
      <c r="G101" s="66"/>
      <c r="H101" s="70"/>
      <c r="I101" s="71"/>
      <c r="J101" s="71"/>
      <c r="K101" s="34" t="s">
        <v>65</v>
      </c>
      <c r="L101" s="78">
        <v>101</v>
      </c>
      <c r="M101" s="78"/>
      <c r="N101" s="73"/>
      <c r="O101" s="80" t="s">
        <v>312</v>
      </c>
      <c r="P101" s="82">
        <v>43508.611597222225</v>
      </c>
      <c r="Q101" s="80" t="s">
        <v>365</v>
      </c>
      <c r="R101" s="84" t="s">
        <v>455</v>
      </c>
      <c r="S101" s="80" t="s">
        <v>485</v>
      </c>
      <c r="T101" s="80" t="s">
        <v>508</v>
      </c>
      <c r="U101" s="80"/>
      <c r="V101" s="84" t="s">
        <v>570</v>
      </c>
      <c r="W101" s="82">
        <v>43508.611597222225</v>
      </c>
      <c r="X101" s="84" t="s">
        <v>644</v>
      </c>
      <c r="Y101" s="80"/>
      <c r="Z101" s="80"/>
      <c r="AA101" s="86" t="s">
        <v>778</v>
      </c>
      <c r="AB101" s="80"/>
      <c r="AC101" s="80" t="b">
        <v>0</v>
      </c>
      <c r="AD101" s="80">
        <v>0</v>
      </c>
      <c r="AE101" s="86" t="s">
        <v>879</v>
      </c>
      <c r="AF101" s="80" t="b">
        <v>0</v>
      </c>
      <c r="AG101" s="80" t="s">
        <v>914</v>
      </c>
      <c r="AH101" s="80"/>
      <c r="AI101" s="86" t="s">
        <v>879</v>
      </c>
      <c r="AJ101" s="80" t="b">
        <v>0</v>
      </c>
      <c r="AK101" s="80">
        <v>3</v>
      </c>
      <c r="AL101" s="86" t="s">
        <v>776</v>
      </c>
      <c r="AM101" s="80" t="s">
        <v>930</v>
      </c>
      <c r="AN101" s="80" t="b">
        <v>0</v>
      </c>
      <c r="AO101" s="86" t="s">
        <v>776</v>
      </c>
      <c r="AP101" s="80" t="s">
        <v>196</v>
      </c>
      <c r="AQ101" s="80">
        <v>0</v>
      </c>
      <c r="AR101" s="80">
        <v>0</v>
      </c>
      <c r="AS101" s="80"/>
      <c r="AT101" s="80"/>
      <c r="AU101" s="80"/>
      <c r="AV101" s="80"/>
      <c r="AW101" s="80"/>
      <c r="AX101" s="80"/>
      <c r="AY101" s="80"/>
      <c r="AZ101" s="80"/>
      <c r="BA101">
        <v>1</v>
      </c>
      <c r="BB101" s="79" t="str">
        <f>REPLACE(INDEX(GroupVertices[Group],MATCH(Edges[[#This Row],[Vertex 1]],GroupVertices[Vertex],0)),1,1,"")</f>
        <v>1</v>
      </c>
      <c r="BC101" s="79" t="str">
        <f>REPLACE(INDEX(GroupVertices[Group],MATCH(Edges[[#This Row],[Vertex 2]],GroupVertices[Vertex],0)),1,1,"")</f>
        <v>1</v>
      </c>
      <c r="BD101" s="34"/>
      <c r="BE101" s="34"/>
      <c r="BF101" s="34"/>
      <c r="BG101" s="34"/>
      <c r="BH101" s="34"/>
      <c r="BI101" s="34"/>
      <c r="BJ101" s="34"/>
      <c r="BK101" s="34"/>
      <c r="BL101" s="34"/>
    </row>
    <row r="102" spans="1:64" ht="15">
      <c r="A102" s="65" t="s">
        <v>258</v>
      </c>
      <c r="B102" s="65" t="s">
        <v>250</v>
      </c>
      <c r="C102" s="66" t="s">
        <v>1555</v>
      </c>
      <c r="D102" s="67">
        <v>3</v>
      </c>
      <c r="E102" s="68" t="s">
        <v>132</v>
      </c>
      <c r="F102" s="69">
        <v>32</v>
      </c>
      <c r="G102" s="66"/>
      <c r="H102" s="70"/>
      <c r="I102" s="71"/>
      <c r="J102" s="71"/>
      <c r="K102" s="34" t="s">
        <v>66</v>
      </c>
      <c r="L102" s="78">
        <v>102</v>
      </c>
      <c r="M102" s="78"/>
      <c r="N102" s="73"/>
      <c r="O102" s="80" t="s">
        <v>310</v>
      </c>
      <c r="P102" s="82">
        <v>43510.541296296295</v>
      </c>
      <c r="Q102" s="80" t="s">
        <v>367</v>
      </c>
      <c r="R102" s="80"/>
      <c r="S102" s="80"/>
      <c r="T102" s="80" t="s">
        <v>510</v>
      </c>
      <c r="U102" s="80"/>
      <c r="V102" s="84" t="s">
        <v>575</v>
      </c>
      <c r="W102" s="82">
        <v>43510.541296296295</v>
      </c>
      <c r="X102" s="84" t="s">
        <v>645</v>
      </c>
      <c r="Y102" s="80"/>
      <c r="Z102" s="80"/>
      <c r="AA102" s="86" t="s">
        <v>779</v>
      </c>
      <c r="AB102" s="80"/>
      <c r="AC102" s="80" t="b">
        <v>0</v>
      </c>
      <c r="AD102" s="80">
        <v>0</v>
      </c>
      <c r="AE102" s="86" t="s">
        <v>879</v>
      </c>
      <c r="AF102" s="80" t="b">
        <v>0</v>
      </c>
      <c r="AG102" s="80" t="s">
        <v>914</v>
      </c>
      <c r="AH102" s="80"/>
      <c r="AI102" s="86" t="s">
        <v>879</v>
      </c>
      <c r="AJ102" s="80" t="b">
        <v>0</v>
      </c>
      <c r="AK102" s="80">
        <v>0</v>
      </c>
      <c r="AL102" s="86" t="s">
        <v>879</v>
      </c>
      <c r="AM102" s="80" t="s">
        <v>930</v>
      </c>
      <c r="AN102" s="80" t="b">
        <v>0</v>
      </c>
      <c r="AO102" s="86" t="s">
        <v>779</v>
      </c>
      <c r="AP102" s="80" t="s">
        <v>196</v>
      </c>
      <c r="AQ102" s="80">
        <v>0</v>
      </c>
      <c r="AR102" s="80">
        <v>0</v>
      </c>
      <c r="AS102" s="80"/>
      <c r="AT102" s="80"/>
      <c r="AU102" s="80"/>
      <c r="AV102" s="80"/>
      <c r="AW102" s="80"/>
      <c r="AX102" s="80"/>
      <c r="AY102" s="80"/>
      <c r="AZ102" s="80"/>
      <c r="BA102">
        <v>1</v>
      </c>
      <c r="BB102" s="79" t="str">
        <f>REPLACE(INDEX(GroupVertices[Group],MATCH(Edges[[#This Row],[Vertex 1]],GroupVertices[Vertex],0)),1,1,"")</f>
        <v>1</v>
      </c>
      <c r="BC102" s="79" t="str">
        <f>REPLACE(INDEX(GroupVertices[Group],MATCH(Edges[[#This Row],[Vertex 2]],GroupVertices[Vertex],0)),1,1,"")</f>
        <v>1</v>
      </c>
      <c r="BD102" s="34"/>
      <c r="BE102" s="34"/>
      <c r="BF102" s="34"/>
      <c r="BG102" s="34"/>
      <c r="BH102" s="34"/>
      <c r="BI102" s="34"/>
      <c r="BJ102" s="34"/>
      <c r="BK102" s="34"/>
      <c r="BL102" s="34"/>
    </row>
    <row r="103" spans="1:64" ht="15">
      <c r="A103" s="65" t="s">
        <v>258</v>
      </c>
      <c r="B103" s="65" t="s">
        <v>250</v>
      </c>
      <c r="C103" s="66" t="s">
        <v>1555</v>
      </c>
      <c r="D103" s="67">
        <v>3</v>
      </c>
      <c r="E103" s="68" t="s">
        <v>132</v>
      </c>
      <c r="F103" s="69">
        <v>32</v>
      </c>
      <c r="G103" s="66"/>
      <c r="H103" s="70"/>
      <c r="I103" s="71"/>
      <c r="J103" s="71"/>
      <c r="K103" s="34" t="s">
        <v>66</v>
      </c>
      <c r="L103" s="78">
        <v>103</v>
      </c>
      <c r="M103" s="78"/>
      <c r="N103" s="73"/>
      <c r="O103" s="80" t="s">
        <v>311</v>
      </c>
      <c r="P103" s="82">
        <v>43511.81787037037</v>
      </c>
      <c r="Q103" s="80" t="s">
        <v>368</v>
      </c>
      <c r="R103" s="80"/>
      <c r="S103" s="80"/>
      <c r="T103" s="80" t="s">
        <v>511</v>
      </c>
      <c r="U103" s="80"/>
      <c r="V103" s="84" t="s">
        <v>575</v>
      </c>
      <c r="W103" s="82">
        <v>43511.81787037037</v>
      </c>
      <c r="X103" s="84" t="s">
        <v>646</v>
      </c>
      <c r="Y103" s="80"/>
      <c r="Z103" s="80"/>
      <c r="AA103" s="86" t="s">
        <v>780</v>
      </c>
      <c r="AB103" s="86" t="s">
        <v>781</v>
      </c>
      <c r="AC103" s="80" t="b">
        <v>0</v>
      </c>
      <c r="AD103" s="80">
        <v>0</v>
      </c>
      <c r="AE103" s="86" t="s">
        <v>883</v>
      </c>
      <c r="AF103" s="80" t="b">
        <v>0</v>
      </c>
      <c r="AG103" s="80" t="s">
        <v>914</v>
      </c>
      <c r="AH103" s="80"/>
      <c r="AI103" s="86" t="s">
        <v>879</v>
      </c>
      <c r="AJ103" s="80" t="b">
        <v>0</v>
      </c>
      <c r="AK103" s="80">
        <v>0</v>
      </c>
      <c r="AL103" s="86" t="s">
        <v>879</v>
      </c>
      <c r="AM103" s="80" t="s">
        <v>930</v>
      </c>
      <c r="AN103" s="80" t="b">
        <v>0</v>
      </c>
      <c r="AO103" s="86" t="s">
        <v>781</v>
      </c>
      <c r="AP103" s="80" t="s">
        <v>196</v>
      </c>
      <c r="AQ103" s="80">
        <v>0</v>
      </c>
      <c r="AR103" s="80">
        <v>0</v>
      </c>
      <c r="AS103" s="80"/>
      <c r="AT103" s="80"/>
      <c r="AU103" s="80"/>
      <c r="AV103" s="80"/>
      <c r="AW103" s="80"/>
      <c r="AX103" s="80"/>
      <c r="AY103" s="80"/>
      <c r="AZ103" s="80"/>
      <c r="BA103">
        <v>1</v>
      </c>
      <c r="BB103" s="79" t="str">
        <f>REPLACE(INDEX(GroupVertices[Group],MATCH(Edges[[#This Row],[Vertex 1]],GroupVertices[Vertex],0)),1,1,"")</f>
        <v>1</v>
      </c>
      <c r="BC103" s="79" t="str">
        <f>REPLACE(INDEX(GroupVertices[Group],MATCH(Edges[[#This Row],[Vertex 2]],GroupVertices[Vertex],0)),1,1,"")</f>
        <v>1</v>
      </c>
      <c r="BD103" s="34"/>
      <c r="BE103" s="34"/>
      <c r="BF103" s="34"/>
      <c r="BG103" s="34"/>
      <c r="BH103" s="34"/>
      <c r="BI103" s="34"/>
      <c r="BJ103" s="34"/>
      <c r="BK103" s="34"/>
      <c r="BL103" s="34"/>
    </row>
    <row r="104" spans="1:64" ht="15">
      <c r="A104" s="65" t="s">
        <v>250</v>
      </c>
      <c r="B104" s="65" t="s">
        <v>258</v>
      </c>
      <c r="C104" s="66" t="s">
        <v>1555</v>
      </c>
      <c r="D104" s="67">
        <v>3</v>
      </c>
      <c r="E104" s="68" t="s">
        <v>132</v>
      </c>
      <c r="F104" s="69">
        <v>32</v>
      </c>
      <c r="G104" s="66"/>
      <c r="H104" s="70"/>
      <c r="I104" s="71"/>
      <c r="J104" s="71"/>
      <c r="K104" s="34" t="s">
        <v>66</v>
      </c>
      <c r="L104" s="78">
        <v>104</v>
      </c>
      <c r="M104" s="78"/>
      <c r="N104" s="73"/>
      <c r="O104" s="80" t="s">
        <v>311</v>
      </c>
      <c r="P104" s="82">
        <v>43510.69075231482</v>
      </c>
      <c r="Q104" s="80" t="s">
        <v>369</v>
      </c>
      <c r="R104" s="84" t="s">
        <v>452</v>
      </c>
      <c r="S104" s="80" t="s">
        <v>482</v>
      </c>
      <c r="T104" s="80"/>
      <c r="U104" s="80"/>
      <c r="V104" s="84" t="s">
        <v>570</v>
      </c>
      <c r="W104" s="82">
        <v>43510.69075231482</v>
      </c>
      <c r="X104" s="84" t="s">
        <v>647</v>
      </c>
      <c r="Y104" s="80"/>
      <c r="Z104" s="80"/>
      <c r="AA104" s="86" t="s">
        <v>781</v>
      </c>
      <c r="AB104" s="86" t="s">
        <v>779</v>
      </c>
      <c r="AC104" s="80" t="b">
        <v>0</v>
      </c>
      <c r="AD104" s="80">
        <v>0</v>
      </c>
      <c r="AE104" s="86" t="s">
        <v>896</v>
      </c>
      <c r="AF104" s="80" t="b">
        <v>0</v>
      </c>
      <c r="AG104" s="80" t="s">
        <v>914</v>
      </c>
      <c r="AH104" s="80"/>
      <c r="AI104" s="86" t="s">
        <v>879</v>
      </c>
      <c r="AJ104" s="80" t="b">
        <v>0</v>
      </c>
      <c r="AK104" s="80">
        <v>0</v>
      </c>
      <c r="AL104" s="86" t="s">
        <v>879</v>
      </c>
      <c r="AM104" s="80" t="s">
        <v>932</v>
      </c>
      <c r="AN104" s="80" t="b">
        <v>0</v>
      </c>
      <c r="AO104" s="86" t="s">
        <v>779</v>
      </c>
      <c r="AP104" s="80" t="s">
        <v>196</v>
      </c>
      <c r="AQ104" s="80">
        <v>0</v>
      </c>
      <c r="AR104" s="80">
        <v>0</v>
      </c>
      <c r="AS104" s="80"/>
      <c r="AT104" s="80"/>
      <c r="AU104" s="80"/>
      <c r="AV104" s="80"/>
      <c r="AW104" s="80"/>
      <c r="AX104" s="80"/>
      <c r="AY104" s="80"/>
      <c r="AZ104" s="80"/>
      <c r="BA104">
        <v>1</v>
      </c>
      <c r="BB104" s="79" t="str">
        <f>REPLACE(INDEX(GroupVertices[Group],MATCH(Edges[[#This Row],[Vertex 1]],GroupVertices[Vertex],0)),1,1,"")</f>
        <v>1</v>
      </c>
      <c r="BC104" s="79" t="str">
        <f>REPLACE(INDEX(GroupVertices[Group],MATCH(Edges[[#This Row],[Vertex 2]],GroupVertices[Vertex],0)),1,1,"")</f>
        <v>1</v>
      </c>
      <c r="BD104" s="34"/>
      <c r="BE104" s="34"/>
      <c r="BF104" s="34"/>
      <c r="BG104" s="34"/>
      <c r="BH104" s="34"/>
      <c r="BI104" s="34"/>
      <c r="BJ104" s="34"/>
      <c r="BK104" s="34"/>
      <c r="BL104" s="34"/>
    </row>
    <row r="105" spans="1:64" ht="15">
      <c r="A105" s="65" t="s">
        <v>259</v>
      </c>
      <c r="B105" s="65" t="s">
        <v>259</v>
      </c>
      <c r="C105" s="66" t="s">
        <v>1555</v>
      </c>
      <c r="D105" s="67">
        <v>3</v>
      </c>
      <c r="E105" s="68" t="s">
        <v>132</v>
      </c>
      <c r="F105" s="69">
        <v>32</v>
      </c>
      <c r="G105" s="66"/>
      <c r="H105" s="70"/>
      <c r="I105" s="71"/>
      <c r="J105" s="71"/>
      <c r="K105" s="34" t="s">
        <v>65</v>
      </c>
      <c r="L105" s="78">
        <v>105</v>
      </c>
      <c r="M105" s="78"/>
      <c r="N105" s="73"/>
      <c r="O105" s="80" t="s">
        <v>196</v>
      </c>
      <c r="P105" s="82">
        <v>43509.5546875</v>
      </c>
      <c r="Q105" s="80" t="s">
        <v>370</v>
      </c>
      <c r="R105" s="84" t="s">
        <v>457</v>
      </c>
      <c r="S105" s="80" t="s">
        <v>486</v>
      </c>
      <c r="T105" s="80"/>
      <c r="U105" s="80"/>
      <c r="V105" s="84" t="s">
        <v>576</v>
      </c>
      <c r="W105" s="82">
        <v>43509.5546875</v>
      </c>
      <c r="X105" s="84" t="s">
        <v>648</v>
      </c>
      <c r="Y105" s="80"/>
      <c r="Z105" s="80"/>
      <c r="AA105" s="86" t="s">
        <v>782</v>
      </c>
      <c r="AB105" s="80"/>
      <c r="AC105" s="80" t="b">
        <v>0</v>
      </c>
      <c r="AD105" s="80">
        <v>4</v>
      </c>
      <c r="AE105" s="86" t="s">
        <v>879</v>
      </c>
      <c r="AF105" s="80" t="b">
        <v>0</v>
      </c>
      <c r="AG105" s="80" t="s">
        <v>914</v>
      </c>
      <c r="AH105" s="80"/>
      <c r="AI105" s="86" t="s">
        <v>879</v>
      </c>
      <c r="AJ105" s="80" t="b">
        <v>0</v>
      </c>
      <c r="AK105" s="80">
        <v>2</v>
      </c>
      <c r="AL105" s="86" t="s">
        <v>879</v>
      </c>
      <c r="AM105" s="80" t="s">
        <v>928</v>
      </c>
      <c r="AN105" s="80" t="b">
        <v>0</v>
      </c>
      <c r="AO105" s="86" t="s">
        <v>782</v>
      </c>
      <c r="AP105" s="80" t="s">
        <v>312</v>
      </c>
      <c r="AQ105" s="80">
        <v>0</v>
      </c>
      <c r="AR105" s="80">
        <v>0</v>
      </c>
      <c r="AS105" s="80"/>
      <c r="AT105" s="80"/>
      <c r="AU105" s="80"/>
      <c r="AV105" s="80"/>
      <c r="AW105" s="80"/>
      <c r="AX105" s="80"/>
      <c r="AY105" s="80"/>
      <c r="AZ105" s="80"/>
      <c r="BA105">
        <v>1</v>
      </c>
      <c r="BB105" s="79" t="str">
        <f>REPLACE(INDEX(GroupVertices[Group],MATCH(Edges[[#This Row],[Vertex 1]],GroupVertices[Vertex],0)),1,1,"")</f>
        <v>1</v>
      </c>
      <c r="BC105" s="79" t="str">
        <f>REPLACE(INDEX(GroupVertices[Group],MATCH(Edges[[#This Row],[Vertex 2]],GroupVertices[Vertex],0)),1,1,"")</f>
        <v>1</v>
      </c>
      <c r="BD105" s="34"/>
      <c r="BE105" s="34"/>
      <c r="BF105" s="34"/>
      <c r="BG105" s="34"/>
      <c r="BH105" s="34"/>
      <c r="BI105" s="34"/>
      <c r="BJ105" s="34"/>
      <c r="BK105" s="34"/>
      <c r="BL105" s="34"/>
    </row>
    <row r="106" spans="1:64" ht="15">
      <c r="A106" s="65" t="s">
        <v>250</v>
      </c>
      <c r="B106" s="65" t="s">
        <v>259</v>
      </c>
      <c r="C106" s="66" t="s">
        <v>1555</v>
      </c>
      <c r="D106" s="67">
        <v>3</v>
      </c>
      <c r="E106" s="68" t="s">
        <v>132</v>
      </c>
      <c r="F106" s="69">
        <v>32</v>
      </c>
      <c r="G106" s="66"/>
      <c r="H106" s="70"/>
      <c r="I106" s="71"/>
      <c r="J106" s="71"/>
      <c r="K106" s="34" t="s">
        <v>65</v>
      </c>
      <c r="L106" s="78">
        <v>106</v>
      </c>
      <c r="M106" s="78"/>
      <c r="N106" s="73"/>
      <c r="O106" s="80" t="s">
        <v>312</v>
      </c>
      <c r="P106" s="82">
        <v>43510.74828703704</v>
      </c>
      <c r="Q106" s="80" t="s">
        <v>370</v>
      </c>
      <c r="R106" s="84" t="s">
        <v>457</v>
      </c>
      <c r="S106" s="80" t="s">
        <v>486</v>
      </c>
      <c r="T106" s="80"/>
      <c r="U106" s="80"/>
      <c r="V106" s="84" t="s">
        <v>570</v>
      </c>
      <c r="W106" s="82">
        <v>43510.74828703704</v>
      </c>
      <c r="X106" s="84" t="s">
        <v>649</v>
      </c>
      <c r="Y106" s="80"/>
      <c r="Z106" s="80"/>
      <c r="AA106" s="86" t="s">
        <v>783</v>
      </c>
      <c r="AB106" s="80"/>
      <c r="AC106" s="80" t="b">
        <v>0</v>
      </c>
      <c r="AD106" s="80">
        <v>0</v>
      </c>
      <c r="AE106" s="86" t="s">
        <v>879</v>
      </c>
      <c r="AF106" s="80" t="b">
        <v>0</v>
      </c>
      <c r="AG106" s="80" t="s">
        <v>914</v>
      </c>
      <c r="AH106" s="80"/>
      <c r="AI106" s="86" t="s">
        <v>879</v>
      </c>
      <c r="AJ106" s="80" t="b">
        <v>0</v>
      </c>
      <c r="AK106" s="80">
        <v>2</v>
      </c>
      <c r="AL106" s="86" t="s">
        <v>782</v>
      </c>
      <c r="AM106" s="80" t="s">
        <v>928</v>
      </c>
      <c r="AN106" s="80" t="b">
        <v>0</v>
      </c>
      <c r="AO106" s="86" t="s">
        <v>782</v>
      </c>
      <c r="AP106" s="80" t="s">
        <v>196</v>
      </c>
      <c r="AQ106" s="80">
        <v>0</v>
      </c>
      <c r="AR106" s="80">
        <v>0</v>
      </c>
      <c r="AS106" s="80"/>
      <c r="AT106" s="80"/>
      <c r="AU106" s="80"/>
      <c r="AV106" s="80"/>
      <c r="AW106" s="80"/>
      <c r="AX106" s="80"/>
      <c r="AY106" s="80"/>
      <c r="AZ106" s="80"/>
      <c r="BA106">
        <v>1</v>
      </c>
      <c r="BB106" s="79" t="str">
        <f>REPLACE(INDEX(GroupVertices[Group],MATCH(Edges[[#This Row],[Vertex 1]],GroupVertices[Vertex],0)),1,1,"")</f>
        <v>1</v>
      </c>
      <c r="BC106" s="79" t="str">
        <f>REPLACE(INDEX(GroupVertices[Group],MATCH(Edges[[#This Row],[Vertex 2]],GroupVertices[Vertex],0)),1,1,"")</f>
        <v>1</v>
      </c>
      <c r="BD106" s="34"/>
      <c r="BE106" s="34"/>
      <c r="BF106" s="34"/>
      <c r="BG106" s="34"/>
      <c r="BH106" s="34"/>
      <c r="BI106" s="34"/>
      <c r="BJ106" s="34"/>
      <c r="BK106" s="34"/>
      <c r="BL106" s="34"/>
    </row>
    <row r="107" spans="1:64" ht="15">
      <c r="A107" s="65" t="s">
        <v>260</v>
      </c>
      <c r="B107" s="65" t="s">
        <v>260</v>
      </c>
      <c r="C107" s="66" t="s">
        <v>1556</v>
      </c>
      <c r="D107" s="67">
        <v>4.75</v>
      </c>
      <c r="E107" s="68" t="s">
        <v>136</v>
      </c>
      <c r="F107" s="69">
        <v>29.4</v>
      </c>
      <c r="G107" s="66"/>
      <c r="H107" s="70"/>
      <c r="I107" s="71"/>
      <c r="J107" s="71"/>
      <c r="K107" s="34" t="s">
        <v>65</v>
      </c>
      <c r="L107" s="78">
        <v>107</v>
      </c>
      <c r="M107" s="78"/>
      <c r="N107" s="73"/>
      <c r="O107" s="80" t="s">
        <v>196</v>
      </c>
      <c r="P107" s="82">
        <v>43507.270833333336</v>
      </c>
      <c r="Q107" s="80" t="s">
        <v>371</v>
      </c>
      <c r="R107" s="84" t="s">
        <v>457</v>
      </c>
      <c r="S107" s="80" t="s">
        <v>486</v>
      </c>
      <c r="T107" s="80" t="s">
        <v>512</v>
      </c>
      <c r="U107" s="80"/>
      <c r="V107" s="84" t="s">
        <v>577</v>
      </c>
      <c r="W107" s="82">
        <v>43507.270833333336</v>
      </c>
      <c r="X107" s="84" t="s">
        <v>650</v>
      </c>
      <c r="Y107" s="80"/>
      <c r="Z107" s="80"/>
      <c r="AA107" s="86" t="s">
        <v>784</v>
      </c>
      <c r="AB107" s="80"/>
      <c r="AC107" s="80" t="b">
        <v>0</v>
      </c>
      <c r="AD107" s="80">
        <v>51</v>
      </c>
      <c r="AE107" s="86" t="s">
        <v>879</v>
      </c>
      <c r="AF107" s="80" t="b">
        <v>0</v>
      </c>
      <c r="AG107" s="80" t="s">
        <v>914</v>
      </c>
      <c r="AH107" s="80"/>
      <c r="AI107" s="86" t="s">
        <v>879</v>
      </c>
      <c r="AJ107" s="80" t="b">
        <v>0</v>
      </c>
      <c r="AK107" s="80">
        <v>23</v>
      </c>
      <c r="AL107" s="86" t="s">
        <v>879</v>
      </c>
      <c r="AM107" s="80" t="s">
        <v>930</v>
      </c>
      <c r="AN107" s="80" t="b">
        <v>0</v>
      </c>
      <c r="AO107" s="86" t="s">
        <v>784</v>
      </c>
      <c r="AP107" s="80" t="s">
        <v>312</v>
      </c>
      <c r="AQ107" s="80">
        <v>0</v>
      </c>
      <c r="AR107" s="80">
        <v>0</v>
      </c>
      <c r="AS107" s="80"/>
      <c r="AT107" s="80"/>
      <c r="AU107" s="80"/>
      <c r="AV107" s="80"/>
      <c r="AW107" s="80"/>
      <c r="AX107" s="80"/>
      <c r="AY107" s="80"/>
      <c r="AZ107" s="80"/>
      <c r="BA107">
        <v>2</v>
      </c>
      <c r="BB107" s="79" t="str">
        <f>REPLACE(INDEX(GroupVertices[Group],MATCH(Edges[[#This Row],[Vertex 1]],GroupVertices[Vertex],0)),1,1,"")</f>
        <v>1</v>
      </c>
      <c r="BC107" s="79" t="str">
        <f>REPLACE(INDEX(GroupVertices[Group],MATCH(Edges[[#This Row],[Vertex 2]],GroupVertices[Vertex],0)),1,1,"")</f>
        <v>1</v>
      </c>
      <c r="BD107" s="34"/>
      <c r="BE107" s="34"/>
      <c r="BF107" s="34"/>
      <c r="BG107" s="34"/>
      <c r="BH107" s="34"/>
      <c r="BI107" s="34"/>
      <c r="BJ107" s="34"/>
      <c r="BK107" s="34"/>
      <c r="BL107" s="34"/>
    </row>
    <row r="108" spans="1:64" ht="15">
      <c r="A108" s="65" t="s">
        <v>260</v>
      </c>
      <c r="B108" s="65" t="s">
        <v>260</v>
      </c>
      <c r="C108" s="66" t="s">
        <v>1556</v>
      </c>
      <c r="D108" s="67">
        <v>4.75</v>
      </c>
      <c r="E108" s="68" t="s">
        <v>136</v>
      </c>
      <c r="F108" s="69">
        <v>29.4</v>
      </c>
      <c r="G108" s="66"/>
      <c r="H108" s="70"/>
      <c r="I108" s="71"/>
      <c r="J108" s="71"/>
      <c r="K108" s="34" t="s">
        <v>65</v>
      </c>
      <c r="L108" s="78">
        <v>108</v>
      </c>
      <c r="M108" s="78"/>
      <c r="N108" s="73"/>
      <c r="O108" s="80" t="s">
        <v>196</v>
      </c>
      <c r="P108" s="82">
        <v>43510.31034722222</v>
      </c>
      <c r="Q108" s="80" t="s">
        <v>372</v>
      </c>
      <c r="R108" s="84" t="s">
        <v>454</v>
      </c>
      <c r="S108" s="80" t="s">
        <v>484</v>
      </c>
      <c r="T108" s="80" t="s">
        <v>513</v>
      </c>
      <c r="U108" s="80"/>
      <c r="V108" s="84" t="s">
        <v>577</v>
      </c>
      <c r="W108" s="82">
        <v>43510.31034722222</v>
      </c>
      <c r="X108" s="84" t="s">
        <v>651</v>
      </c>
      <c r="Y108" s="80"/>
      <c r="Z108" s="80"/>
      <c r="AA108" s="86" t="s">
        <v>785</v>
      </c>
      <c r="AB108" s="80"/>
      <c r="AC108" s="80" t="b">
        <v>0</v>
      </c>
      <c r="AD108" s="80">
        <v>25</v>
      </c>
      <c r="AE108" s="86" t="s">
        <v>879</v>
      </c>
      <c r="AF108" s="80" t="b">
        <v>0</v>
      </c>
      <c r="AG108" s="80" t="s">
        <v>914</v>
      </c>
      <c r="AH108" s="80"/>
      <c r="AI108" s="86" t="s">
        <v>879</v>
      </c>
      <c r="AJ108" s="80" t="b">
        <v>0</v>
      </c>
      <c r="AK108" s="80">
        <v>17</v>
      </c>
      <c r="AL108" s="86" t="s">
        <v>879</v>
      </c>
      <c r="AM108" s="80" t="s">
        <v>930</v>
      </c>
      <c r="AN108" s="80" t="b">
        <v>0</v>
      </c>
      <c r="AO108" s="86" t="s">
        <v>785</v>
      </c>
      <c r="AP108" s="80" t="s">
        <v>312</v>
      </c>
      <c r="AQ108" s="80">
        <v>0</v>
      </c>
      <c r="AR108" s="80">
        <v>0</v>
      </c>
      <c r="AS108" s="80"/>
      <c r="AT108" s="80"/>
      <c r="AU108" s="80"/>
      <c r="AV108" s="80"/>
      <c r="AW108" s="80"/>
      <c r="AX108" s="80"/>
      <c r="AY108" s="80"/>
      <c r="AZ108" s="80"/>
      <c r="BA108">
        <v>2</v>
      </c>
      <c r="BB108" s="79" t="str">
        <f>REPLACE(INDEX(GroupVertices[Group],MATCH(Edges[[#This Row],[Vertex 1]],GroupVertices[Vertex],0)),1,1,"")</f>
        <v>1</v>
      </c>
      <c r="BC108" s="79" t="str">
        <f>REPLACE(INDEX(GroupVertices[Group],MATCH(Edges[[#This Row],[Vertex 2]],GroupVertices[Vertex],0)),1,1,"")</f>
        <v>1</v>
      </c>
      <c r="BD108" s="34"/>
      <c r="BE108" s="34"/>
      <c r="BF108" s="34"/>
      <c r="BG108" s="34"/>
      <c r="BH108" s="34"/>
      <c r="BI108" s="34"/>
      <c r="BJ108" s="34"/>
      <c r="BK108" s="34"/>
      <c r="BL108" s="34"/>
    </row>
    <row r="109" spans="1:64" ht="15">
      <c r="A109" s="65" t="s">
        <v>260</v>
      </c>
      <c r="B109" s="65" t="s">
        <v>266</v>
      </c>
      <c r="C109" s="66" t="s">
        <v>1555</v>
      </c>
      <c r="D109" s="67">
        <v>3</v>
      </c>
      <c r="E109" s="68" t="s">
        <v>132</v>
      </c>
      <c r="F109" s="69">
        <v>32</v>
      </c>
      <c r="G109" s="66"/>
      <c r="H109" s="70"/>
      <c r="I109" s="71"/>
      <c r="J109" s="71"/>
      <c r="K109" s="34" t="s">
        <v>65</v>
      </c>
      <c r="L109" s="78">
        <v>109</v>
      </c>
      <c r="M109" s="78"/>
      <c r="N109" s="73"/>
      <c r="O109" s="80" t="s">
        <v>310</v>
      </c>
      <c r="P109" s="82">
        <v>43508.85202546296</v>
      </c>
      <c r="Q109" s="80" t="s">
        <v>373</v>
      </c>
      <c r="R109" s="80"/>
      <c r="S109" s="80"/>
      <c r="T109" s="80" t="s">
        <v>505</v>
      </c>
      <c r="U109" s="80"/>
      <c r="V109" s="84" t="s">
        <v>577</v>
      </c>
      <c r="W109" s="82">
        <v>43508.85202546296</v>
      </c>
      <c r="X109" s="84" t="s">
        <v>652</v>
      </c>
      <c r="Y109" s="80"/>
      <c r="Z109" s="80"/>
      <c r="AA109" s="86" t="s">
        <v>786</v>
      </c>
      <c r="AB109" s="86" t="s">
        <v>789</v>
      </c>
      <c r="AC109" s="80" t="b">
        <v>0</v>
      </c>
      <c r="AD109" s="80">
        <v>3</v>
      </c>
      <c r="AE109" s="86" t="s">
        <v>883</v>
      </c>
      <c r="AF109" s="80" t="b">
        <v>0</v>
      </c>
      <c r="AG109" s="80" t="s">
        <v>914</v>
      </c>
      <c r="AH109" s="80"/>
      <c r="AI109" s="86" t="s">
        <v>879</v>
      </c>
      <c r="AJ109" s="80" t="b">
        <v>0</v>
      </c>
      <c r="AK109" s="80">
        <v>0</v>
      </c>
      <c r="AL109" s="86" t="s">
        <v>879</v>
      </c>
      <c r="AM109" s="80" t="s">
        <v>930</v>
      </c>
      <c r="AN109" s="80" t="b">
        <v>0</v>
      </c>
      <c r="AO109" s="86" t="s">
        <v>789</v>
      </c>
      <c r="AP109" s="80" t="s">
        <v>196</v>
      </c>
      <c r="AQ109" s="80">
        <v>0</v>
      </c>
      <c r="AR109" s="80">
        <v>0</v>
      </c>
      <c r="AS109" s="80"/>
      <c r="AT109" s="80"/>
      <c r="AU109" s="80"/>
      <c r="AV109" s="80"/>
      <c r="AW109" s="80"/>
      <c r="AX109" s="80"/>
      <c r="AY109" s="80"/>
      <c r="AZ109" s="80"/>
      <c r="BA109">
        <v>1</v>
      </c>
      <c r="BB109" s="79" t="str">
        <f>REPLACE(INDEX(GroupVertices[Group],MATCH(Edges[[#This Row],[Vertex 1]],GroupVertices[Vertex],0)),1,1,"")</f>
        <v>1</v>
      </c>
      <c r="BC109" s="79" t="str">
        <f>REPLACE(INDEX(GroupVertices[Group],MATCH(Edges[[#This Row],[Vertex 2]],GroupVertices[Vertex],0)),1,1,"")</f>
        <v>1</v>
      </c>
      <c r="BD109" s="34"/>
      <c r="BE109" s="34"/>
      <c r="BF109" s="34"/>
      <c r="BG109" s="34"/>
      <c r="BH109" s="34"/>
      <c r="BI109" s="34"/>
      <c r="BJ109" s="34"/>
      <c r="BK109" s="34"/>
      <c r="BL109" s="34"/>
    </row>
    <row r="110" spans="1:64" ht="15">
      <c r="A110" s="65" t="s">
        <v>260</v>
      </c>
      <c r="B110" s="65" t="s">
        <v>250</v>
      </c>
      <c r="C110" s="66" t="s">
        <v>1555</v>
      </c>
      <c r="D110" s="67">
        <v>3</v>
      </c>
      <c r="E110" s="68" t="s">
        <v>132</v>
      </c>
      <c r="F110" s="69">
        <v>32</v>
      </c>
      <c r="G110" s="66"/>
      <c r="H110" s="70"/>
      <c r="I110" s="71"/>
      <c r="J110" s="71"/>
      <c r="K110" s="34" t="s">
        <v>66</v>
      </c>
      <c r="L110" s="78">
        <v>110</v>
      </c>
      <c r="M110" s="78"/>
      <c r="N110" s="73"/>
      <c r="O110" s="80" t="s">
        <v>311</v>
      </c>
      <c r="P110" s="82">
        <v>43508.85202546296</v>
      </c>
      <c r="Q110" s="80" t="s">
        <v>373</v>
      </c>
      <c r="R110" s="80"/>
      <c r="S110" s="80"/>
      <c r="T110" s="80" t="s">
        <v>505</v>
      </c>
      <c r="U110" s="80"/>
      <c r="V110" s="84" t="s">
        <v>577</v>
      </c>
      <c r="W110" s="82">
        <v>43508.85202546296</v>
      </c>
      <c r="X110" s="84" t="s">
        <v>652</v>
      </c>
      <c r="Y110" s="80"/>
      <c r="Z110" s="80"/>
      <c r="AA110" s="86" t="s">
        <v>786</v>
      </c>
      <c r="AB110" s="86" t="s">
        <v>789</v>
      </c>
      <c r="AC110" s="80" t="b">
        <v>0</v>
      </c>
      <c r="AD110" s="80">
        <v>3</v>
      </c>
      <c r="AE110" s="86" t="s">
        <v>883</v>
      </c>
      <c r="AF110" s="80" t="b">
        <v>0</v>
      </c>
      <c r="AG110" s="80" t="s">
        <v>914</v>
      </c>
      <c r="AH110" s="80"/>
      <c r="AI110" s="86" t="s">
        <v>879</v>
      </c>
      <c r="AJ110" s="80" t="b">
        <v>0</v>
      </c>
      <c r="AK110" s="80">
        <v>0</v>
      </c>
      <c r="AL110" s="86" t="s">
        <v>879</v>
      </c>
      <c r="AM110" s="80" t="s">
        <v>930</v>
      </c>
      <c r="AN110" s="80" t="b">
        <v>0</v>
      </c>
      <c r="AO110" s="86" t="s">
        <v>789</v>
      </c>
      <c r="AP110" s="80" t="s">
        <v>196</v>
      </c>
      <c r="AQ110" s="80">
        <v>0</v>
      </c>
      <c r="AR110" s="80">
        <v>0</v>
      </c>
      <c r="AS110" s="80"/>
      <c r="AT110" s="80"/>
      <c r="AU110" s="80"/>
      <c r="AV110" s="80"/>
      <c r="AW110" s="80"/>
      <c r="AX110" s="80"/>
      <c r="AY110" s="80"/>
      <c r="AZ110" s="80"/>
      <c r="BA110">
        <v>1</v>
      </c>
      <c r="BB110" s="79" t="str">
        <f>REPLACE(INDEX(GroupVertices[Group],MATCH(Edges[[#This Row],[Vertex 1]],GroupVertices[Vertex],0)),1,1,"")</f>
        <v>1</v>
      </c>
      <c r="BC110" s="79" t="str">
        <f>REPLACE(INDEX(GroupVertices[Group],MATCH(Edges[[#This Row],[Vertex 2]],GroupVertices[Vertex],0)),1,1,"")</f>
        <v>1</v>
      </c>
      <c r="BD110" s="34"/>
      <c r="BE110" s="34"/>
      <c r="BF110" s="34"/>
      <c r="BG110" s="34"/>
      <c r="BH110" s="34"/>
      <c r="BI110" s="34"/>
      <c r="BJ110" s="34"/>
      <c r="BK110" s="34"/>
      <c r="BL110" s="34"/>
    </row>
    <row r="111" spans="1:64" ht="15">
      <c r="A111" s="65" t="s">
        <v>250</v>
      </c>
      <c r="B111" s="65" t="s">
        <v>260</v>
      </c>
      <c r="C111" s="66" t="s">
        <v>1556</v>
      </c>
      <c r="D111" s="67">
        <v>4.75</v>
      </c>
      <c r="E111" s="68" t="s">
        <v>136</v>
      </c>
      <c r="F111" s="69">
        <v>29.4</v>
      </c>
      <c r="G111" s="66"/>
      <c r="H111" s="70"/>
      <c r="I111" s="71"/>
      <c r="J111" s="71"/>
      <c r="K111" s="34" t="s">
        <v>66</v>
      </c>
      <c r="L111" s="78">
        <v>111</v>
      </c>
      <c r="M111" s="78"/>
      <c r="N111" s="73"/>
      <c r="O111" s="80" t="s">
        <v>312</v>
      </c>
      <c r="P111" s="82">
        <v>43507.83642361111</v>
      </c>
      <c r="Q111" s="80" t="s">
        <v>371</v>
      </c>
      <c r="R111" s="80"/>
      <c r="S111" s="80"/>
      <c r="T111" s="80" t="s">
        <v>505</v>
      </c>
      <c r="U111" s="80"/>
      <c r="V111" s="84" t="s">
        <v>570</v>
      </c>
      <c r="W111" s="82">
        <v>43507.83642361111</v>
      </c>
      <c r="X111" s="84" t="s">
        <v>653</v>
      </c>
      <c r="Y111" s="80"/>
      <c r="Z111" s="80"/>
      <c r="AA111" s="86" t="s">
        <v>787</v>
      </c>
      <c r="AB111" s="80"/>
      <c r="AC111" s="80" t="b">
        <v>0</v>
      </c>
      <c r="AD111" s="80">
        <v>0</v>
      </c>
      <c r="AE111" s="86" t="s">
        <v>879</v>
      </c>
      <c r="AF111" s="80" t="b">
        <v>0</v>
      </c>
      <c r="AG111" s="80" t="s">
        <v>914</v>
      </c>
      <c r="AH111" s="80"/>
      <c r="AI111" s="86" t="s">
        <v>879</v>
      </c>
      <c r="AJ111" s="80" t="b">
        <v>0</v>
      </c>
      <c r="AK111" s="80">
        <v>23</v>
      </c>
      <c r="AL111" s="86" t="s">
        <v>784</v>
      </c>
      <c r="AM111" s="80" t="s">
        <v>928</v>
      </c>
      <c r="AN111" s="80" t="b">
        <v>0</v>
      </c>
      <c r="AO111" s="86" t="s">
        <v>784</v>
      </c>
      <c r="AP111" s="80" t="s">
        <v>196</v>
      </c>
      <c r="AQ111" s="80">
        <v>0</v>
      </c>
      <c r="AR111" s="80">
        <v>0</v>
      </c>
      <c r="AS111" s="80"/>
      <c r="AT111" s="80"/>
      <c r="AU111" s="80"/>
      <c r="AV111" s="80"/>
      <c r="AW111" s="80"/>
      <c r="AX111" s="80"/>
      <c r="AY111" s="80"/>
      <c r="AZ111" s="80"/>
      <c r="BA111">
        <v>2</v>
      </c>
      <c r="BB111" s="79" t="str">
        <f>REPLACE(INDEX(GroupVertices[Group],MATCH(Edges[[#This Row],[Vertex 1]],GroupVertices[Vertex],0)),1,1,"")</f>
        <v>1</v>
      </c>
      <c r="BC111" s="79" t="str">
        <f>REPLACE(INDEX(GroupVertices[Group],MATCH(Edges[[#This Row],[Vertex 2]],GroupVertices[Vertex],0)),1,1,"")</f>
        <v>1</v>
      </c>
      <c r="BD111" s="34"/>
      <c r="BE111" s="34"/>
      <c r="BF111" s="34"/>
      <c r="BG111" s="34"/>
      <c r="BH111" s="34"/>
      <c r="BI111" s="34"/>
      <c r="BJ111" s="34"/>
      <c r="BK111" s="34"/>
      <c r="BL111" s="34"/>
    </row>
    <row r="112" spans="1:64" ht="15">
      <c r="A112" s="65" t="s">
        <v>250</v>
      </c>
      <c r="B112" s="65" t="s">
        <v>260</v>
      </c>
      <c r="C112" s="66" t="s">
        <v>1555</v>
      </c>
      <c r="D112" s="67">
        <v>3</v>
      </c>
      <c r="E112" s="68" t="s">
        <v>132</v>
      </c>
      <c r="F112" s="69">
        <v>32</v>
      </c>
      <c r="G112" s="66"/>
      <c r="H112" s="70"/>
      <c r="I112" s="71"/>
      <c r="J112" s="71"/>
      <c r="K112" s="34" t="s">
        <v>66</v>
      </c>
      <c r="L112" s="78">
        <v>112</v>
      </c>
      <c r="M112" s="78"/>
      <c r="N112" s="73"/>
      <c r="O112" s="80" t="s">
        <v>310</v>
      </c>
      <c r="P112" s="82">
        <v>43508.586435185185</v>
      </c>
      <c r="Q112" s="80" t="s">
        <v>374</v>
      </c>
      <c r="R112" s="84" t="s">
        <v>458</v>
      </c>
      <c r="S112" s="80" t="s">
        <v>487</v>
      </c>
      <c r="T112" s="80" t="s">
        <v>514</v>
      </c>
      <c r="U112" s="84" t="s">
        <v>546</v>
      </c>
      <c r="V112" s="84" t="s">
        <v>546</v>
      </c>
      <c r="W112" s="82">
        <v>43508.586435185185</v>
      </c>
      <c r="X112" s="84" t="s">
        <v>654</v>
      </c>
      <c r="Y112" s="80"/>
      <c r="Z112" s="80"/>
      <c r="AA112" s="86" t="s">
        <v>788</v>
      </c>
      <c r="AB112" s="80"/>
      <c r="AC112" s="80" t="b">
        <v>0</v>
      </c>
      <c r="AD112" s="80">
        <v>3</v>
      </c>
      <c r="AE112" s="86" t="s">
        <v>879</v>
      </c>
      <c r="AF112" s="80" t="b">
        <v>0</v>
      </c>
      <c r="AG112" s="80" t="s">
        <v>914</v>
      </c>
      <c r="AH112" s="80"/>
      <c r="AI112" s="86" t="s">
        <v>879</v>
      </c>
      <c r="AJ112" s="80" t="b">
        <v>0</v>
      </c>
      <c r="AK112" s="80">
        <v>0</v>
      </c>
      <c r="AL112" s="86" t="s">
        <v>879</v>
      </c>
      <c r="AM112" s="80" t="s">
        <v>928</v>
      </c>
      <c r="AN112" s="80" t="b">
        <v>0</v>
      </c>
      <c r="AO112" s="86" t="s">
        <v>788</v>
      </c>
      <c r="AP112" s="80" t="s">
        <v>196</v>
      </c>
      <c r="AQ112" s="80">
        <v>0</v>
      </c>
      <c r="AR112" s="80">
        <v>0</v>
      </c>
      <c r="AS112" s="80"/>
      <c r="AT112" s="80"/>
      <c r="AU112" s="80"/>
      <c r="AV112" s="80"/>
      <c r="AW112" s="80"/>
      <c r="AX112" s="80"/>
      <c r="AY112" s="80"/>
      <c r="AZ112" s="80"/>
      <c r="BA112">
        <v>1</v>
      </c>
      <c r="BB112" s="79" t="str">
        <f>REPLACE(INDEX(GroupVertices[Group],MATCH(Edges[[#This Row],[Vertex 1]],GroupVertices[Vertex],0)),1,1,"")</f>
        <v>1</v>
      </c>
      <c r="BC112" s="79" t="str">
        <f>REPLACE(INDEX(GroupVertices[Group],MATCH(Edges[[#This Row],[Vertex 2]],GroupVertices[Vertex],0)),1,1,"")</f>
        <v>1</v>
      </c>
      <c r="BD112" s="34"/>
      <c r="BE112" s="34"/>
      <c r="BF112" s="34"/>
      <c r="BG112" s="34"/>
      <c r="BH112" s="34"/>
      <c r="BI112" s="34"/>
      <c r="BJ112" s="34"/>
      <c r="BK112" s="34"/>
      <c r="BL112" s="34"/>
    </row>
    <row r="113" spans="1:64" ht="15">
      <c r="A113" s="65" t="s">
        <v>250</v>
      </c>
      <c r="B113" s="65" t="s">
        <v>260</v>
      </c>
      <c r="C113" s="66" t="s">
        <v>1556</v>
      </c>
      <c r="D113" s="67">
        <v>4.75</v>
      </c>
      <c r="E113" s="68" t="s">
        <v>136</v>
      </c>
      <c r="F113" s="69">
        <v>29.4</v>
      </c>
      <c r="G113" s="66"/>
      <c r="H113" s="70"/>
      <c r="I113" s="71"/>
      <c r="J113" s="71"/>
      <c r="K113" s="34" t="s">
        <v>66</v>
      </c>
      <c r="L113" s="78">
        <v>113</v>
      </c>
      <c r="M113" s="78"/>
      <c r="N113" s="73"/>
      <c r="O113" s="80" t="s">
        <v>311</v>
      </c>
      <c r="P113" s="82">
        <v>43508.8512962963</v>
      </c>
      <c r="Q113" s="80" t="s">
        <v>375</v>
      </c>
      <c r="R113" s="80"/>
      <c r="S113" s="80"/>
      <c r="T113" s="80" t="s">
        <v>505</v>
      </c>
      <c r="U113" s="80"/>
      <c r="V113" s="84" t="s">
        <v>570</v>
      </c>
      <c r="W113" s="82">
        <v>43508.8512962963</v>
      </c>
      <c r="X113" s="84" t="s">
        <v>655</v>
      </c>
      <c r="Y113" s="80"/>
      <c r="Z113" s="80"/>
      <c r="AA113" s="86" t="s">
        <v>789</v>
      </c>
      <c r="AB113" s="86" t="s">
        <v>867</v>
      </c>
      <c r="AC113" s="80" t="b">
        <v>0</v>
      </c>
      <c r="AD113" s="80">
        <v>4</v>
      </c>
      <c r="AE113" s="86" t="s">
        <v>897</v>
      </c>
      <c r="AF113" s="80" t="b">
        <v>0</v>
      </c>
      <c r="AG113" s="80" t="s">
        <v>914</v>
      </c>
      <c r="AH113" s="80"/>
      <c r="AI113" s="86" t="s">
        <v>879</v>
      </c>
      <c r="AJ113" s="80" t="b">
        <v>0</v>
      </c>
      <c r="AK113" s="80">
        <v>0</v>
      </c>
      <c r="AL113" s="86" t="s">
        <v>879</v>
      </c>
      <c r="AM113" s="80" t="s">
        <v>930</v>
      </c>
      <c r="AN113" s="80" t="b">
        <v>0</v>
      </c>
      <c r="AO113" s="86" t="s">
        <v>867</v>
      </c>
      <c r="AP113" s="80" t="s">
        <v>196</v>
      </c>
      <c r="AQ113" s="80">
        <v>0</v>
      </c>
      <c r="AR113" s="80">
        <v>0</v>
      </c>
      <c r="AS113" s="80"/>
      <c r="AT113" s="80"/>
      <c r="AU113" s="80"/>
      <c r="AV113" s="80"/>
      <c r="AW113" s="80"/>
      <c r="AX113" s="80"/>
      <c r="AY113" s="80"/>
      <c r="AZ113" s="80"/>
      <c r="BA113">
        <v>2</v>
      </c>
      <c r="BB113" s="79" t="str">
        <f>REPLACE(INDEX(GroupVertices[Group],MATCH(Edges[[#This Row],[Vertex 1]],GroupVertices[Vertex],0)),1,1,"")</f>
        <v>1</v>
      </c>
      <c r="BC113" s="79" t="str">
        <f>REPLACE(INDEX(GroupVertices[Group],MATCH(Edges[[#This Row],[Vertex 2]],GroupVertices[Vertex],0)),1,1,"")</f>
        <v>1</v>
      </c>
      <c r="BD113" s="34"/>
      <c r="BE113" s="34"/>
      <c r="BF113" s="34"/>
      <c r="BG113" s="34"/>
      <c r="BH113" s="34"/>
      <c r="BI113" s="34"/>
      <c r="BJ113" s="34"/>
      <c r="BK113" s="34"/>
      <c r="BL113" s="34"/>
    </row>
    <row r="114" spans="1:64" ht="15">
      <c r="A114" s="65" t="s">
        <v>250</v>
      </c>
      <c r="B114" s="65" t="s">
        <v>260</v>
      </c>
      <c r="C114" s="66" t="s">
        <v>1556</v>
      </c>
      <c r="D114" s="67">
        <v>4.75</v>
      </c>
      <c r="E114" s="68" t="s">
        <v>136</v>
      </c>
      <c r="F114" s="69">
        <v>29.4</v>
      </c>
      <c r="G114" s="66"/>
      <c r="H114" s="70"/>
      <c r="I114" s="71"/>
      <c r="J114" s="71"/>
      <c r="K114" s="34" t="s">
        <v>66</v>
      </c>
      <c r="L114" s="78">
        <v>114</v>
      </c>
      <c r="M114" s="78"/>
      <c r="N114" s="73"/>
      <c r="O114" s="80" t="s">
        <v>311</v>
      </c>
      <c r="P114" s="82">
        <v>43508.858877314815</v>
      </c>
      <c r="Q114" s="80" t="s">
        <v>376</v>
      </c>
      <c r="R114" s="80"/>
      <c r="S114" s="80"/>
      <c r="T114" s="80"/>
      <c r="U114" s="80"/>
      <c r="V114" s="84" t="s">
        <v>570</v>
      </c>
      <c r="W114" s="82">
        <v>43508.858877314815</v>
      </c>
      <c r="X114" s="84" t="s">
        <v>656</v>
      </c>
      <c r="Y114" s="80"/>
      <c r="Z114" s="80"/>
      <c r="AA114" s="86" t="s">
        <v>790</v>
      </c>
      <c r="AB114" s="86" t="s">
        <v>786</v>
      </c>
      <c r="AC114" s="80" t="b">
        <v>0</v>
      </c>
      <c r="AD114" s="80">
        <v>3</v>
      </c>
      <c r="AE114" s="86" t="s">
        <v>897</v>
      </c>
      <c r="AF114" s="80" t="b">
        <v>0</v>
      </c>
      <c r="AG114" s="80" t="s">
        <v>914</v>
      </c>
      <c r="AH114" s="80"/>
      <c r="AI114" s="86" t="s">
        <v>879</v>
      </c>
      <c r="AJ114" s="80" t="b">
        <v>0</v>
      </c>
      <c r="AK114" s="80">
        <v>0</v>
      </c>
      <c r="AL114" s="86" t="s">
        <v>879</v>
      </c>
      <c r="AM114" s="80" t="s">
        <v>930</v>
      </c>
      <c r="AN114" s="80" t="b">
        <v>0</v>
      </c>
      <c r="AO114" s="86" t="s">
        <v>786</v>
      </c>
      <c r="AP114" s="80" t="s">
        <v>196</v>
      </c>
      <c r="AQ114" s="80">
        <v>0</v>
      </c>
      <c r="AR114" s="80">
        <v>0</v>
      </c>
      <c r="AS114" s="80"/>
      <c r="AT114" s="80"/>
      <c r="AU114" s="80"/>
      <c r="AV114" s="80"/>
      <c r="AW114" s="80"/>
      <c r="AX114" s="80"/>
      <c r="AY114" s="80"/>
      <c r="AZ114" s="80"/>
      <c r="BA114">
        <v>2</v>
      </c>
      <c r="BB114" s="79" t="str">
        <f>REPLACE(INDEX(GroupVertices[Group],MATCH(Edges[[#This Row],[Vertex 1]],GroupVertices[Vertex],0)),1,1,"")</f>
        <v>1</v>
      </c>
      <c r="BC114" s="79" t="str">
        <f>REPLACE(INDEX(GroupVertices[Group],MATCH(Edges[[#This Row],[Vertex 2]],GroupVertices[Vertex],0)),1,1,"")</f>
        <v>1</v>
      </c>
      <c r="BD114" s="34"/>
      <c r="BE114" s="34"/>
      <c r="BF114" s="34"/>
      <c r="BG114" s="34"/>
      <c r="BH114" s="34"/>
      <c r="BI114" s="34"/>
      <c r="BJ114" s="34"/>
      <c r="BK114" s="34"/>
      <c r="BL114" s="34"/>
    </row>
    <row r="115" spans="1:64" ht="15">
      <c r="A115" s="65" t="s">
        <v>250</v>
      </c>
      <c r="B115" s="65" t="s">
        <v>260</v>
      </c>
      <c r="C115" s="66" t="s">
        <v>1556</v>
      </c>
      <c r="D115" s="67">
        <v>4.75</v>
      </c>
      <c r="E115" s="68" t="s">
        <v>136</v>
      </c>
      <c r="F115" s="69">
        <v>29.4</v>
      </c>
      <c r="G115" s="66"/>
      <c r="H115" s="70"/>
      <c r="I115" s="71"/>
      <c r="J115" s="71"/>
      <c r="K115" s="34" t="s">
        <v>66</v>
      </c>
      <c r="L115" s="78">
        <v>115</v>
      </c>
      <c r="M115" s="78"/>
      <c r="N115" s="73"/>
      <c r="O115" s="80" t="s">
        <v>312</v>
      </c>
      <c r="P115" s="82">
        <v>43510.751608796294</v>
      </c>
      <c r="Q115" s="80" t="s">
        <v>372</v>
      </c>
      <c r="R115" s="80"/>
      <c r="S115" s="80"/>
      <c r="T115" s="80" t="s">
        <v>515</v>
      </c>
      <c r="U115" s="80"/>
      <c r="V115" s="84" t="s">
        <v>570</v>
      </c>
      <c r="W115" s="82">
        <v>43510.751608796294</v>
      </c>
      <c r="X115" s="84" t="s">
        <v>657</v>
      </c>
      <c r="Y115" s="80"/>
      <c r="Z115" s="80"/>
      <c r="AA115" s="86" t="s">
        <v>791</v>
      </c>
      <c r="AB115" s="80"/>
      <c r="AC115" s="80" t="b">
        <v>0</v>
      </c>
      <c r="AD115" s="80">
        <v>0</v>
      </c>
      <c r="AE115" s="86" t="s">
        <v>879</v>
      </c>
      <c r="AF115" s="80" t="b">
        <v>0</v>
      </c>
      <c r="AG115" s="80" t="s">
        <v>914</v>
      </c>
      <c r="AH115" s="80"/>
      <c r="AI115" s="86" t="s">
        <v>879</v>
      </c>
      <c r="AJ115" s="80" t="b">
        <v>0</v>
      </c>
      <c r="AK115" s="80">
        <v>17</v>
      </c>
      <c r="AL115" s="86" t="s">
        <v>785</v>
      </c>
      <c r="AM115" s="80" t="s">
        <v>928</v>
      </c>
      <c r="AN115" s="80" t="b">
        <v>0</v>
      </c>
      <c r="AO115" s="86" t="s">
        <v>785</v>
      </c>
      <c r="AP115" s="80" t="s">
        <v>196</v>
      </c>
      <c r="AQ115" s="80">
        <v>0</v>
      </c>
      <c r="AR115" s="80">
        <v>0</v>
      </c>
      <c r="AS115" s="80"/>
      <c r="AT115" s="80"/>
      <c r="AU115" s="80"/>
      <c r="AV115" s="80"/>
      <c r="AW115" s="80"/>
      <c r="AX115" s="80"/>
      <c r="AY115" s="80"/>
      <c r="AZ115" s="80"/>
      <c r="BA115">
        <v>2</v>
      </c>
      <c r="BB115" s="79" t="str">
        <f>REPLACE(INDEX(GroupVertices[Group],MATCH(Edges[[#This Row],[Vertex 1]],GroupVertices[Vertex],0)),1,1,"")</f>
        <v>1</v>
      </c>
      <c r="BC115" s="79" t="str">
        <f>REPLACE(INDEX(GroupVertices[Group],MATCH(Edges[[#This Row],[Vertex 2]],GroupVertices[Vertex],0)),1,1,"")</f>
        <v>1</v>
      </c>
      <c r="BD115" s="34"/>
      <c r="BE115" s="34"/>
      <c r="BF115" s="34"/>
      <c r="BG115" s="34"/>
      <c r="BH115" s="34"/>
      <c r="BI115" s="34"/>
      <c r="BJ115" s="34"/>
      <c r="BK115" s="34"/>
      <c r="BL115" s="34"/>
    </row>
    <row r="116" spans="1:64" ht="15">
      <c r="A116" s="65" t="s">
        <v>250</v>
      </c>
      <c r="B116" s="65" t="s">
        <v>303</v>
      </c>
      <c r="C116" s="66" t="s">
        <v>1555</v>
      </c>
      <c r="D116" s="67">
        <v>3</v>
      </c>
      <c r="E116" s="68" t="s">
        <v>132</v>
      </c>
      <c r="F116" s="69">
        <v>32</v>
      </c>
      <c r="G116" s="66"/>
      <c r="H116" s="70"/>
      <c r="I116" s="71"/>
      <c r="J116" s="71"/>
      <c r="K116" s="34" t="s">
        <v>65</v>
      </c>
      <c r="L116" s="78">
        <v>116</v>
      </c>
      <c r="M116" s="78"/>
      <c r="N116" s="73"/>
      <c r="O116" s="80" t="s">
        <v>311</v>
      </c>
      <c r="P116" s="82">
        <v>43510.862858796296</v>
      </c>
      <c r="Q116" s="80" t="s">
        <v>377</v>
      </c>
      <c r="R116" s="80"/>
      <c r="S116" s="80"/>
      <c r="T116" s="80"/>
      <c r="U116" s="80"/>
      <c r="V116" s="84" t="s">
        <v>570</v>
      </c>
      <c r="W116" s="82">
        <v>43510.862858796296</v>
      </c>
      <c r="X116" s="84" t="s">
        <v>658</v>
      </c>
      <c r="Y116" s="80"/>
      <c r="Z116" s="80"/>
      <c r="AA116" s="86" t="s">
        <v>792</v>
      </c>
      <c r="AB116" s="86" t="s">
        <v>868</v>
      </c>
      <c r="AC116" s="80" t="b">
        <v>0</v>
      </c>
      <c r="AD116" s="80">
        <v>1</v>
      </c>
      <c r="AE116" s="86" t="s">
        <v>898</v>
      </c>
      <c r="AF116" s="80" t="b">
        <v>0</v>
      </c>
      <c r="AG116" s="80" t="s">
        <v>914</v>
      </c>
      <c r="AH116" s="80"/>
      <c r="AI116" s="86" t="s">
        <v>879</v>
      </c>
      <c r="AJ116" s="80" t="b">
        <v>0</v>
      </c>
      <c r="AK116" s="80">
        <v>0</v>
      </c>
      <c r="AL116" s="86" t="s">
        <v>879</v>
      </c>
      <c r="AM116" s="80" t="s">
        <v>935</v>
      </c>
      <c r="AN116" s="80" t="b">
        <v>0</v>
      </c>
      <c r="AO116" s="86" t="s">
        <v>868</v>
      </c>
      <c r="AP116" s="80" t="s">
        <v>196</v>
      </c>
      <c r="AQ116" s="80">
        <v>0</v>
      </c>
      <c r="AR116" s="80">
        <v>0</v>
      </c>
      <c r="AS116" s="80"/>
      <c r="AT116" s="80"/>
      <c r="AU116" s="80"/>
      <c r="AV116" s="80"/>
      <c r="AW116" s="80"/>
      <c r="AX116" s="80"/>
      <c r="AY116" s="80"/>
      <c r="AZ116" s="80"/>
      <c r="BA116">
        <v>1</v>
      </c>
      <c r="BB116" s="79" t="str">
        <f>REPLACE(INDEX(GroupVertices[Group],MATCH(Edges[[#This Row],[Vertex 1]],GroupVertices[Vertex],0)),1,1,"")</f>
        <v>1</v>
      </c>
      <c r="BC116" s="79" t="str">
        <f>REPLACE(INDEX(GroupVertices[Group],MATCH(Edges[[#This Row],[Vertex 2]],GroupVertices[Vertex],0)),1,1,"")</f>
        <v>1</v>
      </c>
      <c r="BD116" s="34"/>
      <c r="BE116" s="34"/>
      <c r="BF116" s="34"/>
      <c r="BG116" s="34"/>
      <c r="BH116" s="34"/>
      <c r="BI116" s="34"/>
      <c r="BJ116" s="34"/>
      <c r="BK116" s="34"/>
      <c r="BL116" s="34"/>
    </row>
    <row r="117" spans="1:64" ht="15">
      <c r="A117" s="65" t="s">
        <v>250</v>
      </c>
      <c r="B117" s="65" t="s">
        <v>304</v>
      </c>
      <c r="C117" s="66" t="s">
        <v>1555</v>
      </c>
      <c r="D117" s="67">
        <v>3</v>
      </c>
      <c r="E117" s="68" t="s">
        <v>132</v>
      </c>
      <c r="F117" s="69">
        <v>32</v>
      </c>
      <c r="G117" s="66"/>
      <c r="H117" s="70"/>
      <c r="I117" s="71"/>
      <c r="J117" s="71"/>
      <c r="K117" s="34" t="s">
        <v>65</v>
      </c>
      <c r="L117" s="78">
        <v>117</v>
      </c>
      <c r="M117" s="78"/>
      <c r="N117" s="73"/>
      <c r="O117" s="80" t="s">
        <v>311</v>
      </c>
      <c r="P117" s="82">
        <v>43510.894849537035</v>
      </c>
      <c r="Q117" s="80" t="s">
        <v>378</v>
      </c>
      <c r="R117" s="80"/>
      <c r="S117" s="80"/>
      <c r="T117" s="80" t="s">
        <v>516</v>
      </c>
      <c r="U117" s="80"/>
      <c r="V117" s="84" t="s">
        <v>570</v>
      </c>
      <c r="W117" s="82">
        <v>43510.894849537035</v>
      </c>
      <c r="X117" s="84" t="s">
        <v>659</v>
      </c>
      <c r="Y117" s="80"/>
      <c r="Z117" s="80"/>
      <c r="AA117" s="86" t="s">
        <v>793</v>
      </c>
      <c r="AB117" s="86" t="s">
        <v>869</v>
      </c>
      <c r="AC117" s="80" t="b">
        <v>0</v>
      </c>
      <c r="AD117" s="80">
        <v>0</v>
      </c>
      <c r="AE117" s="86" t="s">
        <v>899</v>
      </c>
      <c r="AF117" s="80" t="b">
        <v>0</v>
      </c>
      <c r="AG117" s="80" t="s">
        <v>914</v>
      </c>
      <c r="AH117" s="80"/>
      <c r="AI117" s="86" t="s">
        <v>879</v>
      </c>
      <c r="AJ117" s="80" t="b">
        <v>0</v>
      </c>
      <c r="AK117" s="80">
        <v>0</v>
      </c>
      <c r="AL117" s="86" t="s">
        <v>879</v>
      </c>
      <c r="AM117" s="80" t="s">
        <v>935</v>
      </c>
      <c r="AN117" s="80" t="b">
        <v>0</v>
      </c>
      <c r="AO117" s="86" t="s">
        <v>869</v>
      </c>
      <c r="AP117" s="80" t="s">
        <v>196</v>
      </c>
      <c r="AQ117" s="80">
        <v>0</v>
      </c>
      <c r="AR117" s="80">
        <v>0</v>
      </c>
      <c r="AS117" s="80"/>
      <c r="AT117" s="80"/>
      <c r="AU117" s="80"/>
      <c r="AV117" s="80"/>
      <c r="AW117" s="80"/>
      <c r="AX117" s="80"/>
      <c r="AY117" s="80"/>
      <c r="AZ117" s="80"/>
      <c r="BA117">
        <v>1</v>
      </c>
      <c r="BB117" s="79" t="str">
        <f>REPLACE(INDEX(GroupVertices[Group],MATCH(Edges[[#This Row],[Vertex 1]],GroupVertices[Vertex],0)),1,1,"")</f>
        <v>1</v>
      </c>
      <c r="BC117" s="79" t="str">
        <f>REPLACE(INDEX(GroupVertices[Group],MATCH(Edges[[#This Row],[Vertex 2]],GroupVertices[Vertex],0)),1,1,"")</f>
        <v>1</v>
      </c>
      <c r="BD117" s="34"/>
      <c r="BE117" s="34"/>
      <c r="BF117" s="34"/>
      <c r="BG117" s="34"/>
      <c r="BH117" s="34"/>
      <c r="BI117" s="34"/>
      <c r="BJ117" s="34"/>
      <c r="BK117" s="34"/>
      <c r="BL117" s="34"/>
    </row>
    <row r="118" spans="1:64" ht="15">
      <c r="A118" s="65" t="s">
        <v>261</v>
      </c>
      <c r="B118" s="65" t="s">
        <v>250</v>
      </c>
      <c r="C118" s="66" t="s">
        <v>1555</v>
      </c>
      <c r="D118" s="67">
        <v>3</v>
      </c>
      <c r="E118" s="68" t="s">
        <v>132</v>
      </c>
      <c r="F118" s="69">
        <v>32</v>
      </c>
      <c r="G118" s="66"/>
      <c r="H118" s="70"/>
      <c r="I118" s="71"/>
      <c r="J118" s="71"/>
      <c r="K118" s="34" t="s">
        <v>66</v>
      </c>
      <c r="L118" s="78">
        <v>118</v>
      </c>
      <c r="M118" s="78"/>
      <c r="N118" s="73"/>
      <c r="O118" s="80" t="s">
        <v>311</v>
      </c>
      <c r="P118" s="82">
        <v>43511.412997685184</v>
      </c>
      <c r="Q118" s="80" t="s">
        <v>379</v>
      </c>
      <c r="R118" s="80"/>
      <c r="S118" s="80"/>
      <c r="T118" s="80"/>
      <c r="U118" s="80"/>
      <c r="V118" s="84" t="s">
        <v>578</v>
      </c>
      <c r="W118" s="82">
        <v>43511.412997685184</v>
      </c>
      <c r="X118" s="84" t="s">
        <v>660</v>
      </c>
      <c r="Y118" s="80"/>
      <c r="Z118" s="80"/>
      <c r="AA118" s="86" t="s">
        <v>794</v>
      </c>
      <c r="AB118" s="86" t="s">
        <v>836</v>
      </c>
      <c r="AC118" s="80" t="b">
        <v>0</v>
      </c>
      <c r="AD118" s="80">
        <v>0</v>
      </c>
      <c r="AE118" s="86" t="s">
        <v>883</v>
      </c>
      <c r="AF118" s="80" t="b">
        <v>0</v>
      </c>
      <c r="AG118" s="80" t="s">
        <v>914</v>
      </c>
      <c r="AH118" s="80"/>
      <c r="AI118" s="86" t="s">
        <v>879</v>
      </c>
      <c r="AJ118" s="80" t="b">
        <v>0</v>
      </c>
      <c r="AK118" s="80">
        <v>0</v>
      </c>
      <c r="AL118" s="86" t="s">
        <v>879</v>
      </c>
      <c r="AM118" s="80" t="s">
        <v>928</v>
      </c>
      <c r="AN118" s="80" t="b">
        <v>0</v>
      </c>
      <c r="AO118" s="86" t="s">
        <v>836</v>
      </c>
      <c r="AP118" s="80" t="s">
        <v>196</v>
      </c>
      <c r="AQ118" s="80">
        <v>0</v>
      </c>
      <c r="AR118" s="80">
        <v>0</v>
      </c>
      <c r="AS118" s="80"/>
      <c r="AT118" s="80"/>
      <c r="AU118" s="80"/>
      <c r="AV118" s="80"/>
      <c r="AW118" s="80"/>
      <c r="AX118" s="80"/>
      <c r="AY118" s="80"/>
      <c r="AZ118" s="80"/>
      <c r="BA118">
        <v>1</v>
      </c>
      <c r="BB118" s="79" t="str">
        <f>REPLACE(INDEX(GroupVertices[Group],MATCH(Edges[[#This Row],[Vertex 1]],GroupVertices[Vertex],0)),1,1,"")</f>
        <v>1</v>
      </c>
      <c r="BC118" s="79" t="str">
        <f>REPLACE(INDEX(GroupVertices[Group],MATCH(Edges[[#This Row],[Vertex 2]],GroupVertices[Vertex],0)),1,1,"")</f>
        <v>1</v>
      </c>
      <c r="BD118" s="34"/>
      <c r="BE118" s="34"/>
      <c r="BF118" s="34"/>
      <c r="BG118" s="34"/>
      <c r="BH118" s="34"/>
      <c r="BI118" s="34"/>
      <c r="BJ118" s="34"/>
      <c r="BK118" s="34"/>
      <c r="BL118" s="34"/>
    </row>
    <row r="119" spans="1:64" ht="15">
      <c r="A119" s="65" t="s">
        <v>250</v>
      </c>
      <c r="B119" s="65" t="s">
        <v>261</v>
      </c>
      <c r="C119" s="66" t="s">
        <v>1555</v>
      </c>
      <c r="D119" s="67">
        <v>3</v>
      </c>
      <c r="E119" s="68" t="s">
        <v>132</v>
      </c>
      <c r="F119" s="69">
        <v>32</v>
      </c>
      <c r="G119" s="66"/>
      <c r="H119" s="70"/>
      <c r="I119" s="71"/>
      <c r="J119" s="71"/>
      <c r="K119" s="34" t="s">
        <v>66</v>
      </c>
      <c r="L119" s="78">
        <v>119</v>
      </c>
      <c r="M119" s="78"/>
      <c r="N119" s="73"/>
      <c r="O119" s="80" t="s">
        <v>311</v>
      </c>
      <c r="P119" s="82">
        <v>43511.728425925925</v>
      </c>
      <c r="Q119" s="80" t="s">
        <v>380</v>
      </c>
      <c r="R119" s="80"/>
      <c r="S119" s="80"/>
      <c r="T119" s="80"/>
      <c r="U119" s="80"/>
      <c r="V119" s="84" t="s">
        <v>570</v>
      </c>
      <c r="W119" s="82">
        <v>43511.728425925925</v>
      </c>
      <c r="X119" s="84" t="s">
        <v>661</v>
      </c>
      <c r="Y119" s="80"/>
      <c r="Z119" s="80"/>
      <c r="AA119" s="86" t="s">
        <v>795</v>
      </c>
      <c r="AB119" s="86" t="s">
        <v>794</v>
      </c>
      <c r="AC119" s="80" t="b">
        <v>0</v>
      </c>
      <c r="AD119" s="80">
        <v>0</v>
      </c>
      <c r="AE119" s="86" t="s">
        <v>900</v>
      </c>
      <c r="AF119" s="80" t="b">
        <v>0</v>
      </c>
      <c r="AG119" s="80" t="s">
        <v>914</v>
      </c>
      <c r="AH119" s="80"/>
      <c r="AI119" s="86" t="s">
        <v>879</v>
      </c>
      <c r="AJ119" s="80" t="b">
        <v>0</v>
      </c>
      <c r="AK119" s="80">
        <v>0</v>
      </c>
      <c r="AL119" s="86" t="s">
        <v>879</v>
      </c>
      <c r="AM119" s="80" t="s">
        <v>935</v>
      </c>
      <c r="AN119" s="80" t="b">
        <v>0</v>
      </c>
      <c r="AO119" s="86" t="s">
        <v>794</v>
      </c>
      <c r="AP119" s="80" t="s">
        <v>196</v>
      </c>
      <c r="AQ119" s="80">
        <v>0</v>
      </c>
      <c r="AR119" s="80">
        <v>0</v>
      </c>
      <c r="AS119" s="80"/>
      <c r="AT119" s="80"/>
      <c r="AU119" s="80"/>
      <c r="AV119" s="80"/>
      <c r="AW119" s="80"/>
      <c r="AX119" s="80"/>
      <c r="AY119" s="80"/>
      <c r="AZ119" s="80"/>
      <c r="BA119">
        <v>1</v>
      </c>
      <c r="BB119" s="79" t="str">
        <f>REPLACE(INDEX(GroupVertices[Group],MATCH(Edges[[#This Row],[Vertex 1]],GroupVertices[Vertex],0)),1,1,"")</f>
        <v>1</v>
      </c>
      <c r="BC119" s="79" t="str">
        <f>REPLACE(INDEX(GroupVertices[Group],MATCH(Edges[[#This Row],[Vertex 2]],GroupVertices[Vertex],0)),1,1,"")</f>
        <v>1</v>
      </c>
      <c r="BD119" s="34"/>
      <c r="BE119" s="34"/>
      <c r="BF119" s="34"/>
      <c r="BG119" s="34"/>
      <c r="BH119" s="34"/>
      <c r="BI119" s="34"/>
      <c r="BJ119" s="34"/>
      <c r="BK119" s="34"/>
      <c r="BL119" s="34"/>
    </row>
    <row r="120" spans="1:64" ht="15">
      <c r="A120" s="65" t="s">
        <v>250</v>
      </c>
      <c r="B120" s="65" t="s">
        <v>305</v>
      </c>
      <c r="C120" s="66" t="s">
        <v>1555</v>
      </c>
      <c r="D120" s="67">
        <v>3</v>
      </c>
      <c r="E120" s="68" t="s">
        <v>132</v>
      </c>
      <c r="F120" s="69">
        <v>32</v>
      </c>
      <c r="G120" s="66"/>
      <c r="H120" s="70"/>
      <c r="I120" s="71"/>
      <c r="J120" s="71"/>
      <c r="K120" s="34" t="s">
        <v>65</v>
      </c>
      <c r="L120" s="78">
        <v>120</v>
      </c>
      <c r="M120" s="78"/>
      <c r="N120" s="73"/>
      <c r="O120" s="80" t="s">
        <v>311</v>
      </c>
      <c r="P120" s="82">
        <v>43511.74018518518</v>
      </c>
      <c r="Q120" s="80" t="s">
        <v>381</v>
      </c>
      <c r="R120" s="80"/>
      <c r="S120" s="80"/>
      <c r="T120" s="80"/>
      <c r="U120" s="80"/>
      <c r="V120" s="84" t="s">
        <v>570</v>
      </c>
      <c r="W120" s="82">
        <v>43511.74018518518</v>
      </c>
      <c r="X120" s="84" t="s">
        <v>662</v>
      </c>
      <c r="Y120" s="80"/>
      <c r="Z120" s="80"/>
      <c r="AA120" s="86" t="s">
        <v>796</v>
      </c>
      <c r="AB120" s="86" t="s">
        <v>870</v>
      </c>
      <c r="AC120" s="80" t="b">
        <v>0</v>
      </c>
      <c r="AD120" s="80">
        <v>0</v>
      </c>
      <c r="AE120" s="86" t="s">
        <v>901</v>
      </c>
      <c r="AF120" s="80" t="b">
        <v>0</v>
      </c>
      <c r="AG120" s="80" t="s">
        <v>914</v>
      </c>
      <c r="AH120" s="80"/>
      <c r="AI120" s="86" t="s">
        <v>879</v>
      </c>
      <c r="AJ120" s="80" t="b">
        <v>0</v>
      </c>
      <c r="AK120" s="80">
        <v>0</v>
      </c>
      <c r="AL120" s="86" t="s">
        <v>879</v>
      </c>
      <c r="AM120" s="80" t="s">
        <v>935</v>
      </c>
      <c r="AN120" s="80" t="b">
        <v>0</v>
      </c>
      <c r="AO120" s="86" t="s">
        <v>870</v>
      </c>
      <c r="AP120" s="80" t="s">
        <v>196</v>
      </c>
      <c r="AQ120" s="80">
        <v>0</v>
      </c>
      <c r="AR120" s="80">
        <v>0</v>
      </c>
      <c r="AS120" s="80"/>
      <c r="AT120" s="80"/>
      <c r="AU120" s="80"/>
      <c r="AV120" s="80"/>
      <c r="AW120" s="80"/>
      <c r="AX120" s="80"/>
      <c r="AY120" s="80"/>
      <c r="AZ120" s="80"/>
      <c r="BA120">
        <v>1</v>
      </c>
      <c r="BB120" s="79" t="str">
        <f>REPLACE(INDEX(GroupVertices[Group],MATCH(Edges[[#This Row],[Vertex 1]],GroupVertices[Vertex],0)),1,1,"")</f>
        <v>1</v>
      </c>
      <c r="BC120" s="79" t="str">
        <f>REPLACE(INDEX(GroupVertices[Group],MATCH(Edges[[#This Row],[Vertex 2]],GroupVertices[Vertex],0)),1,1,"")</f>
        <v>1</v>
      </c>
      <c r="BD120" s="34"/>
      <c r="BE120" s="34"/>
      <c r="BF120" s="34"/>
      <c r="BG120" s="34"/>
      <c r="BH120" s="34"/>
      <c r="BI120" s="34"/>
      <c r="BJ120" s="34"/>
      <c r="BK120" s="34"/>
      <c r="BL120" s="34"/>
    </row>
    <row r="121" spans="1:64" ht="15">
      <c r="A121" s="65" t="s">
        <v>250</v>
      </c>
      <c r="B121" s="65" t="s">
        <v>306</v>
      </c>
      <c r="C121" s="66" t="s">
        <v>1555</v>
      </c>
      <c r="D121" s="67">
        <v>3</v>
      </c>
      <c r="E121" s="68" t="s">
        <v>132</v>
      </c>
      <c r="F121" s="69">
        <v>32</v>
      </c>
      <c r="G121" s="66"/>
      <c r="H121" s="70"/>
      <c r="I121" s="71"/>
      <c r="J121" s="71"/>
      <c r="K121" s="34" t="s">
        <v>65</v>
      </c>
      <c r="L121" s="78">
        <v>121</v>
      </c>
      <c r="M121" s="78"/>
      <c r="N121" s="73"/>
      <c r="O121" s="80" t="s">
        <v>311</v>
      </c>
      <c r="P121" s="82">
        <v>43511.742893518516</v>
      </c>
      <c r="Q121" s="80" t="s">
        <v>382</v>
      </c>
      <c r="R121" s="80"/>
      <c r="S121" s="80"/>
      <c r="T121" s="80"/>
      <c r="U121" s="80"/>
      <c r="V121" s="84" t="s">
        <v>570</v>
      </c>
      <c r="W121" s="82">
        <v>43511.742893518516</v>
      </c>
      <c r="X121" s="84" t="s">
        <v>663</v>
      </c>
      <c r="Y121" s="80"/>
      <c r="Z121" s="80"/>
      <c r="AA121" s="86" t="s">
        <v>797</v>
      </c>
      <c r="AB121" s="86" t="s">
        <v>871</v>
      </c>
      <c r="AC121" s="80" t="b">
        <v>0</v>
      </c>
      <c r="AD121" s="80">
        <v>0</v>
      </c>
      <c r="AE121" s="86" t="s">
        <v>902</v>
      </c>
      <c r="AF121" s="80" t="b">
        <v>0</v>
      </c>
      <c r="AG121" s="80" t="s">
        <v>914</v>
      </c>
      <c r="AH121" s="80"/>
      <c r="AI121" s="86" t="s">
        <v>879</v>
      </c>
      <c r="AJ121" s="80" t="b">
        <v>0</v>
      </c>
      <c r="AK121" s="80">
        <v>0</v>
      </c>
      <c r="AL121" s="86" t="s">
        <v>879</v>
      </c>
      <c r="AM121" s="80" t="s">
        <v>935</v>
      </c>
      <c r="AN121" s="80" t="b">
        <v>0</v>
      </c>
      <c r="AO121" s="86" t="s">
        <v>871</v>
      </c>
      <c r="AP121" s="80" t="s">
        <v>196</v>
      </c>
      <c r="AQ121" s="80">
        <v>0</v>
      </c>
      <c r="AR121" s="80">
        <v>0</v>
      </c>
      <c r="AS121" s="80"/>
      <c r="AT121" s="80"/>
      <c r="AU121" s="80"/>
      <c r="AV121" s="80"/>
      <c r="AW121" s="80"/>
      <c r="AX121" s="80"/>
      <c r="AY121" s="80"/>
      <c r="AZ121" s="80"/>
      <c r="BA121">
        <v>1</v>
      </c>
      <c r="BB121" s="79" t="str">
        <f>REPLACE(INDEX(GroupVertices[Group],MATCH(Edges[[#This Row],[Vertex 1]],GroupVertices[Vertex],0)),1,1,"")</f>
        <v>1</v>
      </c>
      <c r="BC121" s="79" t="str">
        <f>REPLACE(INDEX(GroupVertices[Group],MATCH(Edges[[#This Row],[Vertex 2]],GroupVertices[Vertex],0)),1,1,"")</f>
        <v>1</v>
      </c>
      <c r="BD121" s="34"/>
      <c r="BE121" s="34"/>
      <c r="BF121" s="34"/>
      <c r="BG121" s="34"/>
      <c r="BH121" s="34"/>
      <c r="BI121" s="34"/>
      <c r="BJ121" s="34"/>
      <c r="BK121" s="34"/>
      <c r="BL121" s="34"/>
    </row>
    <row r="122" spans="1:64" ht="15">
      <c r="A122" s="65" t="s">
        <v>262</v>
      </c>
      <c r="B122" s="65" t="s">
        <v>250</v>
      </c>
      <c r="C122" s="66" t="s">
        <v>1555</v>
      </c>
      <c r="D122" s="67">
        <v>3</v>
      </c>
      <c r="E122" s="68" t="s">
        <v>132</v>
      </c>
      <c r="F122" s="69">
        <v>32</v>
      </c>
      <c r="G122" s="66"/>
      <c r="H122" s="70"/>
      <c r="I122" s="71"/>
      <c r="J122" s="71"/>
      <c r="K122" s="34" t="s">
        <v>66</v>
      </c>
      <c r="L122" s="78">
        <v>122</v>
      </c>
      <c r="M122" s="78"/>
      <c r="N122" s="73"/>
      <c r="O122" s="80" t="s">
        <v>311</v>
      </c>
      <c r="P122" s="82">
        <v>43511.74251157408</v>
      </c>
      <c r="Q122" s="80" t="s">
        <v>383</v>
      </c>
      <c r="R122" s="80"/>
      <c r="S122" s="80"/>
      <c r="T122" s="80"/>
      <c r="U122" s="80"/>
      <c r="V122" s="84" t="s">
        <v>579</v>
      </c>
      <c r="W122" s="82">
        <v>43511.74251157408</v>
      </c>
      <c r="X122" s="84" t="s">
        <v>664</v>
      </c>
      <c r="Y122" s="80"/>
      <c r="Z122" s="80"/>
      <c r="AA122" s="86" t="s">
        <v>798</v>
      </c>
      <c r="AB122" s="86" t="s">
        <v>799</v>
      </c>
      <c r="AC122" s="80" t="b">
        <v>0</v>
      </c>
      <c r="AD122" s="80">
        <v>0</v>
      </c>
      <c r="AE122" s="86" t="s">
        <v>883</v>
      </c>
      <c r="AF122" s="80" t="b">
        <v>0</v>
      </c>
      <c r="AG122" s="80" t="s">
        <v>914</v>
      </c>
      <c r="AH122" s="80"/>
      <c r="AI122" s="86" t="s">
        <v>879</v>
      </c>
      <c r="AJ122" s="80" t="b">
        <v>0</v>
      </c>
      <c r="AK122" s="80">
        <v>0</v>
      </c>
      <c r="AL122" s="86" t="s">
        <v>879</v>
      </c>
      <c r="AM122" s="80" t="s">
        <v>930</v>
      </c>
      <c r="AN122" s="80" t="b">
        <v>0</v>
      </c>
      <c r="AO122" s="86" t="s">
        <v>799</v>
      </c>
      <c r="AP122" s="80" t="s">
        <v>196</v>
      </c>
      <c r="AQ122" s="80">
        <v>0</v>
      </c>
      <c r="AR122" s="80">
        <v>0</v>
      </c>
      <c r="AS122" s="80"/>
      <c r="AT122" s="80"/>
      <c r="AU122" s="80"/>
      <c r="AV122" s="80"/>
      <c r="AW122" s="80"/>
      <c r="AX122" s="80"/>
      <c r="AY122" s="80"/>
      <c r="AZ122" s="80"/>
      <c r="BA122">
        <v>1</v>
      </c>
      <c r="BB122" s="79" t="str">
        <f>REPLACE(INDEX(GroupVertices[Group],MATCH(Edges[[#This Row],[Vertex 1]],GroupVertices[Vertex],0)),1,1,"")</f>
        <v>1</v>
      </c>
      <c r="BC122" s="79" t="str">
        <f>REPLACE(INDEX(GroupVertices[Group],MATCH(Edges[[#This Row],[Vertex 2]],GroupVertices[Vertex],0)),1,1,"")</f>
        <v>1</v>
      </c>
      <c r="BD122" s="34"/>
      <c r="BE122" s="34"/>
      <c r="BF122" s="34"/>
      <c r="BG122" s="34"/>
      <c r="BH122" s="34"/>
      <c r="BI122" s="34"/>
      <c r="BJ122" s="34"/>
      <c r="BK122" s="34"/>
      <c r="BL122" s="34"/>
    </row>
    <row r="123" spans="1:64" ht="15">
      <c r="A123" s="65" t="s">
        <v>250</v>
      </c>
      <c r="B123" s="65" t="s">
        <v>262</v>
      </c>
      <c r="C123" s="66" t="s">
        <v>1556</v>
      </c>
      <c r="D123" s="67">
        <v>4.75</v>
      </c>
      <c r="E123" s="68" t="s">
        <v>136</v>
      </c>
      <c r="F123" s="69">
        <v>29.4</v>
      </c>
      <c r="G123" s="66"/>
      <c r="H123" s="70"/>
      <c r="I123" s="71"/>
      <c r="J123" s="71"/>
      <c r="K123" s="34" t="s">
        <v>66</v>
      </c>
      <c r="L123" s="78">
        <v>123</v>
      </c>
      <c r="M123" s="78"/>
      <c r="N123" s="73"/>
      <c r="O123" s="80" t="s">
        <v>311</v>
      </c>
      <c r="P123" s="82">
        <v>43511.74171296296</v>
      </c>
      <c r="Q123" s="80" t="s">
        <v>384</v>
      </c>
      <c r="R123" s="80"/>
      <c r="S123" s="80"/>
      <c r="T123" s="80"/>
      <c r="U123" s="80"/>
      <c r="V123" s="84" t="s">
        <v>570</v>
      </c>
      <c r="W123" s="82">
        <v>43511.74171296296</v>
      </c>
      <c r="X123" s="84" t="s">
        <v>665</v>
      </c>
      <c r="Y123" s="80"/>
      <c r="Z123" s="80"/>
      <c r="AA123" s="86" t="s">
        <v>799</v>
      </c>
      <c r="AB123" s="86" t="s">
        <v>872</v>
      </c>
      <c r="AC123" s="80" t="b">
        <v>0</v>
      </c>
      <c r="AD123" s="80">
        <v>0</v>
      </c>
      <c r="AE123" s="86" t="s">
        <v>903</v>
      </c>
      <c r="AF123" s="80" t="b">
        <v>0</v>
      </c>
      <c r="AG123" s="80" t="s">
        <v>914</v>
      </c>
      <c r="AH123" s="80"/>
      <c r="AI123" s="86" t="s">
        <v>879</v>
      </c>
      <c r="AJ123" s="80" t="b">
        <v>0</v>
      </c>
      <c r="AK123" s="80">
        <v>0</v>
      </c>
      <c r="AL123" s="86" t="s">
        <v>879</v>
      </c>
      <c r="AM123" s="80" t="s">
        <v>935</v>
      </c>
      <c r="AN123" s="80" t="b">
        <v>0</v>
      </c>
      <c r="AO123" s="86" t="s">
        <v>872</v>
      </c>
      <c r="AP123" s="80" t="s">
        <v>196</v>
      </c>
      <c r="AQ123" s="80">
        <v>0</v>
      </c>
      <c r="AR123" s="80">
        <v>0</v>
      </c>
      <c r="AS123" s="80"/>
      <c r="AT123" s="80"/>
      <c r="AU123" s="80"/>
      <c r="AV123" s="80"/>
      <c r="AW123" s="80"/>
      <c r="AX123" s="80"/>
      <c r="AY123" s="80"/>
      <c r="AZ123" s="80"/>
      <c r="BA123">
        <v>2</v>
      </c>
      <c r="BB123" s="79" t="str">
        <f>REPLACE(INDEX(GroupVertices[Group],MATCH(Edges[[#This Row],[Vertex 1]],GroupVertices[Vertex],0)),1,1,"")</f>
        <v>1</v>
      </c>
      <c r="BC123" s="79" t="str">
        <f>REPLACE(INDEX(GroupVertices[Group],MATCH(Edges[[#This Row],[Vertex 2]],GroupVertices[Vertex],0)),1,1,"")</f>
        <v>1</v>
      </c>
      <c r="BD123" s="34"/>
      <c r="BE123" s="34"/>
      <c r="BF123" s="34"/>
      <c r="BG123" s="34"/>
      <c r="BH123" s="34"/>
      <c r="BI123" s="34"/>
      <c r="BJ123" s="34"/>
      <c r="BK123" s="34"/>
      <c r="BL123" s="34"/>
    </row>
    <row r="124" spans="1:64" ht="15">
      <c r="A124" s="65" t="s">
        <v>250</v>
      </c>
      <c r="B124" s="65" t="s">
        <v>262</v>
      </c>
      <c r="C124" s="66" t="s">
        <v>1556</v>
      </c>
      <c r="D124" s="67">
        <v>4.75</v>
      </c>
      <c r="E124" s="68" t="s">
        <v>136</v>
      </c>
      <c r="F124" s="69">
        <v>29.4</v>
      </c>
      <c r="G124" s="66"/>
      <c r="H124" s="70"/>
      <c r="I124" s="71"/>
      <c r="J124" s="71"/>
      <c r="K124" s="34" t="s">
        <v>66</v>
      </c>
      <c r="L124" s="78">
        <v>124</v>
      </c>
      <c r="M124" s="78"/>
      <c r="N124" s="73"/>
      <c r="O124" s="80" t="s">
        <v>311</v>
      </c>
      <c r="P124" s="82">
        <v>43511.79900462963</v>
      </c>
      <c r="Q124" s="80" t="s">
        <v>385</v>
      </c>
      <c r="R124" s="80"/>
      <c r="S124" s="80"/>
      <c r="T124" s="80"/>
      <c r="U124" s="80"/>
      <c r="V124" s="84" t="s">
        <v>570</v>
      </c>
      <c r="W124" s="82">
        <v>43511.79900462963</v>
      </c>
      <c r="X124" s="84" t="s">
        <v>666</v>
      </c>
      <c r="Y124" s="80"/>
      <c r="Z124" s="80"/>
      <c r="AA124" s="86" t="s">
        <v>800</v>
      </c>
      <c r="AB124" s="86" t="s">
        <v>798</v>
      </c>
      <c r="AC124" s="80" t="b">
        <v>0</v>
      </c>
      <c r="AD124" s="80">
        <v>0</v>
      </c>
      <c r="AE124" s="86" t="s">
        <v>903</v>
      </c>
      <c r="AF124" s="80" t="b">
        <v>0</v>
      </c>
      <c r="AG124" s="80" t="s">
        <v>914</v>
      </c>
      <c r="AH124" s="80"/>
      <c r="AI124" s="86" t="s">
        <v>879</v>
      </c>
      <c r="AJ124" s="80" t="b">
        <v>0</v>
      </c>
      <c r="AK124" s="80">
        <v>0</v>
      </c>
      <c r="AL124" s="86" t="s">
        <v>879</v>
      </c>
      <c r="AM124" s="80" t="s">
        <v>935</v>
      </c>
      <c r="AN124" s="80" t="b">
        <v>0</v>
      </c>
      <c r="AO124" s="86" t="s">
        <v>798</v>
      </c>
      <c r="AP124" s="80" t="s">
        <v>196</v>
      </c>
      <c r="AQ124" s="80">
        <v>0</v>
      </c>
      <c r="AR124" s="80">
        <v>0</v>
      </c>
      <c r="AS124" s="80"/>
      <c r="AT124" s="80"/>
      <c r="AU124" s="80"/>
      <c r="AV124" s="80"/>
      <c r="AW124" s="80"/>
      <c r="AX124" s="80"/>
      <c r="AY124" s="80"/>
      <c r="AZ124" s="80"/>
      <c r="BA124">
        <v>2</v>
      </c>
      <c r="BB124" s="79" t="str">
        <f>REPLACE(INDEX(GroupVertices[Group],MATCH(Edges[[#This Row],[Vertex 1]],GroupVertices[Vertex],0)),1,1,"")</f>
        <v>1</v>
      </c>
      <c r="BC124" s="79" t="str">
        <f>REPLACE(INDEX(GroupVertices[Group],MATCH(Edges[[#This Row],[Vertex 2]],GroupVertices[Vertex],0)),1,1,"")</f>
        <v>1</v>
      </c>
      <c r="BD124" s="34"/>
      <c r="BE124" s="34"/>
      <c r="BF124" s="34"/>
      <c r="BG124" s="34"/>
      <c r="BH124" s="34"/>
      <c r="BI124" s="34"/>
      <c r="BJ124" s="34"/>
      <c r="BK124" s="34"/>
      <c r="BL124" s="34"/>
    </row>
    <row r="125" spans="1:64" ht="15">
      <c r="A125" s="65" t="s">
        <v>263</v>
      </c>
      <c r="B125" s="65" t="s">
        <v>250</v>
      </c>
      <c r="C125" s="66" t="s">
        <v>1558</v>
      </c>
      <c r="D125" s="67">
        <v>6.5</v>
      </c>
      <c r="E125" s="68" t="s">
        <v>136</v>
      </c>
      <c r="F125" s="69">
        <v>26.8</v>
      </c>
      <c r="G125" s="66"/>
      <c r="H125" s="70"/>
      <c r="I125" s="71"/>
      <c r="J125" s="71"/>
      <c r="K125" s="34" t="s">
        <v>66</v>
      </c>
      <c r="L125" s="78">
        <v>125</v>
      </c>
      <c r="M125" s="78"/>
      <c r="N125" s="73"/>
      <c r="O125" s="80" t="s">
        <v>311</v>
      </c>
      <c r="P125" s="82">
        <v>43510.766076388885</v>
      </c>
      <c r="Q125" s="80" t="s">
        <v>386</v>
      </c>
      <c r="R125" s="80"/>
      <c r="S125" s="80"/>
      <c r="T125" s="80"/>
      <c r="U125" s="80"/>
      <c r="V125" s="84" t="s">
        <v>580</v>
      </c>
      <c r="W125" s="82">
        <v>43510.766076388885</v>
      </c>
      <c r="X125" s="84" t="s">
        <v>667</v>
      </c>
      <c r="Y125" s="80"/>
      <c r="Z125" s="80"/>
      <c r="AA125" s="86" t="s">
        <v>801</v>
      </c>
      <c r="AB125" s="80"/>
      <c r="AC125" s="80" t="b">
        <v>0</v>
      </c>
      <c r="AD125" s="80">
        <v>0</v>
      </c>
      <c r="AE125" s="86" t="s">
        <v>883</v>
      </c>
      <c r="AF125" s="80" t="b">
        <v>0</v>
      </c>
      <c r="AG125" s="80" t="s">
        <v>914</v>
      </c>
      <c r="AH125" s="80"/>
      <c r="AI125" s="86" t="s">
        <v>879</v>
      </c>
      <c r="AJ125" s="80" t="b">
        <v>0</v>
      </c>
      <c r="AK125" s="80">
        <v>0</v>
      </c>
      <c r="AL125" s="86" t="s">
        <v>879</v>
      </c>
      <c r="AM125" s="80" t="s">
        <v>929</v>
      </c>
      <c r="AN125" s="80" t="b">
        <v>0</v>
      </c>
      <c r="AO125" s="86" t="s">
        <v>801</v>
      </c>
      <c r="AP125" s="80" t="s">
        <v>196</v>
      </c>
      <c r="AQ125" s="80">
        <v>0</v>
      </c>
      <c r="AR125" s="80">
        <v>0</v>
      </c>
      <c r="AS125" s="80"/>
      <c r="AT125" s="80"/>
      <c r="AU125" s="80"/>
      <c r="AV125" s="80"/>
      <c r="AW125" s="80"/>
      <c r="AX125" s="80"/>
      <c r="AY125" s="80"/>
      <c r="AZ125" s="80"/>
      <c r="BA125">
        <v>3</v>
      </c>
      <c r="BB125" s="79" t="str">
        <f>REPLACE(INDEX(GroupVertices[Group],MATCH(Edges[[#This Row],[Vertex 1]],GroupVertices[Vertex],0)),1,1,"")</f>
        <v>1</v>
      </c>
      <c r="BC125" s="79" t="str">
        <f>REPLACE(INDEX(GroupVertices[Group],MATCH(Edges[[#This Row],[Vertex 2]],GroupVertices[Vertex],0)),1,1,"")</f>
        <v>1</v>
      </c>
      <c r="BD125" s="34"/>
      <c r="BE125" s="34"/>
      <c r="BF125" s="34"/>
      <c r="BG125" s="34"/>
      <c r="BH125" s="34"/>
      <c r="BI125" s="34"/>
      <c r="BJ125" s="34"/>
      <c r="BK125" s="34"/>
      <c r="BL125" s="34"/>
    </row>
    <row r="126" spans="1:64" ht="15">
      <c r="A126" s="65" t="s">
        <v>263</v>
      </c>
      <c r="B126" s="65" t="s">
        <v>250</v>
      </c>
      <c r="C126" s="66" t="s">
        <v>1558</v>
      </c>
      <c r="D126" s="67">
        <v>6.5</v>
      </c>
      <c r="E126" s="68" t="s">
        <v>136</v>
      </c>
      <c r="F126" s="69">
        <v>26.8</v>
      </c>
      <c r="G126" s="66"/>
      <c r="H126" s="70"/>
      <c r="I126" s="71"/>
      <c r="J126" s="71"/>
      <c r="K126" s="34" t="s">
        <v>66</v>
      </c>
      <c r="L126" s="78">
        <v>126</v>
      </c>
      <c r="M126" s="78"/>
      <c r="N126" s="73"/>
      <c r="O126" s="80" t="s">
        <v>311</v>
      </c>
      <c r="P126" s="82">
        <v>43511.82677083334</v>
      </c>
      <c r="Q126" s="80" t="s">
        <v>387</v>
      </c>
      <c r="R126" s="80"/>
      <c r="S126" s="80"/>
      <c r="T126" s="80"/>
      <c r="U126" s="80"/>
      <c r="V126" s="84" t="s">
        <v>580</v>
      </c>
      <c r="W126" s="82">
        <v>43511.82677083334</v>
      </c>
      <c r="X126" s="84" t="s">
        <v>668</v>
      </c>
      <c r="Y126" s="80"/>
      <c r="Z126" s="80"/>
      <c r="AA126" s="86" t="s">
        <v>802</v>
      </c>
      <c r="AB126" s="86" t="s">
        <v>804</v>
      </c>
      <c r="AC126" s="80" t="b">
        <v>0</v>
      </c>
      <c r="AD126" s="80">
        <v>0</v>
      </c>
      <c r="AE126" s="86" t="s">
        <v>883</v>
      </c>
      <c r="AF126" s="80" t="b">
        <v>0</v>
      </c>
      <c r="AG126" s="80" t="s">
        <v>914</v>
      </c>
      <c r="AH126" s="80"/>
      <c r="AI126" s="86" t="s">
        <v>879</v>
      </c>
      <c r="AJ126" s="80" t="b">
        <v>0</v>
      </c>
      <c r="AK126" s="80">
        <v>0</v>
      </c>
      <c r="AL126" s="86" t="s">
        <v>879</v>
      </c>
      <c r="AM126" s="80" t="s">
        <v>929</v>
      </c>
      <c r="AN126" s="80" t="b">
        <v>0</v>
      </c>
      <c r="AO126" s="86" t="s">
        <v>804</v>
      </c>
      <c r="AP126" s="80" t="s">
        <v>196</v>
      </c>
      <c r="AQ126" s="80">
        <v>0</v>
      </c>
      <c r="AR126" s="80">
        <v>0</v>
      </c>
      <c r="AS126" s="80"/>
      <c r="AT126" s="80"/>
      <c r="AU126" s="80"/>
      <c r="AV126" s="80"/>
      <c r="AW126" s="80"/>
      <c r="AX126" s="80"/>
      <c r="AY126" s="80"/>
      <c r="AZ126" s="80"/>
      <c r="BA126">
        <v>3</v>
      </c>
      <c r="BB126" s="79" t="str">
        <f>REPLACE(INDEX(GroupVertices[Group],MATCH(Edges[[#This Row],[Vertex 1]],GroupVertices[Vertex],0)),1,1,"")</f>
        <v>1</v>
      </c>
      <c r="BC126" s="79" t="str">
        <f>REPLACE(INDEX(GroupVertices[Group],MATCH(Edges[[#This Row],[Vertex 2]],GroupVertices[Vertex],0)),1,1,"")</f>
        <v>1</v>
      </c>
      <c r="BD126" s="34"/>
      <c r="BE126" s="34"/>
      <c r="BF126" s="34"/>
      <c r="BG126" s="34"/>
      <c r="BH126" s="34"/>
      <c r="BI126" s="34"/>
      <c r="BJ126" s="34"/>
      <c r="BK126" s="34"/>
      <c r="BL126" s="34"/>
    </row>
    <row r="127" spans="1:64" ht="15">
      <c r="A127" s="65" t="s">
        <v>263</v>
      </c>
      <c r="B127" s="65" t="s">
        <v>250</v>
      </c>
      <c r="C127" s="66" t="s">
        <v>1558</v>
      </c>
      <c r="D127" s="67">
        <v>6.5</v>
      </c>
      <c r="E127" s="68" t="s">
        <v>136</v>
      </c>
      <c r="F127" s="69">
        <v>26.8</v>
      </c>
      <c r="G127" s="66"/>
      <c r="H127" s="70"/>
      <c r="I127" s="71"/>
      <c r="J127" s="71"/>
      <c r="K127" s="34" t="s">
        <v>66</v>
      </c>
      <c r="L127" s="78">
        <v>127</v>
      </c>
      <c r="M127" s="78"/>
      <c r="N127" s="73"/>
      <c r="O127" s="80" t="s">
        <v>311</v>
      </c>
      <c r="P127" s="82">
        <v>43511.85638888889</v>
      </c>
      <c r="Q127" s="80" t="s">
        <v>388</v>
      </c>
      <c r="R127" s="80"/>
      <c r="S127" s="80"/>
      <c r="T127" s="80"/>
      <c r="U127" s="80"/>
      <c r="V127" s="84" t="s">
        <v>580</v>
      </c>
      <c r="W127" s="82">
        <v>43511.85638888889</v>
      </c>
      <c r="X127" s="84" t="s">
        <v>669</v>
      </c>
      <c r="Y127" s="80"/>
      <c r="Z127" s="80"/>
      <c r="AA127" s="86" t="s">
        <v>803</v>
      </c>
      <c r="AB127" s="86" t="s">
        <v>805</v>
      </c>
      <c r="AC127" s="80" t="b">
        <v>0</v>
      </c>
      <c r="AD127" s="80">
        <v>0</v>
      </c>
      <c r="AE127" s="86" t="s">
        <v>883</v>
      </c>
      <c r="AF127" s="80" t="b">
        <v>0</v>
      </c>
      <c r="AG127" s="80" t="s">
        <v>914</v>
      </c>
      <c r="AH127" s="80"/>
      <c r="AI127" s="86" t="s">
        <v>879</v>
      </c>
      <c r="AJ127" s="80" t="b">
        <v>0</v>
      </c>
      <c r="AK127" s="80">
        <v>0</v>
      </c>
      <c r="AL127" s="86" t="s">
        <v>879</v>
      </c>
      <c r="AM127" s="80" t="s">
        <v>929</v>
      </c>
      <c r="AN127" s="80" t="b">
        <v>0</v>
      </c>
      <c r="AO127" s="86" t="s">
        <v>805</v>
      </c>
      <c r="AP127" s="80" t="s">
        <v>196</v>
      </c>
      <c r="AQ127" s="80">
        <v>0</v>
      </c>
      <c r="AR127" s="80">
        <v>0</v>
      </c>
      <c r="AS127" s="80"/>
      <c r="AT127" s="80"/>
      <c r="AU127" s="80"/>
      <c r="AV127" s="80"/>
      <c r="AW127" s="80"/>
      <c r="AX127" s="80"/>
      <c r="AY127" s="80"/>
      <c r="AZ127" s="80"/>
      <c r="BA127">
        <v>3</v>
      </c>
      <c r="BB127" s="79" t="str">
        <f>REPLACE(INDEX(GroupVertices[Group],MATCH(Edges[[#This Row],[Vertex 1]],GroupVertices[Vertex],0)),1,1,"")</f>
        <v>1</v>
      </c>
      <c r="BC127" s="79" t="str">
        <f>REPLACE(INDEX(GroupVertices[Group],MATCH(Edges[[#This Row],[Vertex 2]],GroupVertices[Vertex],0)),1,1,"")</f>
        <v>1</v>
      </c>
      <c r="BD127" s="34"/>
      <c r="BE127" s="34"/>
      <c r="BF127" s="34"/>
      <c r="BG127" s="34"/>
      <c r="BH127" s="34"/>
      <c r="BI127" s="34"/>
      <c r="BJ127" s="34"/>
      <c r="BK127" s="34"/>
      <c r="BL127" s="34"/>
    </row>
    <row r="128" spans="1:64" ht="15">
      <c r="A128" s="65" t="s">
        <v>250</v>
      </c>
      <c r="B128" s="65" t="s">
        <v>263</v>
      </c>
      <c r="C128" s="66" t="s">
        <v>1556</v>
      </c>
      <c r="D128" s="67">
        <v>4.75</v>
      </c>
      <c r="E128" s="68" t="s">
        <v>136</v>
      </c>
      <c r="F128" s="69">
        <v>29.4</v>
      </c>
      <c r="G128" s="66"/>
      <c r="H128" s="70"/>
      <c r="I128" s="71"/>
      <c r="J128" s="71"/>
      <c r="K128" s="34" t="s">
        <v>66</v>
      </c>
      <c r="L128" s="78">
        <v>128</v>
      </c>
      <c r="M128" s="78"/>
      <c r="N128" s="73"/>
      <c r="O128" s="80" t="s">
        <v>311</v>
      </c>
      <c r="P128" s="82">
        <v>43511.80504629629</v>
      </c>
      <c r="Q128" s="80" t="s">
        <v>389</v>
      </c>
      <c r="R128" s="84" t="s">
        <v>459</v>
      </c>
      <c r="S128" s="80" t="s">
        <v>488</v>
      </c>
      <c r="T128" s="80"/>
      <c r="U128" s="80"/>
      <c r="V128" s="84" t="s">
        <v>570</v>
      </c>
      <c r="W128" s="82">
        <v>43511.80504629629</v>
      </c>
      <c r="X128" s="84" t="s">
        <v>670</v>
      </c>
      <c r="Y128" s="80"/>
      <c r="Z128" s="80"/>
      <c r="AA128" s="86" t="s">
        <v>804</v>
      </c>
      <c r="AB128" s="86" t="s">
        <v>801</v>
      </c>
      <c r="AC128" s="80" t="b">
        <v>0</v>
      </c>
      <c r="AD128" s="80">
        <v>0</v>
      </c>
      <c r="AE128" s="86" t="s">
        <v>904</v>
      </c>
      <c r="AF128" s="80" t="b">
        <v>0</v>
      </c>
      <c r="AG128" s="80" t="s">
        <v>914</v>
      </c>
      <c r="AH128" s="80"/>
      <c r="AI128" s="86" t="s">
        <v>879</v>
      </c>
      <c r="AJ128" s="80" t="b">
        <v>0</v>
      </c>
      <c r="AK128" s="80">
        <v>0</v>
      </c>
      <c r="AL128" s="86" t="s">
        <v>879</v>
      </c>
      <c r="AM128" s="80" t="s">
        <v>932</v>
      </c>
      <c r="AN128" s="80" t="b">
        <v>0</v>
      </c>
      <c r="AO128" s="86" t="s">
        <v>801</v>
      </c>
      <c r="AP128" s="80" t="s">
        <v>196</v>
      </c>
      <c r="AQ128" s="80">
        <v>0</v>
      </c>
      <c r="AR128" s="80">
        <v>0</v>
      </c>
      <c r="AS128" s="80"/>
      <c r="AT128" s="80"/>
      <c r="AU128" s="80"/>
      <c r="AV128" s="80"/>
      <c r="AW128" s="80"/>
      <c r="AX128" s="80"/>
      <c r="AY128" s="80"/>
      <c r="AZ128" s="80"/>
      <c r="BA128">
        <v>2</v>
      </c>
      <c r="BB128" s="79" t="str">
        <f>REPLACE(INDEX(GroupVertices[Group],MATCH(Edges[[#This Row],[Vertex 1]],GroupVertices[Vertex],0)),1,1,"")</f>
        <v>1</v>
      </c>
      <c r="BC128" s="79" t="str">
        <f>REPLACE(INDEX(GroupVertices[Group],MATCH(Edges[[#This Row],[Vertex 2]],GroupVertices[Vertex],0)),1,1,"")</f>
        <v>1</v>
      </c>
      <c r="BD128" s="34"/>
      <c r="BE128" s="34"/>
      <c r="BF128" s="34"/>
      <c r="BG128" s="34"/>
      <c r="BH128" s="34"/>
      <c r="BI128" s="34"/>
      <c r="BJ128" s="34"/>
      <c r="BK128" s="34"/>
      <c r="BL128" s="34"/>
    </row>
    <row r="129" spans="1:64" ht="15">
      <c r="A129" s="65" t="s">
        <v>250</v>
      </c>
      <c r="B129" s="65" t="s">
        <v>263</v>
      </c>
      <c r="C129" s="66" t="s">
        <v>1556</v>
      </c>
      <c r="D129" s="67">
        <v>4.75</v>
      </c>
      <c r="E129" s="68" t="s">
        <v>136</v>
      </c>
      <c r="F129" s="69">
        <v>29.4</v>
      </c>
      <c r="G129" s="66"/>
      <c r="H129" s="70"/>
      <c r="I129" s="71"/>
      <c r="J129" s="71"/>
      <c r="K129" s="34" t="s">
        <v>66</v>
      </c>
      <c r="L129" s="78">
        <v>129</v>
      </c>
      <c r="M129" s="78"/>
      <c r="N129" s="73"/>
      <c r="O129" s="80" t="s">
        <v>311</v>
      </c>
      <c r="P129" s="82">
        <v>43511.85150462963</v>
      </c>
      <c r="Q129" s="80" t="s">
        <v>390</v>
      </c>
      <c r="R129" s="80"/>
      <c r="S129" s="80"/>
      <c r="T129" s="80"/>
      <c r="U129" s="80"/>
      <c r="V129" s="84" t="s">
        <v>570</v>
      </c>
      <c r="W129" s="82">
        <v>43511.85150462963</v>
      </c>
      <c r="X129" s="84" t="s">
        <v>671</v>
      </c>
      <c r="Y129" s="80"/>
      <c r="Z129" s="80"/>
      <c r="AA129" s="86" t="s">
        <v>805</v>
      </c>
      <c r="AB129" s="86" t="s">
        <v>802</v>
      </c>
      <c r="AC129" s="80" t="b">
        <v>0</v>
      </c>
      <c r="AD129" s="80">
        <v>0</v>
      </c>
      <c r="AE129" s="86" t="s">
        <v>904</v>
      </c>
      <c r="AF129" s="80" t="b">
        <v>0</v>
      </c>
      <c r="AG129" s="80" t="s">
        <v>914</v>
      </c>
      <c r="AH129" s="80"/>
      <c r="AI129" s="86" t="s">
        <v>879</v>
      </c>
      <c r="AJ129" s="80" t="b">
        <v>0</v>
      </c>
      <c r="AK129" s="80">
        <v>0</v>
      </c>
      <c r="AL129" s="86" t="s">
        <v>879</v>
      </c>
      <c r="AM129" s="80" t="s">
        <v>932</v>
      </c>
      <c r="AN129" s="80" t="b">
        <v>0</v>
      </c>
      <c r="AO129" s="86" t="s">
        <v>802</v>
      </c>
      <c r="AP129" s="80" t="s">
        <v>196</v>
      </c>
      <c r="AQ129" s="80">
        <v>0</v>
      </c>
      <c r="AR129" s="80">
        <v>0</v>
      </c>
      <c r="AS129" s="80"/>
      <c r="AT129" s="80"/>
      <c r="AU129" s="80"/>
      <c r="AV129" s="80"/>
      <c r="AW129" s="80"/>
      <c r="AX129" s="80"/>
      <c r="AY129" s="80"/>
      <c r="AZ129" s="80"/>
      <c r="BA129">
        <v>2</v>
      </c>
      <c r="BB129" s="79" t="str">
        <f>REPLACE(INDEX(GroupVertices[Group],MATCH(Edges[[#This Row],[Vertex 1]],GroupVertices[Vertex],0)),1,1,"")</f>
        <v>1</v>
      </c>
      <c r="BC129" s="79" t="str">
        <f>REPLACE(INDEX(GroupVertices[Group],MATCH(Edges[[#This Row],[Vertex 2]],GroupVertices[Vertex],0)),1,1,"")</f>
        <v>1</v>
      </c>
      <c r="BD129" s="34"/>
      <c r="BE129" s="34"/>
      <c r="BF129" s="34"/>
      <c r="BG129" s="34"/>
      <c r="BH129" s="34"/>
      <c r="BI129" s="34"/>
      <c r="BJ129" s="34"/>
      <c r="BK129" s="34"/>
      <c r="BL129" s="34"/>
    </row>
    <row r="130" spans="1:64" ht="15">
      <c r="A130" s="65" t="s">
        <v>264</v>
      </c>
      <c r="B130" s="65" t="s">
        <v>264</v>
      </c>
      <c r="C130" s="66" t="s">
        <v>1555</v>
      </c>
      <c r="D130" s="67">
        <v>3</v>
      </c>
      <c r="E130" s="68" t="s">
        <v>132</v>
      </c>
      <c r="F130" s="69">
        <v>32</v>
      </c>
      <c r="G130" s="66"/>
      <c r="H130" s="70"/>
      <c r="I130" s="71"/>
      <c r="J130" s="71"/>
      <c r="K130" s="34" t="s">
        <v>65</v>
      </c>
      <c r="L130" s="78">
        <v>130</v>
      </c>
      <c r="M130" s="78"/>
      <c r="N130" s="73"/>
      <c r="O130" s="80" t="s">
        <v>196</v>
      </c>
      <c r="P130" s="82">
        <v>43513.849803240744</v>
      </c>
      <c r="Q130" s="80" t="s">
        <v>391</v>
      </c>
      <c r="R130" s="84" t="s">
        <v>460</v>
      </c>
      <c r="S130" s="80" t="s">
        <v>489</v>
      </c>
      <c r="T130" s="80" t="s">
        <v>517</v>
      </c>
      <c r="U130" s="80"/>
      <c r="V130" s="84" t="s">
        <v>581</v>
      </c>
      <c r="W130" s="82">
        <v>43513.849803240744</v>
      </c>
      <c r="X130" s="84" t="s">
        <v>672</v>
      </c>
      <c r="Y130" s="80"/>
      <c r="Z130" s="80"/>
      <c r="AA130" s="86" t="s">
        <v>806</v>
      </c>
      <c r="AB130" s="80"/>
      <c r="AC130" s="80" t="b">
        <v>0</v>
      </c>
      <c r="AD130" s="80">
        <v>1</v>
      </c>
      <c r="AE130" s="86" t="s">
        <v>879</v>
      </c>
      <c r="AF130" s="80" t="b">
        <v>0</v>
      </c>
      <c r="AG130" s="80" t="s">
        <v>915</v>
      </c>
      <c r="AH130" s="80"/>
      <c r="AI130" s="86" t="s">
        <v>879</v>
      </c>
      <c r="AJ130" s="80" t="b">
        <v>0</v>
      </c>
      <c r="AK130" s="80">
        <v>0</v>
      </c>
      <c r="AL130" s="86" t="s">
        <v>879</v>
      </c>
      <c r="AM130" s="80" t="s">
        <v>937</v>
      </c>
      <c r="AN130" s="80" t="b">
        <v>0</v>
      </c>
      <c r="AO130" s="86" t="s">
        <v>806</v>
      </c>
      <c r="AP130" s="80" t="s">
        <v>196</v>
      </c>
      <c r="AQ130" s="80">
        <v>0</v>
      </c>
      <c r="AR130" s="80">
        <v>0</v>
      </c>
      <c r="AS130" s="80"/>
      <c r="AT130" s="80"/>
      <c r="AU130" s="80"/>
      <c r="AV130" s="80"/>
      <c r="AW130" s="80"/>
      <c r="AX130" s="80"/>
      <c r="AY130" s="80"/>
      <c r="AZ130" s="80"/>
      <c r="BA130">
        <v>1</v>
      </c>
      <c r="BB130" s="79" t="str">
        <f>REPLACE(INDEX(GroupVertices[Group],MATCH(Edges[[#This Row],[Vertex 1]],GroupVertices[Vertex],0)),1,1,"")</f>
        <v>1</v>
      </c>
      <c r="BC130" s="79" t="str">
        <f>REPLACE(INDEX(GroupVertices[Group],MATCH(Edges[[#This Row],[Vertex 2]],GroupVertices[Vertex],0)),1,1,"")</f>
        <v>1</v>
      </c>
      <c r="BD130" s="34"/>
      <c r="BE130" s="34"/>
      <c r="BF130" s="34"/>
      <c r="BG130" s="34"/>
      <c r="BH130" s="34"/>
      <c r="BI130" s="34"/>
      <c r="BJ130" s="34"/>
      <c r="BK130" s="34"/>
      <c r="BL130" s="34"/>
    </row>
    <row r="131" spans="1:64" ht="15">
      <c r="A131" s="65" t="s">
        <v>250</v>
      </c>
      <c r="B131" s="65" t="s">
        <v>264</v>
      </c>
      <c r="C131" s="66" t="s">
        <v>1555</v>
      </c>
      <c r="D131" s="67">
        <v>3</v>
      </c>
      <c r="E131" s="68" t="s">
        <v>132</v>
      </c>
      <c r="F131" s="69">
        <v>32</v>
      </c>
      <c r="G131" s="66"/>
      <c r="H131" s="70"/>
      <c r="I131" s="71"/>
      <c r="J131" s="71"/>
      <c r="K131" s="34" t="s">
        <v>65</v>
      </c>
      <c r="L131" s="78">
        <v>131</v>
      </c>
      <c r="M131" s="78"/>
      <c r="N131" s="73"/>
      <c r="O131" s="80" t="s">
        <v>311</v>
      </c>
      <c r="P131" s="82">
        <v>43514.58204861111</v>
      </c>
      <c r="Q131" s="80" t="s">
        <v>392</v>
      </c>
      <c r="R131" s="80"/>
      <c r="S131" s="80"/>
      <c r="T131" s="80"/>
      <c r="U131" s="80"/>
      <c r="V131" s="84" t="s">
        <v>570</v>
      </c>
      <c r="W131" s="82">
        <v>43514.58204861111</v>
      </c>
      <c r="X131" s="84" t="s">
        <v>673</v>
      </c>
      <c r="Y131" s="80"/>
      <c r="Z131" s="80"/>
      <c r="AA131" s="86" t="s">
        <v>807</v>
      </c>
      <c r="AB131" s="86" t="s">
        <v>806</v>
      </c>
      <c r="AC131" s="80" t="b">
        <v>0</v>
      </c>
      <c r="AD131" s="80">
        <v>1</v>
      </c>
      <c r="AE131" s="86" t="s">
        <v>905</v>
      </c>
      <c r="AF131" s="80" t="b">
        <v>0</v>
      </c>
      <c r="AG131" s="80" t="s">
        <v>914</v>
      </c>
      <c r="AH131" s="80"/>
      <c r="AI131" s="86" t="s">
        <v>879</v>
      </c>
      <c r="AJ131" s="80" t="b">
        <v>0</v>
      </c>
      <c r="AK131" s="80">
        <v>0</v>
      </c>
      <c r="AL131" s="86" t="s">
        <v>879</v>
      </c>
      <c r="AM131" s="80" t="s">
        <v>935</v>
      </c>
      <c r="AN131" s="80" t="b">
        <v>0</v>
      </c>
      <c r="AO131" s="86" t="s">
        <v>806</v>
      </c>
      <c r="AP131" s="80" t="s">
        <v>196</v>
      </c>
      <c r="AQ131" s="80">
        <v>0</v>
      </c>
      <c r="AR131" s="80">
        <v>0</v>
      </c>
      <c r="AS131" s="80"/>
      <c r="AT131" s="80"/>
      <c r="AU131" s="80"/>
      <c r="AV131" s="80"/>
      <c r="AW131" s="80"/>
      <c r="AX131" s="80"/>
      <c r="AY131" s="80"/>
      <c r="AZ131" s="80"/>
      <c r="BA131">
        <v>1</v>
      </c>
      <c r="BB131" s="79" t="str">
        <f>REPLACE(INDEX(GroupVertices[Group],MATCH(Edges[[#This Row],[Vertex 1]],GroupVertices[Vertex],0)),1,1,"")</f>
        <v>1</v>
      </c>
      <c r="BC131" s="79" t="str">
        <f>REPLACE(INDEX(GroupVertices[Group],MATCH(Edges[[#This Row],[Vertex 2]],GroupVertices[Vertex],0)),1,1,"")</f>
        <v>1</v>
      </c>
      <c r="BD131" s="34"/>
      <c r="BE131" s="34"/>
      <c r="BF131" s="34"/>
      <c r="BG131" s="34"/>
      <c r="BH131" s="34"/>
      <c r="BI131" s="34"/>
      <c r="BJ131" s="34"/>
      <c r="BK131" s="34"/>
      <c r="BL131" s="34"/>
    </row>
    <row r="132" spans="1:64" ht="15">
      <c r="A132" s="65" t="s">
        <v>265</v>
      </c>
      <c r="B132" s="65" t="s">
        <v>265</v>
      </c>
      <c r="C132" s="66" t="s">
        <v>1555</v>
      </c>
      <c r="D132" s="67">
        <v>3</v>
      </c>
      <c r="E132" s="68" t="s">
        <v>132</v>
      </c>
      <c r="F132" s="69">
        <v>32</v>
      </c>
      <c r="G132" s="66"/>
      <c r="H132" s="70"/>
      <c r="I132" s="71"/>
      <c r="J132" s="71"/>
      <c r="K132" s="34" t="s">
        <v>65</v>
      </c>
      <c r="L132" s="78">
        <v>132</v>
      </c>
      <c r="M132" s="78"/>
      <c r="N132" s="73"/>
      <c r="O132" s="80" t="s">
        <v>196</v>
      </c>
      <c r="P132" s="82">
        <v>43508.77</v>
      </c>
      <c r="Q132" s="80" t="s">
        <v>393</v>
      </c>
      <c r="R132" s="80"/>
      <c r="S132" s="80"/>
      <c r="T132" s="80" t="s">
        <v>518</v>
      </c>
      <c r="U132" s="80"/>
      <c r="V132" s="84" t="s">
        <v>582</v>
      </c>
      <c r="W132" s="82">
        <v>43508.77</v>
      </c>
      <c r="X132" s="84" t="s">
        <v>674</v>
      </c>
      <c r="Y132" s="80"/>
      <c r="Z132" s="80"/>
      <c r="AA132" s="86" t="s">
        <v>808</v>
      </c>
      <c r="AB132" s="80"/>
      <c r="AC132" s="80" t="b">
        <v>0</v>
      </c>
      <c r="AD132" s="80">
        <v>7</v>
      </c>
      <c r="AE132" s="86" t="s">
        <v>879</v>
      </c>
      <c r="AF132" s="80" t="b">
        <v>0</v>
      </c>
      <c r="AG132" s="80" t="s">
        <v>914</v>
      </c>
      <c r="AH132" s="80"/>
      <c r="AI132" s="86" t="s">
        <v>879</v>
      </c>
      <c r="AJ132" s="80" t="b">
        <v>0</v>
      </c>
      <c r="AK132" s="80">
        <v>4</v>
      </c>
      <c r="AL132" s="86" t="s">
        <v>879</v>
      </c>
      <c r="AM132" s="80" t="s">
        <v>928</v>
      </c>
      <c r="AN132" s="80" t="b">
        <v>0</v>
      </c>
      <c r="AO132" s="86" t="s">
        <v>808</v>
      </c>
      <c r="AP132" s="80" t="s">
        <v>312</v>
      </c>
      <c r="AQ132" s="80">
        <v>0</v>
      </c>
      <c r="AR132" s="80">
        <v>0</v>
      </c>
      <c r="AS132" s="80"/>
      <c r="AT132" s="80"/>
      <c r="AU132" s="80"/>
      <c r="AV132" s="80"/>
      <c r="AW132" s="80"/>
      <c r="AX132" s="80"/>
      <c r="AY132" s="80"/>
      <c r="AZ132" s="80"/>
      <c r="BA132">
        <v>1</v>
      </c>
      <c r="BB132" s="79" t="str">
        <f>REPLACE(INDEX(GroupVertices[Group],MATCH(Edges[[#This Row],[Vertex 1]],GroupVertices[Vertex],0)),1,1,"")</f>
        <v>1</v>
      </c>
      <c r="BC132" s="79" t="str">
        <f>REPLACE(INDEX(GroupVertices[Group],MATCH(Edges[[#This Row],[Vertex 2]],GroupVertices[Vertex],0)),1,1,"")</f>
        <v>1</v>
      </c>
      <c r="BD132" s="34"/>
      <c r="BE132" s="34"/>
      <c r="BF132" s="34"/>
      <c r="BG132" s="34"/>
      <c r="BH132" s="34"/>
      <c r="BI132" s="34"/>
      <c r="BJ132" s="34"/>
      <c r="BK132" s="34"/>
      <c r="BL132" s="34"/>
    </row>
    <row r="133" spans="1:64" ht="15">
      <c r="A133" s="65" t="s">
        <v>265</v>
      </c>
      <c r="B133" s="65" t="s">
        <v>250</v>
      </c>
      <c r="C133" s="66" t="s">
        <v>1556</v>
      </c>
      <c r="D133" s="67">
        <v>4.75</v>
      </c>
      <c r="E133" s="68" t="s">
        <v>136</v>
      </c>
      <c r="F133" s="69">
        <v>29.4</v>
      </c>
      <c r="G133" s="66"/>
      <c r="H133" s="70"/>
      <c r="I133" s="71"/>
      <c r="J133" s="71"/>
      <c r="K133" s="34" t="s">
        <v>66</v>
      </c>
      <c r="L133" s="78">
        <v>133</v>
      </c>
      <c r="M133" s="78"/>
      <c r="N133" s="73"/>
      <c r="O133" s="80" t="s">
        <v>311</v>
      </c>
      <c r="P133" s="82">
        <v>43510.96026620371</v>
      </c>
      <c r="Q133" s="80" t="s">
        <v>394</v>
      </c>
      <c r="R133" s="80"/>
      <c r="S133" s="80"/>
      <c r="T133" s="80"/>
      <c r="U133" s="80"/>
      <c r="V133" s="84" t="s">
        <v>582</v>
      </c>
      <c r="W133" s="82">
        <v>43510.96026620371</v>
      </c>
      <c r="X133" s="84" t="s">
        <v>675</v>
      </c>
      <c r="Y133" s="80"/>
      <c r="Z133" s="80"/>
      <c r="AA133" s="86" t="s">
        <v>809</v>
      </c>
      <c r="AB133" s="86" t="s">
        <v>837</v>
      </c>
      <c r="AC133" s="80" t="b">
        <v>0</v>
      </c>
      <c r="AD133" s="80">
        <v>1</v>
      </c>
      <c r="AE133" s="86" t="s">
        <v>883</v>
      </c>
      <c r="AF133" s="80" t="b">
        <v>0</v>
      </c>
      <c r="AG133" s="80" t="s">
        <v>914</v>
      </c>
      <c r="AH133" s="80"/>
      <c r="AI133" s="86" t="s">
        <v>879</v>
      </c>
      <c r="AJ133" s="80" t="b">
        <v>0</v>
      </c>
      <c r="AK133" s="80">
        <v>0</v>
      </c>
      <c r="AL133" s="86" t="s">
        <v>879</v>
      </c>
      <c r="AM133" s="80" t="s">
        <v>928</v>
      </c>
      <c r="AN133" s="80" t="b">
        <v>0</v>
      </c>
      <c r="AO133" s="86" t="s">
        <v>837</v>
      </c>
      <c r="AP133" s="80" t="s">
        <v>196</v>
      </c>
      <c r="AQ133" s="80">
        <v>0</v>
      </c>
      <c r="AR133" s="80">
        <v>0</v>
      </c>
      <c r="AS133" s="80"/>
      <c r="AT133" s="80"/>
      <c r="AU133" s="80"/>
      <c r="AV133" s="80"/>
      <c r="AW133" s="80"/>
      <c r="AX133" s="80"/>
      <c r="AY133" s="80"/>
      <c r="AZ133" s="80"/>
      <c r="BA133">
        <v>2</v>
      </c>
      <c r="BB133" s="79" t="str">
        <f>REPLACE(INDEX(GroupVertices[Group],MATCH(Edges[[#This Row],[Vertex 1]],GroupVertices[Vertex],0)),1,1,"")</f>
        <v>1</v>
      </c>
      <c r="BC133" s="79" t="str">
        <f>REPLACE(INDEX(GroupVertices[Group],MATCH(Edges[[#This Row],[Vertex 2]],GroupVertices[Vertex],0)),1,1,"")</f>
        <v>1</v>
      </c>
      <c r="BD133" s="34"/>
      <c r="BE133" s="34"/>
      <c r="BF133" s="34"/>
      <c r="BG133" s="34"/>
      <c r="BH133" s="34"/>
      <c r="BI133" s="34"/>
      <c r="BJ133" s="34"/>
      <c r="BK133" s="34"/>
      <c r="BL133" s="34"/>
    </row>
    <row r="134" spans="1:64" ht="15">
      <c r="A134" s="65" t="s">
        <v>265</v>
      </c>
      <c r="B134" s="65" t="s">
        <v>250</v>
      </c>
      <c r="C134" s="66" t="s">
        <v>1556</v>
      </c>
      <c r="D134" s="67">
        <v>4.75</v>
      </c>
      <c r="E134" s="68" t="s">
        <v>136</v>
      </c>
      <c r="F134" s="69">
        <v>29.4</v>
      </c>
      <c r="G134" s="66"/>
      <c r="H134" s="70"/>
      <c r="I134" s="71"/>
      <c r="J134" s="71"/>
      <c r="K134" s="34" t="s">
        <v>66</v>
      </c>
      <c r="L134" s="78">
        <v>134</v>
      </c>
      <c r="M134" s="78"/>
      <c r="N134" s="73"/>
      <c r="O134" s="80" t="s">
        <v>311</v>
      </c>
      <c r="P134" s="82">
        <v>43514.89403935185</v>
      </c>
      <c r="Q134" s="80" t="s">
        <v>395</v>
      </c>
      <c r="R134" s="80"/>
      <c r="S134" s="80"/>
      <c r="T134" s="80"/>
      <c r="U134" s="80"/>
      <c r="V134" s="84" t="s">
        <v>582</v>
      </c>
      <c r="W134" s="82">
        <v>43514.89403935185</v>
      </c>
      <c r="X134" s="84" t="s">
        <v>676</v>
      </c>
      <c r="Y134" s="80"/>
      <c r="Z134" s="80"/>
      <c r="AA134" s="86" t="s">
        <v>810</v>
      </c>
      <c r="AB134" s="86" t="s">
        <v>814</v>
      </c>
      <c r="AC134" s="80" t="b">
        <v>0</v>
      </c>
      <c r="AD134" s="80">
        <v>1</v>
      </c>
      <c r="AE134" s="86" t="s">
        <v>883</v>
      </c>
      <c r="AF134" s="80" t="b">
        <v>0</v>
      </c>
      <c r="AG134" s="80" t="s">
        <v>914</v>
      </c>
      <c r="AH134" s="80"/>
      <c r="AI134" s="86" t="s">
        <v>879</v>
      </c>
      <c r="AJ134" s="80" t="b">
        <v>0</v>
      </c>
      <c r="AK134" s="80">
        <v>0</v>
      </c>
      <c r="AL134" s="86" t="s">
        <v>879</v>
      </c>
      <c r="AM134" s="80" t="s">
        <v>930</v>
      </c>
      <c r="AN134" s="80" t="b">
        <v>0</v>
      </c>
      <c r="AO134" s="86" t="s">
        <v>814</v>
      </c>
      <c r="AP134" s="80" t="s">
        <v>196</v>
      </c>
      <c r="AQ134" s="80">
        <v>0</v>
      </c>
      <c r="AR134" s="80">
        <v>0</v>
      </c>
      <c r="AS134" s="80"/>
      <c r="AT134" s="80"/>
      <c r="AU134" s="80"/>
      <c r="AV134" s="80"/>
      <c r="AW134" s="80"/>
      <c r="AX134" s="80"/>
      <c r="AY134" s="80"/>
      <c r="AZ134" s="80"/>
      <c r="BA134">
        <v>2</v>
      </c>
      <c r="BB134" s="79" t="str">
        <f>REPLACE(INDEX(GroupVertices[Group],MATCH(Edges[[#This Row],[Vertex 1]],GroupVertices[Vertex],0)),1,1,"")</f>
        <v>1</v>
      </c>
      <c r="BC134" s="79" t="str">
        <f>REPLACE(INDEX(GroupVertices[Group],MATCH(Edges[[#This Row],[Vertex 2]],GroupVertices[Vertex],0)),1,1,"")</f>
        <v>1</v>
      </c>
      <c r="BD134" s="34"/>
      <c r="BE134" s="34"/>
      <c r="BF134" s="34"/>
      <c r="BG134" s="34"/>
      <c r="BH134" s="34"/>
      <c r="BI134" s="34"/>
      <c r="BJ134" s="34"/>
      <c r="BK134" s="34"/>
      <c r="BL134" s="34"/>
    </row>
    <row r="135" spans="1:64" ht="15">
      <c r="A135" s="65" t="s">
        <v>250</v>
      </c>
      <c r="B135" s="65" t="s">
        <v>265</v>
      </c>
      <c r="C135" s="66" t="s">
        <v>1555</v>
      </c>
      <c r="D135" s="67">
        <v>3</v>
      </c>
      <c r="E135" s="68" t="s">
        <v>132</v>
      </c>
      <c r="F135" s="69">
        <v>32</v>
      </c>
      <c r="G135" s="66"/>
      <c r="H135" s="70"/>
      <c r="I135" s="71"/>
      <c r="J135" s="71"/>
      <c r="K135" s="34" t="s">
        <v>66</v>
      </c>
      <c r="L135" s="78">
        <v>135</v>
      </c>
      <c r="M135" s="78"/>
      <c r="N135" s="73"/>
      <c r="O135" s="80" t="s">
        <v>312</v>
      </c>
      <c r="P135" s="82">
        <v>43508.77061342593</v>
      </c>
      <c r="Q135" s="80" t="s">
        <v>393</v>
      </c>
      <c r="R135" s="80"/>
      <c r="S135" s="80"/>
      <c r="T135" s="80" t="s">
        <v>518</v>
      </c>
      <c r="U135" s="80"/>
      <c r="V135" s="84" t="s">
        <v>570</v>
      </c>
      <c r="W135" s="82">
        <v>43508.77061342593</v>
      </c>
      <c r="X135" s="84" t="s">
        <v>677</v>
      </c>
      <c r="Y135" s="80"/>
      <c r="Z135" s="80"/>
      <c r="AA135" s="86" t="s">
        <v>811</v>
      </c>
      <c r="AB135" s="80"/>
      <c r="AC135" s="80" t="b">
        <v>0</v>
      </c>
      <c r="AD135" s="80">
        <v>0</v>
      </c>
      <c r="AE135" s="86" t="s">
        <v>879</v>
      </c>
      <c r="AF135" s="80" t="b">
        <v>0</v>
      </c>
      <c r="AG135" s="80" t="s">
        <v>914</v>
      </c>
      <c r="AH135" s="80"/>
      <c r="AI135" s="86" t="s">
        <v>879</v>
      </c>
      <c r="AJ135" s="80" t="b">
        <v>0</v>
      </c>
      <c r="AK135" s="80">
        <v>4</v>
      </c>
      <c r="AL135" s="86" t="s">
        <v>808</v>
      </c>
      <c r="AM135" s="80" t="s">
        <v>930</v>
      </c>
      <c r="AN135" s="80" t="b">
        <v>0</v>
      </c>
      <c r="AO135" s="86" t="s">
        <v>808</v>
      </c>
      <c r="AP135" s="80" t="s">
        <v>196</v>
      </c>
      <c r="AQ135" s="80">
        <v>0</v>
      </c>
      <c r="AR135" s="80">
        <v>0</v>
      </c>
      <c r="AS135" s="80"/>
      <c r="AT135" s="80"/>
      <c r="AU135" s="80"/>
      <c r="AV135" s="80"/>
      <c r="AW135" s="80"/>
      <c r="AX135" s="80"/>
      <c r="AY135" s="80"/>
      <c r="AZ135" s="80"/>
      <c r="BA135">
        <v>1</v>
      </c>
      <c r="BB135" s="79" t="str">
        <f>REPLACE(INDEX(GroupVertices[Group],MATCH(Edges[[#This Row],[Vertex 1]],GroupVertices[Vertex],0)),1,1,"")</f>
        <v>1</v>
      </c>
      <c r="BC135" s="79" t="str">
        <f>REPLACE(INDEX(GroupVertices[Group],MATCH(Edges[[#This Row],[Vertex 2]],GroupVertices[Vertex],0)),1,1,"")</f>
        <v>1</v>
      </c>
      <c r="BD135" s="34"/>
      <c r="BE135" s="34"/>
      <c r="BF135" s="34"/>
      <c r="BG135" s="34"/>
      <c r="BH135" s="34"/>
      <c r="BI135" s="34"/>
      <c r="BJ135" s="34"/>
      <c r="BK135" s="34"/>
      <c r="BL135" s="34"/>
    </row>
    <row r="136" spans="1:64" ht="15">
      <c r="A136" s="65" t="s">
        <v>250</v>
      </c>
      <c r="B136" s="65" t="s">
        <v>265</v>
      </c>
      <c r="C136" s="66" t="s">
        <v>1556</v>
      </c>
      <c r="D136" s="67">
        <v>4.75</v>
      </c>
      <c r="E136" s="68" t="s">
        <v>136</v>
      </c>
      <c r="F136" s="69">
        <v>29.4</v>
      </c>
      <c r="G136" s="66"/>
      <c r="H136" s="70"/>
      <c r="I136" s="71"/>
      <c r="J136" s="71"/>
      <c r="K136" s="34" t="s">
        <v>66</v>
      </c>
      <c r="L136" s="78">
        <v>136</v>
      </c>
      <c r="M136" s="78"/>
      <c r="N136" s="73"/>
      <c r="O136" s="80" t="s">
        <v>311</v>
      </c>
      <c r="P136" s="82">
        <v>43508.77243055555</v>
      </c>
      <c r="Q136" s="80" t="s">
        <v>396</v>
      </c>
      <c r="R136" s="80"/>
      <c r="S136" s="80"/>
      <c r="T136" s="80"/>
      <c r="U136" s="80"/>
      <c r="V136" s="84" t="s">
        <v>570</v>
      </c>
      <c r="W136" s="82">
        <v>43508.77243055555</v>
      </c>
      <c r="X136" s="84" t="s">
        <v>678</v>
      </c>
      <c r="Y136" s="80"/>
      <c r="Z136" s="80"/>
      <c r="AA136" s="86" t="s">
        <v>812</v>
      </c>
      <c r="AB136" s="86" t="s">
        <v>808</v>
      </c>
      <c r="AC136" s="80" t="b">
        <v>0</v>
      </c>
      <c r="AD136" s="80">
        <v>5</v>
      </c>
      <c r="AE136" s="86" t="s">
        <v>906</v>
      </c>
      <c r="AF136" s="80" t="b">
        <v>0</v>
      </c>
      <c r="AG136" s="80" t="s">
        <v>914</v>
      </c>
      <c r="AH136" s="80"/>
      <c r="AI136" s="86" t="s">
        <v>879</v>
      </c>
      <c r="AJ136" s="80" t="b">
        <v>0</v>
      </c>
      <c r="AK136" s="80">
        <v>1</v>
      </c>
      <c r="AL136" s="86" t="s">
        <v>879</v>
      </c>
      <c r="AM136" s="80" t="s">
        <v>930</v>
      </c>
      <c r="AN136" s="80" t="b">
        <v>0</v>
      </c>
      <c r="AO136" s="86" t="s">
        <v>808</v>
      </c>
      <c r="AP136" s="80" t="s">
        <v>196</v>
      </c>
      <c r="AQ136" s="80">
        <v>0</v>
      </c>
      <c r="AR136" s="80">
        <v>0</v>
      </c>
      <c r="AS136" s="80"/>
      <c r="AT136" s="80"/>
      <c r="AU136" s="80"/>
      <c r="AV136" s="80"/>
      <c r="AW136" s="80"/>
      <c r="AX136" s="80"/>
      <c r="AY136" s="80"/>
      <c r="AZ136" s="80"/>
      <c r="BA136">
        <v>2</v>
      </c>
      <c r="BB136" s="79" t="str">
        <f>REPLACE(INDEX(GroupVertices[Group],MATCH(Edges[[#This Row],[Vertex 1]],GroupVertices[Vertex],0)),1,1,"")</f>
        <v>1</v>
      </c>
      <c r="BC136" s="79" t="str">
        <f>REPLACE(INDEX(GroupVertices[Group],MATCH(Edges[[#This Row],[Vertex 2]],GroupVertices[Vertex],0)),1,1,"")</f>
        <v>1</v>
      </c>
      <c r="BD136" s="34"/>
      <c r="BE136" s="34"/>
      <c r="BF136" s="34"/>
      <c r="BG136" s="34"/>
      <c r="BH136" s="34"/>
      <c r="BI136" s="34"/>
      <c r="BJ136" s="34"/>
      <c r="BK136" s="34"/>
      <c r="BL136" s="34"/>
    </row>
    <row r="137" spans="1:64" ht="15">
      <c r="A137" s="65" t="s">
        <v>250</v>
      </c>
      <c r="B137" s="65" t="s">
        <v>265</v>
      </c>
      <c r="C137" s="66" t="s">
        <v>1556</v>
      </c>
      <c r="D137" s="67">
        <v>4.75</v>
      </c>
      <c r="E137" s="68" t="s">
        <v>136</v>
      </c>
      <c r="F137" s="69">
        <v>29.4</v>
      </c>
      <c r="G137" s="66"/>
      <c r="H137" s="70"/>
      <c r="I137" s="71"/>
      <c r="J137" s="71"/>
      <c r="K137" s="34" t="s">
        <v>66</v>
      </c>
      <c r="L137" s="78">
        <v>137</v>
      </c>
      <c r="M137" s="78"/>
      <c r="N137" s="73"/>
      <c r="O137" s="80" t="s">
        <v>311</v>
      </c>
      <c r="P137" s="82">
        <v>43511.729155092595</v>
      </c>
      <c r="Q137" s="80" t="s">
        <v>397</v>
      </c>
      <c r="R137" s="80"/>
      <c r="S137" s="80"/>
      <c r="T137" s="80"/>
      <c r="U137" s="80"/>
      <c r="V137" s="84" t="s">
        <v>570</v>
      </c>
      <c r="W137" s="82">
        <v>43511.729155092595</v>
      </c>
      <c r="X137" s="84" t="s">
        <v>679</v>
      </c>
      <c r="Y137" s="80"/>
      <c r="Z137" s="80"/>
      <c r="AA137" s="86" t="s">
        <v>813</v>
      </c>
      <c r="AB137" s="86" t="s">
        <v>809</v>
      </c>
      <c r="AC137" s="80" t="b">
        <v>0</v>
      </c>
      <c r="AD137" s="80">
        <v>0</v>
      </c>
      <c r="AE137" s="86" t="s">
        <v>906</v>
      </c>
      <c r="AF137" s="80" t="b">
        <v>0</v>
      </c>
      <c r="AG137" s="80" t="s">
        <v>914</v>
      </c>
      <c r="AH137" s="80"/>
      <c r="AI137" s="86" t="s">
        <v>879</v>
      </c>
      <c r="AJ137" s="80" t="b">
        <v>0</v>
      </c>
      <c r="AK137" s="80">
        <v>0</v>
      </c>
      <c r="AL137" s="86" t="s">
        <v>879</v>
      </c>
      <c r="AM137" s="80" t="s">
        <v>928</v>
      </c>
      <c r="AN137" s="80" t="b">
        <v>0</v>
      </c>
      <c r="AO137" s="86" t="s">
        <v>809</v>
      </c>
      <c r="AP137" s="80" t="s">
        <v>196</v>
      </c>
      <c r="AQ137" s="80">
        <v>0</v>
      </c>
      <c r="AR137" s="80">
        <v>0</v>
      </c>
      <c r="AS137" s="80"/>
      <c r="AT137" s="80"/>
      <c r="AU137" s="80"/>
      <c r="AV137" s="80"/>
      <c r="AW137" s="80"/>
      <c r="AX137" s="80"/>
      <c r="AY137" s="80"/>
      <c r="AZ137" s="80"/>
      <c r="BA137">
        <v>2</v>
      </c>
      <c r="BB137" s="79" t="str">
        <f>REPLACE(INDEX(GroupVertices[Group],MATCH(Edges[[#This Row],[Vertex 1]],GroupVertices[Vertex],0)),1,1,"")</f>
        <v>1</v>
      </c>
      <c r="BC137" s="79" t="str">
        <f>REPLACE(INDEX(GroupVertices[Group],MATCH(Edges[[#This Row],[Vertex 2]],GroupVertices[Vertex],0)),1,1,"")</f>
        <v>1</v>
      </c>
      <c r="BD137" s="34"/>
      <c r="BE137" s="34"/>
      <c r="BF137" s="34"/>
      <c r="BG137" s="34"/>
      <c r="BH137" s="34"/>
      <c r="BI137" s="34"/>
      <c r="BJ137" s="34"/>
      <c r="BK137" s="34"/>
      <c r="BL137" s="34"/>
    </row>
    <row r="138" spans="1:64" ht="15">
      <c r="A138" s="65" t="s">
        <v>250</v>
      </c>
      <c r="B138" s="65" t="s">
        <v>265</v>
      </c>
      <c r="C138" s="66" t="s">
        <v>1555</v>
      </c>
      <c r="D138" s="67">
        <v>3</v>
      </c>
      <c r="E138" s="68" t="s">
        <v>132</v>
      </c>
      <c r="F138" s="69">
        <v>32</v>
      </c>
      <c r="G138" s="66"/>
      <c r="H138" s="70"/>
      <c r="I138" s="71"/>
      <c r="J138" s="71"/>
      <c r="K138" s="34" t="s">
        <v>66</v>
      </c>
      <c r="L138" s="78">
        <v>138</v>
      </c>
      <c r="M138" s="78"/>
      <c r="N138" s="73"/>
      <c r="O138" s="80" t="s">
        <v>310</v>
      </c>
      <c r="P138" s="82">
        <v>43514.88506944444</v>
      </c>
      <c r="Q138" s="80" t="s">
        <v>398</v>
      </c>
      <c r="R138" s="84" t="s">
        <v>461</v>
      </c>
      <c r="S138" s="80" t="s">
        <v>473</v>
      </c>
      <c r="T138" s="80" t="s">
        <v>519</v>
      </c>
      <c r="U138" s="80"/>
      <c r="V138" s="84" t="s">
        <v>570</v>
      </c>
      <c r="W138" s="82">
        <v>43514.88506944444</v>
      </c>
      <c r="X138" s="84" t="s">
        <v>680</v>
      </c>
      <c r="Y138" s="80"/>
      <c r="Z138" s="80"/>
      <c r="AA138" s="86" t="s">
        <v>814</v>
      </c>
      <c r="AB138" s="80"/>
      <c r="AC138" s="80" t="b">
        <v>0</v>
      </c>
      <c r="AD138" s="80">
        <v>5</v>
      </c>
      <c r="AE138" s="86" t="s">
        <v>879</v>
      </c>
      <c r="AF138" s="80" t="b">
        <v>1</v>
      </c>
      <c r="AG138" s="80" t="s">
        <v>914</v>
      </c>
      <c r="AH138" s="80"/>
      <c r="AI138" s="86" t="s">
        <v>923</v>
      </c>
      <c r="AJ138" s="80" t="b">
        <v>0</v>
      </c>
      <c r="AK138" s="80">
        <v>1</v>
      </c>
      <c r="AL138" s="86" t="s">
        <v>879</v>
      </c>
      <c r="AM138" s="80" t="s">
        <v>928</v>
      </c>
      <c r="AN138" s="80" t="b">
        <v>0</v>
      </c>
      <c r="AO138" s="86" t="s">
        <v>814</v>
      </c>
      <c r="AP138" s="80" t="s">
        <v>196</v>
      </c>
      <c r="AQ138" s="80">
        <v>0</v>
      </c>
      <c r="AR138" s="80">
        <v>0</v>
      </c>
      <c r="AS138" s="80"/>
      <c r="AT138" s="80"/>
      <c r="AU138" s="80"/>
      <c r="AV138" s="80"/>
      <c r="AW138" s="80"/>
      <c r="AX138" s="80"/>
      <c r="AY138" s="80"/>
      <c r="AZ138" s="80"/>
      <c r="BA138">
        <v>1</v>
      </c>
      <c r="BB138" s="79" t="str">
        <f>REPLACE(INDEX(GroupVertices[Group],MATCH(Edges[[#This Row],[Vertex 1]],GroupVertices[Vertex],0)),1,1,"")</f>
        <v>1</v>
      </c>
      <c r="BC138" s="79" t="str">
        <f>REPLACE(INDEX(GroupVertices[Group],MATCH(Edges[[#This Row],[Vertex 2]],GroupVertices[Vertex],0)),1,1,"")</f>
        <v>1</v>
      </c>
      <c r="BD138" s="34"/>
      <c r="BE138" s="34"/>
      <c r="BF138" s="34"/>
      <c r="BG138" s="34"/>
      <c r="BH138" s="34"/>
      <c r="BI138" s="34"/>
      <c r="BJ138" s="34"/>
      <c r="BK138" s="34"/>
      <c r="BL138" s="34"/>
    </row>
    <row r="139" spans="1:64" ht="15">
      <c r="A139" s="65" t="s">
        <v>247</v>
      </c>
      <c r="B139" s="65" t="s">
        <v>250</v>
      </c>
      <c r="C139" s="66" t="s">
        <v>1555</v>
      </c>
      <c r="D139" s="67">
        <v>3</v>
      </c>
      <c r="E139" s="68" t="s">
        <v>132</v>
      </c>
      <c r="F139" s="69">
        <v>32</v>
      </c>
      <c r="G139" s="66"/>
      <c r="H139" s="70"/>
      <c r="I139" s="71"/>
      <c r="J139" s="71"/>
      <c r="K139" s="34" t="s">
        <v>66</v>
      </c>
      <c r="L139" s="78">
        <v>139</v>
      </c>
      <c r="M139" s="78"/>
      <c r="N139" s="73"/>
      <c r="O139" s="80" t="s">
        <v>310</v>
      </c>
      <c r="P139" s="82">
        <v>43515.33489583333</v>
      </c>
      <c r="Q139" s="80" t="s">
        <v>337</v>
      </c>
      <c r="R139" s="80"/>
      <c r="S139" s="80"/>
      <c r="T139" s="80"/>
      <c r="U139" s="80"/>
      <c r="V139" s="84" t="s">
        <v>568</v>
      </c>
      <c r="W139" s="82">
        <v>43515.33489583333</v>
      </c>
      <c r="X139" s="84" t="s">
        <v>611</v>
      </c>
      <c r="Y139" s="80"/>
      <c r="Z139" s="80"/>
      <c r="AA139" s="86" t="s">
        <v>745</v>
      </c>
      <c r="AB139" s="86" t="s">
        <v>860</v>
      </c>
      <c r="AC139" s="80" t="b">
        <v>0</v>
      </c>
      <c r="AD139" s="80">
        <v>0</v>
      </c>
      <c r="AE139" s="86" t="s">
        <v>889</v>
      </c>
      <c r="AF139" s="80" t="b">
        <v>0</v>
      </c>
      <c r="AG139" s="80" t="s">
        <v>914</v>
      </c>
      <c r="AH139" s="80"/>
      <c r="AI139" s="86" t="s">
        <v>879</v>
      </c>
      <c r="AJ139" s="80" t="b">
        <v>0</v>
      </c>
      <c r="AK139" s="80">
        <v>0</v>
      </c>
      <c r="AL139" s="86" t="s">
        <v>879</v>
      </c>
      <c r="AM139" s="80" t="s">
        <v>928</v>
      </c>
      <c r="AN139" s="80" t="b">
        <v>0</v>
      </c>
      <c r="AO139" s="86" t="s">
        <v>860</v>
      </c>
      <c r="AP139" s="80" t="s">
        <v>196</v>
      </c>
      <c r="AQ139" s="80">
        <v>0</v>
      </c>
      <c r="AR139" s="80">
        <v>0</v>
      </c>
      <c r="AS139" s="80"/>
      <c r="AT139" s="80"/>
      <c r="AU139" s="80"/>
      <c r="AV139" s="80"/>
      <c r="AW139" s="80"/>
      <c r="AX139" s="80"/>
      <c r="AY139" s="80"/>
      <c r="AZ139" s="80"/>
      <c r="BA139">
        <v>1</v>
      </c>
      <c r="BB139" s="79" t="str">
        <f>REPLACE(INDEX(GroupVertices[Group],MATCH(Edges[[#This Row],[Vertex 1]],GroupVertices[Vertex],0)),1,1,"")</f>
        <v>8</v>
      </c>
      <c r="BC139" s="79" t="str">
        <f>REPLACE(INDEX(GroupVertices[Group],MATCH(Edges[[#This Row],[Vertex 2]],GroupVertices[Vertex],0)),1,1,"")</f>
        <v>1</v>
      </c>
      <c r="BD139" s="34"/>
      <c r="BE139" s="34"/>
      <c r="BF139" s="34"/>
      <c r="BG139" s="34"/>
      <c r="BH139" s="34"/>
      <c r="BI139" s="34"/>
      <c r="BJ139" s="34"/>
      <c r="BK139" s="34"/>
      <c r="BL139" s="34"/>
    </row>
    <row r="140" spans="1:64" ht="15">
      <c r="A140" s="65" t="s">
        <v>250</v>
      </c>
      <c r="B140" s="65" t="s">
        <v>247</v>
      </c>
      <c r="C140" s="66" t="s">
        <v>1555</v>
      </c>
      <c r="D140" s="67">
        <v>3</v>
      </c>
      <c r="E140" s="68" t="s">
        <v>132</v>
      </c>
      <c r="F140" s="69">
        <v>32</v>
      </c>
      <c r="G140" s="66"/>
      <c r="H140" s="70"/>
      <c r="I140" s="71"/>
      <c r="J140" s="71"/>
      <c r="K140" s="34" t="s">
        <v>66</v>
      </c>
      <c r="L140" s="78">
        <v>140</v>
      </c>
      <c r="M140" s="78"/>
      <c r="N140" s="73"/>
      <c r="O140" s="80" t="s">
        <v>311</v>
      </c>
      <c r="P140" s="82">
        <v>43515.545</v>
      </c>
      <c r="Q140" s="80" t="s">
        <v>399</v>
      </c>
      <c r="R140" s="80"/>
      <c r="S140" s="80"/>
      <c r="T140" s="80"/>
      <c r="U140" s="80"/>
      <c r="V140" s="84" t="s">
        <v>570</v>
      </c>
      <c r="W140" s="82">
        <v>43515.545</v>
      </c>
      <c r="X140" s="84" t="s">
        <v>681</v>
      </c>
      <c r="Y140" s="80"/>
      <c r="Z140" s="80"/>
      <c r="AA140" s="86" t="s">
        <v>815</v>
      </c>
      <c r="AB140" s="86" t="s">
        <v>745</v>
      </c>
      <c r="AC140" s="80" t="b">
        <v>0</v>
      </c>
      <c r="AD140" s="80">
        <v>0</v>
      </c>
      <c r="AE140" s="86" t="s">
        <v>907</v>
      </c>
      <c r="AF140" s="80" t="b">
        <v>0</v>
      </c>
      <c r="AG140" s="80" t="s">
        <v>914</v>
      </c>
      <c r="AH140" s="80"/>
      <c r="AI140" s="86" t="s">
        <v>879</v>
      </c>
      <c r="AJ140" s="80" t="b">
        <v>0</v>
      </c>
      <c r="AK140" s="80">
        <v>0</v>
      </c>
      <c r="AL140" s="86" t="s">
        <v>879</v>
      </c>
      <c r="AM140" s="80" t="s">
        <v>935</v>
      </c>
      <c r="AN140" s="80" t="b">
        <v>0</v>
      </c>
      <c r="AO140" s="86" t="s">
        <v>745</v>
      </c>
      <c r="AP140" s="80" t="s">
        <v>196</v>
      </c>
      <c r="AQ140" s="80">
        <v>0</v>
      </c>
      <c r="AR140" s="80">
        <v>0</v>
      </c>
      <c r="AS140" s="80"/>
      <c r="AT140" s="80"/>
      <c r="AU140" s="80"/>
      <c r="AV140" s="80"/>
      <c r="AW140" s="80"/>
      <c r="AX140" s="80"/>
      <c r="AY140" s="80"/>
      <c r="AZ140" s="80"/>
      <c r="BA140">
        <v>1</v>
      </c>
      <c r="BB140" s="79" t="str">
        <f>REPLACE(INDEX(GroupVertices[Group],MATCH(Edges[[#This Row],[Vertex 1]],GroupVertices[Vertex],0)),1,1,"")</f>
        <v>1</v>
      </c>
      <c r="BC140" s="79" t="str">
        <f>REPLACE(INDEX(GroupVertices[Group],MATCH(Edges[[#This Row],[Vertex 2]],GroupVertices[Vertex],0)),1,1,"")</f>
        <v>8</v>
      </c>
      <c r="BD140" s="34"/>
      <c r="BE140" s="34"/>
      <c r="BF140" s="34"/>
      <c r="BG140" s="34"/>
      <c r="BH140" s="34"/>
      <c r="BI140" s="34"/>
      <c r="BJ140" s="34"/>
      <c r="BK140" s="34"/>
      <c r="BL140" s="34"/>
    </row>
    <row r="141" spans="1:64" ht="15">
      <c r="A141" s="65" t="s">
        <v>250</v>
      </c>
      <c r="B141" s="65" t="s">
        <v>307</v>
      </c>
      <c r="C141" s="66" t="s">
        <v>1555</v>
      </c>
      <c r="D141" s="67">
        <v>3</v>
      </c>
      <c r="E141" s="68" t="s">
        <v>132</v>
      </c>
      <c r="F141" s="69">
        <v>32</v>
      </c>
      <c r="G141" s="66"/>
      <c r="H141" s="70"/>
      <c r="I141" s="71"/>
      <c r="J141" s="71"/>
      <c r="K141" s="34" t="s">
        <v>65</v>
      </c>
      <c r="L141" s="78">
        <v>141</v>
      </c>
      <c r="M141" s="78"/>
      <c r="N141" s="73"/>
      <c r="O141" s="80" t="s">
        <v>311</v>
      </c>
      <c r="P141" s="82">
        <v>43515.550532407404</v>
      </c>
      <c r="Q141" s="80" t="s">
        <v>400</v>
      </c>
      <c r="R141" s="80"/>
      <c r="S141" s="80"/>
      <c r="T141" s="80"/>
      <c r="U141" s="80"/>
      <c r="V141" s="84" t="s">
        <v>570</v>
      </c>
      <c r="W141" s="82">
        <v>43515.550532407404</v>
      </c>
      <c r="X141" s="84" t="s">
        <v>682</v>
      </c>
      <c r="Y141" s="80"/>
      <c r="Z141" s="80"/>
      <c r="AA141" s="86" t="s">
        <v>816</v>
      </c>
      <c r="AB141" s="86" t="s">
        <v>873</v>
      </c>
      <c r="AC141" s="80" t="b">
        <v>0</v>
      </c>
      <c r="AD141" s="80">
        <v>0</v>
      </c>
      <c r="AE141" s="86" t="s">
        <v>908</v>
      </c>
      <c r="AF141" s="80" t="b">
        <v>0</v>
      </c>
      <c r="AG141" s="80" t="s">
        <v>914</v>
      </c>
      <c r="AH141" s="80"/>
      <c r="AI141" s="86" t="s">
        <v>879</v>
      </c>
      <c r="AJ141" s="80" t="b">
        <v>0</v>
      </c>
      <c r="AK141" s="80">
        <v>0</v>
      </c>
      <c r="AL141" s="86" t="s">
        <v>879</v>
      </c>
      <c r="AM141" s="80" t="s">
        <v>935</v>
      </c>
      <c r="AN141" s="80" t="b">
        <v>0</v>
      </c>
      <c r="AO141" s="86" t="s">
        <v>873</v>
      </c>
      <c r="AP141" s="80" t="s">
        <v>196</v>
      </c>
      <c r="AQ141" s="80">
        <v>0</v>
      </c>
      <c r="AR141" s="80">
        <v>0</v>
      </c>
      <c r="AS141" s="80"/>
      <c r="AT141" s="80"/>
      <c r="AU141" s="80"/>
      <c r="AV141" s="80"/>
      <c r="AW141" s="80"/>
      <c r="AX141" s="80"/>
      <c r="AY141" s="80"/>
      <c r="AZ141" s="80"/>
      <c r="BA141">
        <v>1</v>
      </c>
      <c r="BB141" s="79" t="str">
        <f>REPLACE(INDEX(GroupVertices[Group],MATCH(Edges[[#This Row],[Vertex 1]],GroupVertices[Vertex],0)),1,1,"")</f>
        <v>1</v>
      </c>
      <c r="BC141" s="79" t="str">
        <f>REPLACE(INDEX(GroupVertices[Group],MATCH(Edges[[#This Row],[Vertex 2]],GroupVertices[Vertex],0)),1,1,"")</f>
        <v>1</v>
      </c>
      <c r="BD141" s="34"/>
      <c r="BE141" s="34"/>
      <c r="BF141" s="34"/>
      <c r="BG141" s="34"/>
      <c r="BH141" s="34"/>
      <c r="BI141" s="34"/>
      <c r="BJ141" s="34"/>
      <c r="BK141" s="34"/>
      <c r="BL141" s="34"/>
    </row>
    <row r="142" spans="1:64" ht="15">
      <c r="A142" s="65" t="s">
        <v>250</v>
      </c>
      <c r="B142" s="65" t="s">
        <v>308</v>
      </c>
      <c r="C142" s="66" t="s">
        <v>1555</v>
      </c>
      <c r="D142" s="67">
        <v>3</v>
      </c>
      <c r="E142" s="68" t="s">
        <v>132</v>
      </c>
      <c r="F142" s="69">
        <v>32</v>
      </c>
      <c r="G142" s="66"/>
      <c r="H142" s="70"/>
      <c r="I142" s="71"/>
      <c r="J142" s="71"/>
      <c r="K142" s="34" t="s">
        <v>65</v>
      </c>
      <c r="L142" s="78">
        <v>142</v>
      </c>
      <c r="M142" s="78"/>
      <c r="N142" s="73"/>
      <c r="O142" s="80" t="s">
        <v>311</v>
      </c>
      <c r="P142" s="82">
        <v>43515.56149305555</v>
      </c>
      <c r="Q142" s="80" t="s">
        <v>401</v>
      </c>
      <c r="R142" s="80"/>
      <c r="S142" s="80"/>
      <c r="T142" s="80"/>
      <c r="U142" s="80"/>
      <c r="V142" s="84" t="s">
        <v>570</v>
      </c>
      <c r="W142" s="82">
        <v>43515.56149305555</v>
      </c>
      <c r="X142" s="84" t="s">
        <v>683</v>
      </c>
      <c r="Y142" s="80"/>
      <c r="Z142" s="80"/>
      <c r="AA142" s="86" t="s">
        <v>817</v>
      </c>
      <c r="AB142" s="86" t="s">
        <v>874</v>
      </c>
      <c r="AC142" s="80" t="b">
        <v>0</v>
      </c>
      <c r="AD142" s="80">
        <v>0</v>
      </c>
      <c r="AE142" s="86" t="s">
        <v>909</v>
      </c>
      <c r="AF142" s="80" t="b">
        <v>0</v>
      </c>
      <c r="AG142" s="80" t="s">
        <v>914</v>
      </c>
      <c r="AH142" s="80"/>
      <c r="AI142" s="86" t="s">
        <v>879</v>
      </c>
      <c r="AJ142" s="80" t="b">
        <v>0</v>
      </c>
      <c r="AK142" s="80">
        <v>0</v>
      </c>
      <c r="AL142" s="86" t="s">
        <v>879</v>
      </c>
      <c r="AM142" s="80" t="s">
        <v>935</v>
      </c>
      <c r="AN142" s="80" t="b">
        <v>0</v>
      </c>
      <c r="AO142" s="86" t="s">
        <v>874</v>
      </c>
      <c r="AP142" s="80" t="s">
        <v>196</v>
      </c>
      <c r="AQ142" s="80">
        <v>0</v>
      </c>
      <c r="AR142" s="80">
        <v>0</v>
      </c>
      <c r="AS142" s="80"/>
      <c r="AT142" s="80"/>
      <c r="AU142" s="80"/>
      <c r="AV142" s="80"/>
      <c r="AW142" s="80"/>
      <c r="AX142" s="80"/>
      <c r="AY142" s="80"/>
      <c r="AZ142" s="80"/>
      <c r="BA142">
        <v>1</v>
      </c>
      <c r="BB142" s="79" t="str">
        <f>REPLACE(INDEX(GroupVertices[Group],MATCH(Edges[[#This Row],[Vertex 1]],GroupVertices[Vertex],0)),1,1,"")</f>
        <v>1</v>
      </c>
      <c r="BC142" s="79" t="str">
        <f>REPLACE(INDEX(GroupVertices[Group],MATCH(Edges[[#This Row],[Vertex 2]],GroupVertices[Vertex],0)),1,1,"")</f>
        <v>1</v>
      </c>
      <c r="BD142" s="34"/>
      <c r="BE142" s="34"/>
      <c r="BF142" s="34"/>
      <c r="BG142" s="34"/>
      <c r="BH142" s="34"/>
      <c r="BI142" s="34"/>
      <c r="BJ142" s="34"/>
      <c r="BK142" s="34"/>
      <c r="BL142" s="34"/>
    </row>
    <row r="143" spans="1:64" ht="15">
      <c r="A143" s="65" t="s">
        <v>250</v>
      </c>
      <c r="B143" s="65" t="s">
        <v>309</v>
      </c>
      <c r="C143" s="66" t="s">
        <v>1555</v>
      </c>
      <c r="D143" s="67">
        <v>3</v>
      </c>
      <c r="E143" s="68" t="s">
        <v>132</v>
      </c>
      <c r="F143" s="69">
        <v>32</v>
      </c>
      <c r="G143" s="66"/>
      <c r="H143" s="70"/>
      <c r="I143" s="71"/>
      <c r="J143" s="71"/>
      <c r="K143" s="34" t="s">
        <v>65</v>
      </c>
      <c r="L143" s="78">
        <v>143</v>
      </c>
      <c r="M143" s="78"/>
      <c r="N143" s="73"/>
      <c r="O143" s="80" t="s">
        <v>311</v>
      </c>
      <c r="P143" s="82">
        <v>43515.56354166667</v>
      </c>
      <c r="Q143" s="80" t="s">
        <v>402</v>
      </c>
      <c r="R143" s="80"/>
      <c r="S143" s="80"/>
      <c r="T143" s="80"/>
      <c r="U143" s="80"/>
      <c r="V143" s="84" t="s">
        <v>570</v>
      </c>
      <c r="W143" s="82">
        <v>43515.56354166667</v>
      </c>
      <c r="X143" s="84" t="s">
        <v>684</v>
      </c>
      <c r="Y143" s="80"/>
      <c r="Z143" s="80"/>
      <c r="AA143" s="86" t="s">
        <v>818</v>
      </c>
      <c r="AB143" s="86" t="s">
        <v>875</v>
      </c>
      <c r="AC143" s="80" t="b">
        <v>0</v>
      </c>
      <c r="AD143" s="80">
        <v>0</v>
      </c>
      <c r="AE143" s="86" t="s">
        <v>910</v>
      </c>
      <c r="AF143" s="80" t="b">
        <v>0</v>
      </c>
      <c r="AG143" s="80" t="s">
        <v>914</v>
      </c>
      <c r="AH143" s="80"/>
      <c r="AI143" s="86" t="s">
        <v>879</v>
      </c>
      <c r="AJ143" s="80" t="b">
        <v>0</v>
      </c>
      <c r="AK143" s="80">
        <v>0</v>
      </c>
      <c r="AL143" s="86" t="s">
        <v>879</v>
      </c>
      <c r="AM143" s="80" t="s">
        <v>935</v>
      </c>
      <c r="AN143" s="80" t="b">
        <v>0</v>
      </c>
      <c r="AO143" s="86" t="s">
        <v>875</v>
      </c>
      <c r="AP143" s="80" t="s">
        <v>196</v>
      </c>
      <c r="AQ143" s="80">
        <v>0</v>
      </c>
      <c r="AR143" s="80">
        <v>0</v>
      </c>
      <c r="AS143" s="80"/>
      <c r="AT143" s="80"/>
      <c r="AU143" s="80"/>
      <c r="AV143" s="80"/>
      <c r="AW143" s="80"/>
      <c r="AX143" s="80"/>
      <c r="AY143" s="80"/>
      <c r="AZ143" s="80"/>
      <c r="BA143">
        <v>1</v>
      </c>
      <c r="BB143" s="79" t="str">
        <f>REPLACE(INDEX(GroupVertices[Group],MATCH(Edges[[#This Row],[Vertex 1]],GroupVertices[Vertex],0)),1,1,"")</f>
        <v>1</v>
      </c>
      <c r="BC143" s="79" t="str">
        <f>REPLACE(INDEX(GroupVertices[Group],MATCH(Edges[[#This Row],[Vertex 2]],GroupVertices[Vertex],0)),1,1,"")</f>
        <v>1</v>
      </c>
      <c r="BD143" s="34"/>
      <c r="BE143" s="34"/>
      <c r="BF143" s="34"/>
      <c r="BG143" s="34"/>
      <c r="BH143" s="34"/>
      <c r="BI143" s="34"/>
      <c r="BJ143" s="34"/>
      <c r="BK143" s="34"/>
      <c r="BL143" s="34"/>
    </row>
    <row r="144" spans="1:64" ht="15">
      <c r="A144" s="65" t="s">
        <v>266</v>
      </c>
      <c r="B144" s="65" t="s">
        <v>266</v>
      </c>
      <c r="C144" s="66" t="s">
        <v>1555</v>
      </c>
      <c r="D144" s="67">
        <v>3</v>
      </c>
      <c r="E144" s="68" t="s">
        <v>132</v>
      </c>
      <c r="F144" s="69">
        <v>32</v>
      </c>
      <c r="G144" s="66"/>
      <c r="H144" s="70"/>
      <c r="I144" s="71"/>
      <c r="J144" s="71"/>
      <c r="K144" s="34" t="s">
        <v>65</v>
      </c>
      <c r="L144" s="78">
        <v>144</v>
      </c>
      <c r="M144" s="78"/>
      <c r="N144" s="73"/>
      <c r="O144" s="80" t="s">
        <v>196</v>
      </c>
      <c r="P144" s="82">
        <v>43515.49134259259</v>
      </c>
      <c r="Q144" s="80" t="s">
        <v>403</v>
      </c>
      <c r="R144" s="80"/>
      <c r="S144" s="80"/>
      <c r="T144" s="80" t="s">
        <v>520</v>
      </c>
      <c r="U144" s="84" t="s">
        <v>547</v>
      </c>
      <c r="V144" s="84" t="s">
        <v>547</v>
      </c>
      <c r="W144" s="82">
        <v>43515.49134259259</v>
      </c>
      <c r="X144" s="84" t="s">
        <v>685</v>
      </c>
      <c r="Y144" s="80"/>
      <c r="Z144" s="80"/>
      <c r="AA144" s="86" t="s">
        <v>819</v>
      </c>
      <c r="AB144" s="80"/>
      <c r="AC144" s="80" t="b">
        <v>0</v>
      </c>
      <c r="AD144" s="80">
        <v>6</v>
      </c>
      <c r="AE144" s="86" t="s">
        <v>879</v>
      </c>
      <c r="AF144" s="80" t="b">
        <v>0</v>
      </c>
      <c r="AG144" s="80" t="s">
        <v>915</v>
      </c>
      <c r="AH144" s="80"/>
      <c r="AI144" s="86" t="s">
        <v>879</v>
      </c>
      <c r="AJ144" s="80" t="b">
        <v>0</v>
      </c>
      <c r="AK144" s="80">
        <v>2</v>
      </c>
      <c r="AL144" s="86" t="s">
        <v>879</v>
      </c>
      <c r="AM144" s="80" t="s">
        <v>930</v>
      </c>
      <c r="AN144" s="80" t="b">
        <v>0</v>
      </c>
      <c r="AO144" s="86" t="s">
        <v>819</v>
      </c>
      <c r="AP144" s="80" t="s">
        <v>312</v>
      </c>
      <c r="AQ144" s="80">
        <v>0</v>
      </c>
      <c r="AR144" s="80">
        <v>0</v>
      </c>
      <c r="AS144" s="80"/>
      <c r="AT144" s="80"/>
      <c r="AU144" s="80"/>
      <c r="AV144" s="80"/>
      <c r="AW144" s="80"/>
      <c r="AX144" s="80"/>
      <c r="AY144" s="80"/>
      <c r="AZ144" s="80"/>
      <c r="BA144">
        <v>1</v>
      </c>
      <c r="BB144" s="79" t="str">
        <f>REPLACE(INDEX(GroupVertices[Group],MATCH(Edges[[#This Row],[Vertex 1]],GroupVertices[Vertex],0)),1,1,"")</f>
        <v>1</v>
      </c>
      <c r="BC144" s="79" t="str">
        <f>REPLACE(INDEX(GroupVertices[Group],MATCH(Edges[[#This Row],[Vertex 2]],GroupVertices[Vertex],0)),1,1,"")</f>
        <v>1</v>
      </c>
      <c r="BD144" s="34"/>
      <c r="BE144" s="34"/>
      <c r="BF144" s="34"/>
      <c r="BG144" s="34"/>
      <c r="BH144" s="34"/>
      <c r="BI144" s="34"/>
      <c r="BJ144" s="34"/>
      <c r="BK144" s="34"/>
      <c r="BL144" s="34"/>
    </row>
    <row r="145" spans="1:64" ht="15">
      <c r="A145" s="65" t="s">
        <v>250</v>
      </c>
      <c r="B145" s="65" t="s">
        <v>266</v>
      </c>
      <c r="C145" s="66" t="s">
        <v>1558</v>
      </c>
      <c r="D145" s="67">
        <v>6.5</v>
      </c>
      <c r="E145" s="68" t="s">
        <v>136</v>
      </c>
      <c r="F145" s="69">
        <v>26.8</v>
      </c>
      <c r="G145" s="66"/>
      <c r="H145" s="70"/>
      <c r="I145" s="71"/>
      <c r="J145" s="71"/>
      <c r="K145" s="34" t="s">
        <v>65</v>
      </c>
      <c r="L145" s="78">
        <v>145</v>
      </c>
      <c r="M145" s="78"/>
      <c r="N145" s="73"/>
      <c r="O145" s="80" t="s">
        <v>310</v>
      </c>
      <c r="P145" s="82">
        <v>43508.586435185185</v>
      </c>
      <c r="Q145" s="80" t="s">
        <v>374</v>
      </c>
      <c r="R145" s="84" t="s">
        <v>458</v>
      </c>
      <c r="S145" s="80" t="s">
        <v>487</v>
      </c>
      <c r="T145" s="80" t="s">
        <v>514</v>
      </c>
      <c r="U145" s="84" t="s">
        <v>546</v>
      </c>
      <c r="V145" s="84" t="s">
        <v>546</v>
      </c>
      <c r="W145" s="82">
        <v>43508.586435185185</v>
      </c>
      <c r="X145" s="84" t="s">
        <v>654</v>
      </c>
      <c r="Y145" s="80"/>
      <c r="Z145" s="80"/>
      <c r="AA145" s="86" t="s">
        <v>788</v>
      </c>
      <c r="AB145" s="80"/>
      <c r="AC145" s="80" t="b">
        <v>0</v>
      </c>
      <c r="AD145" s="80">
        <v>3</v>
      </c>
      <c r="AE145" s="86" t="s">
        <v>879</v>
      </c>
      <c r="AF145" s="80" t="b">
        <v>0</v>
      </c>
      <c r="AG145" s="80" t="s">
        <v>914</v>
      </c>
      <c r="AH145" s="80"/>
      <c r="AI145" s="86" t="s">
        <v>879</v>
      </c>
      <c r="AJ145" s="80" t="b">
        <v>0</v>
      </c>
      <c r="AK145" s="80">
        <v>0</v>
      </c>
      <c r="AL145" s="86" t="s">
        <v>879</v>
      </c>
      <c r="AM145" s="80" t="s">
        <v>928</v>
      </c>
      <c r="AN145" s="80" t="b">
        <v>0</v>
      </c>
      <c r="AO145" s="86" t="s">
        <v>788</v>
      </c>
      <c r="AP145" s="80" t="s">
        <v>196</v>
      </c>
      <c r="AQ145" s="80">
        <v>0</v>
      </c>
      <c r="AR145" s="80">
        <v>0</v>
      </c>
      <c r="AS145" s="80"/>
      <c r="AT145" s="80"/>
      <c r="AU145" s="80"/>
      <c r="AV145" s="80"/>
      <c r="AW145" s="80"/>
      <c r="AX145" s="80"/>
      <c r="AY145" s="80"/>
      <c r="AZ145" s="80"/>
      <c r="BA145">
        <v>3</v>
      </c>
      <c r="BB145" s="79" t="str">
        <f>REPLACE(INDEX(GroupVertices[Group],MATCH(Edges[[#This Row],[Vertex 1]],GroupVertices[Vertex],0)),1,1,"")</f>
        <v>1</v>
      </c>
      <c r="BC145" s="79" t="str">
        <f>REPLACE(INDEX(GroupVertices[Group],MATCH(Edges[[#This Row],[Vertex 2]],GroupVertices[Vertex],0)),1,1,"")</f>
        <v>1</v>
      </c>
      <c r="BD145" s="34"/>
      <c r="BE145" s="34"/>
      <c r="BF145" s="34"/>
      <c r="BG145" s="34"/>
      <c r="BH145" s="34"/>
      <c r="BI145" s="34"/>
      <c r="BJ145" s="34"/>
      <c r="BK145" s="34"/>
      <c r="BL145" s="34"/>
    </row>
    <row r="146" spans="1:64" ht="15">
      <c r="A146" s="65" t="s">
        <v>250</v>
      </c>
      <c r="B146" s="65" t="s">
        <v>266</v>
      </c>
      <c r="C146" s="66" t="s">
        <v>1558</v>
      </c>
      <c r="D146" s="67">
        <v>6.5</v>
      </c>
      <c r="E146" s="68" t="s">
        <v>136</v>
      </c>
      <c r="F146" s="69">
        <v>26.8</v>
      </c>
      <c r="G146" s="66"/>
      <c r="H146" s="70"/>
      <c r="I146" s="71"/>
      <c r="J146" s="71"/>
      <c r="K146" s="34" t="s">
        <v>65</v>
      </c>
      <c r="L146" s="78">
        <v>146</v>
      </c>
      <c r="M146" s="78"/>
      <c r="N146" s="73"/>
      <c r="O146" s="80" t="s">
        <v>310</v>
      </c>
      <c r="P146" s="82">
        <v>43508.8512962963</v>
      </c>
      <c r="Q146" s="80" t="s">
        <v>375</v>
      </c>
      <c r="R146" s="80"/>
      <c r="S146" s="80"/>
      <c r="T146" s="80" t="s">
        <v>505</v>
      </c>
      <c r="U146" s="80"/>
      <c r="V146" s="84" t="s">
        <v>570</v>
      </c>
      <c r="W146" s="82">
        <v>43508.8512962963</v>
      </c>
      <c r="X146" s="84" t="s">
        <v>655</v>
      </c>
      <c r="Y146" s="80"/>
      <c r="Z146" s="80"/>
      <c r="AA146" s="86" t="s">
        <v>789</v>
      </c>
      <c r="AB146" s="86" t="s">
        <v>867</v>
      </c>
      <c r="AC146" s="80" t="b">
        <v>0</v>
      </c>
      <c r="AD146" s="80">
        <v>4</v>
      </c>
      <c r="AE146" s="86" t="s">
        <v>897</v>
      </c>
      <c r="AF146" s="80" t="b">
        <v>0</v>
      </c>
      <c r="AG146" s="80" t="s">
        <v>914</v>
      </c>
      <c r="AH146" s="80"/>
      <c r="AI146" s="86" t="s">
        <v>879</v>
      </c>
      <c r="AJ146" s="80" t="b">
        <v>0</v>
      </c>
      <c r="AK146" s="80">
        <v>0</v>
      </c>
      <c r="AL146" s="86" t="s">
        <v>879</v>
      </c>
      <c r="AM146" s="80" t="s">
        <v>930</v>
      </c>
      <c r="AN146" s="80" t="b">
        <v>0</v>
      </c>
      <c r="AO146" s="86" t="s">
        <v>867</v>
      </c>
      <c r="AP146" s="80" t="s">
        <v>196</v>
      </c>
      <c r="AQ146" s="80">
        <v>0</v>
      </c>
      <c r="AR146" s="80">
        <v>0</v>
      </c>
      <c r="AS146" s="80"/>
      <c r="AT146" s="80"/>
      <c r="AU146" s="80"/>
      <c r="AV146" s="80"/>
      <c r="AW146" s="80"/>
      <c r="AX146" s="80"/>
      <c r="AY146" s="80"/>
      <c r="AZ146" s="80"/>
      <c r="BA146">
        <v>3</v>
      </c>
      <c r="BB146" s="79" t="str">
        <f>REPLACE(INDEX(GroupVertices[Group],MATCH(Edges[[#This Row],[Vertex 1]],GroupVertices[Vertex],0)),1,1,"")</f>
        <v>1</v>
      </c>
      <c r="BC146" s="79" t="str">
        <f>REPLACE(INDEX(GroupVertices[Group],MATCH(Edges[[#This Row],[Vertex 2]],GroupVertices[Vertex],0)),1,1,"")</f>
        <v>1</v>
      </c>
      <c r="BD146" s="34"/>
      <c r="BE146" s="34"/>
      <c r="BF146" s="34"/>
      <c r="BG146" s="34"/>
      <c r="BH146" s="34"/>
      <c r="BI146" s="34"/>
      <c r="BJ146" s="34"/>
      <c r="BK146" s="34"/>
      <c r="BL146" s="34"/>
    </row>
    <row r="147" spans="1:64" ht="15">
      <c r="A147" s="65" t="s">
        <v>250</v>
      </c>
      <c r="B147" s="65" t="s">
        <v>266</v>
      </c>
      <c r="C147" s="66" t="s">
        <v>1558</v>
      </c>
      <c r="D147" s="67">
        <v>6.5</v>
      </c>
      <c r="E147" s="68" t="s">
        <v>136</v>
      </c>
      <c r="F147" s="69">
        <v>26.8</v>
      </c>
      <c r="G147" s="66"/>
      <c r="H147" s="70"/>
      <c r="I147" s="71"/>
      <c r="J147" s="71"/>
      <c r="K147" s="34" t="s">
        <v>65</v>
      </c>
      <c r="L147" s="78">
        <v>147</v>
      </c>
      <c r="M147" s="78"/>
      <c r="N147" s="73"/>
      <c r="O147" s="80" t="s">
        <v>310</v>
      </c>
      <c r="P147" s="82">
        <v>43508.858877314815</v>
      </c>
      <c r="Q147" s="80" t="s">
        <v>376</v>
      </c>
      <c r="R147" s="80"/>
      <c r="S147" s="80"/>
      <c r="T147" s="80"/>
      <c r="U147" s="80"/>
      <c r="V147" s="84" t="s">
        <v>570</v>
      </c>
      <c r="W147" s="82">
        <v>43508.858877314815</v>
      </c>
      <c r="X147" s="84" t="s">
        <v>656</v>
      </c>
      <c r="Y147" s="80"/>
      <c r="Z147" s="80"/>
      <c r="AA147" s="86" t="s">
        <v>790</v>
      </c>
      <c r="AB147" s="86" t="s">
        <v>786</v>
      </c>
      <c r="AC147" s="80" t="b">
        <v>0</v>
      </c>
      <c r="AD147" s="80">
        <v>3</v>
      </c>
      <c r="AE147" s="86" t="s">
        <v>897</v>
      </c>
      <c r="AF147" s="80" t="b">
        <v>0</v>
      </c>
      <c r="AG147" s="80" t="s">
        <v>914</v>
      </c>
      <c r="AH147" s="80"/>
      <c r="AI147" s="86" t="s">
        <v>879</v>
      </c>
      <c r="AJ147" s="80" t="b">
        <v>0</v>
      </c>
      <c r="AK147" s="80">
        <v>0</v>
      </c>
      <c r="AL147" s="86" t="s">
        <v>879</v>
      </c>
      <c r="AM147" s="80" t="s">
        <v>930</v>
      </c>
      <c r="AN147" s="80" t="b">
        <v>0</v>
      </c>
      <c r="AO147" s="86" t="s">
        <v>786</v>
      </c>
      <c r="AP147" s="80" t="s">
        <v>196</v>
      </c>
      <c r="AQ147" s="80">
        <v>0</v>
      </c>
      <c r="AR147" s="80">
        <v>0</v>
      </c>
      <c r="AS147" s="80"/>
      <c r="AT147" s="80"/>
      <c r="AU147" s="80"/>
      <c r="AV147" s="80"/>
      <c r="AW147" s="80"/>
      <c r="AX147" s="80"/>
      <c r="AY147" s="80"/>
      <c r="AZ147" s="80"/>
      <c r="BA147">
        <v>3</v>
      </c>
      <c r="BB147" s="79" t="str">
        <f>REPLACE(INDEX(GroupVertices[Group],MATCH(Edges[[#This Row],[Vertex 1]],GroupVertices[Vertex],0)),1,1,"")</f>
        <v>1</v>
      </c>
      <c r="BC147" s="79" t="str">
        <f>REPLACE(INDEX(GroupVertices[Group],MATCH(Edges[[#This Row],[Vertex 2]],GroupVertices[Vertex],0)),1,1,"")</f>
        <v>1</v>
      </c>
      <c r="BD147" s="34"/>
      <c r="BE147" s="34"/>
      <c r="BF147" s="34"/>
      <c r="BG147" s="34"/>
      <c r="BH147" s="34"/>
      <c r="BI147" s="34"/>
      <c r="BJ147" s="34"/>
      <c r="BK147" s="34"/>
      <c r="BL147" s="34"/>
    </row>
    <row r="148" spans="1:64" ht="15">
      <c r="A148" s="65" t="s">
        <v>250</v>
      </c>
      <c r="B148" s="65" t="s">
        <v>266</v>
      </c>
      <c r="C148" s="66" t="s">
        <v>1555</v>
      </c>
      <c r="D148" s="67">
        <v>3</v>
      </c>
      <c r="E148" s="68" t="s">
        <v>132</v>
      </c>
      <c r="F148" s="69">
        <v>32</v>
      </c>
      <c r="G148" s="66"/>
      <c r="H148" s="70"/>
      <c r="I148" s="71"/>
      <c r="J148" s="71"/>
      <c r="K148" s="34" t="s">
        <v>65</v>
      </c>
      <c r="L148" s="78">
        <v>148</v>
      </c>
      <c r="M148" s="78"/>
      <c r="N148" s="73"/>
      <c r="O148" s="80" t="s">
        <v>312</v>
      </c>
      <c r="P148" s="82">
        <v>43515.611226851855</v>
      </c>
      <c r="Q148" s="80" t="s">
        <v>403</v>
      </c>
      <c r="R148" s="80"/>
      <c r="S148" s="80"/>
      <c r="T148" s="80" t="s">
        <v>520</v>
      </c>
      <c r="U148" s="84" t="s">
        <v>547</v>
      </c>
      <c r="V148" s="84" t="s">
        <v>547</v>
      </c>
      <c r="W148" s="82">
        <v>43515.611226851855</v>
      </c>
      <c r="X148" s="84" t="s">
        <v>686</v>
      </c>
      <c r="Y148" s="80"/>
      <c r="Z148" s="80"/>
      <c r="AA148" s="86" t="s">
        <v>820</v>
      </c>
      <c r="AB148" s="80"/>
      <c r="AC148" s="80" t="b">
        <v>0</v>
      </c>
      <c r="AD148" s="80">
        <v>0</v>
      </c>
      <c r="AE148" s="86" t="s">
        <v>879</v>
      </c>
      <c r="AF148" s="80" t="b">
        <v>0</v>
      </c>
      <c r="AG148" s="80" t="s">
        <v>915</v>
      </c>
      <c r="AH148" s="80"/>
      <c r="AI148" s="86" t="s">
        <v>879</v>
      </c>
      <c r="AJ148" s="80" t="b">
        <v>0</v>
      </c>
      <c r="AK148" s="80">
        <v>2</v>
      </c>
      <c r="AL148" s="86" t="s">
        <v>819</v>
      </c>
      <c r="AM148" s="80" t="s">
        <v>928</v>
      </c>
      <c r="AN148" s="80" t="b">
        <v>0</v>
      </c>
      <c r="AO148" s="86" t="s">
        <v>819</v>
      </c>
      <c r="AP148" s="80" t="s">
        <v>196</v>
      </c>
      <c r="AQ148" s="80">
        <v>0</v>
      </c>
      <c r="AR148" s="80">
        <v>0</v>
      </c>
      <c r="AS148" s="80"/>
      <c r="AT148" s="80"/>
      <c r="AU148" s="80"/>
      <c r="AV148" s="80"/>
      <c r="AW148" s="80"/>
      <c r="AX148" s="80"/>
      <c r="AY148" s="80"/>
      <c r="AZ148" s="80"/>
      <c r="BA148">
        <v>1</v>
      </c>
      <c r="BB148" s="79" t="str">
        <f>REPLACE(INDEX(GroupVertices[Group],MATCH(Edges[[#This Row],[Vertex 1]],GroupVertices[Vertex],0)),1,1,"")</f>
        <v>1</v>
      </c>
      <c r="BC148" s="79" t="str">
        <f>REPLACE(INDEX(GroupVertices[Group],MATCH(Edges[[#This Row],[Vertex 2]],GroupVertices[Vertex],0)),1,1,"")</f>
        <v>1</v>
      </c>
      <c r="BD148" s="34"/>
      <c r="BE148" s="34"/>
      <c r="BF148" s="34"/>
      <c r="BG148" s="34"/>
      <c r="BH148" s="34"/>
      <c r="BI148" s="34"/>
      <c r="BJ148" s="34"/>
      <c r="BK148" s="34"/>
      <c r="BL148" s="34"/>
    </row>
    <row r="149" spans="1:64" ht="15">
      <c r="A149" s="65" t="s">
        <v>267</v>
      </c>
      <c r="B149" s="65" t="s">
        <v>250</v>
      </c>
      <c r="C149" s="66" t="s">
        <v>1558</v>
      </c>
      <c r="D149" s="67">
        <v>6.5</v>
      </c>
      <c r="E149" s="68" t="s">
        <v>136</v>
      </c>
      <c r="F149" s="69">
        <v>26.8</v>
      </c>
      <c r="G149" s="66"/>
      <c r="H149" s="70"/>
      <c r="I149" s="71"/>
      <c r="J149" s="71"/>
      <c r="K149" s="34" t="s">
        <v>66</v>
      </c>
      <c r="L149" s="78">
        <v>149</v>
      </c>
      <c r="M149" s="78"/>
      <c r="N149" s="73"/>
      <c r="O149" s="80" t="s">
        <v>311</v>
      </c>
      <c r="P149" s="82">
        <v>43510.89511574074</v>
      </c>
      <c r="Q149" s="80" t="s">
        <v>404</v>
      </c>
      <c r="R149" s="80"/>
      <c r="S149" s="80"/>
      <c r="T149" s="80"/>
      <c r="U149" s="80"/>
      <c r="V149" s="84" t="s">
        <v>583</v>
      </c>
      <c r="W149" s="82">
        <v>43510.89511574074</v>
      </c>
      <c r="X149" s="84" t="s">
        <v>687</v>
      </c>
      <c r="Y149" s="80"/>
      <c r="Z149" s="80"/>
      <c r="AA149" s="86" t="s">
        <v>821</v>
      </c>
      <c r="AB149" s="86" t="s">
        <v>824</v>
      </c>
      <c r="AC149" s="80" t="b">
        <v>0</v>
      </c>
      <c r="AD149" s="80">
        <v>0</v>
      </c>
      <c r="AE149" s="86" t="s">
        <v>883</v>
      </c>
      <c r="AF149" s="80" t="b">
        <v>0</v>
      </c>
      <c r="AG149" s="80" t="s">
        <v>914</v>
      </c>
      <c r="AH149" s="80"/>
      <c r="AI149" s="86" t="s">
        <v>879</v>
      </c>
      <c r="AJ149" s="80" t="b">
        <v>0</v>
      </c>
      <c r="AK149" s="80">
        <v>0</v>
      </c>
      <c r="AL149" s="86" t="s">
        <v>879</v>
      </c>
      <c r="AM149" s="80" t="s">
        <v>930</v>
      </c>
      <c r="AN149" s="80" t="b">
        <v>0</v>
      </c>
      <c r="AO149" s="86" t="s">
        <v>824</v>
      </c>
      <c r="AP149" s="80" t="s">
        <v>196</v>
      </c>
      <c r="AQ149" s="80">
        <v>0</v>
      </c>
      <c r="AR149" s="80">
        <v>0</v>
      </c>
      <c r="AS149" s="80"/>
      <c r="AT149" s="80"/>
      <c r="AU149" s="80"/>
      <c r="AV149" s="80"/>
      <c r="AW149" s="80"/>
      <c r="AX149" s="80"/>
      <c r="AY149" s="80"/>
      <c r="AZ149" s="80"/>
      <c r="BA149">
        <v>3</v>
      </c>
      <c r="BB149" s="79" t="str">
        <f>REPLACE(INDEX(GroupVertices[Group],MATCH(Edges[[#This Row],[Vertex 1]],GroupVertices[Vertex],0)),1,1,"")</f>
        <v>1</v>
      </c>
      <c r="BC149" s="79" t="str">
        <f>REPLACE(INDEX(GroupVertices[Group],MATCH(Edges[[#This Row],[Vertex 2]],GroupVertices[Vertex],0)),1,1,"")</f>
        <v>1</v>
      </c>
      <c r="BD149" s="34"/>
      <c r="BE149" s="34"/>
      <c r="BF149" s="34"/>
      <c r="BG149" s="34"/>
      <c r="BH149" s="34"/>
      <c r="BI149" s="34"/>
      <c r="BJ149" s="34"/>
      <c r="BK149" s="34"/>
      <c r="BL149" s="34"/>
    </row>
    <row r="150" spans="1:64" ht="15">
      <c r="A150" s="65" t="s">
        <v>267</v>
      </c>
      <c r="B150" s="65" t="s">
        <v>250</v>
      </c>
      <c r="C150" s="66" t="s">
        <v>1558</v>
      </c>
      <c r="D150" s="67">
        <v>6.5</v>
      </c>
      <c r="E150" s="68" t="s">
        <v>136</v>
      </c>
      <c r="F150" s="69">
        <v>26.8</v>
      </c>
      <c r="G150" s="66"/>
      <c r="H150" s="70"/>
      <c r="I150" s="71"/>
      <c r="J150" s="71"/>
      <c r="K150" s="34" t="s">
        <v>66</v>
      </c>
      <c r="L150" s="78">
        <v>150</v>
      </c>
      <c r="M150" s="78"/>
      <c r="N150" s="73"/>
      <c r="O150" s="80" t="s">
        <v>311</v>
      </c>
      <c r="P150" s="82">
        <v>43511.822060185186</v>
      </c>
      <c r="Q150" s="80" t="s">
        <v>405</v>
      </c>
      <c r="R150" s="80"/>
      <c r="S150" s="80"/>
      <c r="T150" s="80"/>
      <c r="U150" s="80"/>
      <c r="V150" s="84" t="s">
        <v>583</v>
      </c>
      <c r="W150" s="82">
        <v>43511.822060185186</v>
      </c>
      <c r="X150" s="84" t="s">
        <v>688</v>
      </c>
      <c r="Y150" s="80"/>
      <c r="Z150" s="80"/>
      <c r="AA150" s="86" t="s">
        <v>822</v>
      </c>
      <c r="AB150" s="86" t="s">
        <v>825</v>
      </c>
      <c r="AC150" s="80" t="b">
        <v>0</v>
      </c>
      <c r="AD150" s="80">
        <v>1</v>
      </c>
      <c r="AE150" s="86" t="s">
        <v>883</v>
      </c>
      <c r="AF150" s="80" t="b">
        <v>0</v>
      </c>
      <c r="AG150" s="80" t="s">
        <v>914</v>
      </c>
      <c r="AH150" s="80"/>
      <c r="AI150" s="86" t="s">
        <v>879</v>
      </c>
      <c r="AJ150" s="80" t="b">
        <v>0</v>
      </c>
      <c r="AK150" s="80">
        <v>0</v>
      </c>
      <c r="AL150" s="86" t="s">
        <v>879</v>
      </c>
      <c r="AM150" s="80" t="s">
        <v>930</v>
      </c>
      <c r="AN150" s="80" t="b">
        <v>0</v>
      </c>
      <c r="AO150" s="86" t="s">
        <v>825</v>
      </c>
      <c r="AP150" s="80" t="s">
        <v>196</v>
      </c>
      <c r="AQ150" s="80">
        <v>0</v>
      </c>
      <c r="AR150" s="80">
        <v>0</v>
      </c>
      <c r="AS150" s="80"/>
      <c r="AT150" s="80"/>
      <c r="AU150" s="80"/>
      <c r="AV150" s="80"/>
      <c r="AW150" s="80"/>
      <c r="AX150" s="80"/>
      <c r="AY150" s="80"/>
      <c r="AZ150" s="80"/>
      <c r="BA150">
        <v>3</v>
      </c>
      <c r="BB150" s="79" t="str">
        <f>REPLACE(INDEX(GroupVertices[Group],MATCH(Edges[[#This Row],[Vertex 1]],GroupVertices[Vertex],0)),1,1,"")</f>
        <v>1</v>
      </c>
      <c r="BC150" s="79" t="str">
        <f>REPLACE(INDEX(GroupVertices[Group],MATCH(Edges[[#This Row],[Vertex 2]],GroupVertices[Vertex],0)),1,1,"")</f>
        <v>1</v>
      </c>
      <c r="BD150" s="34"/>
      <c r="BE150" s="34"/>
      <c r="BF150" s="34"/>
      <c r="BG150" s="34"/>
      <c r="BH150" s="34"/>
      <c r="BI150" s="34"/>
      <c r="BJ150" s="34"/>
      <c r="BK150" s="34"/>
      <c r="BL150" s="34"/>
    </row>
    <row r="151" spans="1:64" ht="15">
      <c r="A151" s="65" t="s">
        <v>267</v>
      </c>
      <c r="B151" s="65" t="s">
        <v>250</v>
      </c>
      <c r="C151" s="66" t="s">
        <v>1558</v>
      </c>
      <c r="D151" s="67">
        <v>6.5</v>
      </c>
      <c r="E151" s="68" t="s">
        <v>136</v>
      </c>
      <c r="F151" s="69">
        <v>26.8</v>
      </c>
      <c r="G151" s="66"/>
      <c r="H151" s="70"/>
      <c r="I151" s="71"/>
      <c r="J151" s="71"/>
      <c r="K151" s="34" t="s">
        <v>66</v>
      </c>
      <c r="L151" s="78">
        <v>151</v>
      </c>
      <c r="M151" s="78"/>
      <c r="N151" s="73"/>
      <c r="O151" s="80" t="s">
        <v>311</v>
      </c>
      <c r="P151" s="82">
        <v>43515.612280092595</v>
      </c>
      <c r="Q151" s="80" t="s">
        <v>406</v>
      </c>
      <c r="R151" s="80"/>
      <c r="S151" s="80"/>
      <c r="T151" s="80"/>
      <c r="U151" s="80"/>
      <c r="V151" s="84" t="s">
        <v>583</v>
      </c>
      <c r="W151" s="82">
        <v>43515.612280092595</v>
      </c>
      <c r="X151" s="84" t="s">
        <v>689</v>
      </c>
      <c r="Y151" s="80"/>
      <c r="Z151" s="80"/>
      <c r="AA151" s="86" t="s">
        <v>823</v>
      </c>
      <c r="AB151" s="86" t="s">
        <v>826</v>
      </c>
      <c r="AC151" s="80" t="b">
        <v>0</v>
      </c>
      <c r="AD151" s="80">
        <v>0</v>
      </c>
      <c r="AE151" s="86" t="s">
        <v>883</v>
      </c>
      <c r="AF151" s="80" t="b">
        <v>0</v>
      </c>
      <c r="AG151" s="80" t="s">
        <v>914</v>
      </c>
      <c r="AH151" s="80"/>
      <c r="AI151" s="86" t="s">
        <v>879</v>
      </c>
      <c r="AJ151" s="80" t="b">
        <v>0</v>
      </c>
      <c r="AK151" s="80">
        <v>0</v>
      </c>
      <c r="AL151" s="86" t="s">
        <v>879</v>
      </c>
      <c r="AM151" s="80" t="s">
        <v>930</v>
      </c>
      <c r="AN151" s="80" t="b">
        <v>0</v>
      </c>
      <c r="AO151" s="86" t="s">
        <v>826</v>
      </c>
      <c r="AP151" s="80" t="s">
        <v>196</v>
      </c>
      <c r="AQ151" s="80">
        <v>0</v>
      </c>
      <c r="AR151" s="80">
        <v>0</v>
      </c>
      <c r="AS151" s="80"/>
      <c r="AT151" s="80"/>
      <c r="AU151" s="80"/>
      <c r="AV151" s="80"/>
      <c r="AW151" s="80"/>
      <c r="AX151" s="80"/>
      <c r="AY151" s="80"/>
      <c r="AZ151" s="80"/>
      <c r="BA151">
        <v>3</v>
      </c>
      <c r="BB151" s="79" t="str">
        <f>REPLACE(INDEX(GroupVertices[Group],MATCH(Edges[[#This Row],[Vertex 1]],GroupVertices[Vertex],0)),1,1,"")</f>
        <v>1</v>
      </c>
      <c r="BC151" s="79" t="str">
        <f>REPLACE(INDEX(GroupVertices[Group],MATCH(Edges[[#This Row],[Vertex 2]],GroupVertices[Vertex],0)),1,1,"")</f>
        <v>1</v>
      </c>
      <c r="BD151" s="34"/>
      <c r="BE151" s="34"/>
      <c r="BF151" s="34"/>
      <c r="BG151" s="34"/>
      <c r="BH151" s="34"/>
      <c r="BI151" s="34"/>
      <c r="BJ151" s="34"/>
      <c r="BK151" s="34"/>
      <c r="BL151" s="34"/>
    </row>
    <row r="152" spans="1:64" ht="15">
      <c r="A152" s="65" t="s">
        <v>250</v>
      </c>
      <c r="B152" s="65" t="s">
        <v>267</v>
      </c>
      <c r="C152" s="66" t="s">
        <v>1559</v>
      </c>
      <c r="D152" s="67">
        <v>8.25</v>
      </c>
      <c r="E152" s="68" t="s">
        <v>136</v>
      </c>
      <c r="F152" s="69">
        <v>24.2</v>
      </c>
      <c r="G152" s="66"/>
      <c r="H152" s="70"/>
      <c r="I152" s="71"/>
      <c r="J152" s="71"/>
      <c r="K152" s="34" t="s">
        <v>66</v>
      </c>
      <c r="L152" s="78">
        <v>152</v>
      </c>
      <c r="M152" s="78"/>
      <c r="N152" s="73"/>
      <c r="O152" s="80" t="s">
        <v>311</v>
      </c>
      <c r="P152" s="82">
        <v>43510.89363425926</v>
      </c>
      <c r="Q152" s="80" t="s">
        <v>407</v>
      </c>
      <c r="R152" s="80"/>
      <c r="S152" s="80"/>
      <c r="T152" s="80"/>
      <c r="U152" s="80"/>
      <c r="V152" s="84" t="s">
        <v>570</v>
      </c>
      <c r="W152" s="82">
        <v>43510.89363425926</v>
      </c>
      <c r="X152" s="84" t="s">
        <v>690</v>
      </c>
      <c r="Y152" s="80"/>
      <c r="Z152" s="80"/>
      <c r="AA152" s="86" t="s">
        <v>824</v>
      </c>
      <c r="AB152" s="86" t="s">
        <v>876</v>
      </c>
      <c r="AC152" s="80" t="b">
        <v>0</v>
      </c>
      <c r="AD152" s="80">
        <v>0</v>
      </c>
      <c r="AE152" s="86" t="s">
        <v>911</v>
      </c>
      <c r="AF152" s="80" t="b">
        <v>0</v>
      </c>
      <c r="AG152" s="80" t="s">
        <v>914</v>
      </c>
      <c r="AH152" s="80"/>
      <c r="AI152" s="86" t="s">
        <v>879</v>
      </c>
      <c r="AJ152" s="80" t="b">
        <v>0</v>
      </c>
      <c r="AK152" s="80">
        <v>0</v>
      </c>
      <c r="AL152" s="86" t="s">
        <v>879</v>
      </c>
      <c r="AM152" s="80" t="s">
        <v>935</v>
      </c>
      <c r="AN152" s="80" t="b">
        <v>0</v>
      </c>
      <c r="AO152" s="86" t="s">
        <v>876</v>
      </c>
      <c r="AP152" s="80" t="s">
        <v>196</v>
      </c>
      <c r="AQ152" s="80">
        <v>0</v>
      </c>
      <c r="AR152" s="80">
        <v>0</v>
      </c>
      <c r="AS152" s="80"/>
      <c r="AT152" s="80"/>
      <c r="AU152" s="80"/>
      <c r="AV152" s="80"/>
      <c r="AW152" s="80"/>
      <c r="AX152" s="80"/>
      <c r="AY152" s="80"/>
      <c r="AZ152" s="80"/>
      <c r="BA152">
        <v>4</v>
      </c>
      <c r="BB152" s="79" t="str">
        <f>REPLACE(INDEX(GroupVertices[Group],MATCH(Edges[[#This Row],[Vertex 1]],GroupVertices[Vertex],0)),1,1,"")</f>
        <v>1</v>
      </c>
      <c r="BC152" s="79" t="str">
        <f>REPLACE(INDEX(GroupVertices[Group],MATCH(Edges[[#This Row],[Vertex 2]],GroupVertices[Vertex],0)),1,1,"")</f>
        <v>1</v>
      </c>
      <c r="BD152" s="34"/>
      <c r="BE152" s="34"/>
      <c r="BF152" s="34"/>
      <c r="BG152" s="34"/>
      <c r="BH152" s="34"/>
      <c r="BI152" s="34"/>
      <c r="BJ152" s="34"/>
      <c r="BK152" s="34"/>
      <c r="BL152" s="34"/>
    </row>
    <row r="153" spans="1:64" ht="15">
      <c r="A153" s="65" t="s">
        <v>250</v>
      </c>
      <c r="B153" s="65" t="s">
        <v>267</v>
      </c>
      <c r="C153" s="66" t="s">
        <v>1559</v>
      </c>
      <c r="D153" s="67">
        <v>8.25</v>
      </c>
      <c r="E153" s="68" t="s">
        <v>136</v>
      </c>
      <c r="F153" s="69">
        <v>24.2</v>
      </c>
      <c r="G153" s="66"/>
      <c r="H153" s="70"/>
      <c r="I153" s="71"/>
      <c r="J153" s="71"/>
      <c r="K153" s="34" t="s">
        <v>66</v>
      </c>
      <c r="L153" s="78">
        <v>153</v>
      </c>
      <c r="M153" s="78"/>
      <c r="N153" s="73"/>
      <c r="O153" s="80" t="s">
        <v>311</v>
      </c>
      <c r="P153" s="82">
        <v>43511.80143518518</v>
      </c>
      <c r="Q153" s="80" t="s">
        <v>408</v>
      </c>
      <c r="R153" s="80"/>
      <c r="S153" s="80"/>
      <c r="T153" s="80"/>
      <c r="U153" s="80"/>
      <c r="V153" s="84" t="s">
        <v>570</v>
      </c>
      <c r="W153" s="82">
        <v>43511.80143518518</v>
      </c>
      <c r="X153" s="84" t="s">
        <v>691</v>
      </c>
      <c r="Y153" s="80"/>
      <c r="Z153" s="80"/>
      <c r="AA153" s="86" t="s">
        <v>825</v>
      </c>
      <c r="AB153" s="86" t="s">
        <v>821</v>
      </c>
      <c r="AC153" s="80" t="b">
        <v>0</v>
      </c>
      <c r="AD153" s="80">
        <v>0</v>
      </c>
      <c r="AE153" s="86" t="s">
        <v>911</v>
      </c>
      <c r="AF153" s="80" t="b">
        <v>0</v>
      </c>
      <c r="AG153" s="80" t="s">
        <v>914</v>
      </c>
      <c r="AH153" s="80"/>
      <c r="AI153" s="86" t="s">
        <v>879</v>
      </c>
      <c r="AJ153" s="80" t="b">
        <v>0</v>
      </c>
      <c r="AK153" s="80">
        <v>0</v>
      </c>
      <c r="AL153" s="86" t="s">
        <v>879</v>
      </c>
      <c r="AM153" s="80" t="s">
        <v>935</v>
      </c>
      <c r="AN153" s="80" t="b">
        <v>0</v>
      </c>
      <c r="AO153" s="86" t="s">
        <v>821</v>
      </c>
      <c r="AP153" s="80" t="s">
        <v>196</v>
      </c>
      <c r="AQ153" s="80">
        <v>0</v>
      </c>
      <c r="AR153" s="80">
        <v>0</v>
      </c>
      <c r="AS153" s="80"/>
      <c r="AT153" s="80"/>
      <c r="AU153" s="80"/>
      <c r="AV153" s="80"/>
      <c r="AW153" s="80"/>
      <c r="AX153" s="80"/>
      <c r="AY153" s="80"/>
      <c r="AZ153" s="80"/>
      <c r="BA153">
        <v>4</v>
      </c>
      <c r="BB153" s="79" t="str">
        <f>REPLACE(INDEX(GroupVertices[Group],MATCH(Edges[[#This Row],[Vertex 1]],GroupVertices[Vertex],0)),1,1,"")</f>
        <v>1</v>
      </c>
      <c r="BC153" s="79" t="str">
        <f>REPLACE(INDEX(GroupVertices[Group],MATCH(Edges[[#This Row],[Vertex 2]],GroupVertices[Vertex],0)),1,1,"")</f>
        <v>1</v>
      </c>
      <c r="BD153" s="34"/>
      <c r="BE153" s="34"/>
      <c r="BF153" s="34"/>
      <c r="BG153" s="34"/>
      <c r="BH153" s="34"/>
      <c r="BI153" s="34"/>
      <c r="BJ153" s="34"/>
      <c r="BK153" s="34"/>
      <c r="BL153" s="34"/>
    </row>
    <row r="154" spans="1:64" ht="15">
      <c r="A154" s="65" t="s">
        <v>250</v>
      </c>
      <c r="B154" s="65" t="s">
        <v>267</v>
      </c>
      <c r="C154" s="66" t="s">
        <v>1559</v>
      </c>
      <c r="D154" s="67">
        <v>8.25</v>
      </c>
      <c r="E154" s="68" t="s">
        <v>136</v>
      </c>
      <c r="F154" s="69">
        <v>24.2</v>
      </c>
      <c r="G154" s="66"/>
      <c r="H154" s="70"/>
      <c r="I154" s="71"/>
      <c r="J154" s="71"/>
      <c r="K154" s="34" t="s">
        <v>66</v>
      </c>
      <c r="L154" s="78">
        <v>154</v>
      </c>
      <c r="M154" s="78"/>
      <c r="N154" s="73"/>
      <c r="O154" s="80" t="s">
        <v>311</v>
      </c>
      <c r="P154" s="82">
        <v>43515.608125</v>
      </c>
      <c r="Q154" s="80" t="s">
        <v>409</v>
      </c>
      <c r="R154" s="80"/>
      <c r="S154" s="80"/>
      <c r="T154" s="80"/>
      <c r="U154" s="84" t="s">
        <v>548</v>
      </c>
      <c r="V154" s="84" t="s">
        <v>548</v>
      </c>
      <c r="W154" s="82">
        <v>43515.608125</v>
      </c>
      <c r="X154" s="84" t="s">
        <v>692</v>
      </c>
      <c r="Y154" s="80"/>
      <c r="Z154" s="80"/>
      <c r="AA154" s="86" t="s">
        <v>826</v>
      </c>
      <c r="AB154" s="86" t="s">
        <v>877</v>
      </c>
      <c r="AC154" s="80" t="b">
        <v>0</v>
      </c>
      <c r="AD154" s="80">
        <v>0</v>
      </c>
      <c r="AE154" s="86" t="s">
        <v>911</v>
      </c>
      <c r="AF154" s="80" t="b">
        <v>0</v>
      </c>
      <c r="AG154" s="80" t="s">
        <v>914</v>
      </c>
      <c r="AH154" s="80"/>
      <c r="AI154" s="86" t="s">
        <v>879</v>
      </c>
      <c r="AJ154" s="80" t="b">
        <v>0</v>
      </c>
      <c r="AK154" s="80">
        <v>0</v>
      </c>
      <c r="AL154" s="86" t="s">
        <v>879</v>
      </c>
      <c r="AM154" s="80" t="s">
        <v>928</v>
      </c>
      <c r="AN154" s="80" t="b">
        <v>0</v>
      </c>
      <c r="AO154" s="86" t="s">
        <v>877</v>
      </c>
      <c r="AP154" s="80" t="s">
        <v>196</v>
      </c>
      <c r="AQ154" s="80">
        <v>0</v>
      </c>
      <c r="AR154" s="80">
        <v>0</v>
      </c>
      <c r="AS154" s="80"/>
      <c r="AT154" s="80"/>
      <c r="AU154" s="80"/>
      <c r="AV154" s="80"/>
      <c r="AW154" s="80"/>
      <c r="AX154" s="80"/>
      <c r="AY154" s="80"/>
      <c r="AZ154" s="80"/>
      <c r="BA154">
        <v>4</v>
      </c>
      <c r="BB154" s="79" t="str">
        <f>REPLACE(INDEX(GroupVertices[Group],MATCH(Edges[[#This Row],[Vertex 1]],GroupVertices[Vertex],0)),1,1,"")</f>
        <v>1</v>
      </c>
      <c r="BC154" s="79" t="str">
        <f>REPLACE(INDEX(GroupVertices[Group],MATCH(Edges[[#This Row],[Vertex 2]],GroupVertices[Vertex],0)),1,1,"")</f>
        <v>1</v>
      </c>
      <c r="BD154" s="34"/>
      <c r="BE154" s="34"/>
      <c r="BF154" s="34"/>
      <c r="BG154" s="34"/>
      <c r="BH154" s="34"/>
      <c r="BI154" s="34"/>
      <c r="BJ154" s="34"/>
      <c r="BK154" s="34"/>
      <c r="BL154" s="34"/>
    </row>
    <row r="155" spans="1:64" ht="15">
      <c r="A155" s="65" t="s">
        <v>250</v>
      </c>
      <c r="B155" s="65" t="s">
        <v>267</v>
      </c>
      <c r="C155" s="66" t="s">
        <v>1559</v>
      </c>
      <c r="D155" s="67">
        <v>8.25</v>
      </c>
      <c r="E155" s="68" t="s">
        <v>136</v>
      </c>
      <c r="F155" s="69">
        <v>24.2</v>
      </c>
      <c r="G155" s="66"/>
      <c r="H155" s="70"/>
      <c r="I155" s="71"/>
      <c r="J155" s="71"/>
      <c r="K155" s="34" t="s">
        <v>66</v>
      </c>
      <c r="L155" s="78">
        <v>155</v>
      </c>
      <c r="M155" s="78"/>
      <c r="N155" s="73"/>
      <c r="O155" s="80" t="s">
        <v>311</v>
      </c>
      <c r="P155" s="82">
        <v>43515.642847222225</v>
      </c>
      <c r="Q155" s="80" t="s">
        <v>410</v>
      </c>
      <c r="R155" s="80"/>
      <c r="S155" s="80"/>
      <c r="T155" s="80"/>
      <c r="U155" s="80"/>
      <c r="V155" s="84" t="s">
        <v>570</v>
      </c>
      <c r="W155" s="82">
        <v>43515.642847222225</v>
      </c>
      <c r="X155" s="84" t="s">
        <v>693</v>
      </c>
      <c r="Y155" s="80"/>
      <c r="Z155" s="80"/>
      <c r="AA155" s="86" t="s">
        <v>827</v>
      </c>
      <c r="AB155" s="86" t="s">
        <v>823</v>
      </c>
      <c r="AC155" s="80" t="b">
        <v>0</v>
      </c>
      <c r="AD155" s="80">
        <v>1</v>
      </c>
      <c r="AE155" s="86" t="s">
        <v>911</v>
      </c>
      <c r="AF155" s="80" t="b">
        <v>0</v>
      </c>
      <c r="AG155" s="80" t="s">
        <v>914</v>
      </c>
      <c r="AH155" s="80"/>
      <c r="AI155" s="86" t="s">
        <v>879</v>
      </c>
      <c r="AJ155" s="80" t="b">
        <v>0</v>
      </c>
      <c r="AK155" s="80">
        <v>0</v>
      </c>
      <c r="AL155" s="86" t="s">
        <v>879</v>
      </c>
      <c r="AM155" s="80" t="s">
        <v>935</v>
      </c>
      <c r="AN155" s="80" t="b">
        <v>0</v>
      </c>
      <c r="AO155" s="86" t="s">
        <v>823</v>
      </c>
      <c r="AP155" s="80" t="s">
        <v>196</v>
      </c>
      <c r="AQ155" s="80">
        <v>0</v>
      </c>
      <c r="AR155" s="80">
        <v>0</v>
      </c>
      <c r="AS155" s="80"/>
      <c r="AT155" s="80"/>
      <c r="AU155" s="80"/>
      <c r="AV155" s="80"/>
      <c r="AW155" s="80"/>
      <c r="AX155" s="80"/>
      <c r="AY155" s="80"/>
      <c r="AZ155" s="80"/>
      <c r="BA155">
        <v>4</v>
      </c>
      <c r="BB155" s="79" t="str">
        <f>REPLACE(INDEX(GroupVertices[Group],MATCH(Edges[[#This Row],[Vertex 1]],GroupVertices[Vertex],0)),1,1,"")</f>
        <v>1</v>
      </c>
      <c r="BC155" s="79" t="str">
        <f>REPLACE(INDEX(GroupVertices[Group],MATCH(Edges[[#This Row],[Vertex 2]],GroupVertices[Vertex],0)),1,1,"")</f>
        <v>1</v>
      </c>
      <c r="BD155" s="34"/>
      <c r="BE155" s="34"/>
      <c r="BF155" s="34"/>
      <c r="BG155" s="34"/>
      <c r="BH155" s="34"/>
      <c r="BI155" s="34"/>
      <c r="BJ155" s="34"/>
      <c r="BK155" s="34"/>
      <c r="BL155" s="34"/>
    </row>
    <row r="156" spans="1:64" ht="15">
      <c r="A156" s="65" t="s">
        <v>268</v>
      </c>
      <c r="B156" s="65" t="s">
        <v>250</v>
      </c>
      <c r="C156" s="66" t="s">
        <v>1555</v>
      </c>
      <c r="D156" s="67">
        <v>3</v>
      </c>
      <c r="E156" s="68" t="s">
        <v>132</v>
      </c>
      <c r="F156" s="69">
        <v>32</v>
      </c>
      <c r="G156" s="66"/>
      <c r="H156" s="70"/>
      <c r="I156" s="71"/>
      <c r="J156" s="71"/>
      <c r="K156" s="34" t="s">
        <v>66</v>
      </c>
      <c r="L156" s="78">
        <v>156</v>
      </c>
      <c r="M156" s="78"/>
      <c r="N156" s="73"/>
      <c r="O156" s="80" t="s">
        <v>311</v>
      </c>
      <c r="P156" s="82">
        <v>43515.68722222222</v>
      </c>
      <c r="Q156" s="80" t="s">
        <v>411</v>
      </c>
      <c r="R156" s="80"/>
      <c r="S156" s="80"/>
      <c r="T156" s="80"/>
      <c r="U156" s="80"/>
      <c r="V156" s="84" t="s">
        <v>584</v>
      </c>
      <c r="W156" s="82">
        <v>43515.68722222222</v>
      </c>
      <c r="X156" s="84" t="s">
        <v>694</v>
      </c>
      <c r="Y156" s="80"/>
      <c r="Z156" s="80"/>
      <c r="AA156" s="86" t="s">
        <v>828</v>
      </c>
      <c r="AB156" s="86" t="s">
        <v>829</v>
      </c>
      <c r="AC156" s="80" t="b">
        <v>0</v>
      </c>
      <c r="AD156" s="80">
        <v>0</v>
      </c>
      <c r="AE156" s="86" t="s">
        <v>883</v>
      </c>
      <c r="AF156" s="80" t="b">
        <v>0</v>
      </c>
      <c r="AG156" s="80" t="s">
        <v>914</v>
      </c>
      <c r="AH156" s="80"/>
      <c r="AI156" s="86" t="s">
        <v>879</v>
      </c>
      <c r="AJ156" s="80" t="b">
        <v>0</v>
      </c>
      <c r="AK156" s="80">
        <v>0</v>
      </c>
      <c r="AL156" s="86" t="s">
        <v>879</v>
      </c>
      <c r="AM156" s="80" t="s">
        <v>929</v>
      </c>
      <c r="AN156" s="80" t="b">
        <v>0</v>
      </c>
      <c r="AO156" s="86" t="s">
        <v>829</v>
      </c>
      <c r="AP156" s="80" t="s">
        <v>196</v>
      </c>
      <c r="AQ156" s="80">
        <v>0</v>
      </c>
      <c r="AR156" s="80">
        <v>0</v>
      </c>
      <c r="AS156" s="80" t="s">
        <v>940</v>
      </c>
      <c r="AT156" s="80" t="s">
        <v>942</v>
      </c>
      <c r="AU156" s="80" t="s">
        <v>944</v>
      </c>
      <c r="AV156" s="80" t="s">
        <v>948</v>
      </c>
      <c r="AW156" s="80" t="s">
        <v>952</v>
      </c>
      <c r="AX156" s="80" t="s">
        <v>956</v>
      </c>
      <c r="AY156" s="80" t="s">
        <v>959</v>
      </c>
      <c r="AZ156" s="84" t="s">
        <v>962</v>
      </c>
      <c r="BA156">
        <v>1</v>
      </c>
      <c r="BB156" s="79" t="str">
        <f>REPLACE(INDEX(GroupVertices[Group],MATCH(Edges[[#This Row],[Vertex 1]],GroupVertices[Vertex],0)),1,1,"")</f>
        <v>1</v>
      </c>
      <c r="BC156" s="79" t="str">
        <f>REPLACE(INDEX(GroupVertices[Group],MATCH(Edges[[#This Row],[Vertex 2]],GroupVertices[Vertex],0)),1,1,"")</f>
        <v>1</v>
      </c>
      <c r="BD156" s="34"/>
      <c r="BE156" s="34"/>
      <c r="BF156" s="34"/>
      <c r="BG156" s="34"/>
      <c r="BH156" s="34"/>
      <c r="BI156" s="34"/>
      <c r="BJ156" s="34"/>
      <c r="BK156" s="34"/>
      <c r="BL156" s="34"/>
    </row>
    <row r="157" spans="1:64" ht="15">
      <c r="A157" s="65" t="s">
        <v>250</v>
      </c>
      <c r="B157" s="65" t="s">
        <v>268</v>
      </c>
      <c r="C157" s="66" t="s">
        <v>1556</v>
      </c>
      <c r="D157" s="67">
        <v>4.75</v>
      </c>
      <c r="E157" s="68" t="s">
        <v>136</v>
      </c>
      <c r="F157" s="69">
        <v>29.4</v>
      </c>
      <c r="G157" s="66"/>
      <c r="H157" s="70"/>
      <c r="I157" s="71"/>
      <c r="J157" s="71"/>
      <c r="K157" s="34" t="s">
        <v>66</v>
      </c>
      <c r="L157" s="78">
        <v>157</v>
      </c>
      <c r="M157" s="78"/>
      <c r="N157" s="73"/>
      <c r="O157" s="80" t="s">
        <v>311</v>
      </c>
      <c r="P157" s="82">
        <v>43515.54399305556</v>
      </c>
      <c r="Q157" s="80" t="s">
        <v>412</v>
      </c>
      <c r="R157" s="80"/>
      <c r="S157" s="80"/>
      <c r="T157" s="80"/>
      <c r="U157" s="80"/>
      <c r="V157" s="84" t="s">
        <v>570</v>
      </c>
      <c r="W157" s="82">
        <v>43515.54399305556</v>
      </c>
      <c r="X157" s="84" t="s">
        <v>695</v>
      </c>
      <c r="Y157" s="80"/>
      <c r="Z157" s="80"/>
      <c r="AA157" s="86" t="s">
        <v>829</v>
      </c>
      <c r="AB157" s="86" t="s">
        <v>878</v>
      </c>
      <c r="AC157" s="80" t="b">
        <v>0</v>
      </c>
      <c r="AD157" s="80">
        <v>1</v>
      </c>
      <c r="AE157" s="86" t="s">
        <v>912</v>
      </c>
      <c r="AF157" s="80" t="b">
        <v>0</v>
      </c>
      <c r="AG157" s="80" t="s">
        <v>914</v>
      </c>
      <c r="AH157" s="80"/>
      <c r="AI157" s="86" t="s">
        <v>879</v>
      </c>
      <c r="AJ157" s="80" t="b">
        <v>0</v>
      </c>
      <c r="AK157" s="80">
        <v>0</v>
      </c>
      <c r="AL157" s="86" t="s">
        <v>879</v>
      </c>
      <c r="AM157" s="80" t="s">
        <v>928</v>
      </c>
      <c r="AN157" s="80" t="b">
        <v>0</v>
      </c>
      <c r="AO157" s="86" t="s">
        <v>878</v>
      </c>
      <c r="AP157" s="80" t="s">
        <v>196</v>
      </c>
      <c r="AQ157" s="80">
        <v>0</v>
      </c>
      <c r="AR157" s="80">
        <v>0</v>
      </c>
      <c r="AS157" s="80"/>
      <c r="AT157" s="80"/>
      <c r="AU157" s="80"/>
      <c r="AV157" s="80"/>
      <c r="AW157" s="80"/>
      <c r="AX157" s="80"/>
      <c r="AY157" s="80"/>
      <c r="AZ157" s="80"/>
      <c r="BA157">
        <v>2</v>
      </c>
      <c r="BB157" s="79" t="str">
        <f>REPLACE(INDEX(GroupVertices[Group],MATCH(Edges[[#This Row],[Vertex 1]],GroupVertices[Vertex],0)),1,1,"")</f>
        <v>1</v>
      </c>
      <c r="BC157" s="79" t="str">
        <f>REPLACE(INDEX(GroupVertices[Group],MATCH(Edges[[#This Row],[Vertex 2]],GroupVertices[Vertex],0)),1,1,"")</f>
        <v>1</v>
      </c>
      <c r="BD157" s="34"/>
      <c r="BE157" s="34"/>
      <c r="BF157" s="34"/>
      <c r="BG157" s="34"/>
      <c r="BH157" s="34"/>
      <c r="BI157" s="34"/>
      <c r="BJ157" s="34"/>
      <c r="BK157" s="34"/>
      <c r="BL157" s="34"/>
    </row>
    <row r="158" spans="1:64" ht="15">
      <c r="A158" s="65" t="s">
        <v>250</v>
      </c>
      <c r="B158" s="65" t="s">
        <v>268</v>
      </c>
      <c r="C158" s="66" t="s">
        <v>1556</v>
      </c>
      <c r="D158" s="67">
        <v>4.75</v>
      </c>
      <c r="E158" s="68" t="s">
        <v>136</v>
      </c>
      <c r="F158" s="69">
        <v>29.4</v>
      </c>
      <c r="G158" s="66"/>
      <c r="H158" s="70"/>
      <c r="I158" s="71"/>
      <c r="J158" s="71"/>
      <c r="K158" s="34" t="s">
        <v>66</v>
      </c>
      <c r="L158" s="78">
        <v>158</v>
      </c>
      <c r="M158" s="78"/>
      <c r="N158" s="73"/>
      <c r="O158" s="80" t="s">
        <v>311</v>
      </c>
      <c r="P158" s="82">
        <v>43515.727488425924</v>
      </c>
      <c r="Q158" s="80" t="s">
        <v>413</v>
      </c>
      <c r="R158" s="80"/>
      <c r="S158" s="80"/>
      <c r="T158" s="80"/>
      <c r="U158" s="80"/>
      <c r="V158" s="84" t="s">
        <v>570</v>
      </c>
      <c r="W158" s="82">
        <v>43515.727488425924</v>
      </c>
      <c r="X158" s="84" t="s">
        <v>696</v>
      </c>
      <c r="Y158" s="80"/>
      <c r="Z158" s="80"/>
      <c r="AA158" s="86" t="s">
        <v>830</v>
      </c>
      <c r="AB158" s="86" t="s">
        <v>828</v>
      </c>
      <c r="AC158" s="80" t="b">
        <v>0</v>
      </c>
      <c r="AD158" s="80">
        <v>0</v>
      </c>
      <c r="AE158" s="86" t="s">
        <v>912</v>
      </c>
      <c r="AF158" s="80" t="b">
        <v>0</v>
      </c>
      <c r="AG158" s="80" t="s">
        <v>914</v>
      </c>
      <c r="AH158" s="80"/>
      <c r="AI158" s="86" t="s">
        <v>879</v>
      </c>
      <c r="AJ158" s="80" t="b">
        <v>0</v>
      </c>
      <c r="AK158" s="80">
        <v>0</v>
      </c>
      <c r="AL158" s="86" t="s">
        <v>879</v>
      </c>
      <c r="AM158" s="80" t="s">
        <v>935</v>
      </c>
      <c r="AN158" s="80" t="b">
        <v>0</v>
      </c>
      <c r="AO158" s="86" t="s">
        <v>828</v>
      </c>
      <c r="AP158" s="80" t="s">
        <v>196</v>
      </c>
      <c r="AQ158" s="80">
        <v>0</v>
      </c>
      <c r="AR158" s="80">
        <v>0</v>
      </c>
      <c r="AS158" s="80"/>
      <c r="AT158" s="80"/>
      <c r="AU158" s="80"/>
      <c r="AV158" s="80"/>
      <c r="AW158" s="80"/>
      <c r="AX158" s="80"/>
      <c r="AY158" s="80"/>
      <c r="AZ158" s="80"/>
      <c r="BA158">
        <v>2</v>
      </c>
      <c r="BB158" s="79" t="str">
        <f>REPLACE(INDEX(GroupVertices[Group],MATCH(Edges[[#This Row],[Vertex 1]],GroupVertices[Vertex],0)),1,1,"")</f>
        <v>1</v>
      </c>
      <c r="BC158" s="79" t="str">
        <f>REPLACE(INDEX(GroupVertices[Group],MATCH(Edges[[#This Row],[Vertex 2]],GroupVertices[Vertex],0)),1,1,"")</f>
        <v>1</v>
      </c>
      <c r="BD158" s="34"/>
      <c r="BE158" s="34"/>
      <c r="BF158" s="34"/>
      <c r="BG158" s="34"/>
      <c r="BH158" s="34"/>
      <c r="BI158" s="34"/>
      <c r="BJ158" s="34"/>
      <c r="BK158" s="34"/>
      <c r="BL158" s="34"/>
    </row>
    <row r="159" spans="1:64" ht="15">
      <c r="A159" s="65" t="s">
        <v>244</v>
      </c>
      <c r="B159" s="65" t="s">
        <v>250</v>
      </c>
      <c r="C159" s="66" t="s">
        <v>1555</v>
      </c>
      <c r="D159" s="67">
        <v>3</v>
      </c>
      <c r="E159" s="68" t="s">
        <v>132</v>
      </c>
      <c r="F159" s="69">
        <v>32</v>
      </c>
      <c r="G159" s="66"/>
      <c r="H159" s="70"/>
      <c r="I159" s="71"/>
      <c r="J159" s="71"/>
      <c r="K159" s="34" t="s">
        <v>66</v>
      </c>
      <c r="L159" s="78">
        <v>159</v>
      </c>
      <c r="M159" s="78"/>
      <c r="N159" s="73"/>
      <c r="O159" s="80" t="s">
        <v>310</v>
      </c>
      <c r="P159" s="82">
        <v>43514.93303240741</v>
      </c>
      <c r="Q159" s="80" t="s">
        <v>327</v>
      </c>
      <c r="R159" s="80"/>
      <c r="S159" s="80"/>
      <c r="T159" s="80"/>
      <c r="U159" s="80"/>
      <c r="V159" s="84" t="s">
        <v>565</v>
      </c>
      <c r="W159" s="82">
        <v>43514.93303240741</v>
      </c>
      <c r="X159" s="84" t="s">
        <v>601</v>
      </c>
      <c r="Y159" s="80"/>
      <c r="Z159" s="80"/>
      <c r="AA159" s="86" t="s">
        <v>735</v>
      </c>
      <c r="AB159" s="86" t="s">
        <v>733</v>
      </c>
      <c r="AC159" s="80" t="b">
        <v>0</v>
      </c>
      <c r="AD159" s="80">
        <v>1</v>
      </c>
      <c r="AE159" s="86" t="s">
        <v>886</v>
      </c>
      <c r="AF159" s="80" t="b">
        <v>0</v>
      </c>
      <c r="AG159" s="80" t="s">
        <v>914</v>
      </c>
      <c r="AH159" s="80"/>
      <c r="AI159" s="86" t="s">
        <v>879</v>
      </c>
      <c r="AJ159" s="80" t="b">
        <v>0</v>
      </c>
      <c r="AK159" s="80">
        <v>0</v>
      </c>
      <c r="AL159" s="86" t="s">
        <v>879</v>
      </c>
      <c r="AM159" s="80" t="s">
        <v>928</v>
      </c>
      <c r="AN159" s="80" t="b">
        <v>0</v>
      </c>
      <c r="AO159" s="86" t="s">
        <v>733</v>
      </c>
      <c r="AP159" s="80" t="s">
        <v>196</v>
      </c>
      <c r="AQ159" s="80">
        <v>0</v>
      </c>
      <c r="AR159" s="80">
        <v>0</v>
      </c>
      <c r="AS159" s="80"/>
      <c r="AT159" s="80"/>
      <c r="AU159" s="80"/>
      <c r="AV159" s="80"/>
      <c r="AW159" s="80"/>
      <c r="AX159" s="80"/>
      <c r="AY159" s="80"/>
      <c r="AZ159" s="80"/>
      <c r="BA159">
        <v>1</v>
      </c>
      <c r="BB159" s="79" t="str">
        <f>REPLACE(INDEX(GroupVertices[Group],MATCH(Edges[[#This Row],[Vertex 1]],GroupVertices[Vertex],0)),1,1,"")</f>
        <v>4</v>
      </c>
      <c r="BC159" s="79" t="str">
        <f>REPLACE(INDEX(GroupVertices[Group],MATCH(Edges[[#This Row],[Vertex 2]],GroupVertices[Vertex],0)),1,1,"")</f>
        <v>1</v>
      </c>
      <c r="BD159" s="34"/>
      <c r="BE159" s="34"/>
      <c r="BF159" s="34"/>
      <c r="BG159" s="34"/>
      <c r="BH159" s="34"/>
      <c r="BI159" s="34"/>
      <c r="BJ159" s="34"/>
      <c r="BK159" s="34"/>
      <c r="BL159" s="34"/>
    </row>
    <row r="160" spans="1:64" ht="15">
      <c r="A160" s="65" t="s">
        <v>250</v>
      </c>
      <c r="B160" s="65" t="s">
        <v>244</v>
      </c>
      <c r="C160" s="66" t="s">
        <v>1555</v>
      </c>
      <c r="D160" s="67">
        <v>3</v>
      </c>
      <c r="E160" s="68" t="s">
        <v>132</v>
      </c>
      <c r="F160" s="69">
        <v>32</v>
      </c>
      <c r="G160" s="66"/>
      <c r="H160" s="70"/>
      <c r="I160" s="71"/>
      <c r="J160" s="71"/>
      <c r="K160" s="34" t="s">
        <v>66</v>
      </c>
      <c r="L160" s="78">
        <v>160</v>
      </c>
      <c r="M160" s="78"/>
      <c r="N160" s="73"/>
      <c r="O160" s="80" t="s">
        <v>311</v>
      </c>
      <c r="P160" s="82">
        <v>43515.732037037036</v>
      </c>
      <c r="Q160" s="80" t="s">
        <v>414</v>
      </c>
      <c r="R160" s="84" t="s">
        <v>462</v>
      </c>
      <c r="S160" s="80" t="s">
        <v>487</v>
      </c>
      <c r="T160" s="80"/>
      <c r="U160" s="80"/>
      <c r="V160" s="84" t="s">
        <v>570</v>
      </c>
      <c r="W160" s="82">
        <v>43515.732037037036</v>
      </c>
      <c r="X160" s="84" t="s">
        <v>697</v>
      </c>
      <c r="Y160" s="80"/>
      <c r="Z160" s="80"/>
      <c r="AA160" s="86" t="s">
        <v>831</v>
      </c>
      <c r="AB160" s="86" t="s">
        <v>735</v>
      </c>
      <c r="AC160" s="80" t="b">
        <v>0</v>
      </c>
      <c r="AD160" s="80">
        <v>0</v>
      </c>
      <c r="AE160" s="86" t="s">
        <v>913</v>
      </c>
      <c r="AF160" s="80" t="b">
        <v>0</v>
      </c>
      <c r="AG160" s="80" t="s">
        <v>914</v>
      </c>
      <c r="AH160" s="80"/>
      <c r="AI160" s="86" t="s">
        <v>879</v>
      </c>
      <c r="AJ160" s="80" t="b">
        <v>0</v>
      </c>
      <c r="AK160" s="80">
        <v>0</v>
      </c>
      <c r="AL160" s="86" t="s">
        <v>879</v>
      </c>
      <c r="AM160" s="80" t="s">
        <v>932</v>
      </c>
      <c r="AN160" s="80" t="b">
        <v>0</v>
      </c>
      <c r="AO160" s="86" t="s">
        <v>735</v>
      </c>
      <c r="AP160" s="80" t="s">
        <v>196</v>
      </c>
      <c r="AQ160" s="80">
        <v>0</v>
      </c>
      <c r="AR160" s="80">
        <v>0</v>
      </c>
      <c r="AS160" s="80"/>
      <c r="AT160" s="80"/>
      <c r="AU160" s="80"/>
      <c r="AV160" s="80"/>
      <c r="AW160" s="80"/>
      <c r="AX160" s="80"/>
      <c r="AY160" s="80"/>
      <c r="AZ160" s="80"/>
      <c r="BA160">
        <v>1</v>
      </c>
      <c r="BB160" s="79" t="str">
        <f>REPLACE(INDEX(GroupVertices[Group],MATCH(Edges[[#This Row],[Vertex 1]],GroupVertices[Vertex],0)),1,1,"")</f>
        <v>1</v>
      </c>
      <c r="BC160" s="79" t="str">
        <f>REPLACE(INDEX(GroupVertices[Group],MATCH(Edges[[#This Row],[Vertex 2]],GroupVertices[Vertex],0)),1,1,"")</f>
        <v>4</v>
      </c>
      <c r="BD160" s="34"/>
      <c r="BE160" s="34"/>
      <c r="BF160" s="34"/>
      <c r="BG160" s="34"/>
      <c r="BH160" s="34"/>
      <c r="BI160" s="34"/>
      <c r="BJ160" s="34"/>
      <c r="BK160" s="34"/>
      <c r="BL160" s="34"/>
    </row>
    <row r="161" spans="1:64" ht="15">
      <c r="A161" s="65" t="s">
        <v>250</v>
      </c>
      <c r="B161" s="65" t="s">
        <v>250</v>
      </c>
      <c r="C161" s="66" t="s">
        <v>1560</v>
      </c>
      <c r="D161" s="67">
        <v>10</v>
      </c>
      <c r="E161" s="68" t="s">
        <v>136</v>
      </c>
      <c r="F161" s="69">
        <v>16.4</v>
      </c>
      <c r="G161" s="66"/>
      <c r="H161" s="70"/>
      <c r="I161" s="71"/>
      <c r="J161" s="71"/>
      <c r="K161" s="34" t="s">
        <v>65</v>
      </c>
      <c r="L161" s="78">
        <v>161</v>
      </c>
      <c r="M161" s="78"/>
      <c r="N161" s="73"/>
      <c r="O161" s="80" t="s">
        <v>196</v>
      </c>
      <c r="P161" s="82">
        <v>43507.851493055554</v>
      </c>
      <c r="Q161" s="80" t="s">
        <v>415</v>
      </c>
      <c r="R161" s="84" t="s">
        <v>463</v>
      </c>
      <c r="S161" s="80" t="s">
        <v>473</v>
      </c>
      <c r="T161" s="80"/>
      <c r="U161" s="80"/>
      <c r="V161" s="84" t="s">
        <v>570</v>
      </c>
      <c r="W161" s="82">
        <v>43507.851493055554</v>
      </c>
      <c r="X161" s="84" t="s">
        <v>698</v>
      </c>
      <c r="Y161" s="80"/>
      <c r="Z161" s="80"/>
      <c r="AA161" s="86" t="s">
        <v>832</v>
      </c>
      <c r="AB161" s="80"/>
      <c r="AC161" s="80" t="b">
        <v>0</v>
      </c>
      <c r="AD161" s="80">
        <v>3</v>
      </c>
      <c r="AE161" s="86" t="s">
        <v>879</v>
      </c>
      <c r="AF161" s="80" t="b">
        <v>1</v>
      </c>
      <c r="AG161" s="80" t="s">
        <v>914</v>
      </c>
      <c r="AH161" s="80"/>
      <c r="AI161" s="86" t="s">
        <v>864</v>
      </c>
      <c r="AJ161" s="80" t="b">
        <v>0</v>
      </c>
      <c r="AK161" s="80">
        <v>1</v>
      </c>
      <c r="AL161" s="86" t="s">
        <v>879</v>
      </c>
      <c r="AM161" s="80" t="s">
        <v>935</v>
      </c>
      <c r="AN161" s="80" t="b">
        <v>0</v>
      </c>
      <c r="AO161" s="86" t="s">
        <v>832</v>
      </c>
      <c r="AP161" s="80" t="s">
        <v>196</v>
      </c>
      <c r="AQ161" s="80">
        <v>0</v>
      </c>
      <c r="AR161" s="80">
        <v>0</v>
      </c>
      <c r="AS161" s="80"/>
      <c r="AT161" s="80"/>
      <c r="AU161" s="80"/>
      <c r="AV161" s="80"/>
      <c r="AW161" s="80"/>
      <c r="AX161" s="80"/>
      <c r="AY161" s="80"/>
      <c r="AZ161" s="80"/>
      <c r="BA161">
        <v>7</v>
      </c>
      <c r="BB161" s="79" t="str">
        <f>REPLACE(INDEX(GroupVertices[Group],MATCH(Edges[[#This Row],[Vertex 1]],GroupVertices[Vertex],0)),1,1,"")</f>
        <v>1</v>
      </c>
      <c r="BC161" s="79" t="str">
        <f>REPLACE(INDEX(GroupVertices[Group],MATCH(Edges[[#This Row],[Vertex 2]],GroupVertices[Vertex],0)),1,1,"")</f>
        <v>1</v>
      </c>
      <c r="BD161" s="34"/>
      <c r="BE161" s="34"/>
      <c r="BF161" s="34"/>
      <c r="BG161" s="34"/>
      <c r="BH161" s="34"/>
      <c r="BI161" s="34"/>
      <c r="BJ161" s="34"/>
      <c r="BK161" s="34"/>
      <c r="BL161" s="34"/>
    </row>
    <row r="162" spans="1:64" ht="15">
      <c r="A162" s="65" t="s">
        <v>250</v>
      </c>
      <c r="B162" s="65" t="s">
        <v>250</v>
      </c>
      <c r="C162" s="66" t="s">
        <v>1560</v>
      </c>
      <c r="D162" s="67">
        <v>10</v>
      </c>
      <c r="E162" s="68" t="s">
        <v>136</v>
      </c>
      <c r="F162" s="69">
        <v>16.4</v>
      </c>
      <c r="G162" s="66"/>
      <c r="H162" s="70"/>
      <c r="I162" s="71"/>
      <c r="J162" s="71"/>
      <c r="K162" s="34" t="s">
        <v>65</v>
      </c>
      <c r="L162" s="78">
        <v>162</v>
      </c>
      <c r="M162" s="78"/>
      <c r="N162" s="73"/>
      <c r="O162" s="80" t="s">
        <v>196</v>
      </c>
      <c r="P162" s="82">
        <v>43507.9008912037</v>
      </c>
      <c r="Q162" s="80" t="s">
        <v>416</v>
      </c>
      <c r="R162" s="84" t="s">
        <v>464</v>
      </c>
      <c r="S162" s="80" t="s">
        <v>487</v>
      </c>
      <c r="T162" s="80" t="s">
        <v>521</v>
      </c>
      <c r="U162" s="84" t="s">
        <v>549</v>
      </c>
      <c r="V162" s="84" t="s">
        <v>549</v>
      </c>
      <c r="W162" s="82">
        <v>43507.9008912037</v>
      </c>
      <c r="X162" s="84" t="s">
        <v>699</v>
      </c>
      <c r="Y162" s="80"/>
      <c r="Z162" s="80"/>
      <c r="AA162" s="86" t="s">
        <v>833</v>
      </c>
      <c r="AB162" s="80"/>
      <c r="AC162" s="80" t="b">
        <v>0</v>
      </c>
      <c r="AD162" s="80">
        <v>1</v>
      </c>
      <c r="AE162" s="86" t="s">
        <v>879</v>
      </c>
      <c r="AF162" s="80" t="b">
        <v>0</v>
      </c>
      <c r="AG162" s="80" t="s">
        <v>914</v>
      </c>
      <c r="AH162" s="80"/>
      <c r="AI162" s="86" t="s">
        <v>879</v>
      </c>
      <c r="AJ162" s="80" t="b">
        <v>0</v>
      </c>
      <c r="AK162" s="80">
        <v>1</v>
      </c>
      <c r="AL162" s="86" t="s">
        <v>879</v>
      </c>
      <c r="AM162" s="80" t="s">
        <v>928</v>
      </c>
      <c r="AN162" s="80" t="b">
        <v>0</v>
      </c>
      <c r="AO162" s="86" t="s">
        <v>833</v>
      </c>
      <c r="AP162" s="80" t="s">
        <v>196</v>
      </c>
      <c r="AQ162" s="80">
        <v>0</v>
      </c>
      <c r="AR162" s="80">
        <v>0</v>
      </c>
      <c r="AS162" s="80" t="s">
        <v>941</v>
      </c>
      <c r="AT162" s="80" t="s">
        <v>942</v>
      </c>
      <c r="AU162" s="80" t="s">
        <v>944</v>
      </c>
      <c r="AV162" s="80" t="s">
        <v>949</v>
      </c>
      <c r="AW162" s="80" t="s">
        <v>953</v>
      </c>
      <c r="AX162" s="80" t="s">
        <v>957</v>
      </c>
      <c r="AY162" s="80" t="s">
        <v>958</v>
      </c>
      <c r="AZ162" s="84" t="s">
        <v>963</v>
      </c>
      <c r="BA162">
        <v>7</v>
      </c>
      <c r="BB162" s="79" t="str">
        <f>REPLACE(INDEX(GroupVertices[Group],MATCH(Edges[[#This Row],[Vertex 1]],GroupVertices[Vertex],0)),1,1,"")</f>
        <v>1</v>
      </c>
      <c r="BC162" s="79" t="str">
        <f>REPLACE(INDEX(GroupVertices[Group],MATCH(Edges[[#This Row],[Vertex 2]],GroupVertices[Vertex],0)),1,1,"")</f>
        <v>1</v>
      </c>
      <c r="BD162" s="34"/>
      <c r="BE162" s="34"/>
      <c r="BF162" s="34"/>
      <c r="BG162" s="34"/>
      <c r="BH162" s="34"/>
      <c r="BI162" s="34"/>
      <c r="BJ162" s="34"/>
      <c r="BK162" s="34"/>
      <c r="BL162" s="34"/>
    </row>
    <row r="163" spans="1:64" ht="15">
      <c r="A163" s="65" t="s">
        <v>250</v>
      </c>
      <c r="B163" s="65" t="s">
        <v>250</v>
      </c>
      <c r="C163" s="66" t="s">
        <v>1560</v>
      </c>
      <c r="D163" s="67">
        <v>10</v>
      </c>
      <c r="E163" s="68" t="s">
        <v>136</v>
      </c>
      <c r="F163" s="69">
        <v>16.4</v>
      </c>
      <c r="G163" s="66"/>
      <c r="H163" s="70"/>
      <c r="I163" s="71"/>
      <c r="J163" s="71"/>
      <c r="K163" s="34" t="s">
        <v>65</v>
      </c>
      <c r="L163" s="78">
        <v>163</v>
      </c>
      <c r="M163" s="78"/>
      <c r="N163" s="73"/>
      <c r="O163" s="80" t="s">
        <v>196</v>
      </c>
      <c r="P163" s="82">
        <v>43510.74554398148</v>
      </c>
      <c r="Q163" s="80" t="s">
        <v>417</v>
      </c>
      <c r="R163" s="84" t="s">
        <v>465</v>
      </c>
      <c r="S163" s="80" t="s">
        <v>473</v>
      </c>
      <c r="T163" s="80"/>
      <c r="U163" s="80"/>
      <c r="V163" s="84" t="s">
        <v>570</v>
      </c>
      <c r="W163" s="82">
        <v>43510.74554398148</v>
      </c>
      <c r="X163" s="84" t="s">
        <v>700</v>
      </c>
      <c r="Y163" s="80"/>
      <c r="Z163" s="80"/>
      <c r="AA163" s="86" t="s">
        <v>834</v>
      </c>
      <c r="AB163" s="80"/>
      <c r="AC163" s="80" t="b">
        <v>0</v>
      </c>
      <c r="AD163" s="80">
        <v>0</v>
      </c>
      <c r="AE163" s="86" t="s">
        <v>879</v>
      </c>
      <c r="AF163" s="80" t="b">
        <v>1</v>
      </c>
      <c r="AG163" s="80" t="s">
        <v>915</v>
      </c>
      <c r="AH163" s="80"/>
      <c r="AI163" s="86" t="s">
        <v>924</v>
      </c>
      <c r="AJ163" s="80" t="b">
        <v>0</v>
      </c>
      <c r="AK163" s="80">
        <v>0</v>
      </c>
      <c r="AL163" s="86" t="s">
        <v>879</v>
      </c>
      <c r="AM163" s="80" t="s">
        <v>928</v>
      </c>
      <c r="AN163" s="80" t="b">
        <v>0</v>
      </c>
      <c r="AO163" s="86" t="s">
        <v>834</v>
      </c>
      <c r="AP163" s="80" t="s">
        <v>196</v>
      </c>
      <c r="AQ163" s="80">
        <v>0</v>
      </c>
      <c r="AR163" s="80">
        <v>0</v>
      </c>
      <c r="AS163" s="80"/>
      <c r="AT163" s="80"/>
      <c r="AU163" s="80"/>
      <c r="AV163" s="80"/>
      <c r="AW163" s="80"/>
      <c r="AX163" s="80"/>
      <c r="AY163" s="80"/>
      <c r="AZ163" s="80"/>
      <c r="BA163">
        <v>7</v>
      </c>
      <c r="BB163" s="79" t="str">
        <f>REPLACE(INDEX(GroupVertices[Group],MATCH(Edges[[#This Row],[Vertex 1]],GroupVertices[Vertex],0)),1,1,"")</f>
        <v>1</v>
      </c>
      <c r="BC163" s="79" t="str">
        <f>REPLACE(INDEX(GroupVertices[Group],MATCH(Edges[[#This Row],[Vertex 2]],GroupVertices[Vertex],0)),1,1,"")</f>
        <v>1</v>
      </c>
      <c r="BD163" s="34"/>
      <c r="BE163" s="34"/>
      <c r="BF163" s="34"/>
      <c r="BG163" s="34"/>
      <c r="BH163" s="34"/>
      <c r="BI163" s="34"/>
      <c r="BJ163" s="34"/>
      <c r="BK163" s="34"/>
      <c r="BL163" s="34"/>
    </row>
    <row r="164" spans="1:64" ht="15">
      <c r="A164" s="65" t="s">
        <v>250</v>
      </c>
      <c r="B164" s="65" t="s">
        <v>250</v>
      </c>
      <c r="C164" s="66" t="s">
        <v>1560</v>
      </c>
      <c r="D164" s="67">
        <v>10</v>
      </c>
      <c r="E164" s="68" t="s">
        <v>136</v>
      </c>
      <c r="F164" s="69">
        <v>16.4</v>
      </c>
      <c r="G164" s="66"/>
      <c r="H164" s="70"/>
      <c r="I164" s="71"/>
      <c r="J164" s="71"/>
      <c r="K164" s="34" t="s">
        <v>65</v>
      </c>
      <c r="L164" s="78">
        <v>164</v>
      </c>
      <c r="M164" s="78"/>
      <c r="N164" s="73"/>
      <c r="O164" s="80" t="s">
        <v>196</v>
      </c>
      <c r="P164" s="82">
        <v>43510.7475462963</v>
      </c>
      <c r="Q164" s="80" t="s">
        <v>418</v>
      </c>
      <c r="R164" s="80" t="s">
        <v>466</v>
      </c>
      <c r="S164" s="80" t="s">
        <v>490</v>
      </c>
      <c r="T164" s="80" t="s">
        <v>522</v>
      </c>
      <c r="U164" s="80"/>
      <c r="V164" s="84" t="s">
        <v>570</v>
      </c>
      <c r="W164" s="82">
        <v>43510.7475462963</v>
      </c>
      <c r="X164" s="84" t="s">
        <v>701</v>
      </c>
      <c r="Y164" s="80"/>
      <c r="Z164" s="80"/>
      <c r="AA164" s="86" t="s">
        <v>835</v>
      </c>
      <c r="AB164" s="80"/>
      <c r="AC164" s="80" t="b">
        <v>0</v>
      </c>
      <c r="AD164" s="80">
        <v>1</v>
      </c>
      <c r="AE164" s="86" t="s">
        <v>879</v>
      </c>
      <c r="AF164" s="80" t="b">
        <v>1</v>
      </c>
      <c r="AG164" s="80" t="s">
        <v>914</v>
      </c>
      <c r="AH164" s="80"/>
      <c r="AI164" s="86" t="s">
        <v>925</v>
      </c>
      <c r="AJ164" s="80" t="b">
        <v>0</v>
      </c>
      <c r="AK164" s="80">
        <v>0</v>
      </c>
      <c r="AL164" s="86" t="s">
        <v>879</v>
      </c>
      <c r="AM164" s="80" t="s">
        <v>928</v>
      </c>
      <c r="AN164" s="80" t="b">
        <v>0</v>
      </c>
      <c r="AO164" s="86" t="s">
        <v>835</v>
      </c>
      <c r="AP164" s="80" t="s">
        <v>196</v>
      </c>
      <c r="AQ164" s="80">
        <v>0</v>
      </c>
      <c r="AR164" s="80">
        <v>0</v>
      </c>
      <c r="AS164" s="80"/>
      <c r="AT164" s="80"/>
      <c r="AU164" s="80"/>
      <c r="AV164" s="80"/>
      <c r="AW164" s="80"/>
      <c r="AX164" s="80"/>
      <c r="AY164" s="80"/>
      <c r="AZ164" s="80"/>
      <c r="BA164">
        <v>7</v>
      </c>
      <c r="BB164" s="79" t="str">
        <f>REPLACE(INDEX(GroupVertices[Group],MATCH(Edges[[#This Row],[Vertex 1]],GroupVertices[Vertex],0)),1,1,"")</f>
        <v>1</v>
      </c>
      <c r="BC164" s="79" t="str">
        <f>REPLACE(INDEX(GroupVertices[Group],MATCH(Edges[[#This Row],[Vertex 2]],GroupVertices[Vertex],0)),1,1,"")</f>
        <v>1</v>
      </c>
      <c r="BD164" s="34"/>
      <c r="BE164" s="34"/>
      <c r="BF164" s="34"/>
      <c r="BG164" s="34"/>
      <c r="BH164" s="34"/>
      <c r="BI164" s="34"/>
      <c r="BJ164" s="34"/>
      <c r="BK164" s="34"/>
      <c r="BL164" s="34"/>
    </row>
    <row r="165" spans="1:64" ht="15">
      <c r="A165" s="65" t="s">
        <v>250</v>
      </c>
      <c r="B165" s="65" t="s">
        <v>250</v>
      </c>
      <c r="C165" s="66" t="s">
        <v>1560</v>
      </c>
      <c r="D165" s="67">
        <v>10</v>
      </c>
      <c r="E165" s="68" t="s">
        <v>136</v>
      </c>
      <c r="F165" s="69">
        <v>16.4</v>
      </c>
      <c r="G165" s="66"/>
      <c r="H165" s="70"/>
      <c r="I165" s="71"/>
      <c r="J165" s="71"/>
      <c r="K165" s="34" t="s">
        <v>65</v>
      </c>
      <c r="L165" s="78">
        <v>165</v>
      </c>
      <c r="M165" s="78"/>
      <c r="N165" s="73"/>
      <c r="O165" s="80" t="s">
        <v>196</v>
      </c>
      <c r="P165" s="82">
        <v>43510.75114583333</v>
      </c>
      <c r="Q165" s="80" t="s">
        <v>419</v>
      </c>
      <c r="R165" s="80" t="s">
        <v>467</v>
      </c>
      <c r="S165" s="80" t="s">
        <v>491</v>
      </c>
      <c r="T165" s="80" t="s">
        <v>523</v>
      </c>
      <c r="U165" s="80"/>
      <c r="V165" s="84" t="s">
        <v>570</v>
      </c>
      <c r="W165" s="82">
        <v>43510.75114583333</v>
      </c>
      <c r="X165" s="84" t="s">
        <v>702</v>
      </c>
      <c r="Y165" s="80"/>
      <c r="Z165" s="80"/>
      <c r="AA165" s="86" t="s">
        <v>836</v>
      </c>
      <c r="AB165" s="80"/>
      <c r="AC165" s="80" t="b">
        <v>0</v>
      </c>
      <c r="AD165" s="80">
        <v>3</v>
      </c>
      <c r="AE165" s="86" t="s">
        <v>879</v>
      </c>
      <c r="AF165" s="80" t="b">
        <v>1</v>
      </c>
      <c r="AG165" s="80" t="s">
        <v>914</v>
      </c>
      <c r="AH165" s="80"/>
      <c r="AI165" s="86" t="s">
        <v>926</v>
      </c>
      <c r="AJ165" s="80" t="b">
        <v>0</v>
      </c>
      <c r="AK165" s="80">
        <v>1</v>
      </c>
      <c r="AL165" s="86" t="s">
        <v>879</v>
      </c>
      <c r="AM165" s="80" t="s">
        <v>928</v>
      </c>
      <c r="AN165" s="80" t="b">
        <v>0</v>
      </c>
      <c r="AO165" s="86" t="s">
        <v>836</v>
      </c>
      <c r="AP165" s="80" t="s">
        <v>196</v>
      </c>
      <c r="AQ165" s="80">
        <v>0</v>
      </c>
      <c r="AR165" s="80">
        <v>0</v>
      </c>
      <c r="AS165" s="80"/>
      <c r="AT165" s="80"/>
      <c r="AU165" s="80"/>
      <c r="AV165" s="80"/>
      <c r="AW165" s="80"/>
      <c r="AX165" s="80"/>
      <c r="AY165" s="80"/>
      <c r="AZ165" s="80"/>
      <c r="BA165">
        <v>7</v>
      </c>
      <c r="BB165" s="79" t="str">
        <f>REPLACE(INDEX(GroupVertices[Group],MATCH(Edges[[#This Row],[Vertex 1]],GroupVertices[Vertex],0)),1,1,"")</f>
        <v>1</v>
      </c>
      <c r="BC165" s="79" t="str">
        <f>REPLACE(INDEX(GroupVertices[Group],MATCH(Edges[[#This Row],[Vertex 2]],GroupVertices[Vertex],0)),1,1,"")</f>
        <v>1</v>
      </c>
      <c r="BD165" s="34"/>
      <c r="BE165" s="34"/>
      <c r="BF165" s="34"/>
      <c r="BG165" s="34"/>
      <c r="BH165" s="34"/>
      <c r="BI165" s="34"/>
      <c r="BJ165" s="34"/>
      <c r="BK165" s="34"/>
      <c r="BL165" s="34"/>
    </row>
    <row r="166" spans="1:64" ht="15">
      <c r="A166" s="65" t="s">
        <v>250</v>
      </c>
      <c r="B166" s="65" t="s">
        <v>250</v>
      </c>
      <c r="C166" s="66" t="s">
        <v>1560</v>
      </c>
      <c r="D166" s="67">
        <v>10</v>
      </c>
      <c r="E166" s="68" t="s">
        <v>136</v>
      </c>
      <c r="F166" s="69">
        <v>16.4</v>
      </c>
      <c r="G166" s="66"/>
      <c r="H166" s="70"/>
      <c r="I166" s="71"/>
      <c r="J166" s="71"/>
      <c r="K166" s="34" t="s">
        <v>65</v>
      </c>
      <c r="L166" s="78">
        <v>166</v>
      </c>
      <c r="M166" s="78"/>
      <c r="N166" s="73"/>
      <c r="O166" s="80" t="s">
        <v>196</v>
      </c>
      <c r="P166" s="82">
        <v>43510.8084375</v>
      </c>
      <c r="Q166" s="80" t="s">
        <v>420</v>
      </c>
      <c r="R166" s="84" t="s">
        <v>468</v>
      </c>
      <c r="S166" s="80" t="s">
        <v>473</v>
      </c>
      <c r="T166" s="80" t="s">
        <v>524</v>
      </c>
      <c r="U166" s="80"/>
      <c r="V166" s="84" t="s">
        <v>570</v>
      </c>
      <c r="W166" s="82">
        <v>43510.8084375</v>
      </c>
      <c r="X166" s="84" t="s">
        <v>703</v>
      </c>
      <c r="Y166" s="80"/>
      <c r="Z166" s="80"/>
      <c r="AA166" s="86" t="s">
        <v>837</v>
      </c>
      <c r="AB166" s="80"/>
      <c r="AC166" s="80" t="b">
        <v>0</v>
      </c>
      <c r="AD166" s="80">
        <v>5</v>
      </c>
      <c r="AE166" s="86" t="s">
        <v>879</v>
      </c>
      <c r="AF166" s="80" t="b">
        <v>1</v>
      </c>
      <c r="AG166" s="80" t="s">
        <v>914</v>
      </c>
      <c r="AH166" s="80"/>
      <c r="AI166" s="86" t="s">
        <v>927</v>
      </c>
      <c r="AJ166" s="80" t="b">
        <v>0</v>
      </c>
      <c r="AK166" s="80">
        <v>3</v>
      </c>
      <c r="AL166" s="86" t="s">
        <v>879</v>
      </c>
      <c r="AM166" s="80" t="s">
        <v>928</v>
      </c>
      <c r="AN166" s="80" t="b">
        <v>0</v>
      </c>
      <c r="AO166" s="86" t="s">
        <v>837</v>
      </c>
      <c r="AP166" s="80" t="s">
        <v>196</v>
      </c>
      <c r="AQ166" s="80">
        <v>0</v>
      </c>
      <c r="AR166" s="80">
        <v>0</v>
      </c>
      <c r="AS166" s="80"/>
      <c r="AT166" s="80"/>
      <c r="AU166" s="80"/>
      <c r="AV166" s="80"/>
      <c r="AW166" s="80"/>
      <c r="AX166" s="80"/>
      <c r="AY166" s="80"/>
      <c r="AZ166" s="80"/>
      <c r="BA166">
        <v>7</v>
      </c>
      <c r="BB166" s="79" t="str">
        <f>REPLACE(INDEX(GroupVertices[Group],MATCH(Edges[[#This Row],[Vertex 1]],GroupVertices[Vertex],0)),1,1,"")</f>
        <v>1</v>
      </c>
      <c r="BC166" s="79" t="str">
        <f>REPLACE(INDEX(GroupVertices[Group],MATCH(Edges[[#This Row],[Vertex 2]],GroupVertices[Vertex],0)),1,1,"")</f>
        <v>1</v>
      </c>
      <c r="BD166" s="34"/>
      <c r="BE166" s="34"/>
      <c r="BF166" s="34"/>
      <c r="BG166" s="34"/>
      <c r="BH166" s="34"/>
      <c r="BI166" s="34"/>
      <c r="BJ166" s="34"/>
      <c r="BK166" s="34"/>
      <c r="BL166" s="34"/>
    </row>
    <row r="167" spans="1:64" ht="15">
      <c r="A167" s="65" t="s">
        <v>250</v>
      </c>
      <c r="B167" s="65" t="s">
        <v>250</v>
      </c>
      <c r="C167" s="66" t="s">
        <v>1560</v>
      </c>
      <c r="D167" s="67">
        <v>10</v>
      </c>
      <c r="E167" s="68" t="s">
        <v>136</v>
      </c>
      <c r="F167" s="69">
        <v>16.4</v>
      </c>
      <c r="G167" s="66"/>
      <c r="H167" s="70"/>
      <c r="I167" s="71"/>
      <c r="J167" s="71"/>
      <c r="K167" s="34" t="s">
        <v>65</v>
      </c>
      <c r="L167" s="78">
        <v>167</v>
      </c>
      <c r="M167" s="78"/>
      <c r="N167" s="73"/>
      <c r="O167" s="80" t="s">
        <v>196</v>
      </c>
      <c r="P167" s="82">
        <v>43514.88806712963</v>
      </c>
      <c r="Q167" s="80" t="s">
        <v>421</v>
      </c>
      <c r="R167" s="80"/>
      <c r="S167" s="80"/>
      <c r="T167" s="80" t="s">
        <v>525</v>
      </c>
      <c r="U167" s="84" t="s">
        <v>550</v>
      </c>
      <c r="V167" s="84" t="s">
        <v>550</v>
      </c>
      <c r="W167" s="82">
        <v>43514.88806712963</v>
      </c>
      <c r="X167" s="84" t="s">
        <v>704</v>
      </c>
      <c r="Y167" s="80"/>
      <c r="Z167" s="80"/>
      <c r="AA167" s="86" t="s">
        <v>838</v>
      </c>
      <c r="AB167" s="80"/>
      <c r="AC167" s="80" t="b">
        <v>0</v>
      </c>
      <c r="AD167" s="80">
        <v>5</v>
      </c>
      <c r="AE167" s="86" t="s">
        <v>879</v>
      </c>
      <c r="AF167" s="80" t="b">
        <v>0</v>
      </c>
      <c r="AG167" s="80" t="s">
        <v>914</v>
      </c>
      <c r="AH167" s="80"/>
      <c r="AI167" s="86" t="s">
        <v>879</v>
      </c>
      <c r="AJ167" s="80" t="b">
        <v>0</v>
      </c>
      <c r="AK167" s="80">
        <v>1</v>
      </c>
      <c r="AL167" s="86" t="s">
        <v>879</v>
      </c>
      <c r="AM167" s="80" t="s">
        <v>928</v>
      </c>
      <c r="AN167" s="80" t="b">
        <v>0</v>
      </c>
      <c r="AO167" s="86" t="s">
        <v>838</v>
      </c>
      <c r="AP167" s="80" t="s">
        <v>196</v>
      </c>
      <c r="AQ167" s="80">
        <v>0</v>
      </c>
      <c r="AR167" s="80">
        <v>0</v>
      </c>
      <c r="AS167" s="80" t="s">
        <v>941</v>
      </c>
      <c r="AT167" s="80" t="s">
        <v>942</v>
      </c>
      <c r="AU167" s="80" t="s">
        <v>944</v>
      </c>
      <c r="AV167" s="80" t="s">
        <v>949</v>
      </c>
      <c r="AW167" s="80" t="s">
        <v>953</v>
      </c>
      <c r="AX167" s="80" t="s">
        <v>957</v>
      </c>
      <c r="AY167" s="80" t="s">
        <v>958</v>
      </c>
      <c r="AZ167" s="84" t="s">
        <v>963</v>
      </c>
      <c r="BA167">
        <v>7</v>
      </c>
      <c r="BB167" s="79" t="str">
        <f>REPLACE(INDEX(GroupVertices[Group],MATCH(Edges[[#This Row],[Vertex 1]],GroupVertices[Vertex],0)),1,1,"")</f>
        <v>1</v>
      </c>
      <c r="BC167" s="79" t="str">
        <f>REPLACE(INDEX(GroupVertices[Group],MATCH(Edges[[#This Row],[Vertex 2]],GroupVertices[Vertex],0)),1,1,"")</f>
        <v>1</v>
      </c>
      <c r="BD167" s="34"/>
      <c r="BE167" s="34"/>
      <c r="BF167" s="34"/>
      <c r="BG167" s="34"/>
      <c r="BH167" s="34"/>
      <c r="BI167" s="34"/>
      <c r="BJ167" s="34"/>
      <c r="BK167" s="34"/>
      <c r="BL167" s="34"/>
    </row>
    <row r="168" spans="1:64" ht="15">
      <c r="A168" s="65" t="s">
        <v>269</v>
      </c>
      <c r="B168" s="65" t="s">
        <v>269</v>
      </c>
      <c r="C168" s="66" t="s">
        <v>1561</v>
      </c>
      <c r="D168" s="67">
        <v>10</v>
      </c>
      <c r="E168" s="68" t="s">
        <v>136</v>
      </c>
      <c r="F168" s="69">
        <v>21.6</v>
      </c>
      <c r="G168" s="66"/>
      <c r="H168" s="70"/>
      <c r="I168" s="71"/>
      <c r="J168" s="71"/>
      <c r="K168" s="34" t="s">
        <v>65</v>
      </c>
      <c r="L168" s="78">
        <v>168</v>
      </c>
      <c r="M168" s="78"/>
      <c r="N168" s="73"/>
      <c r="O168" s="80" t="s">
        <v>196</v>
      </c>
      <c r="P168" s="82">
        <v>43507.50001157408</v>
      </c>
      <c r="Q168" s="80" t="s">
        <v>422</v>
      </c>
      <c r="R168" s="80"/>
      <c r="S168" s="80"/>
      <c r="T168" s="80" t="s">
        <v>493</v>
      </c>
      <c r="U168" s="84" t="s">
        <v>551</v>
      </c>
      <c r="V168" s="84" t="s">
        <v>551</v>
      </c>
      <c r="W168" s="82">
        <v>43507.50001157408</v>
      </c>
      <c r="X168" s="84" t="s">
        <v>705</v>
      </c>
      <c r="Y168" s="80"/>
      <c r="Z168" s="80"/>
      <c r="AA168" s="86" t="s">
        <v>839</v>
      </c>
      <c r="AB168" s="80"/>
      <c r="AC168" s="80" t="b">
        <v>0</v>
      </c>
      <c r="AD168" s="80">
        <v>0</v>
      </c>
      <c r="AE168" s="86" t="s">
        <v>879</v>
      </c>
      <c r="AF168" s="80" t="b">
        <v>0</v>
      </c>
      <c r="AG168" s="80" t="s">
        <v>920</v>
      </c>
      <c r="AH168" s="80"/>
      <c r="AI168" s="86" t="s">
        <v>879</v>
      </c>
      <c r="AJ168" s="80" t="b">
        <v>0</v>
      </c>
      <c r="AK168" s="80">
        <v>0</v>
      </c>
      <c r="AL168" s="86" t="s">
        <v>879</v>
      </c>
      <c r="AM168" s="80" t="s">
        <v>934</v>
      </c>
      <c r="AN168" s="80" t="b">
        <v>0</v>
      </c>
      <c r="AO168" s="86" t="s">
        <v>839</v>
      </c>
      <c r="AP168" s="80" t="s">
        <v>196</v>
      </c>
      <c r="AQ168" s="80">
        <v>0</v>
      </c>
      <c r="AR168" s="80">
        <v>0</v>
      </c>
      <c r="AS168" s="80"/>
      <c r="AT168" s="80"/>
      <c r="AU168" s="80"/>
      <c r="AV168" s="80"/>
      <c r="AW168" s="80"/>
      <c r="AX168" s="80"/>
      <c r="AY168" s="80"/>
      <c r="AZ168" s="80"/>
      <c r="BA168">
        <v>5</v>
      </c>
      <c r="BB168" s="79" t="str">
        <f>REPLACE(INDEX(GroupVertices[Group],MATCH(Edges[[#This Row],[Vertex 1]],GroupVertices[Vertex],0)),1,1,"")</f>
        <v>6</v>
      </c>
      <c r="BC168" s="79" t="str">
        <f>REPLACE(INDEX(GroupVertices[Group],MATCH(Edges[[#This Row],[Vertex 2]],GroupVertices[Vertex],0)),1,1,"")</f>
        <v>6</v>
      </c>
      <c r="BD168" s="34"/>
      <c r="BE168" s="34"/>
      <c r="BF168" s="34"/>
      <c r="BG168" s="34"/>
      <c r="BH168" s="34"/>
      <c r="BI168" s="34"/>
      <c r="BJ168" s="34"/>
      <c r="BK168" s="34"/>
      <c r="BL168" s="34"/>
    </row>
    <row r="169" spans="1:64" ht="15">
      <c r="A169" s="65" t="s">
        <v>269</v>
      </c>
      <c r="B169" s="65" t="s">
        <v>269</v>
      </c>
      <c r="C169" s="66" t="s">
        <v>1561</v>
      </c>
      <c r="D169" s="67">
        <v>10</v>
      </c>
      <c r="E169" s="68" t="s">
        <v>136</v>
      </c>
      <c r="F169" s="69">
        <v>21.6</v>
      </c>
      <c r="G169" s="66"/>
      <c r="H169" s="70"/>
      <c r="I169" s="71"/>
      <c r="J169" s="71"/>
      <c r="K169" s="34" t="s">
        <v>65</v>
      </c>
      <c r="L169" s="78">
        <v>169</v>
      </c>
      <c r="M169" s="78"/>
      <c r="N169" s="73"/>
      <c r="O169" s="80" t="s">
        <v>196</v>
      </c>
      <c r="P169" s="82">
        <v>43508.75</v>
      </c>
      <c r="Q169" s="80" t="s">
        <v>423</v>
      </c>
      <c r="R169" s="84" t="s">
        <v>469</v>
      </c>
      <c r="S169" s="80" t="s">
        <v>492</v>
      </c>
      <c r="T169" s="80" t="s">
        <v>526</v>
      </c>
      <c r="U169" s="84" t="s">
        <v>552</v>
      </c>
      <c r="V169" s="84" t="s">
        <v>552</v>
      </c>
      <c r="W169" s="82">
        <v>43508.75</v>
      </c>
      <c r="X169" s="84" t="s">
        <v>706</v>
      </c>
      <c r="Y169" s="80"/>
      <c r="Z169" s="80"/>
      <c r="AA169" s="86" t="s">
        <v>840</v>
      </c>
      <c r="AB169" s="80"/>
      <c r="AC169" s="80" t="b">
        <v>0</v>
      </c>
      <c r="AD169" s="80">
        <v>1</v>
      </c>
      <c r="AE169" s="86" t="s">
        <v>879</v>
      </c>
      <c r="AF169" s="80" t="b">
        <v>0</v>
      </c>
      <c r="AG169" s="80" t="s">
        <v>920</v>
      </c>
      <c r="AH169" s="80"/>
      <c r="AI169" s="86" t="s">
        <v>879</v>
      </c>
      <c r="AJ169" s="80" t="b">
        <v>0</v>
      </c>
      <c r="AK169" s="80">
        <v>0</v>
      </c>
      <c r="AL169" s="86" t="s">
        <v>879</v>
      </c>
      <c r="AM169" s="80" t="s">
        <v>934</v>
      </c>
      <c r="AN169" s="80" t="b">
        <v>0</v>
      </c>
      <c r="AO169" s="86" t="s">
        <v>840</v>
      </c>
      <c r="AP169" s="80" t="s">
        <v>196</v>
      </c>
      <c r="AQ169" s="80">
        <v>0</v>
      </c>
      <c r="AR169" s="80">
        <v>0</v>
      </c>
      <c r="AS169" s="80"/>
      <c r="AT169" s="80"/>
      <c r="AU169" s="80"/>
      <c r="AV169" s="80"/>
      <c r="AW169" s="80"/>
      <c r="AX169" s="80"/>
      <c r="AY169" s="80"/>
      <c r="AZ169" s="80"/>
      <c r="BA169">
        <v>5</v>
      </c>
      <c r="BB169" s="79" t="str">
        <f>REPLACE(INDEX(GroupVertices[Group],MATCH(Edges[[#This Row],[Vertex 1]],GroupVertices[Vertex],0)),1,1,"")</f>
        <v>6</v>
      </c>
      <c r="BC169" s="79" t="str">
        <f>REPLACE(INDEX(GroupVertices[Group],MATCH(Edges[[#This Row],[Vertex 2]],GroupVertices[Vertex],0)),1,1,"")</f>
        <v>6</v>
      </c>
      <c r="BD169" s="34"/>
      <c r="BE169" s="34"/>
      <c r="BF169" s="34"/>
      <c r="BG169" s="34"/>
      <c r="BH169" s="34"/>
      <c r="BI169" s="34"/>
      <c r="BJ169" s="34"/>
      <c r="BK169" s="34"/>
      <c r="BL169" s="34"/>
    </row>
    <row r="170" spans="1:64" ht="15">
      <c r="A170" s="65" t="s">
        <v>269</v>
      </c>
      <c r="B170" s="65" t="s">
        <v>269</v>
      </c>
      <c r="C170" s="66" t="s">
        <v>1561</v>
      </c>
      <c r="D170" s="67">
        <v>10</v>
      </c>
      <c r="E170" s="68" t="s">
        <v>136</v>
      </c>
      <c r="F170" s="69">
        <v>21.6</v>
      </c>
      <c r="G170" s="66"/>
      <c r="H170" s="70"/>
      <c r="I170" s="71"/>
      <c r="J170" s="71"/>
      <c r="K170" s="34" t="s">
        <v>65</v>
      </c>
      <c r="L170" s="78">
        <v>170</v>
      </c>
      <c r="M170" s="78"/>
      <c r="N170" s="73"/>
      <c r="O170" s="80" t="s">
        <v>196</v>
      </c>
      <c r="P170" s="82">
        <v>43510.75</v>
      </c>
      <c r="Q170" s="80" t="s">
        <v>424</v>
      </c>
      <c r="R170" s="80"/>
      <c r="S170" s="80"/>
      <c r="T170" s="80" t="s">
        <v>527</v>
      </c>
      <c r="U170" s="84" t="s">
        <v>553</v>
      </c>
      <c r="V170" s="84" t="s">
        <v>553</v>
      </c>
      <c r="W170" s="82">
        <v>43510.75</v>
      </c>
      <c r="X170" s="84" t="s">
        <v>707</v>
      </c>
      <c r="Y170" s="80"/>
      <c r="Z170" s="80"/>
      <c r="AA170" s="86" t="s">
        <v>841</v>
      </c>
      <c r="AB170" s="80"/>
      <c r="AC170" s="80" t="b">
        <v>0</v>
      </c>
      <c r="AD170" s="80">
        <v>0</v>
      </c>
      <c r="AE170" s="86" t="s">
        <v>879</v>
      </c>
      <c r="AF170" s="80" t="b">
        <v>0</v>
      </c>
      <c r="AG170" s="80" t="s">
        <v>920</v>
      </c>
      <c r="AH170" s="80"/>
      <c r="AI170" s="86" t="s">
        <v>879</v>
      </c>
      <c r="AJ170" s="80" t="b">
        <v>0</v>
      </c>
      <c r="AK170" s="80">
        <v>0</v>
      </c>
      <c r="AL170" s="86" t="s">
        <v>879</v>
      </c>
      <c r="AM170" s="80" t="s">
        <v>934</v>
      </c>
      <c r="AN170" s="80" t="b">
        <v>0</v>
      </c>
      <c r="AO170" s="86" t="s">
        <v>841</v>
      </c>
      <c r="AP170" s="80" t="s">
        <v>196</v>
      </c>
      <c r="AQ170" s="80">
        <v>0</v>
      </c>
      <c r="AR170" s="80">
        <v>0</v>
      </c>
      <c r="AS170" s="80"/>
      <c r="AT170" s="80"/>
      <c r="AU170" s="80"/>
      <c r="AV170" s="80"/>
      <c r="AW170" s="80"/>
      <c r="AX170" s="80"/>
      <c r="AY170" s="80"/>
      <c r="AZ170" s="80"/>
      <c r="BA170">
        <v>5</v>
      </c>
      <c r="BB170" s="79" t="str">
        <f>REPLACE(INDEX(GroupVertices[Group],MATCH(Edges[[#This Row],[Vertex 1]],GroupVertices[Vertex],0)),1,1,"")</f>
        <v>6</v>
      </c>
      <c r="BC170" s="79" t="str">
        <f>REPLACE(INDEX(GroupVertices[Group],MATCH(Edges[[#This Row],[Vertex 2]],GroupVertices[Vertex],0)),1,1,"")</f>
        <v>6</v>
      </c>
      <c r="BD170" s="34"/>
      <c r="BE170" s="34"/>
      <c r="BF170" s="34"/>
      <c r="BG170" s="34"/>
      <c r="BH170" s="34"/>
      <c r="BI170" s="34"/>
      <c r="BJ170" s="34"/>
      <c r="BK170" s="34"/>
      <c r="BL170" s="34"/>
    </row>
    <row r="171" spans="1:64" ht="15">
      <c r="A171" s="65" t="s">
        <v>269</v>
      </c>
      <c r="B171" s="65" t="s">
        <v>269</v>
      </c>
      <c r="C171" s="66" t="s">
        <v>1561</v>
      </c>
      <c r="D171" s="67">
        <v>10</v>
      </c>
      <c r="E171" s="68" t="s">
        <v>136</v>
      </c>
      <c r="F171" s="69">
        <v>21.6</v>
      </c>
      <c r="G171" s="66"/>
      <c r="H171" s="70"/>
      <c r="I171" s="71"/>
      <c r="J171" s="71"/>
      <c r="K171" s="34" t="s">
        <v>65</v>
      </c>
      <c r="L171" s="78">
        <v>171</v>
      </c>
      <c r="M171" s="78"/>
      <c r="N171" s="73"/>
      <c r="O171" s="80" t="s">
        <v>196</v>
      </c>
      <c r="P171" s="82">
        <v>43515.768159722225</v>
      </c>
      <c r="Q171" s="80" t="s">
        <v>425</v>
      </c>
      <c r="R171" s="80"/>
      <c r="S171" s="80"/>
      <c r="T171" s="80" t="s">
        <v>493</v>
      </c>
      <c r="U171" s="80"/>
      <c r="V171" s="84" t="s">
        <v>585</v>
      </c>
      <c r="W171" s="82">
        <v>43515.768159722225</v>
      </c>
      <c r="X171" s="84" t="s">
        <v>708</v>
      </c>
      <c r="Y171" s="80"/>
      <c r="Z171" s="80"/>
      <c r="AA171" s="86" t="s">
        <v>842</v>
      </c>
      <c r="AB171" s="80"/>
      <c r="AC171" s="80" t="b">
        <v>0</v>
      </c>
      <c r="AD171" s="80">
        <v>1</v>
      </c>
      <c r="AE171" s="86" t="s">
        <v>879</v>
      </c>
      <c r="AF171" s="80" t="b">
        <v>0</v>
      </c>
      <c r="AG171" s="80" t="s">
        <v>920</v>
      </c>
      <c r="AH171" s="80"/>
      <c r="AI171" s="86" t="s">
        <v>879</v>
      </c>
      <c r="AJ171" s="80" t="b">
        <v>0</v>
      </c>
      <c r="AK171" s="80">
        <v>1</v>
      </c>
      <c r="AL171" s="86" t="s">
        <v>879</v>
      </c>
      <c r="AM171" s="80" t="s">
        <v>928</v>
      </c>
      <c r="AN171" s="80" t="b">
        <v>0</v>
      </c>
      <c r="AO171" s="86" t="s">
        <v>842</v>
      </c>
      <c r="AP171" s="80" t="s">
        <v>196</v>
      </c>
      <c r="AQ171" s="80">
        <v>0</v>
      </c>
      <c r="AR171" s="80">
        <v>0</v>
      </c>
      <c r="AS171" s="80"/>
      <c r="AT171" s="80"/>
      <c r="AU171" s="80"/>
      <c r="AV171" s="80"/>
      <c r="AW171" s="80"/>
      <c r="AX171" s="80"/>
      <c r="AY171" s="80"/>
      <c r="AZ171" s="80"/>
      <c r="BA171">
        <v>5</v>
      </c>
      <c r="BB171" s="79" t="str">
        <f>REPLACE(INDEX(GroupVertices[Group],MATCH(Edges[[#This Row],[Vertex 1]],GroupVertices[Vertex],0)),1,1,"")</f>
        <v>6</v>
      </c>
      <c r="BC171" s="79" t="str">
        <f>REPLACE(INDEX(GroupVertices[Group],MATCH(Edges[[#This Row],[Vertex 2]],GroupVertices[Vertex],0)),1,1,"")</f>
        <v>6</v>
      </c>
      <c r="BD171" s="34"/>
      <c r="BE171" s="34"/>
      <c r="BF171" s="34"/>
      <c r="BG171" s="34"/>
      <c r="BH171" s="34"/>
      <c r="BI171" s="34"/>
      <c r="BJ171" s="34"/>
      <c r="BK171" s="34"/>
      <c r="BL171" s="34"/>
    </row>
    <row r="172" spans="1:64" ht="15">
      <c r="A172" s="65" t="s">
        <v>269</v>
      </c>
      <c r="B172" s="65" t="s">
        <v>269</v>
      </c>
      <c r="C172" s="66" t="s">
        <v>1561</v>
      </c>
      <c r="D172" s="67">
        <v>10</v>
      </c>
      <c r="E172" s="68" t="s">
        <v>136</v>
      </c>
      <c r="F172" s="69">
        <v>21.6</v>
      </c>
      <c r="G172" s="66"/>
      <c r="H172" s="70"/>
      <c r="I172" s="71"/>
      <c r="J172" s="71"/>
      <c r="K172" s="34" t="s">
        <v>65</v>
      </c>
      <c r="L172" s="78">
        <v>172</v>
      </c>
      <c r="M172" s="78"/>
      <c r="N172" s="73"/>
      <c r="O172" s="80" t="s">
        <v>196</v>
      </c>
      <c r="P172" s="82">
        <v>43515.833333333336</v>
      </c>
      <c r="Q172" s="80" t="s">
        <v>426</v>
      </c>
      <c r="R172" s="80"/>
      <c r="S172" s="80"/>
      <c r="T172" s="80" t="s">
        <v>528</v>
      </c>
      <c r="U172" s="80"/>
      <c r="V172" s="84" t="s">
        <v>585</v>
      </c>
      <c r="W172" s="82">
        <v>43515.833333333336</v>
      </c>
      <c r="X172" s="84" t="s">
        <v>709</v>
      </c>
      <c r="Y172" s="80"/>
      <c r="Z172" s="80"/>
      <c r="AA172" s="86" t="s">
        <v>843</v>
      </c>
      <c r="AB172" s="80"/>
      <c r="AC172" s="80" t="b">
        <v>0</v>
      </c>
      <c r="AD172" s="80">
        <v>0</v>
      </c>
      <c r="AE172" s="86" t="s">
        <v>879</v>
      </c>
      <c r="AF172" s="80" t="b">
        <v>0</v>
      </c>
      <c r="AG172" s="80" t="s">
        <v>920</v>
      </c>
      <c r="AH172" s="80"/>
      <c r="AI172" s="86" t="s">
        <v>879</v>
      </c>
      <c r="AJ172" s="80" t="b">
        <v>0</v>
      </c>
      <c r="AK172" s="80">
        <v>0</v>
      </c>
      <c r="AL172" s="86" t="s">
        <v>879</v>
      </c>
      <c r="AM172" s="80" t="s">
        <v>934</v>
      </c>
      <c r="AN172" s="80" t="b">
        <v>0</v>
      </c>
      <c r="AO172" s="86" t="s">
        <v>843</v>
      </c>
      <c r="AP172" s="80" t="s">
        <v>196</v>
      </c>
      <c r="AQ172" s="80">
        <v>0</v>
      </c>
      <c r="AR172" s="80">
        <v>0</v>
      </c>
      <c r="AS172" s="80"/>
      <c r="AT172" s="80"/>
      <c r="AU172" s="80"/>
      <c r="AV172" s="80"/>
      <c r="AW172" s="80"/>
      <c r="AX172" s="80"/>
      <c r="AY172" s="80"/>
      <c r="AZ172" s="80"/>
      <c r="BA172">
        <v>5</v>
      </c>
      <c r="BB172" s="79" t="str">
        <f>REPLACE(INDEX(GroupVertices[Group],MATCH(Edges[[#This Row],[Vertex 1]],GroupVertices[Vertex],0)),1,1,"")</f>
        <v>6</v>
      </c>
      <c r="BC172" s="79" t="str">
        <f>REPLACE(INDEX(GroupVertices[Group],MATCH(Edges[[#This Row],[Vertex 2]],GroupVertices[Vertex],0)),1,1,"")</f>
        <v>6</v>
      </c>
      <c r="BD172" s="34"/>
      <c r="BE172" s="34"/>
      <c r="BF172" s="34"/>
      <c r="BG172" s="34"/>
      <c r="BH172" s="34"/>
      <c r="BI172" s="34"/>
      <c r="BJ172" s="34"/>
      <c r="BK172" s="34"/>
      <c r="BL172" s="34"/>
    </row>
    <row r="173" spans="1:64" ht="15">
      <c r="A173" s="65" t="s">
        <v>270</v>
      </c>
      <c r="B173" s="65" t="s">
        <v>271</v>
      </c>
      <c r="C173" s="66" t="s">
        <v>1562</v>
      </c>
      <c r="D173" s="67">
        <v>10</v>
      </c>
      <c r="E173" s="68" t="s">
        <v>136</v>
      </c>
      <c r="F173" s="69">
        <v>6</v>
      </c>
      <c r="G173" s="66"/>
      <c r="H173" s="70"/>
      <c r="I173" s="71"/>
      <c r="J173" s="71"/>
      <c r="K173" s="34" t="s">
        <v>65</v>
      </c>
      <c r="L173" s="78">
        <v>173</v>
      </c>
      <c r="M173" s="78"/>
      <c r="N173" s="73"/>
      <c r="O173" s="80" t="s">
        <v>310</v>
      </c>
      <c r="P173" s="82">
        <v>43506.82606481481</v>
      </c>
      <c r="Q173" s="80" t="s">
        <v>427</v>
      </c>
      <c r="R173" s="84" t="s">
        <v>449</v>
      </c>
      <c r="S173" s="80" t="s">
        <v>472</v>
      </c>
      <c r="T173" s="80" t="s">
        <v>493</v>
      </c>
      <c r="U173" s="80"/>
      <c r="V173" s="84" t="s">
        <v>586</v>
      </c>
      <c r="W173" s="82">
        <v>43506.82606481481</v>
      </c>
      <c r="X173" s="84" t="s">
        <v>710</v>
      </c>
      <c r="Y173" s="80"/>
      <c r="Z173" s="80"/>
      <c r="AA173" s="86" t="s">
        <v>844</v>
      </c>
      <c r="AB173" s="80"/>
      <c r="AC173" s="80" t="b">
        <v>0</v>
      </c>
      <c r="AD173" s="80">
        <v>0</v>
      </c>
      <c r="AE173" s="86" t="s">
        <v>879</v>
      </c>
      <c r="AF173" s="80" t="b">
        <v>0</v>
      </c>
      <c r="AG173" s="80" t="s">
        <v>914</v>
      </c>
      <c r="AH173" s="80"/>
      <c r="AI173" s="86" t="s">
        <v>879</v>
      </c>
      <c r="AJ173" s="80" t="b">
        <v>0</v>
      </c>
      <c r="AK173" s="80">
        <v>0</v>
      </c>
      <c r="AL173" s="86" t="s">
        <v>879</v>
      </c>
      <c r="AM173" s="80" t="s">
        <v>928</v>
      </c>
      <c r="AN173" s="80" t="b">
        <v>0</v>
      </c>
      <c r="AO173" s="86" t="s">
        <v>844</v>
      </c>
      <c r="AP173" s="80" t="s">
        <v>196</v>
      </c>
      <c r="AQ173" s="80">
        <v>0</v>
      </c>
      <c r="AR173" s="80">
        <v>0</v>
      </c>
      <c r="AS173" s="80"/>
      <c r="AT173" s="80"/>
      <c r="AU173" s="80"/>
      <c r="AV173" s="80"/>
      <c r="AW173" s="80"/>
      <c r="AX173" s="80"/>
      <c r="AY173" s="80"/>
      <c r="AZ173" s="80"/>
      <c r="BA173">
        <v>11</v>
      </c>
      <c r="BB173" s="79" t="str">
        <f>REPLACE(INDEX(GroupVertices[Group],MATCH(Edges[[#This Row],[Vertex 1]],GroupVertices[Vertex],0)),1,1,"")</f>
        <v>3</v>
      </c>
      <c r="BC173" s="79" t="str">
        <f>REPLACE(INDEX(GroupVertices[Group],MATCH(Edges[[#This Row],[Vertex 2]],GroupVertices[Vertex],0)),1,1,"")</f>
        <v>3</v>
      </c>
      <c r="BD173" s="34"/>
      <c r="BE173" s="34"/>
      <c r="BF173" s="34"/>
      <c r="BG173" s="34"/>
      <c r="BH173" s="34"/>
      <c r="BI173" s="34"/>
      <c r="BJ173" s="34"/>
      <c r="BK173" s="34"/>
      <c r="BL173" s="34"/>
    </row>
    <row r="174" spans="1:64" ht="15">
      <c r="A174" s="65" t="s">
        <v>270</v>
      </c>
      <c r="B174" s="65" t="s">
        <v>271</v>
      </c>
      <c r="C174" s="66" t="s">
        <v>1562</v>
      </c>
      <c r="D174" s="67">
        <v>10</v>
      </c>
      <c r="E174" s="68" t="s">
        <v>136</v>
      </c>
      <c r="F174" s="69">
        <v>6</v>
      </c>
      <c r="G174" s="66"/>
      <c r="H174" s="70"/>
      <c r="I174" s="71"/>
      <c r="J174" s="71"/>
      <c r="K174" s="34" t="s">
        <v>65</v>
      </c>
      <c r="L174" s="78">
        <v>174</v>
      </c>
      <c r="M174" s="78"/>
      <c r="N174" s="73"/>
      <c r="O174" s="80" t="s">
        <v>310</v>
      </c>
      <c r="P174" s="82">
        <v>43506.84774305556</v>
      </c>
      <c r="Q174" s="80" t="s">
        <v>428</v>
      </c>
      <c r="R174" s="84" t="s">
        <v>449</v>
      </c>
      <c r="S174" s="80" t="s">
        <v>472</v>
      </c>
      <c r="T174" s="80" t="s">
        <v>529</v>
      </c>
      <c r="U174" s="80"/>
      <c r="V174" s="84" t="s">
        <v>586</v>
      </c>
      <c r="W174" s="82">
        <v>43506.84774305556</v>
      </c>
      <c r="X174" s="84" t="s">
        <v>711</v>
      </c>
      <c r="Y174" s="80"/>
      <c r="Z174" s="80"/>
      <c r="AA174" s="86" t="s">
        <v>845</v>
      </c>
      <c r="AB174" s="80"/>
      <c r="AC174" s="80" t="b">
        <v>0</v>
      </c>
      <c r="AD174" s="80">
        <v>0</v>
      </c>
      <c r="AE174" s="86" t="s">
        <v>879</v>
      </c>
      <c r="AF174" s="80" t="b">
        <v>0</v>
      </c>
      <c r="AG174" s="80" t="s">
        <v>914</v>
      </c>
      <c r="AH174" s="80"/>
      <c r="AI174" s="86" t="s">
        <v>879</v>
      </c>
      <c r="AJ174" s="80" t="b">
        <v>0</v>
      </c>
      <c r="AK174" s="80">
        <v>0</v>
      </c>
      <c r="AL174" s="86" t="s">
        <v>879</v>
      </c>
      <c r="AM174" s="80" t="s">
        <v>928</v>
      </c>
      <c r="AN174" s="80" t="b">
        <v>0</v>
      </c>
      <c r="AO174" s="86" t="s">
        <v>845</v>
      </c>
      <c r="AP174" s="80" t="s">
        <v>196</v>
      </c>
      <c r="AQ174" s="80">
        <v>0</v>
      </c>
      <c r="AR174" s="80">
        <v>0</v>
      </c>
      <c r="AS174" s="80"/>
      <c r="AT174" s="80"/>
      <c r="AU174" s="80"/>
      <c r="AV174" s="80"/>
      <c r="AW174" s="80"/>
      <c r="AX174" s="80"/>
      <c r="AY174" s="80"/>
      <c r="AZ174" s="80"/>
      <c r="BA174">
        <v>11</v>
      </c>
      <c r="BB174" s="79" t="str">
        <f>REPLACE(INDEX(GroupVertices[Group],MATCH(Edges[[#This Row],[Vertex 1]],GroupVertices[Vertex],0)),1,1,"")</f>
        <v>3</v>
      </c>
      <c r="BC174" s="79" t="str">
        <f>REPLACE(INDEX(GroupVertices[Group],MATCH(Edges[[#This Row],[Vertex 2]],GroupVertices[Vertex],0)),1,1,"")</f>
        <v>3</v>
      </c>
      <c r="BD174" s="34"/>
      <c r="BE174" s="34"/>
      <c r="BF174" s="34"/>
      <c r="BG174" s="34"/>
      <c r="BH174" s="34"/>
      <c r="BI174" s="34"/>
      <c r="BJ174" s="34"/>
      <c r="BK174" s="34"/>
      <c r="BL174" s="34"/>
    </row>
    <row r="175" spans="1:64" ht="15">
      <c r="A175" s="65" t="s">
        <v>270</v>
      </c>
      <c r="B175" s="65" t="s">
        <v>271</v>
      </c>
      <c r="C175" s="66" t="s">
        <v>1562</v>
      </c>
      <c r="D175" s="67">
        <v>10</v>
      </c>
      <c r="E175" s="68" t="s">
        <v>136</v>
      </c>
      <c r="F175" s="69">
        <v>6</v>
      </c>
      <c r="G175" s="66"/>
      <c r="H175" s="70"/>
      <c r="I175" s="71"/>
      <c r="J175" s="71"/>
      <c r="K175" s="34" t="s">
        <v>65</v>
      </c>
      <c r="L175" s="78">
        <v>175</v>
      </c>
      <c r="M175" s="78"/>
      <c r="N175" s="73"/>
      <c r="O175" s="80" t="s">
        <v>310</v>
      </c>
      <c r="P175" s="82">
        <v>43507.063125</v>
      </c>
      <c r="Q175" s="80" t="s">
        <v>429</v>
      </c>
      <c r="R175" s="84" t="s">
        <v>449</v>
      </c>
      <c r="S175" s="80" t="s">
        <v>472</v>
      </c>
      <c r="T175" s="80" t="s">
        <v>493</v>
      </c>
      <c r="U175" s="80"/>
      <c r="V175" s="84" t="s">
        <v>586</v>
      </c>
      <c r="W175" s="82">
        <v>43507.063125</v>
      </c>
      <c r="X175" s="84" t="s">
        <v>712</v>
      </c>
      <c r="Y175" s="80"/>
      <c r="Z175" s="80"/>
      <c r="AA175" s="86" t="s">
        <v>846</v>
      </c>
      <c r="AB175" s="80"/>
      <c r="AC175" s="80" t="b">
        <v>0</v>
      </c>
      <c r="AD175" s="80">
        <v>0</v>
      </c>
      <c r="AE175" s="86" t="s">
        <v>879</v>
      </c>
      <c r="AF175" s="80" t="b">
        <v>0</v>
      </c>
      <c r="AG175" s="80" t="s">
        <v>914</v>
      </c>
      <c r="AH175" s="80"/>
      <c r="AI175" s="86" t="s">
        <v>879</v>
      </c>
      <c r="AJ175" s="80" t="b">
        <v>0</v>
      </c>
      <c r="AK175" s="80">
        <v>0</v>
      </c>
      <c r="AL175" s="86" t="s">
        <v>879</v>
      </c>
      <c r="AM175" s="80" t="s">
        <v>928</v>
      </c>
      <c r="AN175" s="80" t="b">
        <v>0</v>
      </c>
      <c r="AO175" s="86" t="s">
        <v>846</v>
      </c>
      <c r="AP175" s="80" t="s">
        <v>196</v>
      </c>
      <c r="AQ175" s="80">
        <v>0</v>
      </c>
      <c r="AR175" s="80">
        <v>0</v>
      </c>
      <c r="AS175" s="80"/>
      <c r="AT175" s="80"/>
      <c r="AU175" s="80"/>
      <c r="AV175" s="80"/>
      <c r="AW175" s="80"/>
      <c r="AX175" s="80"/>
      <c r="AY175" s="80"/>
      <c r="AZ175" s="80"/>
      <c r="BA175">
        <v>11</v>
      </c>
      <c r="BB175" s="79" t="str">
        <f>REPLACE(INDEX(GroupVertices[Group],MATCH(Edges[[#This Row],[Vertex 1]],GroupVertices[Vertex],0)),1,1,"")</f>
        <v>3</v>
      </c>
      <c r="BC175" s="79" t="str">
        <f>REPLACE(INDEX(GroupVertices[Group],MATCH(Edges[[#This Row],[Vertex 2]],GroupVertices[Vertex],0)),1,1,"")</f>
        <v>3</v>
      </c>
      <c r="BD175" s="34"/>
      <c r="BE175" s="34"/>
      <c r="BF175" s="34"/>
      <c r="BG175" s="34"/>
      <c r="BH175" s="34"/>
      <c r="BI175" s="34"/>
      <c r="BJ175" s="34"/>
      <c r="BK175" s="34"/>
      <c r="BL175" s="34"/>
    </row>
    <row r="176" spans="1:64" ht="15">
      <c r="A176" s="65" t="s">
        <v>270</v>
      </c>
      <c r="B176" s="65" t="s">
        <v>271</v>
      </c>
      <c r="C176" s="66" t="s">
        <v>1562</v>
      </c>
      <c r="D176" s="67">
        <v>10</v>
      </c>
      <c r="E176" s="68" t="s">
        <v>136</v>
      </c>
      <c r="F176" s="69">
        <v>6</v>
      </c>
      <c r="G176" s="66"/>
      <c r="H176" s="70"/>
      <c r="I176" s="71"/>
      <c r="J176" s="71"/>
      <c r="K176" s="34" t="s">
        <v>65</v>
      </c>
      <c r="L176" s="78">
        <v>176</v>
      </c>
      <c r="M176" s="78"/>
      <c r="N176" s="73"/>
      <c r="O176" s="80" t="s">
        <v>310</v>
      </c>
      <c r="P176" s="82">
        <v>43508.02814814815</v>
      </c>
      <c r="Q176" s="80" t="s">
        <v>430</v>
      </c>
      <c r="R176" s="84" t="s">
        <v>449</v>
      </c>
      <c r="S176" s="80" t="s">
        <v>472</v>
      </c>
      <c r="T176" s="80" t="s">
        <v>493</v>
      </c>
      <c r="U176" s="80"/>
      <c r="V176" s="84" t="s">
        <v>586</v>
      </c>
      <c r="W176" s="82">
        <v>43508.02814814815</v>
      </c>
      <c r="X176" s="84" t="s">
        <v>713</v>
      </c>
      <c r="Y176" s="80"/>
      <c r="Z176" s="80"/>
      <c r="AA176" s="86" t="s">
        <v>847</v>
      </c>
      <c r="AB176" s="80"/>
      <c r="AC176" s="80" t="b">
        <v>0</v>
      </c>
      <c r="AD176" s="80">
        <v>0</v>
      </c>
      <c r="AE176" s="86" t="s">
        <v>879</v>
      </c>
      <c r="AF176" s="80" t="b">
        <v>0</v>
      </c>
      <c r="AG176" s="80" t="s">
        <v>914</v>
      </c>
      <c r="AH176" s="80"/>
      <c r="AI176" s="86" t="s">
        <v>879</v>
      </c>
      <c r="AJ176" s="80" t="b">
        <v>0</v>
      </c>
      <c r="AK176" s="80">
        <v>0</v>
      </c>
      <c r="AL176" s="86" t="s">
        <v>879</v>
      </c>
      <c r="AM176" s="80" t="s">
        <v>928</v>
      </c>
      <c r="AN176" s="80" t="b">
        <v>0</v>
      </c>
      <c r="AO176" s="86" t="s">
        <v>847</v>
      </c>
      <c r="AP176" s="80" t="s">
        <v>196</v>
      </c>
      <c r="AQ176" s="80">
        <v>0</v>
      </c>
      <c r="AR176" s="80">
        <v>0</v>
      </c>
      <c r="AS176" s="80"/>
      <c r="AT176" s="80"/>
      <c r="AU176" s="80"/>
      <c r="AV176" s="80"/>
      <c r="AW176" s="80"/>
      <c r="AX176" s="80"/>
      <c r="AY176" s="80"/>
      <c r="AZ176" s="80"/>
      <c r="BA176">
        <v>11</v>
      </c>
      <c r="BB176" s="79" t="str">
        <f>REPLACE(INDEX(GroupVertices[Group],MATCH(Edges[[#This Row],[Vertex 1]],GroupVertices[Vertex],0)),1,1,"")</f>
        <v>3</v>
      </c>
      <c r="BC176" s="79" t="str">
        <f>REPLACE(INDEX(GroupVertices[Group],MATCH(Edges[[#This Row],[Vertex 2]],GroupVertices[Vertex],0)),1,1,"")</f>
        <v>3</v>
      </c>
      <c r="BD176" s="34"/>
      <c r="BE176" s="34"/>
      <c r="BF176" s="34"/>
      <c r="BG176" s="34"/>
      <c r="BH176" s="34"/>
      <c r="BI176" s="34"/>
      <c r="BJ176" s="34"/>
      <c r="BK176" s="34"/>
      <c r="BL176" s="34"/>
    </row>
    <row r="177" spans="1:64" ht="15">
      <c r="A177" s="65" t="s">
        <v>270</v>
      </c>
      <c r="B177" s="65" t="s">
        <v>271</v>
      </c>
      <c r="C177" s="66" t="s">
        <v>1562</v>
      </c>
      <c r="D177" s="67">
        <v>10</v>
      </c>
      <c r="E177" s="68" t="s">
        <v>136</v>
      </c>
      <c r="F177" s="69">
        <v>6</v>
      </c>
      <c r="G177" s="66"/>
      <c r="H177" s="70"/>
      <c r="I177" s="71"/>
      <c r="J177" s="71"/>
      <c r="K177" s="34" t="s">
        <v>65</v>
      </c>
      <c r="L177" s="78">
        <v>177</v>
      </c>
      <c r="M177" s="78"/>
      <c r="N177" s="73"/>
      <c r="O177" s="80" t="s">
        <v>310</v>
      </c>
      <c r="P177" s="82">
        <v>43512.99290509259</v>
      </c>
      <c r="Q177" s="80" t="s">
        <v>431</v>
      </c>
      <c r="R177" s="84" t="s">
        <v>470</v>
      </c>
      <c r="S177" s="80" t="s">
        <v>472</v>
      </c>
      <c r="T177" s="80" t="s">
        <v>530</v>
      </c>
      <c r="U177" s="80"/>
      <c r="V177" s="84" t="s">
        <v>586</v>
      </c>
      <c r="W177" s="82">
        <v>43512.99290509259</v>
      </c>
      <c r="X177" s="84" t="s">
        <v>714</v>
      </c>
      <c r="Y177" s="80"/>
      <c r="Z177" s="80"/>
      <c r="AA177" s="86" t="s">
        <v>848</v>
      </c>
      <c r="AB177" s="80"/>
      <c r="AC177" s="80" t="b">
        <v>0</v>
      </c>
      <c r="AD177" s="80">
        <v>0</v>
      </c>
      <c r="AE177" s="86" t="s">
        <v>879</v>
      </c>
      <c r="AF177" s="80" t="b">
        <v>0</v>
      </c>
      <c r="AG177" s="80" t="s">
        <v>914</v>
      </c>
      <c r="AH177" s="80"/>
      <c r="AI177" s="86" t="s">
        <v>879</v>
      </c>
      <c r="AJ177" s="80" t="b">
        <v>0</v>
      </c>
      <c r="AK177" s="80">
        <v>0</v>
      </c>
      <c r="AL177" s="86" t="s">
        <v>879</v>
      </c>
      <c r="AM177" s="80" t="s">
        <v>928</v>
      </c>
      <c r="AN177" s="80" t="b">
        <v>0</v>
      </c>
      <c r="AO177" s="86" t="s">
        <v>848</v>
      </c>
      <c r="AP177" s="80" t="s">
        <v>196</v>
      </c>
      <c r="AQ177" s="80">
        <v>0</v>
      </c>
      <c r="AR177" s="80">
        <v>0</v>
      </c>
      <c r="AS177" s="80"/>
      <c r="AT177" s="80"/>
      <c r="AU177" s="80"/>
      <c r="AV177" s="80"/>
      <c r="AW177" s="80"/>
      <c r="AX177" s="80"/>
      <c r="AY177" s="80"/>
      <c r="AZ177" s="80"/>
      <c r="BA177">
        <v>11</v>
      </c>
      <c r="BB177" s="79" t="str">
        <f>REPLACE(INDEX(GroupVertices[Group],MATCH(Edges[[#This Row],[Vertex 1]],GroupVertices[Vertex],0)),1,1,"")</f>
        <v>3</v>
      </c>
      <c r="BC177" s="79" t="str">
        <f>REPLACE(INDEX(GroupVertices[Group],MATCH(Edges[[#This Row],[Vertex 2]],GroupVertices[Vertex],0)),1,1,"")</f>
        <v>3</v>
      </c>
      <c r="BD177" s="34"/>
      <c r="BE177" s="34"/>
      <c r="BF177" s="34"/>
      <c r="BG177" s="34"/>
      <c r="BH177" s="34"/>
      <c r="BI177" s="34"/>
      <c r="BJ177" s="34"/>
      <c r="BK177" s="34"/>
      <c r="BL177" s="34"/>
    </row>
    <row r="178" spans="1:64" ht="15">
      <c r="A178" s="65" t="s">
        <v>270</v>
      </c>
      <c r="B178" s="65" t="s">
        <v>271</v>
      </c>
      <c r="C178" s="66" t="s">
        <v>1562</v>
      </c>
      <c r="D178" s="67">
        <v>10</v>
      </c>
      <c r="E178" s="68" t="s">
        <v>136</v>
      </c>
      <c r="F178" s="69">
        <v>6</v>
      </c>
      <c r="G178" s="66"/>
      <c r="H178" s="70"/>
      <c r="I178" s="71"/>
      <c r="J178" s="71"/>
      <c r="K178" s="34" t="s">
        <v>65</v>
      </c>
      <c r="L178" s="78">
        <v>178</v>
      </c>
      <c r="M178" s="78"/>
      <c r="N178" s="73"/>
      <c r="O178" s="80" t="s">
        <v>310</v>
      </c>
      <c r="P178" s="82">
        <v>43513.10457175926</v>
      </c>
      <c r="Q178" s="80" t="s">
        <v>432</v>
      </c>
      <c r="R178" s="84" t="s">
        <v>450</v>
      </c>
      <c r="S178" s="80" t="s">
        <v>472</v>
      </c>
      <c r="T178" s="80" t="s">
        <v>493</v>
      </c>
      <c r="U178" s="80"/>
      <c r="V178" s="84" t="s">
        <v>586</v>
      </c>
      <c r="W178" s="82">
        <v>43513.10457175926</v>
      </c>
      <c r="X178" s="84" t="s">
        <v>715</v>
      </c>
      <c r="Y178" s="80"/>
      <c r="Z178" s="80"/>
      <c r="AA178" s="86" t="s">
        <v>849</v>
      </c>
      <c r="AB178" s="80"/>
      <c r="AC178" s="80" t="b">
        <v>0</v>
      </c>
      <c r="AD178" s="80">
        <v>0</v>
      </c>
      <c r="AE178" s="86" t="s">
        <v>879</v>
      </c>
      <c r="AF178" s="80" t="b">
        <v>0</v>
      </c>
      <c r="AG178" s="80" t="s">
        <v>914</v>
      </c>
      <c r="AH178" s="80"/>
      <c r="AI178" s="86" t="s">
        <v>879</v>
      </c>
      <c r="AJ178" s="80" t="b">
        <v>0</v>
      </c>
      <c r="AK178" s="80">
        <v>0</v>
      </c>
      <c r="AL178" s="86" t="s">
        <v>879</v>
      </c>
      <c r="AM178" s="80" t="s">
        <v>928</v>
      </c>
      <c r="AN178" s="80" t="b">
        <v>0</v>
      </c>
      <c r="AO178" s="86" t="s">
        <v>849</v>
      </c>
      <c r="AP178" s="80" t="s">
        <v>196</v>
      </c>
      <c r="AQ178" s="80">
        <v>0</v>
      </c>
      <c r="AR178" s="80">
        <v>0</v>
      </c>
      <c r="AS178" s="80"/>
      <c r="AT178" s="80"/>
      <c r="AU178" s="80"/>
      <c r="AV178" s="80"/>
      <c r="AW178" s="80"/>
      <c r="AX178" s="80"/>
      <c r="AY178" s="80"/>
      <c r="AZ178" s="80"/>
      <c r="BA178">
        <v>11</v>
      </c>
      <c r="BB178" s="79" t="str">
        <f>REPLACE(INDEX(GroupVertices[Group],MATCH(Edges[[#This Row],[Vertex 1]],GroupVertices[Vertex],0)),1,1,"")</f>
        <v>3</v>
      </c>
      <c r="BC178" s="79" t="str">
        <f>REPLACE(INDEX(GroupVertices[Group],MATCH(Edges[[#This Row],[Vertex 2]],GroupVertices[Vertex],0)),1,1,"")</f>
        <v>3</v>
      </c>
      <c r="BD178" s="34"/>
      <c r="BE178" s="34"/>
      <c r="BF178" s="34"/>
      <c r="BG178" s="34"/>
      <c r="BH178" s="34"/>
      <c r="BI178" s="34"/>
      <c r="BJ178" s="34"/>
      <c r="BK178" s="34"/>
      <c r="BL178" s="34"/>
    </row>
    <row r="179" spans="1:64" ht="15">
      <c r="A179" s="65" t="s">
        <v>270</v>
      </c>
      <c r="B179" s="65" t="s">
        <v>271</v>
      </c>
      <c r="C179" s="66" t="s">
        <v>1562</v>
      </c>
      <c r="D179" s="67">
        <v>10</v>
      </c>
      <c r="E179" s="68" t="s">
        <v>136</v>
      </c>
      <c r="F179" s="69">
        <v>6</v>
      </c>
      <c r="G179" s="66"/>
      <c r="H179" s="70"/>
      <c r="I179" s="71"/>
      <c r="J179" s="71"/>
      <c r="K179" s="34" t="s">
        <v>65</v>
      </c>
      <c r="L179" s="78">
        <v>179</v>
      </c>
      <c r="M179" s="78"/>
      <c r="N179" s="73"/>
      <c r="O179" s="80" t="s">
        <v>310</v>
      </c>
      <c r="P179" s="82">
        <v>43513.71994212963</v>
      </c>
      <c r="Q179" s="80" t="s">
        <v>433</v>
      </c>
      <c r="R179" s="84" t="s">
        <v>470</v>
      </c>
      <c r="S179" s="80" t="s">
        <v>472</v>
      </c>
      <c r="T179" s="80" t="s">
        <v>531</v>
      </c>
      <c r="U179" s="80"/>
      <c r="V179" s="84" t="s">
        <v>586</v>
      </c>
      <c r="W179" s="82">
        <v>43513.71994212963</v>
      </c>
      <c r="X179" s="84" t="s">
        <v>716</v>
      </c>
      <c r="Y179" s="80"/>
      <c r="Z179" s="80"/>
      <c r="AA179" s="86" t="s">
        <v>850</v>
      </c>
      <c r="AB179" s="80"/>
      <c r="AC179" s="80" t="b">
        <v>0</v>
      </c>
      <c r="AD179" s="80">
        <v>0</v>
      </c>
      <c r="AE179" s="86" t="s">
        <v>879</v>
      </c>
      <c r="AF179" s="80" t="b">
        <v>0</v>
      </c>
      <c r="AG179" s="80" t="s">
        <v>914</v>
      </c>
      <c r="AH179" s="80"/>
      <c r="AI179" s="86" t="s">
        <v>879</v>
      </c>
      <c r="AJ179" s="80" t="b">
        <v>0</v>
      </c>
      <c r="AK179" s="80">
        <v>0</v>
      </c>
      <c r="AL179" s="86" t="s">
        <v>879</v>
      </c>
      <c r="AM179" s="80" t="s">
        <v>928</v>
      </c>
      <c r="AN179" s="80" t="b">
        <v>0</v>
      </c>
      <c r="AO179" s="86" t="s">
        <v>850</v>
      </c>
      <c r="AP179" s="80" t="s">
        <v>196</v>
      </c>
      <c r="AQ179" s="80">
        <v>0</v>
      </c>
      <c r="AR179" s="80">
        <v>0</v>
      </c>
      <c r="AS179" s="80"/>
      <c r="AT179" s="80"/>
      <c r="AU179" s="80"/>
      <c r="AV179" s="80"/>
      <c r="AW179" s="80"/>
      <c r="AX179" s="80"/>
      <c r="AY179" s="80"/>
      <c r="AZ179" s="80"/>
      <c r="BA179">
        <v>11</v>
      </c>
      <c r="BB179" s="79" t="str">
        <f>REPLACE(INDEX(GroupVertices[Group],MATCH(Edges[[#This Row],[Vertex 1]],GroupVertices[Vertex],0)),1,1,"")</f>
        <v>3</v>
      </c>
      <c r="BC179" s="79" t="str">
        <f>REPLACE(INDEX(GroupVertices[Group],MATCH(Edges[[#This Row],[Vertex 2]],GroupVertices[Vertex],0)),1,1,"")</f>
        <v>3</v>
      </c>
      <c r="BD179" s="34"/>
      <c r="BE179" s="34"/>
      <c r="BF179" s="34"/>
      <c r="BG179" s="34"/>
      <c r="BH179" s="34"/>
      <c r="BI179" s="34"/>
      <c r="BJ179" s="34"/>
      <c r="BK179" s="34"/>
      <c r="BL179" s="34"/>
    </row>
    <row r="180" spans="1:64" ht="15">
      <c r="A180" s="65" t="s">
        <v>270</v>
      </c>
      <c r="B180" s="65" t="s">
        <v>271</v>
      </c>
      <c r="C180" s="66" t="s">
        <v>1562</v>
      </c>
      <c r="D180" s="67">
        <v>10</v>
      </c>
      <c r="E180" s="68" t="s">
        <v>136</v>
      </c>
      <c r="F180" s="69">
        <v>6</v>
      </c>
      <c r="G180" s="66"/>
      <c r="H180" s="70"/>
      <c r="I180" s="71"/>
      <c r="J180" s="71"/>
      <c r="K180" s="34" t="s">
        <v>65</v>
      </c>
      <c r="L180" s="78">
        <v>180</v>
      </c>
      <c r="M180" s="78"/>
      <c r="N180" s="73"/>
      <c r="O180" s="80" t="s">
        <v>310</v>
      </c>
      <c r="P180" s="82">
        <v>43514.007418981484</v>
      </c>
      <c r="Q180" s="80" t="s">
        <v>434</v>
      </c>
      <c r="R180" s="84" t="s">
        <v>450</v>
      </c>
      <c r="S180" s="80" t="s">
        <v>472</v>
      </c>
      <c r="T180" s="80" t="s">
        <v>493</v>
      </c>
      <c r="U180" s="80"/>
      <c r="V180" s="84" t="s">
        <v>586</v>
      </c>
      <c r="W180" s="82">
        <v>43514.007418981484</v>
      </c>
      <c r="X180" s="84" t="s">
        <v>717</v>
      </c>
      <c r="Y180" s="80"/>
      <c r="Z180" s="80"/>
      <c r="AA180" s="86" t="s">
        <v>851</v>
      </c>
      <c r="AB180" s="80"/>
      <c r="AC180" s="80" t="b">
        <v>0</v>
      </c>
      <c r="AD180" s="80">
        <v>0</v>
      </c>
      <c r="AE180" s="86" t="s">
        <v>879</v>
      </c>
      <c r="AF180" s="80" t="b">
        <v>0</v>
      </c>
      <c r="AG180" s="80" t="s">
        <v>914</v>
      </c>
      <c r="AH180" s="80"/>
      <c r="AI180" s="86" t="s">
        <v>879</v>
      </c>
      <c r="AJ180" s="80" t="b">
        <v>0</v>
      </c>
      <c r="AK180" s="80">
        <v>0</v>
      </c>
      <c r="AL180" s="86" t="s">
        <v>879</v>
      </c>
      <c r="AM180" s="80" t="s">
        <v>928</v>
      </c>
      <c r="AN180" s="80" t="b">
        <v>0</v>
      </c>
      <c r="AO180" s="86" t="s">
        <v>851</v>
      </c>
      <c r="AP180" s="80" t="s">
        <v>196</v>
      </c>
      <c r="AQ180" s="80">
        <v>0</v>
      </c>
      <c r="AR180" s="80">
        <v>0</v>
      </c>
      <c r="AS180" s="80"/>
      <c r="AT180" s="80"/>
      <c r="AU180" s="80"/>
      <c r="AV180" s="80"/>
      <c r="AW180" s="80"/>
      <c r="AX180" s="80"/>
      <c r="AY180" s="80"/>
      <c r="AZ180" s="80"/>
      <c r="BA180">
        <v>11</v>
      </c>
      <c r="BB180" s="79" t="str">
        <f>REPLACE(INDEX(GroupVertices[Group],MATCH(Edges[[#This Row],[Vertex 1]],GroupVertices[Vertex],0)),1,1,"")</f>
        <v>3</v>
      </c>
      <c r="BC180" s="79" t="str">
        <f>REPLACE(INDEX(GroupVertices[Group],MATCH(Edges[[#This Row],[Vertex 2]],GroupVertices[Vertex],0)),1,1,"")</f>
        <v>3</v>
      </c>
      <c r="BD180" s="34"/>
      <c r="BE180" s="34"/>
      <c r="BF180" s="34"/>
      <c r="BG180" s="34"/>
      <c r="BH180" s="34"/>
      <c r="BI180" s="34"/>
      <c r="BJ180" s="34"/>
      <c r="BK180" s="34"/>
      <c r="BL180" s="34"/>
    </row>
    <row r="181" spans="1:64" ht="15">
      <c r="A181" s="65" t="s">
        <v>270</v>
      </c>
      <c r="B181" s="65" t="s">
        <v>271</v>
      </c>
      <c r="C181" s="66" t="s">
        <v>1562</v>
      </c>
      <c r="D181" s="67">
        <v>10</v>
      </c>
      <c r="E181" s="68" t="s">
        <v>136</v>
      </c>
      <c r="F181" s="69">
        <v>6</v>
      </c>
      <c r="G181" s="66"/>
      <c r="H181" s="70"/>
      <c r="I181" s="71"/>
      <c r="J181" s="71"/>
      <c r="K181" s="34" t="s">
        <v>65</v>
      </c>
      <c r="L181" s="78">
        <v>181</v>
      </c>
      <c r="M181" s="78"/>
      <c r="N181" s="73"/>
      <c r="O181" s="80" t="s">
        <v>310</v>
      </c>
      <c r="P181" s="82">
        <v>43515.629699074074</v>
      </c>
      <c r="Q181" s="80" t="s">
        <v>435</v>
      </c>
      <c r="R181" s="84" t="s">
        <v>471</v>
      </c>
      <c r="S181" s="80" t="s">
        <v>472</v>
      </c>
      <c r="T181" s="80" t="s">
        <v>493</v>
      </c>
      <c r="U181" s="80"/>
      <c r="V181" s="84" t="s">
        <v>586</v>
      </c>
      <c r="W181" s="82">
        <v>43515.629699074074</v>
      </c>
      <c r="X181" s="84" t="s">
        <v>718</v>
      </c>
      <c r="Y181" s="80"/>
      <c r="Z181" s="80"/>
      <c r="AA181" s="86" t="s">
        <v>852</v>
      </c>
      <c r="AB181" s="80"/>
      <c r="AC181" s="80" t="b">
        <v>0</v>
      </c>
      <c r="AD181" s="80">
        <v>0</v>
      </c>
      <c r="AE181" s="86" t="s">
        <v>879</v>
      </c>
      <c r="AF181" s="80" t="b">
        <v>0</v>
      </c>
      <c r="AG181" s="80" t="s">
        <v>914</v>
      </c>
      <c r="AH181" s="80"/>
      <c r="AI181" s="86" t="s">
        <v>879</v>
      </c>
      <c r="AJ181" s="80" t="b">
        <v>0</v>
      </c>
      <c r="AK181" s="80">
        <v>0</v>
      </c>
      <c r="AL181" s="86" t="s">
        <v>879</v>
      </c>
      <c r="AM181" s="80" t="s">
        <v>928</v>
      </c>
      <c r="AN181" s="80" t="b">
        <v>0</v>
      </c>
      <c r="AO181" s="86" t="s">
        <v>852</v>
      </c>
      <c r="AP181" s="80" t="s">
        <v>196</v>
      </c>
      <c r="AQ181" s="80">
        <v>0</v>
      </c>
      <c r="AR181" s="80">
        <v>0</v>
      </c>
      <c r="AS181" s="80"/>
      <c r="AT181" s="80"/>
      <c r="AU181" s="80"/>
      <c r="AV181" s="80"/>
      <c r="AW181" s="80"/>
      <c r="AX181" s="80"/>
      <c r="AY181" s="80"/>
      <c r="AZ181" s="80"/>
      <c r="BA181">
        <v>11</v>
      </c>
      <c r="BB181" s="79" t="str">
        <f>REPLACE(INDEX(GroupVertices[Group],MATCH(Edges[[#This Row],[Vertex 1]],GroupVertices[Vertex],0)),1,1,"")</f>
        <v>3</v>
      </c>
      <c r="BC181" s="79" t="str">
        <f>REPLACE(INDEX(GroupVertices[Group],MATCH(Edges[[#This Row],[Vertex 2]],GroupVertices[Vertex],0)),1,1,"")</f>
        <v>3</v>
      </c>
      <c r="BD181" s="34"/>
      <c r="BE181" s="34"/>
      <c r="BF181" s="34"/>
      <c r="BG181" s="34"/>
      <c r="BH181" s="34"/>
      <c r="BI181" s="34"/>
      <c r="BJ181" s="34"/>
      <c r="BK181" s="34"/>
      <c r="BL181" s="34"/>
    </row>
    <row r="182" spans="1:64" ht="15">
      <c r="A182" s="65" t="s">
        <v>270</v>
      </c>
      <c r="B182" s="65" t="s">
        <v>271</v>
      </c>
      <c r="C182" s="66" t="s">
        <v>1562</v>
      </c>
      <c r="D182" s="67">
        <v>10</v>
      </c>
      <c r="E182" s="68" t="s">
        <v>136</v>
      </c>
      <c r="F182" s="69">
        <v>6</v>
      </c>
      <c r="G182" s="66"/>
      <c r="H182" s="70"/>
      <c r="I182" s="71"/>
      <c r="J182" s="71"/>
      <c r="K182" s="34" t="s">
        <v>65</v>
      </c>
      <c r="L182" s="78">
        <v>182</v>
      </c>
      <c r="M182" s="78"/>
      <c r="N182" s="73"/>
      <c r="O182" s="80" t="s">
        <v>310</v>
      </c>
      <c r="P182" s="82">
        <v>43515.638703703706</v>
      </c>
      <c r="Q182" s="80" t="s">
        <v>436</v>
      </c>
      <c r="R182" s="84" t="s">
        <v>451</v>
      </c>
      <c r="S182" s="80" t="s">
        <v>472</v>
      </c>
      <c r="T182" s="80" t="s">
        <v>532</v>
      </c>
      <c r="U182" s="80"/>
      <c r="V182" s="84" t="s">
        <v>586</v>
      </c>
      <c r="W182" s="82">
        <v>43515.638703703706</v>
      </c>
      <c r="X182" s="84" t="s">
        <v>719</v>
      </c>
      <c r="Y182" s="80"/>
      <c r="Z182" s="80"/>
      <c r="AA182" s="86" t="s">
        <v>853</v>
      </c>
      <c r="AB182" s="80"/>
      <c r="AC182" s="80" t="b">
        <v>0</v>
      </c>
      <c r="AD182" s="80">
        <v>0</v>
      </c>
      <c r="AE182" s="86" t="s">
        <v>879</v>
      </c>
      <c r="AF182" s="80" t="b">
        <v>0</v>
      </c>
      <c r="AG182" s="80" t="s">
        <v>914</v>
      </c>
      <c r="AH182" s="80"/>
      <c r="AI182" s="86" t="s">
        <v>879</v>
      </c>
      <c r="AJ182" s="80" t="b">
        <v>0</v>
      </c>
      <c r="AK182" s="80">
        <v>0</v>
      </c>
      <c r="AL182" s="86" t="s">
        <v>879</v>
      </c>
      <c r="AM182" s="80" t="s">
        <v>928</v>
      </c>
      <c r="AN182" s="80" t="b">
        <v>0</v>
      </c>
      <c r="AO182" s="86" t="s">
        <v>853</v>
      </c>
      <c r="AP182" s="80" t="s">
        <v>196</v>
      </c>
      <c r="AQ182" s="80">
        <v>0</v>
      </c>
      <c r="AR182" s="80">
        <v>0</v>
      </c>
      <c r="AS182" s="80"/>
      <c r="AT182" s="80"/>
      <c r="AU182" s="80"/>
      <c r="AV182" s="80"/>
      <c r="AW182" s="80"/>
      <c r="AX182" s="80"/>
      <c r="AY182" s="80"/>
      <c r="AZ182" s="80"/>
      <c r="BA182">
        <v>11</v>
      </c>
      <c r="BB182" s="79" t="str">
        <f>REPLACE(INDEX(GroupVertices[Group],MATCH(Edges[[#This Row],[Vertex 1]],GroupVertices[Vertex],0)),1,1,"")</f>
        <v>3</v>
      </c>
      <c r="BC182" s="79" t="str">
        <f>REPLACE(INDEX(GroupVertices[Group],MATCH(Edges[[#This Row],[Vertex 2]],GroupVertices[Vertex],0)),1,1,"")</f>
        <v>3</v>
      </c>
      <c r="BD182" s="34"/>
      <c r="BE182" s="34"/>
      <c r="BF182" s="34"/>
      <c r="BG182" s="34"/>
      <c r="BH182" s="34"/>
      <c r="BI182" s="34"/>
      <c r="BJ182" s="34"/>
      <c r="BK182" s="34"/>
      <c r="BL182" s="34"/>
    </row>
    <row r="183" spans="1:64" ht="15">
      <c r="A183" s="65" t="s">
        <v>270</v>
      </c>
      <c r="B183" s="65" t="s">
        <v>271</v>
      </c>
      <c r="C183" s="66" t="s">
        <v>1562</v>
      </c>
      <c r="D183" s="67">
        <v>10</v>
      </c>
      <c r="E183" s="68" t="s">
        <v>136</v>
      </c>
      <c r="F183" s="69">
        <v>6</v>
      </c>
      <c r="G183" s="66"/>
      <c r="H183" s="70"/>
      <c r="I183" s="71"/>
      <c r="J183" s="71"/>
      <c r="K183" s="34" t="s">
        <v>65</v>
      </c>
      <c r="L183" s="78">
        <v>183</v>
      </c>
      <c r="M183" s="78"/>
      <c r="N183" s="73"/>
      <c r="O183" s="80" t="s">
        <v>310</v>
      </c>
      <c r="P183" s="82">
        <v>43515.83594907408</v>
      </c>
      <c r="Q183" s="80" t="s">
        <v>437</v>
      </c>
      <c r="R183" s="84" t="s">
        <v>451</v>
      </c>
      <c r="S183" s="80" t="s">
        <v>472</v>
      </c>
      <c r="T183" s="80" t="s">
        <v>493</v>
      </c>
      <c r="U183" s="80"/>
      <c r="V183" s="84" t="s">
        <v>586</v>
      </c>
      <c r="W183" s="82">
        <v>43515.83594907408</v>
      </c>
      <c r="X183" s="84" t="s">
        <v>720</v>
      </c>
      <c r="Y183" s="80"/>
      <c r="Z183" s="80"/>
      <c r="AA183" s="86" t="s">
        <v>854</v>
      </c>
      <c r="AB183" s="80"/>
      <c r="AC183" s="80" t="b">
        <v>0</v>
      </c>
      <c r="AD183" s="80">
        <v>0</v>
      </c>
      <c r="AE183" s="86" t="s">
        <v>879</v>
      </c>
      <c r="AF183" s="80" t="b">
        <v>0</v>
      </c>
      <c r="AG183" s="80" t="s">
        <v>914</v>
      </c>
      <c r="AH183" s="80"/>
      <c r="AI183" s="86" t="s">
        <v>879</v>
      </c>
      <c r="AJ183" s="80" t="b">
        <v>0</v>
      </c>
      <c r="AK183" s="80">
        <v>0</v>
      </c>
      <c r="AL183" s="86" t="s">
        <v>879</v>
      </c>
      <c r="AM183" s="80" t="s">
        <v>928</v>
      </c>
      <c r="AN183" s="80" t="b">
        <v>0</v>
      </c>
      <c r="AO183" s="86" t="s">
        <v>854</v>
      </c>
      <c r="AP183" s="80" t="s">
        <v>196</v>
      </c>
      <c r="AQ183" s="80">
        <v>0</v>
      </c>
      <c r="AR183" s="80">
        <v>0</v>
      </c>
      <c r="AS183" s="80"/>
      <c r="AT183" s="80"/>
      <c r="AU183" s="80"/>
      <c r="AV183" s="80"/>
      <c r="AW183" s="80"/>
      <c r="AX183" s="80"/>
      <c r="AY183" s="80"/>
      <c r="AZ183" s="80"/>
      <c r="BA183">
        <v>11</v>
      </c>
      <c r="BB183" s="79" t="str">
        <f>REPLACE(INDEX(GroupVertices[Group],MATCH(Edges[[#This Row],[Vertex 1]],GroupVertices[Vertex],0)),1,1,"")</f>
        <v>3</v>
      </c>
      <c r="BC183" s="79" t="str">
        <f>REPLACE(INDEX(GroupVertices[Group],MATCH(Edges[[#This Row],[Vertex 2]],GroupVertices[Vertex],0)),1,1,"")</f>
        <v>3</v>
      </c>
      <c r="BD183" s="34"/>
      <c r="BE183" s="34"/>
      <c r="BF183" s="34"/>
      <c r="BG183" s="34"/>
      <c r="BH183" s="34"/>
      <c r="BI183" s="34"/>
      <c r="BJ183" s="34"/>
      <c r="BK183" s="34"/>
      <c r="BL183"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hyperlinks>
    <hyperlink ref="R3" r:id="rId1" display="https://rover.ebay.com/rover/1/711-127632-2357-0/16?itm=153372414604&amp;user_name=jbnetauctionsnstuff&amp;spid=6115&amp;mpre=https%3A%2F%2Fwww.ebay.com%2Fitm%2F153372414604&amp;swd=3&amp;mplxParams=user_name%2Citm%2Cswd%2Cmpre%2C&amp;sojTags=du%3Dmpre%2Citm%3Ditm%2Cuser_name%3Duser_name%2Csuri%3Dsuri%2Cspid%3Dspid%2Cswd%3Dswd%2C"/>
    <hyperlink ref="R4" r:id="rId2" display="https://twitter.com/Jabil/status/1094405345294856192"/>
    <hyperlink ref="R5" r:id="rId3" display="https://twitter.com/Jabil/status/1094405345294856192"/>
    <hyperlink ref="R6" r:id="rId4" display="https://twitter.com/Jabil/status/1094405345294856192"/>
    <hyperlink ref="R7" r:id="rId5" display="https://twitter.com/Jabil/status/1094405345294856192"/>
    <hyperlink ref="R8" r:id="rId6" display="https://twitter.com/Jabil/status/1094405345294856192"/>
    <hyperlink ref="R9" r:id="rId7" display="https://twitter.com/Jabil/status/1094405345294856192"/>
    <hyperlink ref="R10" r:id="rId8" display="https://twitter.com/Jabil/status/1094405345294856192"/>
    <hyperlink ref="R11" r:id="rId9" display="https://twitter.com/Jabil/status/1094405345294856192"/>
    <hyperlink ref="R12" r:id="rId10" display="https://twitter.com/Jabil/status/1094405345294856192"/>
    <hyperlink ref="R13" r:id="rId11" display="https://twitter.com/Jabil/status/1094405345294856192"/>
    <hyperlink ref="R14" r:id="rId12" display="https://twitter.com/Jabil/status/1094405345294856192"/>
    <hyperlink ref="R15" r:id="rId13" display="https://twitter.com/Jabil/status/1094405345294856192"/>
    <hyperlink ref="R16" r:id="rId14" display="https://twitter.com/Jabil/status/1094405345294856192"/>
    <hyperlink ref="R17" r:id="rId15" display="https://twitter.com/Jabil/status/1094405345294856192"/>
    <hyperlink ref="R18" r:id="rId16" display="https://twitter.com/Jabil/status/1094405345294856192"/>
    <hyperlink ref="R19" r:id="rId17" display="https://twitter.com/Jabil/status/1094405345294856192"/>
    <hyperlink ref="R20" r:id="rId18" display="https://twitter.com/Jabil/status/1094405345294856192"/>
    <hyperlink ref="R21" r:id="rId19" display="https://twitter.com/Jabil/status/1094405345294856192"/>
    <hyperlink ref="R22" r:id="rId20" display="https://twitter.com/Jabil/status/1094405345294856192"/>
    <hyperlink ref="R23" r:id="rId21" display="https://www.diabetestechnology.org/surveillance.shtml"/>
    <hyperlink ref="R24" r:id="rId22" display="https://www.diabetestechnology.org/surveillance.shtml"/>
    <hyperlink ref="R25" r:id="rId23" display="https://www.diabetestechnology.org/surveillance.shtml"/>
    <hyperlink ref="R27" r:id="rId24" display="https://diabetes-leben.com/2018/01/40-diabetes-sprueche-die-du-kennen-solltest.html"/>
    <hyperlink ref="R28" r:id="rId25" display="https://www.mein-buntes-leben.de/ilkas-tipps-rund-um-diabetes-und-wintersport?utm_source=winterurlaub-auf-der-piste&amp;utm_medium=MBL-2018&amp;utm_campaign=Twitter-Post"/>
    <hyperlink ref="R31" r:id="rId26" display="https://www.bhinneka.com/promo/alat-cek-gula-darah?utm_source=bhinneka+twitter&amp;utm_medium=social+o&amp;utm_campaign=n+cek+gula+darah+mudah+dari+rumah"/>
    <hyperlink ref="R32" r:id="rId27" display="https://beyondtype2.org/test-strip-subscription-guide/"/>
    <hyperlink ref="R50" r:id="rId28" display="https://www.nummer1diabetesapp.nl/"/>
    <hyperlink ref="R51" r:id="rId29" display="https://www.accu-chek.nl/ervaringen/met-mysugr-krijg-ik-grip-op-mijn-diabetes"/>
    <hyperlink ref="R54" r:id="rId30" display="https://www.facebook.com/AccuChekNederland/?ref=settings"/>
    <hyperlink ref="R55" r:id="rId31" display="https://www.accu-chek.nl/meters/mobile"/>
    <hyperlink ref="R60" r:id="rId32"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61" r:id="rId33"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62" r:id="rId34"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63" r:id="rId35"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64" r:id="rId36"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65" r:id="rId37"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R85" r:id="rId38" display="https://www.accu-chek.co.uk/contact-accu-chek-uk-and-roi"/>
    <hyperlink ref="R86" r:id="rId39" display="http://main.diabetes.org/site/PageServer?pagename=ADA_Town_Hall_Webinars&amp;utm_source=national&amp;utm_medium=vanity&amp;utm_campaign=living%20with%20diabetes&amp;utm_term=experts&amp;s_src=vanity&amp;s_subsrc=experts"/>
    <hyperlink ref="R90" r:id="rId40" display="https://lfacinternational.org/sparearose/"/>
    <hyperlink ref="R99" r:id="rId41" display="https://www.healthline.com/diabetesmine/spare-rose-diabetes-insulin-access-2019#1"/>
    <hyperlink ref="R100" r:id="rId42" display="https://twitter.com/DiabetesMine/status/1094966789233131521"/>
    <hyperlink ref="R101" r:id="rId43" display="https://www.healthline.com/diabetesmine/spare-rose-diabetes-insulin-access-2019#1"/>
    <hyperlink ref="R104" r:id="rId44" display="https://www.accu-chek.co.uk/contact-accu-chek-uk-and-roi"/>
    <hyperlink ref="R105" r:id="rId45" display="https://mysugr.com/spare-a-rose-save-a-child/"/>
    <hyperlink ref="R106" r:id="rId46" display="https://mysugr.com/spare-a-rose-save-a-child/"/>
    <hyperlink ref="R107" r:id="rId47" display="https://mysugr.com/spare-a-rose-save-a-child/"/>
    <hyperlink ref="R108" r:id="rId48" display="https://lfacinternational.org/sparearose/"/>
    <hyperlink ref="R112" r:id="rId49" display="https://inspiration.accu-chek.com/story/spare-rose-0"/>
    <hyperlink ref="R128" r:id="rId50" display="https://accuchek.custhelp.com/app/chat/chat_launch"/>
    <hyperlink ref="R130" r:id="rId51" display="https://www.instagram.com/p/Bt_wMU5hE0N/?utm_source=ig_twitter_share&amp;igshid=10razoxerl1pq"/>
    <hyperlink ref="R138" r:id="rId52" display="https://twitter.com/BeyondType2/status/1097505266998890496"/>
    <hyperlink ref="R145" r:id="rId53" display="https://inspiration.accu-chek.com/story/spare-rose-0"/>
    <hyperlink ref="R160" r:id="rId54" display="https://www.accu-chek.com/chat-live-now"/>
    <hyperlink ref="R161" r:id="rId55" display="https://twitter.com/diabetessisters/status/1095043599320973320"/>
    <hyperlink ref="R162" r:id="rId56" display="https://inspiration.accu-chek.com/"/>
    <hyperlink ref="R163" r:id="rId57" display="https://twitter.com/BeyondType1/status/1096014451319492608"/>
    <hyperlink ref="R166" r:id="rId58" display="https://twitter.com/BeyondType2/status/1096126035190411264"/>
    <hyperlink ref="R169" r:id="rId59" display="https://www.accu-chek.cl/microsites/accu-chek-connect"/>
    <hyperlink ref="R173" r:id="rId60"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4" r:id="rId61"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5" r:id="rId62"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6" r:id="rId63"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7" r:id="rId64"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R178" r:id="rId65"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179" r:id="rId66"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R180" r:id="rId67"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181" r:id="rId68" display="https://rover.ebay.com/rover/1/711-127632-2357-0/16?itm=333082129201&amp;user_name=lipbalmdesigns&amp;spid=6115&amp;mpre=https%3A%2F%2Fwww.ebay.com%2Fitm%2F333082129201&amp;swd=3&amp;mplxParams=user_name%2Citm%2Cswd%2Cmpre%2C&amp;sojTags=du%3Dmpre%2Citm%3Ditm%2Cuser_name%3Duser_name%2Csuri%3Dsuri%2Cspid%3Dspid%2Cswd%3Dswd%2C"/>
    <hyperlink ref="R182" r:id="rId69"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R183" r:id="rId70"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U31" r:id="rId71" display="https://pbs.twimg.com/media/Dzg-y6TV4AAiY2a.jpg"/>
    <hyperlink ref="U50" r:id="rId72" display="https://pbs.twimg.com/media/DypHAzbXgAAp0Uz.jpg"/>
    <hyperlink ref="U51" r:id="rId73" display="https://pbs.twimg.com/media/DypHTi1XcAAfwi9.jpg"/>
    <hyperlink ref="U52" r:id="rId74" display="https://pbs.twimg.com/media/DypHkO6WoAAxSd3.jpg"/>
    <hyperlink ref="U53" r:id="rId75" display="https://pbs.twimg.com/media/DypH4pxXQAA76uS.jpg"/>
    <hyperlink ref="U55" r:id="rId76" display="https://pbs.twimg.com/media/DypINEmWsAAF1wC.jpg"/>
    <hyperlink ref="U57" r:id="rId77" display="https://pbs.twimg.com/media/DzRm-NUX0AAkpLg.jpg"/>
    <hyperlink ref="U58" r:id="rId78" display="https://pbs.twimg.com/media/DzmSb6IWwAIr5Si.jpg"/>
    <hyperlink ref="U59" r:id="rId79" display="https://pbs.twimg.com/media/DzxikeGW0AE9jaz.jpg"/>
    <hyperlink ref="U86" r:id="rId80" display="https://pbs.twimg.com/media/DzI0-yyXcAcH8Sd.jpg"/>
    <hyperlink ref="U90" r:id="rId81" display="https://pbs.twimg.com/media/DylVpVRUUAU7b46.jpg"/>
    <hyperlink ref="U96" r:id="rId82" display="https://pbs.twimg.com/tweet_video_thumb/DzJFdsBU8AA2_q1.jpg"/>
    <hyperlink ref="U99" r:id="rId83" display="https://pbs.twimg.com/media/DzIOPCjWoAE-0rb.jpg"/>
    <hyperlink ref="U112" r:id="rId84" display="https://pbs.twimg.com/media/DzNc3_lUcAMDu8g.jpg"/>
    <hyperlink ref="U144" r:id="rId85" display="https://pbs.twimg.com/media/DzxCAZ7XcAIEZM7.jpg"/>
    <hyperlink ref="U145" r:id="rId86" display="https://pbs.twimg.com/media/DzNc3_lUcAMDu8g.jpg"/>
    <hyperlink ref="U148" r:id="rId87" display="https://pbs.twimg.com/media/DzxCAZ7XcAIEZM7.jpg"/>
    <hyperlink ref="U154" r:id="rId88" display="https://pbs.twimg.com/tweet_video_thumb/Dzxod15WkAQNErC.jpg"/>
    <hyperlink ref="U162" r:id="rId89" display="https://pbs.twimg.com/media/DzJ7ya_VsAE03ZE.jpg"/>
    <hyperlink ref="U167" r:id="rId90" display="https://pbs.twimg.com/media/Dzt7ISgWoAE3Ikd.jpg"/>
    <hyperlink ref="U168" r:id="rId91" display="https://pbs.twimg.com/media/Dylcr-sXgAEdj8q.jpg"/>
    <hyperlink ref="U169" r:id="rId92" display="https://pbs.twimg.com/media/DzKDITCW0AM5RDM.jpg"/>
    <hyperlink ref="U170" r:id="rId93" display="https://pbs.twimg.com/media/DzS-KoRW0AAIWYS.jpg"/>
    <hyperlink ref="V3" r:id="rId94" display="http://pbs.twimg.com/profile_images/938126381837357057/IGICXKTA_normal.jpg"/>
    <hyperlink ref="V4" r:id="rId95" display="http://pbs.twimg.com/profile_images/781615325976662017/M-GoZjJE_normal.jpg"/>
    <hyperlink ref="V5" r:id="rId96" display="http://pbs.twimg.com/profile_images/781615325976662017/M-GoZjJE_normal.jpg"/>
    <hyperlink ref="V6" r:id="rId97" display="http://pbs.twimg.com/profile_images/781615325976662017/M-GoZjJE_normal.jpg"/>
    <hyperlink ref="V7" r:id="rId98" display="http://pbs.twimg.com/profile_images/781615325976662017/M-GoZjJE_normal.jpg"/>
    <hyperlink ref="V8" r:id="rId99" display="http://pbs.twimg.com/profile_images/781615325976662017/M-GoZjJE_normal.jpg"/>
    <hyperlink ref="V9" r:id="rId100" display="http://pbs.twimg.com/profile_images/781615325976662017/M-GoZjJE_normal.jpg"/>
    <hyperlink ref="V10" r:id="rId101" display="http://pbs.twimg.com/profile_images/781615325976662017/M-GoZjJE_normal.jpg"/>
    <hyperlink ref="V11" r:id="rId102" display="http://pbs.twimg.com/profile_images/781615325976662017/M-GoZjJE_normal.jpg"/>
    <hyperlink ref="V12" r:id="rId103" display="http://pbs.twimg.com/profile_images/781615325976662017/M-GoZjJE_normal.jpg"/>
    <hyperlink ref="V13" r:id="rId104" display="http://pbs.twimg.com/profile_images/781615325976662017/M-GoZjJE_normal.jpg"/>
    <hyperlink ref="V14" r:id="rId105" display="http://pbs.twimg.com/profile_images/781615325976662017/M-GoZjJE_normal.jpg"/>
    <hyperlink ref="V15" r:id="rId106" display="http://pbs.twimg.com/profile_images/781615325976662017/M-GoZjJE_normal.jpg"/>
    <hyperlink ref="V16" r:id="rId107" display="http://pbs.twimg.com/profile_images/781615325976662017/M-GoZjJE_normal.jpg"/>
    <hyperlink ref="V17" r:id="rId108" display="http://pbs.twimg.com/profile_images/781615325976662017/M-GoZjJE_normal.jpg"/>
    <hyperlink ref="V18" r:id="rId109" display="http://pbs.twimg.com/profile_images/781615325976662017/M-GoZjJE_normal.jpg"/>
    <hyperlink ref="V19" r:id="rId110" display="http://pbs.twimg.com/profile_images/781615325976662017/M-GoZjJE_normal.jpg"/>
    <hyperlink ref="V20" r:id="rId111" display="http://pbs.twimg.com/profile_images/781615325976662017/M-GoZjJE_normal.jpg"/>
    <hyperlink ref="V21" r:id="rId112" display="http://pbs.twimg.com/profile_images/781615325976662017/M-GoZjJE_normal.jpg"/>
    <hyperlink ref="V22" r:id="rId113" display="http://pbs.twimg.com/profile_images/781615325976662017/M-GoZjJE_normal.jpg"/>
    <hyperlink ref="V23" r:id="rId114" display="http://pbs.twimg.com/profile_images/686209922481139717/Cf6vU7zn_normal.jpg"/>
    <hyperlink ref="V24" r:id="rId115" display="http://pbs.twimg.com/profile_images/686209922481139717/Cf6vU7zn_normal.jpg"/>
    <hyperlink ref="V25" r:id="rId116" display="http://pbs.twimg.com/profile_images/686209922481139717/Cf6vU7zn_normal.jpg"/>
    <hyperlink ref="V26" r:id="rId117" display="http://abs.twimg.com/sticky/default_profile_images/default_profile_normal.png"/>
    <hyperlink ref="V27" r:id="rId118" display="http://pbs.twimg.com/profile_images/908262706704257024/iSXH-PG1_normal.jpg"/>
    <hyperlink ref="V28" r:id="rId119" display="http://pbs.twimg.com/profile_images/908262706704257024/iSXH-PG1_normal.jpg"/>
    <hyperlink ref="V29" r:id="rId120" display="http://pbs.twimg.com/profile_images/492096852699791360/ZZTjE2_p_normal.jpeg"/>
    <hyperlink ref="V30" r:id="rId121" display="http://pbs.twimg.com/profile_images/1097325685268537344/TC2v1utr_normal.jpg"/>
    <hyperlink ref="V31" r:id="rId122" display="https://pbs.twimg.com/media/Dzg-y6TV4AAiY2a.jpg"/>
    <hyperlink ref="V32" r:id="rId123" display="http://pbs.twimg.com/profile_images/959490036877029377/z1gSzzib_normal.jpg"/>
    <hyperlink ref="V33" r:id="rId124" display="http://pbs.twimg.com/profile_images/1097266305336373249/fOSe5VzX_normal.jpg"/>
    <hyperlink ref="V34" r:id="rId125" display="http://pbs.twimg.com/profile_images/1097266305336373249/fOSe5VzX_normal.jpg"/>
    <hyperlink ref="V35" r:id="rId126" display="http://pbs.twimg.com/profile_images/618019913442045952/iwIoJrbD_normal.jpg"/>
    <hyperlink ref="V36" r:id="rId127" display="http://pbs.twimg.com/profile_images/1012011869975048193/Jy9eUhY__normal.jpg"/>
    <hyperlink ref="V37" r:id="rId128" display="http://pbs.twimg.com/profile_images/1012011869975048193/Jy9eUhY__normal.jpg"/>
    <hyperlink ref="V38" r:id="rId129" display="http://pbs.twimg.com/profile_images/1011258903403917313/8KannnG-_normal.jpg"/>
    <hyperlink ref="V39" r:id="rId130" display="http://pbs.twimg.com/profile_images/1012011869975048193/Jy9eUhY__normal.jpg"/>
    <hyperlink ref="V40" r:id="rId131" display="http://pbs.twimg.com/profile_images/1012011869975048193/Jy9eUhY__normal.jpg"/>
    <hyperlink ref="V41" r:id="rId132" display="http://pbs.twimg.com/profile_images/1011258903403917313/8KannnG-_normal.jpg"/>
    <hyperlink ref="V42" r:id="rId133" display="http://pbs.twimg.com/profile_images/1012011869975048193/Jy9eUhY__normal.jpg"/>
    <hyperlink ref="V43" r:id="rId134" display="http://pbs.twimg.com/profile_images/1012011869975048193/Jy9eUhY__normal.jpg"/>
    <hyperlink ref="V44" r:id="rId135" display="http://pbs.twimg.com/profile_images/1012011869975048193/Jy9eUhY__normal.jpg"/>
    <hyperlink ref="V45" r:id="rId136" display="http://pbs.twimg.com/profile_images/1012011869975048193/Jy9eUhY__normal.jpg"/>
    <hyperlink ref="V46" r:id="rId137" display="http://pbs.twimg.com/profile_images/1011258903403917313/8KannnG-_normal.jpg"/>
    <hyperlink ref="V47" r:id="rId138" display="http://pbs.twimg.com/profile_images/754276161178505217/ip3gkpak_normal.jpg"/>
    <hyperlink ref="V48" r:id="rId139" display="http://pbs.twimg.com/profile_images/754276161178505217/ip3gkpak_normal.jpg"/>
    <hyperlink ref="V49" r:id="rId140" display="http://pbs.twimg.com/profile_images/1075710136/facebook_profile_normal.jpg"/>
    <hyperlink ref="V50" r:id="rId141" display="https://pbs.twimg.com/media/DypHAzbXgAAp0Uz.jpg"/>
    <hyperlink ref="V51" r:id="rId142" display="https://pbs.twimg.com/media/DypHTi1XcAAfwi9.jpg"/>
    <hyperlink ref="V52" r:id="rId143" display="https://pbs.twimg.com/media/DypHkO6WoAAxSd3.jpg"/>
    <hyperlink ref="V53" r:id="rId144" display="https://pbs.twimg.com/media/DypH4pxXQAA76uS.jpg"/>
    <hyperlink ref="V54" r:id="rId145" display="http://pbs.twimg.com/profile_images/1075710136/facebook_profile_normal.jpg"/>
    <hyperlink ref="V55" r:id="rId146" display="https://pbs.twimg.com/media/DypINEmWsAAF1wC.jpg"/>
    <hyperlink ref="V56" r:id="rId147" display="http://pbs.twimg.com/profile_images/599363372778397696/KgwAoN4p_normal.jpg"/>
    <hyperlink ref="V57" r:id="rId148" display="https://pbs.twimg.com/media/DzRm-NUX0AAkpLg.jpg"/>
    <hyperlink ref="V58" r:id="rId149" display="https://pbs.twimg.com/media/DzmSb6IWwAIr5Si.jpg"/>
    <hyperlink ref="V59" r:id="rId150" display="https://pbs.twimg.com/media/DzxikeGW0AE9jaz.jpg"/>
    <hyperlink ref="V60" r:id="rId151" display="http://pbs.twimg.com/profile_images/908327820484501504/WvgTayLK_normal.jpg"/>
    <hyperlink ref="V61" r:id="rId152" display="http://pbs.twimg.com/profile_images/908327820484501504/WvgTayLK_normal.jpg"/>
    <hyperlink ref="V62" r:id="rId153" display="http://pbs.twimg.com/profile_images/908327820484501504/WvgTayLK_normal.jpg"/>
    <hyperlink ref="V63" r:id="rId154" display="http://pbs.twimg.com/profile_images/908327820484501504/WvgTayLK_normal.jpg"/>
    <hyperlink ref="V64" r:id="rId155" display="http://pbs.twimg.com/profile_images/908327820484501504/WvgTayLK_normal.jpg"/>
    <hyperlink ref="V65" r:id="rId156" display="http://pbs.twimg.com/profile_images/908327820484501504/WvgTayLK_normal.jpg"/>
    <hyperlink ref="V66" r:id="rId157" display="http://pbs.twimg.com/profile_images/793498273403199488/OoFtxree_normal.jpg"/>
    <hyperlink ref="V67" r:id="rId158" display="http://pbs.twimg.com/profile_images/1075029961654833152/d3wT-BwI_normal.jpg"/>
    <hyperlink ref="V68" r:id="rId159" display="http://pbs.twimg.com/profile_images/1051582385760989186/QTj-PfZt_normal.jpg"/>
    <hyperlink ref="V69" r:id="rId160" display="http://pbs.twimg.com/profile_images/1051582385760989186/QTj-PfZt_normal.jpg"/>
    <hyperlink ref="V70" r:id="rId161" display="http://pbs.twimg.com/profile_images/1051582385760989186/QTj-PfZt_normal.jpg"/>
    <hyperlink ref="V71" r:id="rId162" display="http://pbs.twimg.com/profile_images/793498273403199488/OoFtxree_normal.jpg"/>
    <hyperlink ref="V72" r:id="rId163" display="http://pbs.twimg.com/profile_images/793498273403199488/OoFtxree_normal.jpg"/>
    <hyperlink ref="V73" r:id="rId164" display="http://pbs.twimg.com/profile_images/1075029961654833152/d3wT-BwI_normal.jpg"/>
    <hyperlink ref="V74" r:id="rId165" display="http://pbs.twimg.com/profile_images/1075029961654833152/d3wT-BwI_normal.jpg"/>
    <hyperlink ref="V75" r:id="rId166" display="http://pbs.twimg.com/profile_images/1051582385760989186/QTj-PfZt_normal.jpg"/>
    <hyperlink ref="V76" r:id="rId167" display="http://pbs.twimg.com/profile_images/1051582385760989186/QTj-PfZt_normal.jpg"/>
    <hyperlink ref="V77" r:id="rId168" display="http://pbs.twimg.com/profile_images/1051582385760989186/QTj-PfZt_normal.jpg"/>
    <hyperlink ref="V78" r:id="rId169" display="http://pbs.twimg.com/profile_images/793498273403199488/OoFtxree_normal.jpg"/>
    <hyperlink ref="V79" r:id="rId170" display="http://pbs.twimg.com/profile_images/793498273403199488/OoFtxree_normal.jpg"/>
    <hyperlink ref="V80" r:id="rId171" display="http://pbs.twimg.com/profile_images/1051582385760989186/QTj-PfZt_normal.jpg"/>
    <hyperlink ref="V81" r:id="rId172" display="http://pbs.twimg.com/profile_images/1051582385760989186/QTj-PfZt_normal.jpg"/>
    <hyperlink ref="V82" r:id="rId173" display="http://pbs.twimg.com/profile_images/1051582385760989186/QTj-PfZt_normal.jpg"/>
    <hyperlink ref="V83" r:id="rId174" display="http://pbs.twimg.com/profile_images/793498273403199488/OoFtxree_normal.jpg"/>
    <hyperlink ref="V84" r:id="rId175" display="http://pbs.twimg.com/profile_images/793498273403199488/OoFtxree_normal.jpg"/>
    <hyperlink ref="V85" r:id="rId176" display="http://pbs.twimg.com/profile_images/793498273403199488/OoFtxree_normal.jpg"/>
    <hyperlink ref="V86" r:id="rId177" display="https://pbs.twimg.com/media/DzI0-yyXcAcH8Sd.jpg"/>
    <hyperlink ref="V87" r:id="rId178" display="http://pbs.twimg.com/profile_images/793498273403199488/OoFtxree_normal.jpg"/>
    <hyperlink ref="V88" r:id="rId179" display="http://pbs.twimg.com/profile_images/761385095387152384/wjq3K-W__normal.jpg"/>
    <hyperlink ref="V89" r:id="rId180" display="http://pbs.twimg.com/profile_images/793498273403199488/OoFtxree_normal.jpg"/>
    <hyperlink ref="V90" r:id="rId181" display="https://pbs.twimg.com/media/DylVpVRUUAU7b46.jpg"/>
    <hyperlink ref="V91" r:id="rId182" display="http://pbs.twimg.com/profile_images/793498273403199488/OoFtxree_normal.jpg"/>
    <hyperlink ref="V92" r:id="rId183" display="http://pbs.twimg.com/profile_images/793498273403199488/OoFtxree_normal.jpg"/>
    <hyperlink ref="V93" r:id="rId184" display="http://pbs.twimg.com/profile_images/793498273403199488/OoFtxree_normal.jpg"/>
    <hyperlink ref="V94" r:id="rId185" display="http://pbs.twimg.com/profile_images/1088387094462877697/DxP6bQne_normal.jpg"/>
    <hyperlink ref="V95" r:id="rId186" display="http://pbs.twimg.com/profile_images/1088387094462877697/DxP6bQne_normal.jpg"/>
    <hyperlink ref="V96" r:id="rId187" display="https://pbs.twimg.com/tweet_video_thumb/DzJFdsBU8AA2_q1.jpg"/>
    <hyperlink ref="V97" r:id="rId188" display="http://pbs.twimg.com/profile_images/793498273403199488/OoFtxree_normal.jpg"/>
    <hyperlink ref="V98" r:id="rId189" display="http://pbs.twimg.com/profile_images/793498273403199488/OoFtxree_normal.jpg"/>
    <hyperlink ref="V99" r:id="rId190" display="https://pbs.twimg.com/media/DzIOPCjWoAE-0rb.jpg"/>
    <hyperlink ref="V100" r:id="rId191" display="http://pbs.twimg.com/profile_images/793498273403199488/OoFtxree_normal.jpg"/>
    <hyperlink ref="V101" r:id="rId192" display="http://pbs.twimg.com/profile_images/793498273403199488/OoFtxree_normal.jpg"/>
    <hyperlink ref="V102" r:id="rId193" display="http://pbs.twimg.com/profile_images/74119015/avatar7485_1.gif_normal.jpeg"/>
    <hyperlink ref="V103" r:id="rId194" display="http://pbs.twimg.com/profile_images/74119015/avatar7485_1.gif_normal.jpeg"/>
    <hyperlink ref="V104" r:id="rId195" display="http://pbs.twimg.com/profile_images/793498273403199488/OoFtxree_normal.jpg"/>
    <hyperlink ref="V105" r:id="rId196" display="http://pbs.twimg.com/profile_images/762454744094822401/NWoCkYPy_normal.jpg"/>
    <hyperlink ref="V106" r:id="rId197" display="http://pbs.twimg.com/profile_images/793498273403199488/OoFtxree_normal.jpg"/>
    <hyperlink ref="V107" r:id="rId198" display="http://pbs.twimg.com/profile_images/901170317749571585/wdLRMqgZ_normal.jpg"/>
    <hyperlink ref="V108" r:id="rId199" display="http://pbs.twimg.com/profile_images/901170317749571585/wdLRMqgZ_normal.jpg"/>
    <hyperlink ref="V109" r:id="rId200" display="http://pbs.twimg.com/profile_images/901170317749571585/wdLRMqgZ_normal.jpg"/>
    <hyperlink ref="V110" r:id="rId201" display="http://pbs.twimg.com/profile_images/901170317749571585/wdLRMqgZ_normal.jpg"/>
    <hyperlink ref="V111" r:id="rId202" display="http://pbs.twimg.com/profile_images/793498273403199488/OoFtxree_normal.jpg"/>
    <hyperlink ref="V112" r:id="rId203" display="https://pbs.twimg.com/media/DzNc3_lUcAMDu8g.jpg"/>
    <hyperlink ref="V113" r:id="rId204" display="http://pbs.twimg.com/profile_images/793498273403199488/OoFtxree_normal.jpg"/>
    <hyperlink ref="V114" r:id="rId205" display="http://pbs.twimg.com/profile_images/793498273403199488/OoFtxree_normal.jpg"/>
    <hyperlink ref="V115" r:id="rId206" display="http://pbs.twimg.com/profile_images/793498273403199488/OoFtxree_normal.jpg"/>
    <hyperlink ref="V116" r:id="rId207" display="http://pbs.twimg.com/profile_images/793498273403199488/OoFtxree_normal.jpg"/>
    <hyperlink ref="V117" r:id="rId208" display="http://pbs.twimg.com/profile_images/793498273403199488/OoFtxree_normal.jpg"/>
    <hyperlink ref="V118" r:id="rId209" display="http://pbs.twimg.com/profile_images/1046536445672865792/1ZQM9lNr_normal.jpg"/>
    <hyperlink ref="V119" r:id="rId210" display="http://pbs.twimg.com/profile_images/793498273403199488/OoFtxree_normal.jpg"/>
    <hyperlink ref="V120" r:id="rId211" display="http://pbs.twimg.com/profile_images/793498273403199488/OoFtxree_normal.jpg"/>
    <hyperlink ref="V121" r:id="rId212" display="http://pbs.twimg.com/profile_images/793498273403199488/OoFtxree_normal.jpg"/>
    <hyperlink ref="V122" r:id="rId213" display="http://pbs.twimg.com/profile_images/887996557286666240/9U9sDjxr_normal.jpg"/>
    <hyperlink ref="V123" r:id="rId214" display="http://pbs.twimg.com/profile_images/793498273403199488/OoFtxree_normal.jpg"/>
    <hyperlink ref="V124" r:id="rId215" display="http://pbs.twimg.com/profile_images/793498273403199488/OoFtxree_normal.jpg"/>
    <hyperlink ref="V125" r:id="rId216" display="http://pbs.twimg.com/profile_images/1063194030111113216/-IKLo02r_normal.jpg"/>
    <hyperlink ref="V126" r:id="rId217" display="http://pbs.twimg.com/profile_images/1063194030111113216/-IKLo02r_normal.jpg"/>
    <hyperlink ref="V127" r:id="rId218" display="http://pbs.twimg.com/profile_images/1063194030111113216/-IKLo02r_normal.jpg"/>
    <hyperlink ref="V128" r:id="rId219" display="http://pbs.twimg.com/profile_images/793498273403199488/OoFtxree_normal.jpg"/>
    <hyperlink ref="V129" r:id="rId220" display="http://pbs.twimg.com/profile_images/793498273403199488/OoFtxree_normal.jpg"/>
    <hyperlink ref="V130" r:id="rId221" display="http://pbs.twimg.com/profile_images/1017076004102303744/Ee4VXFgL_normal.jpg"/>
    <hyperlink ref="V131" r:id="rId222" display="http://pbs.twimg.com/profile_images/793498273403199488/OoFtxree_normal.jpg"/>
    <hyperlink ref="V132" r:id="rId223" display="http://pbs.twimg.com/profile_images/1084920961361600512/XEq12JCQ_normal.jpg"/>
    <hyperlink ref="V133" r:id="rId224" display="http://pbs.twimg.com/profile_images/1084920961361600512/XEq12JCQ_normal.jpg"/>
    <hyperlink ref="V134" r:id="rId225" display="http://pbs.twimg.com/profile_images/1084920961361600512/XEq12JCQ_normal.jpg"/>
    <hyperlink ref="V135" r:id="rId226" display="http://pbs.twimg.com/profile_images/793498273403199488/OoFtxree_normal.jpg"/>
    <hyperlink ref="V136" r:id="rId227" display="http://pbs.twimg.com/profile_images/793498273403199488/OoFtxree_normal.jpg"/>
    <hyperlink ref="V137" r:id="rId228" display="http://pbs.twimg.com/profile_images/793498273403199488/OoFtxree_normal.jpg"/>
    <hyperlink ref="V138" r:id="rId229" display="http://pbs.twimg.com/profile_images/793498273403199488/OoFtxree_normal.jpg"/>
    <hyperlink ref="V139" r:id="rId230" display="http://pbs.twimg.com/profile_images/599363372778397696/KgwAoN4p_normal.jpg"/>
    <hyperlink ref="V140" r:id="rId231" display="http://pbs.twimg.com/profile_images/793498273403199488/OoFtxree_normal.jpg"/>
    <hyperlink ref="V141" r:id="rId232" display="http://pbs.twimg.com/profile_images/793498273403199488/OoFtxree_normal.jpg"/>
    <hyperlink ref="V142" r:id="rId233" display="http://pbs.twimg.com/profile_images/793498273403199488/OoFtxree_normal.jpg"/>
    <hyperlink ref="V143" r:id="rId234" display="http://pbs.twimg.com/profile_images/793498273403199488/OoFtxree_normal.jpg"/>
    <hyperlink ref="V144" r:id="rId235" display="https://pbs.twimg.com/media/DzxCAZ7XcAIEZM7.jpg"/>
    <hyperlink ref="V145" r:id="rId236" display="https://pbs.twimg.com/media/DzNc3_lUcAMDu8g.jpg"/>
    <hyperlink ref="V146" r:id="rId237" display="http://pbs.twimg.com/profile_images/793498273403199488/OoFtxree_normal.jpg"/>
    <hyperlink ref="V147" r:id="rId238" display="http://pbs.twimg.com/profile_images/793498273403199488/OoFtxree_normal.jpg"/>
    <hyperlink ref="V148" r:id="rId239" display="https://pbs.twimg.com/media/DzxCAZ7XcAIEZM7.jpg"/>
    <hyperlink ref="V149" r:id="rId240" display="http://pbs.twimg.com/profile_images/1097726252721557504/K5hgGbr9_normal.jpg"/>
    <hyperlink ref="V150" r:id="rId241" display="http://pbs.twimg.com/profile_images/1097726252721557504/K5hgGbr9_normal.jpg"/>
    <hyperlink ref="V151" r:id="rId242" display="http://pbs.twimg.com/profile_images/1097726252721557504/K5hgGbr9_normal.jpg"/>
    <hyperlink ref="V152" r:id="rId243" display="http://pbs.twimg.com/profile_images/793498273403199488/OoFtxree_normal.jpg"/>
    <hyperlink ref="V153" r:id="rId244" display="http://pbs.twimg.com/profile_images/793498273403199488/OoFtxree_normal.jpg"/>
    <hyperlink ref="V154" r:id="rId245" display="https://pbs.twimg.com/tweet_video_thumb/Dzxod15WkAQNErC.jpg"/>
    <hyperlink ref="V155" r:id="rId246" display="http://pbs.twimg.com/profile_images/793498273403199488/OoFtxree_normal.jpg"/>
    <hyperlink ref="V156" r:id="rId247" display="http://pbs.twimg.com/profile_images/893913189502640128/oz-i_N9-_normal.jpg"/>
    <hyperlink ref="V157" r:id="rId248" display="http://pbs.twimg.com/profile_images/793498273403199488/OoFtxree_normal.jpg"/>
    <hyperlink ref="V158" r:id="rId249" display="http://pbs.twimg.com/profile_images/793498273403199488/OoFtxree_normal.jpg"/>
    <hyperlink ref="V159" r:id="rId250" display="http://pbs.twimg.com/profile_images/1011258903403917313/8KannnG-_normal.jpg"/>
    <hyperlink ref="V160" r:id="rId251" display="http://pbs.twimg.com/profile_images/793498273403199488/OoFtxree_normal.jpg"/>
    <hyperlink ref="V161" r:id="rId252" display="http://pbs.twimg.com/profile_images/793498273403199488/OoFtxree_normal.jpg"/>
    <hyperlink ref="V162" r:id="rId253" display="https://pbs.twimg.com/media/DzJ7ya_VsAE03ZE.jpg"/>
    <hyperlink ref="V163" r:id="rId254" display="http://pbs.twimg.com/profile_images/793498273403199488/OoFtxree_normal.jpg"/>
    <hyperlink ref="V164" r:id="rId255" display="http://pbs.twimg.com/profile_images/793498273403199488/OoFtxree_normal.jpg"/>
    <hyperlink ref="V165" r:id="rId256" display="http://pbs.twimg.com/profile_images/793498273403199488/OoFtxree_normal.jpg"/>
    <hyperlink ref="V166" r:id="rId257" display="http://pbs.twimg.com/profile_images/793498273403199488/OoFtxree_normal.jpg"/>
    <hyperlink ref="V167" r:id="rId258" display="https://pbs.twimg.com/media/Dzt7ISgWoAE3Ikd.jpg"/>
    <hyperlink ref="V168" r:id="rId259" display="https://pbs.twimg.com/media/Dylcr-sXgAEdj8q.jpg"/>
    <hyperlink ref="V169" r:id="rId260" display="https://pbs.twimg.com/media/DzKDITCW0AM5RDM.jpg"/>
    <hyperlink ref="V170" r:id="rId261" display="https://pbs.twimg.com/media/DzS-KoRW0AAIWYS.jpg"/>
    <hyperlink ref="V171" r:id="rId262" display="http://pbs.twimg.com/profile_images/1076105606275174400/Pe0mHbRO_normal.jpg"/>
    <hyperlink ref="V172" r:id="rId263" display="http://pbs.twimg.com/profile_images/1076105606275174400/Pe0mHbRO_normal.jpg"/>
    <hyperlink ref="V173" r:id="rId264" display="http://pbs.twimg.com/profile_images/843312466280960000/lGHSSd0X_normal.jpg"/>
    <hyperlink ref="V174" r:id="rId265" display="http://pbs.twimg.com/profile_images/843312466280960000/lGHSSd0X_normal.jpg"/>
    <hyperlink ref="V175" r:id="rId266" display="http://pbs.twimg.com/profile_images/843312466280960000/lGHSSd0X_normal.jpg"/>
    <hyperlink ref="V176" r:id="rId267" display="http://pbs.twimg.com/profile_images/843312466280960000/lGHSSd0X_normal.jpg"/>
    <hyperlink ref="V177" r:id="rId268" display="http://pbs.twimg.com/profile_images/843312466280960000/lGHSSd0X_normal.jpg"/>
    <hyperlink ref="V178" r:id="rId269" display="http://pbs.twimg.com/profile_images/843312466280960000/lGHSSd0X_normal.jpg"/>
    <hyperlink ref="V179" r:id="rId270" display="http://pbs.twimg.com/profile_images/843312466280960000/lGHSSd0X_normal.jpg"/>
    <hyperlink ref="V180" r:id="rId271" display="http://pbs.twimg.com/profile_images/843312466280960000/lGHSSd0X_normal.jpg"/>
    <hyperlink ref="V181" r:id="rId272" display="http://pbs.twimg.com/profile_images/843312466280960000/lGHSSd0X_normal.jpg"/>
    <hyperlink ref="V182" r:id="rId273" display="http://pbs.twimg.com/profile_images/843312466280960000/lGHSSd0X_normal.jpg"/>
    <hyperlink ref="V183" r:id="rId274" display="http://pbs.twimg.com/profile_images/843312466280960000/lGHSSd0X_normal.jpg"/>
    <hyperlink ref="X3" r:id="rId275" display="https://twitter.com/jeffbman/status/1094425927512137729"/>
    <hyperlink ref="X4" r:id="rId276" display="https://twitter.com/sharpermanstan/status/1094581269428621313"/>
    <hyperlink ref="X5" r:id="rId277" display="https://twitter.com/sharpermanstan/status/1094581269428621313"/>
    <hyperlink ref="X6" r:id="rId278" display="https://twitter.com/sharpermanstan/status/1094581269428621313"/>
    <hyperlink ref="X7" r:id="rId279" display="https://twitter.com/sharpermanstan/status/1094581269428621313"/>
    <hyperlink ref="X8" r:id="rId280" display="https://twitter.com/sharpermanstan/status/1094581269428621313"/>
    <hyperlink ref="X9" r:id="rId281" display="https://twitter.com/sharpermanstan/status/1094581269428621313"/>
    <hyperlink ref="X10" r:id="rId282" display="https://twitter.com/sharpermanstan/status/1094581269428621313"/>
    <hyperlink ref="X11" r:id="rId283" display="https://twitter.com/sharpermanstan/status/1094581269428621313"/>
    <hyperlink ref="X12" r:id="rId284" display="https://twitter.com/sharpermanstan/status/1094581269428621313"/>
    <hyperlink ref="X13" r:id="rId285" display="https://twitter.com/sharpermanstan/status/1094581269428621313"/>
    <hyperlink ref="X14" r:id="rId286" display="https://twitter.com/sharpermanstan/status/1094581269428621313"/>
    <hyperlink ref="X15" r:id="rId287" display="https://twitter.com/sharpermanstan/status/1094581269428621313"/>
    <hyperlink ref="X16" r:id="rId288" display="https://twitter.com/sharpermanstan/status/1094581269428621313"/>
    <hyperlink ref="X17" r:id="rId289" display="https://twitter.com/sharpermanstan/status/1094581269428621313"/>
    <hyperlink ref="X18" r:id="rId290" display="https://twitter.com/sharpermanstan/status/1094581269428621313"/>
    <hyperlink ref="X19" r:id="rId291" display="https://twitter.com/sharpermanstan/status/1094581269428621313"/>
    <hyperlink ref="X20" r:id="rId292" display="https://twitter.com/sharpermanstan/status/1094581269428621313"/>
    <hyperlink ref="X21" r:id="rId293" display="https://twitter.com/sharpermanstan/status/1094581269428621313"/>
    <hyperlink ref="X22" r:id="rId294" display="https://twitter.com/sharpermanstan/status/1094581269428621313"/>
    <hyperlink ref="X23" r:id="rId295" display="https://twitter.com/tims_pants/status/1095011281499766790"/>
    <hyperlink ref="X24" r:id="rId296" display="https://twitter.com/tims_pants/status/1095011281499766790"/>
    <hyperlink ref="X25" r:id="rId297" display="https://twitter.com/tims_pants/status/1095011281499766790"/>
    <hyperlink ref="X26" r:id="rId298" display="https://twitter.com/brightember/status/1095072644481855488"/>
    <hyperlink ref="X27" r:id="rId299" display="https://twitter.com/accuchek_de/status/1095601077171441664"/>
    <hyperlink ref="X28" r:id="rId300" display="https://twitter.com/accuchek_de/status/1094876292879736833"/>
    <hyperlink ref="X29" r:id="rId301" display="https://twitter.com/lisajeynd/status/1095792448410923013"/>
    <hyperlink ref="X30" r:id="rId302" display="https://twitter.com/melodywhore/status/1095800808036278279"/>
    <hyperlink ref="X31" r:id="rId303" display="https://twitter.com/bhinneka/status/1096695690200137728"/>
    <hyperlink ref="X32" r:id="rId304" display="https://twitter.com/diabeteshf/status/1097274495763730435"/>
    <hyperlink ref="X33" r:id="rId305" display="https://twitter.com/tayloraschott/status/1097561654621925377"/>
    <hyperlink ref="X34" r:id="rId306" display="https://twitter.com/tayloraschott/status/1097561654621925377"/>
    <hyperlink ref="X35" r:id="rId307" display="https://twitter.com/hakimgzl89/status/1097570394255421441"/>
    <hyperlink ref="X36" r:id="rId308" display="https://twitter.com/stephenstype1/status/1097622382775320577"/>
    <hyperlink ref="X37" r:id="rId309" display="https://twitter.com/stephenstype1/status/1097622523074830336"/>
    <hyperlink ref="X38" r:id="rId310" display="https://twitter.com/lifeofadiabetic/status/1097622681472716803"/>
    <hyperlink ref="X39" r:id="rId311" display="https://twitter.com/stephenstype1/status/1097622382775320577"/>
    <hyperlink ref="X40" r:id="rId312" display="https://twitter.com/stephenstype1/status/1097622523074830336"/>
    <hyperlink ref="X41" r:id="rId313" display="https://twitter.com/lifeofadiabetic/status/1097622681472716803"/>
    <hyperlink ref="X42" r:id="rId314" display="https://twitter.com/stephenstype1/status/1097622382775320577"/>
    <hyperlink ref="X43" r:id="rId315" display="https://twitter.com/stephenstype1/status/1097622382775320577"/>
    <hyperlink ref="X44" r:id="rId316" display="https://twitter.com/stephenstype1/status/1097622523074830336"/>
    <hyperlink ref="X45" r:id="rId317" display="https://twitter.com/stephenstype1/status/1097622523074830336"/>
    <hyperlink ref="X46" r:id="rId318" display="https://twitter.com/lifeofadiabetic/status/1097622681472716803"/>
    <hyperlink ref="X47" r:id="rId319" display="https://twitter.com/bianske/status/1097518353072173056"/>
    <hyperlink ref="X48" r:id="rId320" display="https://twitter.com/bianske/status/1097519197561737216"/>
    <hyperlink ref="X49" r:id="rId321" display="https://twitter.com/accuchek_nl/status/1097745878146826240"/>
    <hyperlink ref="X50" r:id="rId322" display="https://twitter.com/accuchek_nl/status/1094943131567620098"/>
    <hyperlink ref="X51" r:id="rId323" display="https://twitter.com/accuchek_nl/status/1095668410619289601"/>
    <hyperlink ref="X52" r:id="rId324" display="https://twitter.com/accuchek_nl/status/1095955552939724800"/>
    <hyperlink ref="X53" r:id="rId325" display="https://twitter.com/accuchek_nl/status/1096287993416073217"/>
    <hyperlink ref="X54" r:id="rId326" display="https://twitter.com/accuchek_nl/status/1096432726343909376"/>
    <hyperlink ref="X55" r:id="rId327" display="https://twitter.com/accuchek_nl/status/1097481356945305600"/>
    <hyperlink ref="X56" r:id="rId328" display="https://twitter.com/peterbdale/status/1097768309141921793"/>
    <hyperlink ref="X57" r:id="rId329" display="https://twitter.com/accuchek_pk/status/1095613880963874821"/>
    <hyperlink ref="X58" r:id="rId330" display="https://twitter.com/accuchek_pk/status/1097069044589580289"/>
    <hyperlink ref="X59" r:id="rId331" display="https://twitter.com/accuchek_pk/status/1097860888458084353"/>
    <hyperlink ref="X60" r:id="rId332" display="https://twitter.com/lipbalmdesigns/status/1094699289719263233"/>
    <hyperlink ref="X61" r:id="rId333" display="https://twitter.com/lipbalmdesigns/status/1095120620940079104"/>
    <hyperlink ref="X62" r:id="rId334" display="https://twitter.com/lipbalmdesigns/status/1095127285819211776"/>
    <hyperlink ref="X63" r:id="rId335" display="https://twitter.com/lipbalmdesigns/status/1097183366091366402"/>
    <hyperlink ref="X64" r:id="rId336" display="https://twitter.com/lipbalmdesigns/status/1097231056498016256"/>
    <hyperlink ref="X65" r:id="rId337" display="https://twitter.com/lipbalmdesigns/status/1097892823322497024"/>
    <hyperlink ref="X66" r:id="rId338" display="https://twitter.com/accuchek_us/status/1094961234783469569"/>
    <hyperlink ref="X67" r:id="rId339" display="https://twitter.com/cwdiabetes/status/1094972786907451392"/>
    <hyperlink ref="X68" r:id="rId340" display="https://twitter.com/kfer_games/status/1094964746128969728"/>
    <hyperlink ref="X69" r:id="rId341" display="https://twitter.com/kfer_games/status/1094979721744605184"/>
    <hyperlink ref="X70" r:id="rId342" display="https://twitter.com/kfer_games/status/1094990731268313088"/>
    <hyperlink ref="X71" r:id="rId343" display="https://twitter.com/accuchek_us/status/1094963389053521920"/>
    <hyperlink ref="X72" r:id="rId344" display="https://twitter.com/accuchek_us/status/1094979975445467136"/>
    <hyperlink ref="X73" r:id="rId345" display="https://twitter.com/cwdiabetes/status/1094972786907451392"/>
    <hyperlink ref="X74" r:id="rId346" display="https://twitter.com/cwdiabetes/status/1094972786907451392"/>
    <hyperlink ref="X75" r:id="rId347" display="https://twitter.com/kfer_games/status/1094964746128969728"/>
    <hyperlink ref="X76" r:id="rId348" display="https://twitter.com/kfer_games/status/1094979721744605184"/>
    <hyperlink ref="X77" r:id="rId349" display="https://twitter.com/kfer_games/status/1094990731268313088"/>
    <hyperlink ref="X78" r:id="rId350" display="https://twitter.com/accuchek_us/status/1094963389053521920"/>
    <hyperlink ref="X79" r:id="rId351" display="https://twitter.com/accuchek_us/status/1094979975445467136"/>
    <hyperlink ref="X80" r:id="rId352" display="https://twitter.com/kfer_games/status/1094964746128969728"/>
    <hyperlink ref="X81" r:id="rId353" display="https://twitter.com/kfer_games/status/1094979721744605184"/>
    <hyperlink ref="X82" r:id="rId354" display="https://twitter.com/kfer_games/status/1094990731268313088"/>
    <hyperlink ref="X83" r:id="rId355" display="https://twitter.com/accuchek_us/status/1094963389053521920"/>
    <hyperlink ref="X84" r:id="rId356" display="https://twitter.com/accuchek_us/status/1094979975445467136"/>
    <hyperlink ref="X85" r:id="rId357" display="https://twitter.com/accuchek_us/status/1094995048243048448"/>
    <hyperlink ref="X86" r:id="rId358" display="https://twitter.com/ada_diabetespro/status/1094996096512868353"/>
    <hyperlink ref="X87" r:id="rId359" display="https://twitter.com/accuchek_us/status/1094996930118254593"/>
    <hyperlink ref="X88" r:id="rId360" display="https://twitter.com/diabetesheroes/status/1095013431420149760"/>
    <hyperlink ref="X89" r:id="rId361" display="https://twitter.com/accuchek_us/status/1095017037871616000"/>
    <hyperlink ref="X90" r:id="rId362" display="https://twitter.com/diatribenews/status/1092852858985172992"/>
    <hyperlink ref="X91" r:id="rId363" display="https://twitter.com/accuchek_us/status/1095051141421977601"/>
    <hyperlink ref="X92" r:id="rId364" display="https://twitter.com/accuchek_us/status/1095056813081399302"/>
    <hyperlink ref="X93" r:id="rId365" display="https://twitter.com/accuchek_us/status/1095310445706137603"/>
    <hyperlink ref="X94" r:id="rId366" display="https://twitter.com/hangrypancreas/status/1095043762957340672"/>
    <hyperlink ref="X95" r:id="rId367" display="https://twitter.com/hangrypancreas/status/1095063004020797440"/>
    <hyperlink ref="X96" r:id="rId368" display="https://twitter.com/accuchek_us/status/1095014493975916544"/>
    <hyperlink ref="X97" r:id="rId369" display="https://twitter.com/accuchek_us/status/1095053515179913222"/>
    <hyperlink ref="X98" r:id="rId370" display="https://twitter.com/accuchek_us/status/1095312023905292295"/>
    <hyperlink ref="X99" r:id="rId371" display="https://twitter.com/diabetesmine/status/1095057386744745984"/>
    <hyperlink ref="X100" r:id="rId372" display="https://twitter.com/accuchek_us/status/1095012830540115968"/>
    <hyperlink ref="X101" r:id="rId373" display="https://twitter.com/accuchek_us/status/1095331868218703872"/>
    <hyperlink ref="X102" r:id="rId374" display="https://twitter.com/johnspiral/status/1096031169777467394"/>
    <hyperlink ref="X103" r:id="rId375" display="https://twitter.com/johnspiral/status/1096493782726557697"/>
    <hyperlink ref="X104" r:id="rId376" display="https://twitter.com/accuchek_us/status/1096085331626082307"/>
    <hyperlink ref="X105" r:id="rId377" display="https://twitter.com/pbluenovember/status/1095673634377609217"/>
    <hyperlink ref="X106" r:id="rId378" display="https://twitter.com/accuchek_us/status/1096106178503999489"/>
    <hyperlink ref="X107" r:id="rId379" display="https://twitter.com/grumpy_pumper/status/1094845990392291328"/>
    <hyperlink ref="X108" r:id="rId380" display="https://twitter.com/grumpy_pumper/status/1095947477193236480"/>
    <hyperlink ref="X109" r:id="rId381" display="https://twitter.com/grumpy_pumper/status/1095418999326863360"/>
    <hyperlink ref="X110" r:id="rId382" display="https://twitter.com/grumpy_pumper/status/1095418999326863360"/>
    <hyperlink ref="X111" r:id="rId383" display="https://twitter.com/accuchek_us/status/1095050957065515008"/>
    <hyperlink ref="X112" r:id="rId384" display="https://twitter.com/accuchek_us/status/1095322750380584961"/>
    <hyperlink ref="X113" r:id="rId385" display="https://twitter.com/accuchek_us/status/1095418735077277696"/>
    <hyperlink ref="X114" r:id="rId386" display="https://twitter.com/accuchek_us/status/1095421481314648065"/>
    <hyperlink ref="X115" r:id="rId387" display="https://twitter.com/accuchek_us/status/1096107385184284673"/>
    <hyperlink ref="X116" r:id="rId388" display="https://twitter.com/accuchek_us/status/1096147700121251842"/>
    <hyperlink ref="X117" r:id="rId389" display="https://twitter.com/accuchek_us/status/1096159290451259398"/>
    <hyperlink ref="X118" r:id="rId390" display="https://twitter.com/lifeforachild/status/1096347064559067138"/>
    <hyperlink ref="X119" r:id="rId391" display="https://twitter.com/accuchek_us/status/1096461369975734273"/>
    <hyperlink ref="X120" r:id="rId392" display="https://twitter.com/accuchek_us/status/1096465632923652096"/>
    <hyperlink ref="X121" r:id="rId393" display="https://twitter.com/accuchek_us/status/1096466614642454528"/>
    <hyperlink ref="X122" r:id="rId394" display="https://twitter.com/marcynovakwx/status/1096466475177656320"/>
    <hyperlink ref="X123" r:id="rId395" display="https://twitter.com/accuchek_us/status/1096466183660994562"/>
    <hyperlink ref="X124" r:id="rId396" display="https://twitter.com/accuchek_us/status/1096486944882782210"/>
    <hyperlink ref="X125" r:id="rId397" display="https://twitter.com/justiceseeker03/status/1096112626218749953"/>
    <hyperlink ref="X126" r:id="rId398" display="https://twitter.com/justiceseeker03/status/1096497009186562049"/>
    <hyperlink ref="X127" r:id="rId399" display="https://twitter.com/justiceseeker03/status/1096507743857528832"/>
    <hyperlink ref="X128" r:id="rId400" display="https://twitter.com/accuchek_us/status/1096489135764881409"/>
    <hyperlink ref="X129" r:id="rId401" display="https://twitter.com/accuchek_us/status/1096505970077982722"/>
    <hyperlink ref="X130" r:id="rId402" display="https://twitter.com/chelcierice/status/1097230130051760128"/>
    <hyperlink ref="X131" r:id="rId403" display="https://twitter.com/accuchek_us/status/1097495487173849088"/>
    <hyperlink ref="X132" r:id="rId404" display="https://twitter.com/beyondtype2/status/1095389273585418240"/>
    <hyperlink ref="X133" r:id="rId405" display="https://twitter.com/beyondtype2/status/1096182997512900608"/>
    <hyperlink ref="X134" r:id="rId406" display="https://twitter.com/beyondtype2/status/1097608551109820416"/>
    <hyperlink ref="X135" r:id="rId407" display="https://twitter.com/accuchek_us/status/1095389494717661184"/>
    <hyperlink ref="X136" r:id="rId408" display="https://twitter.com/accuchek_us/status/1095390151268859904"/>
    <hyperlink ref="X137" r:id="rId409" display="https://twitter.com/accuchek_us/status/1096461635894591488"/>
    <hyperlink ref="X138" r:id="rId410" display="https://twitter.com/accuchek_us/status/1097605299148599298"/>
    <hyperlink ref="X139" r:id="rId411" display="https://twitter.com/peterbdale/status/1097768309141921793"/>
    <hyperlink ref="X140" r:id="rId412" display="https://twitter.com/accuchek_us/status/1097844450510942208"/>
    <hyperlink ref="X141" r:id="rId413" display="https://twitter.com/accuchek_us/status/1097846456474628096"/>
    <hyperlink ref="X142" r:id="rId414" display="https://twitter.com/accuchek_us/status/1097850428241428480"/>
    <hyperlink ref="X143" r:id="rId415" display="https://twitter.com/accuchek_us/status/1097851171048443904"/>
    <hyperlink ref="X144" r:id="rId416" display="https://twitter.com/renzas/status/1097825006434828288"/>
    <hyperlink ref="X145" r:id="rId417" display="https://twitter.com/accuchek_us/status/1095322750380584961"/>
    <hyperlink ref="X146" r:id="rId418" display="https://twitter.com/accuchek_us/status/1095418735077277696"/>
    <hyperlink ref="X147" r:id="rId419" display="https://twitter.com/accuchek_us/status/1095421481314648065"/>
    <hyperlink ref="X148" r:id="rId420" display="https://twitter.com/accuchek_us/status/1097868449886412800"/>
    <hyperlink ref="X149" r:id="rId421" display="https://twitter.com/pinkieheather/status/1096159387067076608"/>
    <hyperlink ref="X150" r:id="rId422" display="https://twitter.com/pinkieheather/status/1096495302540955651"/>
    <hyperlink ref="X151" r:id="rId423" display="https://twitter.com/pinkieheather/status/1097868832117542912"/>
    <hyperlink ref="X152" r:id="rId424" display="https://twitter.com/accuchek_us/status/1096158851018252288"/>
    <hyperlink ref="X153" r:id="rId425" display="https://twitter.com/accuchek_us/status/1096487826580013056"/>
    <hyperlink ref="X154" r:id="rId426" display="https://twitter.com/accuchek_us/status/1097867324797976578"/>
    <hyperlink ref="X155" r:id="rId427" display="https://twitter.com/accuchek_us/status/1097879906929856513"/>
    <hyperlink ref="X156" r:id="rId428" display="https://twitter.com/thedinobetic/status/1097895989099274240"/>
    <hyperlink ref="X157" r:id="rId429" display="https://twitter.com/accuchek_us/status/1097844084784418816"/>
    <hyperlink ref="X158" r:id="rId430" display="https://twitter.com/accuchek_us/status/1097910583213674498"/>
    <hyperlink ref="X159" r:id="rId431" display="https://twitter.com/lifeofadiabetic/status/1097622681472716803"/>
    <hyperlink ref="X160" r:id="rId432" display="https://twitter.com/accuchek_us/status/1097912228777521153"/>
    <hyperlink ref="X161" r:id="rId433" display="https://twitter.com/accuchek_us/status/1095056418141622274"/>
    <hyperlink ref="X162" r:id="rId434" display="https://twitter.com/accuchek_us/status/1095074317199642625"/>
    <hyperlink ref="X163" r:id="rId435" display="https://twitter.com/accuchek_us/status/1096105185963843584"/>
    <hyperlink ref="X164" r:id="rId436" display="https://twitter.com/accuchek_us/status/1096105912383746048"/>
    <hyperlink ref="X165" r:id="rId437" display="https://twitter.com/accuchek_us/status/1096107213553311746"/>
    <hyperlink ref="X166" r:id="rId438" display="https://twitter.com/accuchek_us/status/1096127977304272896"/>
    <hyperlink ref="X167" r:id="rId439" display="https://twitter.com/accuchek_us/status/1097606387499184128"/>
    <hyperlink ref="X168" r:id="rId440" display="https://twitter.com/accuchekchile/status/1094929044813111298"/>
    <hyperlink ref="X169" r:id="rId441" display="https://twitter.com/accuchekchile/status/1095382024901267456"/>
    <hyperlink ref="X170" r:id="rId442" display="https://twitter.com/accuchekchile/status/1096106802037604353"/>
    <hyperlink ref="X171" r:id="rId443" display="https://twitter.com/accuchekchile/status/1097925322052456448"/>
    <hyperlink ref="X172" r:id="rId444" display="https://twitter.com/accuchekchile/status/1097948939326754817"/>
    <hyperlink ref="X173" r:id="rId445" display="https://twitter.com/sweetpeagifts/status/1094684815587246080"/>
    <hyperlink ref="X174" r:id="rId446" display="https://twitter.com/sweetpeagifts/status/1094692667823411200"/>
    <hyperlink ref="X175" r:id="rId447" display="https://twitter.com/sweetpeagifts/status/1094770720742219777"/>
    <hyperlink ref="X176" r:id="rId448" display="https://twitter.com/sweetpeagifts/status/1095120435803492352"/>
    <hyperlink ref="X177" r:id="rId449" display="https://twitter.com/sweetpeagifts/status/1096919599931686912"/>
    <hyperlink ref="X178" r:id="rId450" display="https://twitter.com/sweetpeagifts/status/1096960067608473600"/>
    <hyperlink ref="X179" r:id="rId451" display="https://twitter.com/sweetpeagifts/status/1097183069247811587"/>
    <hyperlink ref="X180" r:id="rId452" display="https://twitter.com/sweetpeagifts/status/1097287250185019393"/>
    <hyperlink ref="X181" r:id="rId453" display="https://twitter.com/sweetpeagifts/status/1097875144826081283"/>
    <hyperlink ref="X182" r:id="rId454" display="https://twitter.com/sweetpeagifts/status/1097878406459469824"/>
    <hyperlink ref="X183" r:id="rId455" display="https://twitter.com/sweetpeagifts/status/1097949888481054720"/>
    <hyperlink ref="AZ4" r:id="rId456" display="https://api.twitter.com/1.1/geo/id/4ec01c9dbc693497.json"/>
    <hyperlink ref="AZ5" r:id="rId457" display="https://api.twitter.com/1.1/geo/id/4ec01c9dbc693497.json"/>
    <hyperlink ref="AZ6" r:id="rId458" display="https://api.twitter.com/1.1/geo/id/4ec01c9dbc693497.json"/>
    <hyperlink ref="AZ7" r:id="rId459" display="https://api.twitter.com/1.1/geo/id/4ec01c9dbc693497.json"/>
    <hyperlink ref="AZ8" r:id="rId460" display="https://api.twitter.com/1.1/geo/id/4ec01c9dbc693497.json"/>
    <hyperlink ref="AZ9" r:id="rId461" display="https://api.twitter.com/1.1/geo/id/4ec01c9dbc693497.json"/>
    <hyperlink ref="AZ10" r:id="rId462" display="https://api.twitter.com/1.1/geo/id/4ec01c9dbc693497.json"/>
    <hyperlink ref="AZ11" r:id="rId463" display="https://api.twitter.com/1.1/geo/id/4ec01c9dbc693497.json"/>
    <hyperlink ref="AZ12" r:id="rId464" display="https://api.twitter.com/1.1/geo/id/4ec01c9dbc693497.json"/>
    <hyperlink ref="AZ13" r:id="rId465" display="https://api.twitter.com/1.1/geo/id/4ec01c9dbc693497.json"/>
    <hyperlink ref="AZ14" r:id="rId466" display="https://api.twitter.com/1.1/geo/id/4ec01c9dbc693497.json"/>
    <hyperlink ref="AZ15" r:id="rId467" display="https://api.twitter.com/1.1/geo/id/4ec01c9dbc693497.json"/>
    <hyperlink ref="AZ16" r:id="rId468" display="https://api.twitter.com/1.1/geo/id/4ec01c9dbc693497.json"/>
    <hyperlink ref="AZ17" r:id="rId469" display="https://api.twitter.com/1.1/geo/id/4ec01c9dbc693497.json"/>
    <hyperlink ref="AZ18" r:id="rId470" display="https://api.twitter.com/1.1/geo/id/4ec01c9dbc693497.json"/>
    <hyperlink ref="AZ19" r:id="rId471" display="https://api.twitter.com/1.1/geo/id/4ec01c9dbc693497.json"/>
    <hyperlink ref="AZ20" r:id="rId472" display="https://api.twitter.com/1.1/geo/id/4ec01c9dbc693497.json"/>
    <hyperlink ref="AZ21" r:id="rId473" display="https://api.twitter.com/1.1/geo/id/4ec01c9dbc693497.json"/>
    <hyperlink ref="AZ22" r:id="rId474" display="https://api.twitter.com/1.1/geo/id/4ec01c9dbc693497.json"/>
    <hyperlink ref="AZ23" r:id="rId475" display="https://api.twitter.com/1.1/geo/id/4393349f368f67a1.json"/>
    <hyperlink ref="AZ24" r:id="rId476" display="https://api.twitter.com/1.1/geo/id/4393349f368f67a1.json"/>
    <hyperlink ref="AZ25" r:id="rId477" display="https://api.twitter.com/1.1/geo/id/4393349f368f67a1.json"/>
    <hyperlink ref="AZ156" r:id="rId478" display="https://api.twitter.com/1.1/geo/id/67b98f17fdcf20be.json"/>
    <hyperlink ref="AZ162" r:id="rId479" display="https://api.twitter.com/1.1/geo/id/1010ecfa7d3a40f8.json"/>
    <hyperlink ref="AZ167" r:id="rId480" display="https://api.twitter.com/1.1/geo/id/1010ecfa7d3a40f8.json"/>
  </hyperlinks>
  <printOptions/>
  <pageMargins left="0.7" right="0.7" top="0.75" bottom="0.75" header="0.3" footer="0.3"/>
  <pageSetup horizontalDpi="600" verticalDpi="600" orientation="portrait" r:id="rId484"/>
  <legacyDrawing r:id="rId482"/>
  <tableParts>
    <tablePart r:id="rId48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4.28125" style="0" bestFit="1" customWidth="1"/>
    <col min="10" max="10" width="36.421875" style="0" bestFit="1" customWidth="1"/>
    <col min="11" max="11" width="37.28125" style="0" bestFit="1" customWidth="1"/>
    <col min="12" max="12" width="34.28125" style="0" bestFit="1" customWidth="1"/>
  </cols>
  <sheetData>
    <row r="1" spans="1:12" ht="15" customHeight="1">
      <c r="A1" s="79" t="s">
        <v>1494</v>
      </c>
      <c r="B1" s="79" t="s">
        <v>1495</v>
      </c>
      <c r="C1" s="79" t="s">
        <v>1488</v>
      </c>
      <c r="D1" s="79" t="s">
        <v>1489</v>
      </c>
      <c r="E1" s="79" t="s">
        <v>1496</v>
      </c>
      <c r="F1" s="79" t="s">
        <v>144</v>
      </c>
      <c r="G1" s="79" t="s">
        <v>1497</v>
      </c>
      <c r="H1" s="79" t="s">
        <v>1498</v>
      </c>
      <c r="I1" s="79" t="s">
        <v>1499</v>
      </c>
      <c r="J1" s="79" t="s">
        <v>1500</v>
      </c>
      <c r="K1" s="79" t="s">
        <v>1501</v>
      </c>
      <c r="L1" s="79" t="s">
        <v>1502</v>
      </c>
    </row>
    <row r="2" spans="1:12" ht="15">
      <c r="A2" s="79"/>
      <c r="B2" s="79"/>
      <c r="C2" s="79"/>
      <c r="D2" s="119"/>
      <c r="E2" s="119"/>
      <c r="F2" s="79"/>
      <c r="G2" s="79"/>
      <c r="H2" s="79"/>
      <c r="I2" s="79"/>
      <c r="J2" s="79"/>
      <c r="K2" s="79"/>
      <c r="L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1515</v>
      </c>
      <c r="B1" s="13" t="s">
        <v>34</v>
      </c>
    </row>
    <row r="2" spans="1:2" ht="15">
      <c r="A2" s="115" t="s">
        <v>250</v>
      </c>
      <c r="B2" s="79">
        <v>2826</v>
      </c>
    </row>
    <row r="3" spans="1:2" ht="15">
      <c r="A3" s="115" t="s">
        <v>233</v>
      </c>
      <c r="B3" s="79">
        <v>1632</v>
      </c>
    </row>
    <row r="4" spans="1:2" ht="15">
      <c r="A4" s="115" t="s">
        <v>247</v>
      </c>
      <c r="B4" s="79">
        <v>112</v>
      </c>
    </row>
    <row r="5" spans="1:2" ht="15">
      <c r="A5" s="115" t="s">
        <v>241</v>
      </c>
      <c r="B5" s="79">
        <v>112</v>
      </c>
    </row>
    <row r="6" spans="1:2" ht="15">
      <c r="A6" s="115" t="s">
        <v>244</v>
      </c>
      <c r="B6" s="79">
        <v>109</v>
      </c>
    </row>
    <row r="7" spans="1:2" ht="15">
      <c r="A7" s="115" t="s">
        <v>243</v>
      </c>
      <c r="B7" s="79">
        <v>109</v>
      </c>
    </row>
    <row r="8" spans="1:2" ht="15">
      <c r="A8" s="115" t="s">
        <v>234</v>
      </c>
      <c r="B8" s="79">
        <v>6</v>
      </c>
    </row>
    <row r="9" spans="1:2" ht="15">
      <c r="A9" s="115" t="s">
        <v>271</v>
      </c>
      <c r="B9" s="79">
        <v>6</v>
      </c>
    </row>
    <row r="10" spans="1:2" ht="15">
      <c r="A10" s="115" t="s">
        <v>302</v>
      </c>
      <c r="B10" s="79">
        <v>0</v>
      </c>
    </row>
    <row r="11" spans="1:2" ht="15">
      <c r="A11" s="115" t="s">
        <v>255</v>
      </c>
      <c r="B11" s="79">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1516</v>
      </c>
      <c r="B1" s="13" t="s">
        <v>1517</v>
      </c>
      <c r="C1" s="79" t="s">
        <v>1518</v>
      </c>
      <c r="D1" s="79" t="s">
        <v>1520</v>
      </c>
      <c r="E1" s="79" t="s">
        <v>1519</v>
      </c>
      <c r="F1" s="79" t="s">
        <v>1522</v>
      </c>
      <c r="G1" s="79" t="s">
        <v>1521</v>
      </c>
      <c r="H1" s="79" t="s">
        <v>1524</v>
      </c>
      <c r="I1" s="79" t="s">
        <v>1523</v>
      </c>
      <c r="J1" s="79" t="s">
        <v>1526</v>
      </c>
      <c r="K1" s="79" t="s">
        <v>1525</v>
      </c>
      <c r="L1" s="79" t="s">
        <v>1528</v>
      </c>
      <c r="M1" s="79" t="s">
        <v>1527</v>
      </c>
      <c r="N1" s="79" t="s">
        <v>1530</v>
      </c>
      <c r="O1" s="79" t="s">
        <v>1529</v>
      </c>
      <c r="P1" s="79" t="s">
        <v>1532</v>
      </c>
      <c r="Q1" s="79" t="s">
        <v>1531</v>
      </c>
      <c r="R1" s="79" t="s">
        <v>1534</v>
      </c>
      <c r="S1" s="79" t="s">
        <v>1533</v>
      </c>
      <c r="T1" s="79" t="s">
        <v>1536</v>
      </c>
      <c r="U1" s="79" t="s">
        <v>1535</v>
      </c>
      <c r="V1" s="79" t="s">
        <v>1537</v>
      </c>
    </row>
    <row r="2" spans="1:22" ht="15">
      <c r="A2" s="85" t="s">
        <v>1483</v>
      </c>
      <c r="B2" s="85">
        <v>0</v>
      </c>
      <c r="C2" s="85"/>
      <c r="D2" s="85"/>
      <c r="E2" s="85"/>
      <c r="F2" s="85"/>
      <c r="G2" s="85"/>
      <c r="H2" s="85"/>
      <c r="I2" s="85"/>
      <c r="J2" s="85"/>
      <c r="K2" s="85"/>
      <c r="L2" s="85"/>
      <c r="M2" s="85"/>
      <c r="N2" s="85"/>
      <c r="O2" s="85"/>
      <c r="P2" s="85"/>
      <c r="Q2" s="85"/>
      <c r="R2" s="85"/>
      <c r="S2" s="85"/>
      <c r="T2" s="85"/>
      <c r="U2" s="85"/>
      <c r="V2" s="85"/>
    </row>
    <row r="3" spans="1:22" ht="15">
      <c r="A3" s="85" t="s">
        <v>1484</v>
      </c>
      <c r="B3" s="85">
        <v>0</v>
      </c>
      <c r="C3" s="85"/>
      <c r="D3" s="85"/>
      <c r="E3" s="85"/>
      <c r="F3" s="85"/>
      <c r="G3" s="85"/>
      <c r="H3" s="85"/>
      <c r="I3" s="85"/>
      <c r="J3" s="85"/>
      <c r="K3" s="85"/>
      <c r="L3" s="85"/>
      <c r="M3" s="85"/>
      <c r="N3" s="85"/>
      <c r="O3" s="85"/>
      <c r="P3" s="85"/>
      <c r="Q3" s="85"/>
      <c r="R3" s="85"/>
      <c r="S3" s="85"/>
      <c r="T3" s="85"/>
      <c r="U3" s="85"/>
      <c r="V3" s="85"/>
    </row>
    <row r="4" spans="1:22" ht="15">
      <c r="A4" s="85" t="s">
        <v>1485</v>
      </c>
      <c r="B4" s="85">
        <v>0</v>
      </c>
      <c r="C4" s="85"/>
      <c r="D4" s="85"/>
      <c r="E4" s="85"/>
      <c r="F4" s="85"/>
      <c r="G4" s="85"/>
      <c r="H4" s="85"/>
      <c r="I4" s="85"/>
      <c r="J4" s="85"/>
      <c r="K4" s="85"/>
      <c r="L4" s="85"/>
      <c r="M4" s="85"/>
      <c r="N4" s="85"/>
      <c r="O4" s="85"/>
      <c r="P4" s="85"/>
      <c r="Q4" s="85"/>
      <c r="R4" s="85"/>
      <c r="S4" s="85"/>
      <c r="T4" s="85"/>
      <c r="U4" s="85"/>
      <c r="V4" s="85"/>
    </row>
    <row r="5" spans="1:22" ht="15">
      <c r="A5" s="85" t="s">
        <v>1486</v>
      </c>
      <c r="B5" s="85">
        <v>0</v>
      </c>
      <c r="C5" s="85"/>
      <c r="D5" s="85"/>
      <c r="E5" s="85"/>
      <c r="F5" s="85"/>
      <c r="G5" s="85"/>
      <c r="H5" s="85"/>
      <c r="I5" s="85"/>
      <c r="J5" s="85"/>
      <c r="K5" s="85"/>
      <c r="L5" s="85"/>
      <c r="M5" s="85"/>
      <c r="N5" s="85"/>
      <c r="O5" s="85"/>
      <c r="P5" s="85"/>
      <c r="Q5" s="85"/>
      <c r="R5" s="85"/>
      <c r="S5" s="85"/>
      <c r="T5" s="85"/>
      <c r="U5" s="85"/>
      <c r="V5" s="85"/>
    </row>
    <row r="6" spans="1:22" ht="15">
      <c r="A6" s="85" t="s">
        <v>1487</v>
      </c>
      <c r="B6" s="85">
        <v>0</v>
      </c>
      <c r="C6" s="85"/>
      <c r="D6" s="85"/>
      <c r="E6" s="85"/>
      <c r="F6" s="85"/>
      <c r="G6" s="85"/>
      <c r="H6" s="85"/>
      <c r="I6" s="85"/>
      <c r="J6" s="85"/>
      <c r="K6" s="85"/>
      <c r="L6" s="85"/>
      <c r="M6" s="85"/>
      <c r="N6" s="85"/>
      <c r="O6" s="85"/>
      <c r="P6" s="85"/>
      <c r="Q6" s="85"/>
      <c r="R6" s="85"/>
      <c r="S6" s="85"/>
      <c r="T6" s="85"/>
      <c r="U6" s="85"/>
      <c r="V6" s="85"/>
    </row>
    <row r="9" spans="1:22" ht="15" customHeight="1">
      <c r="A9" s="79" t="s">
        <v>1539</v>
      </c>
      <c r="B9" s="79" t="s">
        <v>1517</v>
      </c>
      <c r="C9" s="79" t="s">
        <v>1540</v>
      </c>
      <c r="D9" s="79" t="s">
        <v>1520</v>
      </c>
      <c r="E9" s="79" t="s">
        <v>1541</v>
      </c>
      <c r="F9" s="79" t="s">
        <v>1522</v>
      </c>
      <c r="G9" s="79" t="s">
        <v>1542</v>
      </c>
      <c r="H9" s="79" t="s">
        <v>1524</v>
      </c>
      <c r="I9" s="79" t="s">
        <v>1543</v>
      </c>
      <c r="J9" s="79" t="s">
        <v>1526</v>
      </c>
      <c r="K9" s="79" t="s">
        <v>1544</v>
      </c>
      <c r="L9" s="79" t="s">
        <v>1528</v>
      </c>
      <c r="M9" s="79" t="s">
        <v>1545</v>
      </c>
      <c r="N9" s="79" t="s">
        <v>1530</v>
      </c>
      <c r="O9" s="79" t="s">
        <v>1546</v>
      </c>
      <c r="P9" s="79" t="s">
        <v>1532</v>
      </c>
      <c r="Q9" s="79" t="s">
        <v>1547</v>
      </c>
      <c r="R9" s="79" t="s">
        <v>1534</v>
      </c>
      <c r="S9" s="79" t="s">
        <v>1548</v>
      </c>
      <c r="T9" s="79" t="s">
        <v>1536</v>
      </c>
      <c r="U9" s="79" t="s">
        <v>1549</v>
      </c>
      <c r="V9" s="79" t="s">
        <v>1537</v>
      </c>
    </row>
    <row r="10" spans="1:22" ht="15">
      <c r="A10" s="79"/>
      <c r="B10" s="79"/>
      <c r="C10" s="79"/>
      <c r="D10" s="79"/>
      <c r="E10" s="79"/>
      <c r="F10" s="79"/>
      <c r="G10" s="79"/>
      <c r="H10" s="79"/>
      <c r="I10" s="79"/>
      <c r="J10" s="79"/>
      <c r="K10" s="79"/>
      <c r="L10" s="79"/>
      <c r="M10" s="79"/>
      <c r="N10" s="79"/>
      <c r="O10" s="79"/>
      <c r="P10" s="79"/>
      <c r="Q10" s="79"/>
      <c r="R10" s="79"/>
      <c r="S10" s="79"/>
      <c r="T10" s="79"/>
      <c r="U10" s="79"/>
      <c r="V10" s="79"/>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8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00390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19.7109375" style="0" customWidth="1"/>
    <col min="59" max="59" width="25.421875" style="0" customWidth="1"/>
    <col min="60" max="60" width="18.57421875" style="0" customWidth="1"/>
    <col min="61" max="61" width="22.28125" style="0" customWidth="1"/>
    <col min="62" max="62" width="17.421875" style="0" customWidth="1"/>
    <col min="63" max="63" width="17.140625" style="0" customWidth="1"/>
    <col min="64" max="66" width="19.281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68" ht="30" customHeight="1">
      <c r="A2" s="11" t="s">
        <v>5</v>
      </c>
      <c r="B2" t="s">
        <v>1564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964</v>
      </c>
      <c r="AF2" s="13" t="s">
        <v>965</v>
      </c>
      <c r="AG2" s="13" t="s">
        <v>966</v>
      </c>
      <c r="AH2" s="13" t="s">
        <v>967</v>
      </c>
      <c r="AI2" s="13" t="s">
        <v>968</v>
      </c>
      <c r="AJ2" s="13" t="s">
        <v>969</v>
      </c>
      <c r="AK2" s="13" t="s">
        <v>970</v>
      </c>
      <c r="AL2" s="13" t="s">
        <v>971</v>
      </c>
      <c r="AM2" s="13" t="s">
        <v>972</v>
      </c>
      <c r="AN2" s="13" t="s">
        <v>973</v>
      </c>
      <c r="AO2" s="13" t="s">
        <v>974</v>
      </c>
      <c r="AP2" s="13" t="s">
        <v>975</v>
      </c>
      <c r="AQ2" s="13" t="s">
        <v>976</v>
      </c>
      <c r="AR2" s="13" t="s">
        <v>977</v>
      </c>
      <c r="AS2" s="13" t="s">
        <v>978</v>
      </c>
      <c r="AT2" s="13" t="s">
        <v>212</v>
      </c>
      <c r="AU2" s="13" t="s">
        <v>979</v>
      </c>
      <c r="AV2" s="13" t="s">
        <v>980</v>
      </c>
      <c r="AW2" s="13" t="s">
        <v>981</v>
      </c>
      <c r="AX2" s="13" t="s">
        <v>982</v>
      </c>
      <c r="AY2" s="13" t="s">
        <v>983</v>
      </c>
      <c r="AZ2" s="13" t="s">
        <v>984</v>
      </c>
      <c r="BA2" s="13" t="s">
        <v>1471</v>
      </c>
      <c r="BB2" s="120" t="s">
        <v>1503</v>
      </c>
      <c r="BC2" s="120" t="s">
        <v>1504</v>
      </c>
      <c r="BD2" s="120" t="s">
        <v>1505</v>
      </c>
      <c r="BE2" s="120" t="s">
        <v>1506</v>
      </c>
      <c r="BF2" s="120" t="s">
        <v>1507</v>
      </c>
      <c r="BG2" s="120" t="s">
        <v>1508</v>
      </c>
      <c r="BH2" s="120" t="s">
        <v>1509</v>
      </c>
      <c r="BI2" s="120" t="s">
        <v>1510</v>
      </c>
      <c r="BJ2" s="120" t="s">
        <v>1512</v>
      </c>
      <c r="BK2" s="120" t="s">
        <v>1551</v>
      </c>
      <c r="BL2" s="120" t="s">
        <v>1552</v>
      </c>
      <c r="BM2" s="120" t="s">
        <v>1553</v>
      </c>
      <c r="BN2" s="120" t="s">
        <v>1554</v>
      </c>
      <c r="BO2" s="3"/>
      <c r="BP2" s="3"/>
    </row>
    <row r="3" spans="1:68" ht="41.45" customHeight="1">
      <c r="A3" s="65" t="s">
        <v>250</v>
      </c>
      <c r="C3" s="66"/>
      <c r="D3" s="66" t="s">
        <v>64</v>
      </c>
      <c r="E3" s="67">
        <v>1000</v>
      </c>
      <c r="F3" s="69">
        <v>70</v>
      </c>
      <c r="G3" s="101" t="s">
        <v>570</v>
      </c>
      <c r="H3" s="66"/>
      <c r="I3" s="70" t="s">
        <v>250</v>
      </c>
      <c r="J3" s="71"/>
      <c r="K3" s="71"/>
      <c r="L3" s="70" t="s">
        <v>250</v>
      </c>
      <c r="M3" s="74">
        <v>9999</v>
      </c>
      <c r="N3" s="75">
        <v>1885.1243896484375</v>
      </c>
      <c r="O3" s="75">
        <v>4939.8203125</v>
      </c>
      <c r="P3" s="76"/>
      <c r="Q3" s="77"/>
      <c r="R3" s="77"/>
      <c r="S3" s="87"/>
      <c r="T3" s="48">
        <v>19</v>
      </c>
      <c r="U3" s="48">
        <v>32</v>
      </c>
      <c r="V3" s="49">
        <v>2826</v>
      </c>
      <c r="W3" s="49">
        <v>0.012821</v>
      </c>
      <c r="X3" s="49">
        <v>0.129145</v>
      </c>
      <c r="Y3" s="49">
        <v>13.522608</v>
      </c>
      <c r="Z3" s="49">
        <v>0.006349206349206349</v>
      </c>
      <c r="AA3" s="49">
        <v>0.3611111111111111</v>
      </c>
      <c r="AB3" s="72">
        <v>24</v>
      </c>
      <c r="AC3" s="72"/>
      <c r="AD3" s="73"/>
      <c r="AE3" s="79" t="s">
        <v>1006</v>
      </c>
      <c r="AF3" s="79">
        <v>7670</v>
      </c>
      <c r="AG3" s="79">
        <v>11984</v>
      </c>
      <c r="AH3" s="79">
        <v>18497</v>
      </c>
      <c r="AI3" s="79">
        <v>3074</v>
      </c>
      <c r="AJ3" s="79"/>
      <c r="AK3" s="79" t="s">
        <v>1082</v>
      </c>
      <c r="AL3" s="79" t="s">
        <v>942</v>
      </c>
      <c r="AM3" s="83" t="s">
        <v>1207</v>
      </c>
      <c r="AN3" s="79"/>
      <c r="AO3" s="81">
        <v>40499.605729166666</v>
      </c>
      <c r="AP3" s="79"/>
      <c r="AQ3" s="79" t="b">
        <v>0</v>
      </c>
      <c r="AR3" s="79" t="b">
        <v>0</v>
      </c>
      <c r="AS3" s="79" t="b">
        <v>1</v>
      </c>
      <c r="AT3" s="79" t="s">
        <v>914</v>
      </c>
      <c r="AU3" s="79">
        <v>248</v>
      </c>
      <c r="AV3" s="83" t="s">
        <v>1312</v>
      </c>
      <c r="AW3" s="79" t="b">
        <v>0</v>
      </c>
      <c r="AX3" s="79" t="s">
        <v>1366</v>
      </c>
      <c r="AY3" s="83" t="s">
        <v>1388</v>
      </c>
      <c r="AZ3" s="79" t="s">
        <v>66</v>
      </c>
      <c r="BA3" s="79" t="str">
        <f>REPLACE(INDEX(GroupVertices[Group],MATCH(Vertices[[#This Row],[Vertex]],GroupVertices[Vertex],0)),1,1,"")</f>
        <v>1</v>
      </c>
      <c r="BB3" s="48"/>
      <c r="BC3" s="49"/>
      <c r="BD3" s="48"/>
      <c r="BE3" s="49"/>
      <c r="BF3" s="48"/>
      <c r="BG3" s="49"/>
      <c r="BH3" s="48"/>
      <c r="BI3" s="49"/>
      <c r="BJ3" s="48"/>
      <c r="BK3" s="121" t="s">
        <v>879</v>
      </c>
      <c r="BL3" s="121" t="s">
        <v>879</v>
      </c>
      <c r="BM3" s="121" t="s">
        <v>879</v>
      </c>
      <c r="BN3" s="121" t="s">
        <v>879</v>
      </c>
      <c r="BO3" s="3"/>
      <c r="BP3" s="3"/>
    </row>
    <row r="4" spans="1:71" ht="41.45" customHeight="1">
      <c r="A4" s="65" t="s">
        <v>233</v>
      </c>
      <c r="C4" s="66"/>
      <c r="D4" s="66" t="s">
        <v>64</v>
      </c>
      <c r="E4" s="67">
        <v>1000</v>
      </c>
      <c r="F4" s="69">
        <v>82.67515923566879</v>
      </c>
      <c r="G4" s="101" t="s">
        <v>555</v>
      </c>
      <c r="H4" s="66"/>
      <c r="I4" s="70" t="s">
        <v>233</v>
      </c>
      <c r="J4" s="71"/>
      <c r="K4" s="71"/>
      <c r="L4" s="70" t="s">
        <v>233</v>
      </c>
      <c r="M4" s="74">
        <v>5774.791932059448</v>
      </c>
      <c r="N4" s="75">
        <v>4831.6025390625</v>
      </c>
      <c r="O4" s="75">
        <v>5010.08935546875</v>
      </c>
      <c r="P4" s="76"/>
      <c r="Q4" s="77"/>
      <c r="R4" s="77"/>
      <c r="S4" s="87"/>
      <c r="T4" s="48">
        <v>0</v>
      </c>
      <c r="U4" s="48">
        <v>19</v>
      </c>
      <c r="V4" s="49">
        <v>1632</v>
      </c>
      <c r="W4" s="49">
        <v>0.010101</v>
      </c>
      <c r="X4" s="49">
        <v>0.03508</v>
      </c>
      <c r="Y4" s="49">
        <v>8.367203</v>
      </c>
      <c r="Z4" s="49">
        <v>0.0029239766081871343</v>
      </c>
      <c r="AA4" s="49">
        <v>0</v>
      </c>
      <c r="AB4" s="72">
        <v>5</v>
      </c>
      <c r="AC4" s="72"/>
      <c r="AD4" s="73"/>
      <c r="AE4" s="79" t="s">
        <v>987</v>
      </c>
      <c r="AF4" s="79">
        <v>943</v>
      </c>
      <c r="AG4" s="79">
        <v>353</v>
      </c>
      <c r="AH4" s="79">
        <v>5659</v>
      </c>
      <c r="AI4" s="79">
        <v>4353</v>
      </c>
      <c r="AJ4" s="79"/>
      <c r="AK4" s="79"/>
      <c r="AL4" s="79"/>
      <c r="AM4" s="79"/>
      <c r="AN4" s="79"/>
      <c r="AO4" s="81">
        <v>41827.82225694445</v>
      </c>
      <c r="AP4" s="83" t="s">
        <v>1248</v>
      </c>
      <c r="AQ4" s="79" t="b">
        <v>1</v>
      </c>
      <c r="AR4" s="79" t="b">
        <v>0</v>
      </c>
      <c r="AS4" s="79" t="b">
        <v>1</v>
      </c>
      <c r="AT4" s="79" t="s">
        <v>914</v>
      </c>
      <c r="AU4" s="79">
        <v>68</v>
      </c>
      <c r="AV4" s="83" t="s">
        <v>1312</v>
      </c>
      <c r="AW4" s="79" t="b">
        <v>0</v>
      </c>
      <c r="AX4" s="79" t="s">
        <v>1366</v>
      </c>
      <c r="AY4" s="83" t="s">
        <v>1369</v>
      </c>
      <c r="AZ4" s="79" t="s">
        <v>66</v>
      </c>
      <c r="BA4" s="79" t="str">
        <f>REPLACE(INDEX(GroupVertices[Group],MATCH(Vertices[[#This Row],[Vertex]],GroupVertices[Vertex],0)),1,1,"")</f>
        <v>2</v>
      </c>
      <c r="BB4" s="48"/>
      <c r="BC4" s="49"/>
      <c r="BD4" s="48"/>
      <c r="BE4" s="49"/>
      <c r="BF4" s="48"/>
      <c r="BG4" s="49"/>
      <c r="BH4" s="48"/>
      <c r="BI4" s="49"/>
      <c r="BJ4" s="48"/>
      <c r="BK4" s="121" t="s">
        <v>879</v>
      </c>
      <c r="BL4" s="121" t="s">
        <v>879</v>
      </c>
      <c r="BM4" s="121" t="s">
        <v>879</v>
      </c>
      <c r="BN4" s="121" t="s">
        <v>879</v>
      </c>
      <c r="BO4" s="2"/>
      <c r="BP4" s="3"/>
      <c r="BQ4" s="3"/>
      <c r="BR4" s="3"/>
      <c r="BS4" s="3"/>
    </row>
    <row r="5" spans="1:71" ht="41.45" customHeight="1">
      <c r="A5" s="65" t="s">
        <v>241</v>
      </c>
      <c r="C5" s="66"/>
      <c r="D5" s="66" t="s">
        <v>64</v>
      </c>
      <c r="E5" s="67">
        <v>1000</v>
      </c>
      <c r="F5" s="69">
        <v>98.81104033970276</v>
      </c>
      <c r="G5" s="101" t="s">
        <v>562</v>
      </c>
      <c r="H5" s="66"/>
      <c r="I5" s="70" t="s">
        <v>241</v>
      </c>
      <c r="J5" s="71"/>
      <c r="K5" s="71"/>
      <c r="L5" s="70" t="s">
        <v>241</v>
      </c>
      <c r="M5" s="74">
        <v>397.24062278839347</v>
      </c>
      <c r="N5" s="75">
        <v>8067.314453125</v>
      </c>
      <c r="O5" s="75">
        <v>4688.0126953125</v>
      </c>
      <c r="P5" s="76"/>
      <c r="Q5" s="77"/>
      <c r="R5" s="77"/>
      <c r="S5" s="87"/>
      <c r="T5" s="48">
        <v>0</v>
      </c>
      <c r="U5" s="48">
        <v>2</v>
      </c>
      <c r="V5" s="49">
        <v>112</v>
      </c>
      <c r="W5" s="49">
        <v>0.007576</v>
      </c>
      <c r="X5" s="49">
        <v>0.019044</v>
      </c>
      <c r="Y5" s="49">
        <v>0.920788</v>
      </c>
      <c r="Z5" s="49">
        <v>0</v>
      </c>
      <c r="AA5" s="49">
        <v>0</v>
      </c>
      <c r="AB5" s="72">
        <v>37</v>
      </c>
      <c r="AC5" s="72"/>
      <c r="AD5" s="73"/>
      <c r="AE5" s="79" t="s">
        <v>1019</v>
      </c>
      <c r="AF5" s="79">
        <v>22</v>
      </c>
      <c r="AG5" s="79">
        <v>13</v>
      </c>
      <c r="AH5" s="79">
        <v>7</v>
      </c>
      <c r="AI5" s="79">
        <v>3</v>
      </c>
      <c r="AJ5" s="79"/>
      <c r="AK5" s="79"/>
      <c r="AL5" s="79"/>
      <c r="AM5" s="79"/>
      <c r="AN5" s="79"/>
      <c r="AO5" s="81">
        <v>42458.98122685185</v>
      </c>
      <c r="AP5" s="83" t="s">
        <v>1271</v>
      </c>
      <c r="AQ5" s="79" t="b">
        <v>1</v>
      </c>
      <c r="AR5" s="79" t="b">
        <v>0</v>
      </c>
      <c r="AS5" s="79" t="b">
        <v>0</v>
      </c>
      <c r="AT5" s="79" t="s">
        <v>914</v>
      </c>
      <c r="AU5" s="79">
        <v>0</v>
      </c>
      <c r="AV5" s="79"/>
      <c r="AW5" s="79" t="b">
        <v>0</v>
      </c>
      <c r="AX5" s="79" t="s">
        <v>1366</v>
      </c>
      <c r="AY5" s="83" t="s">
        <v>1401</v>
      </c>
      <c r="AZ5" s="79" t="s">
        <v>66</v>
      </c>
      <c r="BA5" s="79" t="str">
        <f>REPLACE(INDEX(GroupVertices[Group],MATCH(Vertices[[#This Row],[Vertex]],GroupVertices[Vertex],0)),1,1,"")</f>
        <v>11</v>
      </c>
      <c r="BB5" s="48"/>
      <c r="BC5" s="49"/>
      <c r="BD5" s="48"/>
      <c r="BE5" s="49"/>
      <c r="BF5" s="48"/>
      <c r="BG5" s="49"/>
      <c r="BH5" s="48"/>
      <c r="BI5" s="49"/>
      <c r="BJ5" s="48"/>
      <c r="BK5" s="121" t="s">
        <v>879</v>
      </c>
      <c r="BL5" s="121" t="s">
        <v>879</v>
      </c>
      <c r="BM5" s="121" t="s">
        <v>879</v>
      </c>
      <c r="BN5" s="121" t="s">
        <v>879</v>
      </c>
      <c r="BO5" s="2"/>
      <c r="BP5" s="3"/>
      <c r="BQ5" s="3"/>
      <c r="BR5" s="3"/>
      <c r="BS5" s="3"/>
    </row>
    <row r="6" spans="1:71" ht="41.45" customHeight="1">
      <c r="A6" s="65" t="s">
        <v>247</v>
      </c>
      <c r="C6" s="66"/>
      <c r="D6" s="66" t="s">
        <v>64</v>
      </c>
      <c r="E6" s="67">
        <v>1000</v>
      </c>
      <c r="F6" s="69">
        <v>98.81104033970276</v>
      </c>
      <c r="G6" s="101" t="s">
        <v>568</v>
      </c>
      <c r="H6" s="66"/>
      <c r="I6" s="70" t="s">
        <v>247</v>
      </c>
      <c r="J6" s="71"/>
      <c r="K6" s="71"/>
      <c r="L6" s="70" t="s">
        <v>247</v>
      </c>
      <c r="M6" s="74">
        <v>397.24062278839347</v>
      </c>
      <c r="N6" s="75">
        <v>8067.314453125</v>
      </c>
      <c r="O6" s="75">
        <v>730.29345703125</v>
      </c>
      <c r="P6" s="76"/>
      <c r="Q6" s="77"/>
      <c r="R6" s="77"/>
      <c r="S6" s="87"/>
      <c r="T6" s="48">
        <v>1</v>
      </c>
      <c r="U6" s="48">
        <v>2</v>
      </c>
      <c r="V6" s="49">
        <v>112</v>
      </c>
      <c r="W6" s="49">
        <v>0.007576</v>
      </c>
      <c r="X6" s="49">
        <v>0.019044</v>
      </c>
      <c r="Y6" s="49">
        <v>0.920788</v>
      </c>
      <c r="Z6" s="49">
        <v>0</v>
      </c>
      <c r="AA6" s="49">
        <v>0.5</v>
      </c>
      <c r="AB6" s="72">
        <v>47</v>
      </c>
      <c r="AC6" s="72"/>
      <c r="AD6" s="73"/>
      <c r="AE6" s="79" t="s">
        <v>1029</v>
      </c>
      <c r="AF6" s="79">
        <v>113</v>
      </c>
      <c r="AG6" s="79">
        <v>15</v>
      </c>
      <c r="AH6" s="79">
        <v>55</v>
      </c>
      <c r="AI6" s="79">
        <v>6</v>
      </c>
      <c r="AJ6" s="79"/>
      <c r="AK6" s="79" t="s">
        <v>1102</v>
      </c>
      <c r="AL6" s="79" t="s">
        <v>1165</v>
      </c>
      <c r="AM6" s="83" t="s">
        <v>1224</v>
      </c>
      <c r="AN6" s="79"/>
      <c r="AO6" s="81">
        <v>40833.827569444446</v>
      </c>
      <c r="AP6" s="83" t="s">
        <v>1279</v>
      </c>
      <c r="AQ6" s="79" t="b">
        <v>0</v>
      </c>
      <c r="AR6" s="79" t="b">
        <v>0</v>
      </c>
      <c r="AS6" s="79" t="b">
        <v>0</v>
      </c>
      <c r="AT6" s="79" t="s">
        <v>914</v>
      </c>
      <c r="AU6" s="79">
        <v>1</v>
      </c>
      <c r="AV6" s="83" t="s">
        <v>1314</v>
      </c>
      <c r="AW6" s="79" t="b">
        <v>0</v>
      </c>
      <c r="AX6" s="79" t="s">
        <v>1366</v>
      </c>
      <c r="AY6" s="83" t="s">
        <v>1411</v>
      </c>
      <c r="AZ6" s="79" t="s">
        <v>66</v>
      </c>
      <c r="BA6" s="79" t="str">
        <f>REPLACE(INDEX(GroupVertices[Group],MATCH(Vertices[[#This Row],[Vertex]],GroupVertices[Vertex],0)),1,1,"")</f>
        <v>8</v>
      </c>
      <c r="BB6" s="48"/>
      <c r="BC6" s="49"/>
      <c r="BD6" s="48"/>
      <c r="BE6" s="49"/>
      <c r="BF6" s="48"/>
      <c r="BG6" s="49"/>
      <c r="BH6" s="48"/>
      <c r="BI6" s="49"/>
      <c r="BJ6" s="48"/>
      <c r="BK6" s="121" t="s">
        <v>879</v>
      </c>
      <c r="BL6" s="121" t="s">
        <v>879</v>
      </c>
      <c r="BM6" s="121" t="s">
        <v>879</v>
      </c>
      <c r="BN6" s="121" t="s">
        <v>879</v>
      </c>
      <c r="BO6" s="2"/>
      <c r="BP6" s="3"/>
      <c r="BQ6" s="3"/>
      <c r="BR6" s="3"/>
      <c r="BS6" s="3"/>
    </row>
    <row r="7" spans="1:71" ht="41.45" customHeight="1">
      <c r="A7" s="65" t="s">
        <v>243</v>
      </c>
      <c r="C7" s="66"/>
      <c r="D7" s="66" t="s">
        <v>64</v>
      </c>
      <c r="E7" s="67">
        <v>977.5535714285714</v>
      </c>
      <c r="F7" s="69">
        <v>98.84288747346072</v>
      </c>
      <c r="G7" s="101" t="s">
        <v>564</v>
      </c>
      <c r="H7" s="66"/>
      <c r="I7" s="70" t="s">
        <v>243</v>
      </c>
      <c r="J7" s="71"/>
      <c r="K7" s="71"/>
      <c r="L7" s="70" t="s">
        <v>243</v>
      </c>
      <c r="M7" s="74">
        <v>386.6270346779901</v>
      </c>
      <c r="N7" s="75">
        <v>7370.205078125</v>
      </c>
      <c r="O7" s="75">
        <v>2858.352783203125</v>
      </c>
      <c r="P7" s="76"/>
      <c r="Q7" s="77"/>
      <c r="R7" s="77"/>
      <c r="S7" s="87"/>
      <c r="T7" s="48">
        <v>1</v>
      </c>
      <c r="U7" s="48">
        <v>4</v>
      </c>
      <c r="V7" s="49">
        <v>109</v>
      </c>
      <c r="W7" s="49">
        <v>0.007752</v>
      </c>
      <c r="X7" s="49">
        <v>0.024146</v>
      </c>
      <c r="Y7" s="49">
        <v>1.379829</v>
      </c>
      <c r="Z7" s="49">
        <v>0.3333333333333333</v>
      </c>
      <c r="AA7" s="49">
        <v>0.25</v>
      </c>
      <c r="AB7" s="72">
        <v>41</v>
      </c>
      <c r="AC7" s="72"/>
      <c r="AD7" s="73"/>
      <c r="AE7" s="79" t="s">
        <v>1023</v>
      </c>
      <c r="AF7" s="79">
        <v>1719</v>
      </c>
      <c r="AG7" s="79">
        <v>2931</v>
      </c>
      <c r="AH7" s="79">
        <v>14610</v>
      </c>
      <c r="AI7" s="79">
        <v>4964</v>
      </c>
      <c r="AJ7" s="79"/>
      <c r="AK7" s="79" t="s">
        <v>1096</v>
      </c>
      <c r="AL7" s="79" t="s">
        <v>1160</v>
      </c>
      <c r="AM7" s="83" t="s">
        <v>1220</v>
      </c>
      <c r="AN7" s="79"/>
      <c r="AO7" s="81">
        <v>41022.01944444444</v>
      </c>
      <c r="AP7" s="79"/>
      <c r="AQ7" s="79" t="b">
        <v>1</v>
      </c>
      <c r="AR7" s="79" t="b">
        <v>0</v>
      </c>
      <c r="AS7" s="79" t="b">
        <v>0</v>
      </c>
      <c r="AT7" s="79" t="s">
        <v>914</v>
      </c>
      <c r="AU7" s="79">
        <v>85</v>
      </c>
      <c r="AV7" s="83" t="s">
        <v>1312</v>
      </c>
      <c r="AW7" s="79" t="b">
        <v>0</v>
      </c>
      <c r="AX7" s="79" t="s">
        <v>1366</v>
      </c>
      <c r="AY7" s="83" t="s">
        <v>1405</v>
      </c>
      <c r="AZ7" s="79" t="s">
        <v>66</v>
      </c>
      <c r="BA7" s="79" t="str">
        <f>REPLACE(INDEX(GroupVertices[Group],MATCH(Vertices[[#This Row],[Vertex]],GroupVertices[Vertex],0)),1,1,"")</f>
        <v>4</v>
      </c>
      <c r="BB7" s="48"/>
      <c r="BC7" s="49"/>
      <c r="BD7" s="48"/>
      <c r="BE7" s="49"/>
      <c r="BF7" s="48"/>
      <c r="BG7" s="49"/>
      <c r="BH7" s="48"/>
      <c r="BI7" s="49"/>
      <c r="BJ7" s="48"/>
      <c r="BK7" s="121" t="s">
        <v>879</v>
      </c>
      <c r="BL7" s="121" t="s">
        <v>879</v>
      </c>
      <c r="BM7" s="121" t="s">
        <v>879</v>
      </c>
      <c r="BN7" s="121" t="s">
        <v>879</v>
      </c>
      <c r="BO7" s="2"/>
      <c r="BP7" s="3"/>
      <c r="BQ7" s="3"/>
      <c r="BR7" s="3"/>
      <c r="BS7" s="3"/>
    </row>
    <row r="8" spans="1:71" ht="41.45" customHeight="1">
      <c r="A8" s="65" t="s">
        <v>244</v>
      </c>
      <c r="C8" s="66"/>
      <c r="D8" s="66" t="s">
        <v>64</v>
      </c>
      <c r="E8" s="67">
        <v>977.5535714285714</v>
      </c>
      <c r="F8" s="69">
        <v>98.84288747346072</v>
      </c>
      <c r="G8" s="101" t="s">
        <v>565</v>
      </c>
      <c r="H8" s="66"/>
      <c r="I8" s="70" t="s">
        <v>244</v>
      </c>
      <c r="J8" s="71"/>
      <c r="K8" s="71"/>
      <c r="L8" s="70" t="s">
        <v>244</v>
      </c>
      <c r="M8" s="74">
        <v>386.6270346779901</v>
      </c>
      <c r="N8" s="75">
        <v>6087.73583984375</v>
      </c>
      <c r="O8" s="75">
        <v>5936.5791015625</v>
      </c>
      <c r="P8" s="76"/>
      <c r="Q8" s="77"/>
      <c r="R8" s="77"/>
      <c r="S8" s="87"/>
      <c r="T8" s="48">
        <v>2</v>
      </c>
      <c r="U8" s="48">
        <v>4</v>
      </c>
      <c r="V8" s="49">
        <v>109</v>
      </c>
      <c r="W8" s="49">
        <v>0.007752</v>
      </c>
      <c r="X8" s="49">
        <v>0.024146</v>
      </c>
      <c r="Y8" s="49">
        <v>1.379829</v>
      </c>
      <c r="Z8" s="49">
        <v>0.25</v>
      </c>
      <c r="AA8" s="49">
        <v>0.5</v>
      </c>
      <c r="AB8" s="72">
        <v>43</v>
      </c>
      <c r="AC8" s="72"/>
      <c r="AD8" s="73"/>
      <c r="AE8" s="79" t="s">
        <v>1025</v>
      </c>
      <c r="AF8" s="79">
        <v>1765</v>
      </c>
      <c r="AG8" s="79">
        <v>4828</v>
      </c>
      <c r="AH8" s="79">
        <v>17374</v>
      </c>
      <c r="AI8" s="79">
        <v>2091</v>
      </c>
      <c r="AJ8" s="79"/>
      <c r="AK8" s="79" t="s">
        <v>1098</v>
      </c>
      <c r="AL8" s="79" t="s">
        <v>1162</v>
      </c>
      <c r="AM8" s="83" t="s">
        <v>1222</v>
      </c>
      <c r="AN8" s="79"/>
      <c r="AO8" s="81">
        <v>39993.76137731481</v>
      </c>
      <c r="AP8" s="83" t="s">
        <v>1276</v>
      </c>
      <c r="AQ8" s="79" t="b">
        <v>1</v>
      </c>
      <c r="AR8" s="79" t="b">
        <v>0</v>
      </c>
      <c r="AS8" s="79" t="b">
        <v>1</v>
      </c>
      <c r="AT8" s="79" t="s">
        <v>914</v>
      </c>
      <c r="AU8" s="79">
        <v>194</v>
      </c>
      <c r="AV8" s="83" t="s">
        <v>1312</v>
      </c>
      <c r="AW8" s="79" t="b">
        <v>0</v>
      </c>
      <c r="AX8" s="79" t="s">
        <v>1366</v>
      </c>
      <c r="AY8" s="83" t="s">
        <v>1407</v>
      </c>
      <c r="AZ8" s="79" t="s">
        <v>66</v>
      </c>
      <c r="BA8" s="79" t="str">
        <f>REPLACE(INDEX(GroupVertices[Group],MATCH(Vertices[[#This Row],[Vertex]],GroupVertices[Vertex],0)),1,1,"")</f>
        <v>4</v>
      </c>
      <c r="BB8" s="48"/>
      <c r="BC8" s="49"/>
      <c r="BD8" s="48"/>
      <c r="BE8" s="49"/>
      <c r="BF8" s="48"/>
      <c r="BG8" s="49"/>
      <c r="BH8" s="48"/>
      <c r="BI8" s="49"/>
      <c r="BJ8" s="48"/>
      <c r="BK8" s="121" t="s">
        <v>879</v>
      </c>
      <c r="BL8" s="121" t="s">
        <v>879</v>
      </c>
      <c r="BM8" s="121" t="s">
        <v>879</v>
      </c>
      <c r="BN8" s="121" t="s">
        <v>879</v>
      </c>
      <c r="BO8" s="2"/>
      <c r="BP8" s="3"/>
      <c r="BQ8" s="3"/>
      <c r="BR8" s="3"/>
      <c r="BS8" s="3"/>
    </row>
    <row r="9" spans="1:71" ht="41.45" customHeight="1">
      <c r="A9" s="65" t="s">
        <v>271</v>
      </c>
      <c r="C9" s="66"/>
      <c r="D9" s="66" t="s">
        <v>64</v>
      </c>
      <c r="E9" s="67">
        <v>206.89285714285714</v>
      </c>
      <c r="F9" s="69">
        <v>99.93630573248407</v>
      </c>
      <c r="G9" s="101" t="s">
        <v>1322</v>
      </c>
      <c r="H9" s="66"/>
      <c r="I9" s="70" t="s">
        <v>271</v>
      </c>
      <c r="J9" s="71"/>
      <c r="K9" s="71"/>
      <c r="L9" s="70" t="s">
        <v>271</v>
      </c>
      <c r="M9" s="74">
        <v>22.227176220806793</v>
      </c>
      <c r="N9" s="75">
        <v>9452.638671875</v>
      </c>
      <c r="O9" s="75">
        <v>7955.66455078125</v>
      </c>
      <c r="P9" s="76"/>
      <c r="Q9" s="77"/>
      <c r="R9" s="77"/>
      <c r="S9" s="87"/>
      <c r="T9" s="48">
        <v>3</v>
      </c>
      <c r="U9" s="48">
        <v>0</v>
      </c>
      <c r="V9" s="49">
        <v>6</v>
      </c>
      <c r="W9" s="49">
        <v>0.333333</v>
      </c>
      <c r="X9" s="49">
        <v>0</v>
      </c>
      <c r="Y9" s="49">
        <v>1.918905</v>
      </c>
      <c r="Z9" s="49">
        <v>0</v>
      </c>
      <c r="AA9" s="49">
        <v>0</v>
      </c>
      <c r="AB9" s="72">
        <v>4</v>
      </c>
      <c r="AC9" s="72"/>
      <c r="AD9" s="73"/>
      <c r="AE9" s="79" t="s">
        <v>986</v>
      </c>
      <c r="AF9" s="79">
        <v>1263</v>
      </c>
      <c r="AG9" s="79">
        <v>698012</v>
      </c>
      <c r="AH9" s="79">
        <v>30570</v>
      </c>
      <c r="AI9" s="79">
        <v>2298</v>
      </c>
      <c r="AJ9" s="79"/>
      <c r="AK9" s="79" t="s">
        <v>1064</v>
      </c>
      <c r="AL9" s="79" t="s">
        <v>1134</v>
      </c>
      <c r="AM9" s="83" t="s">
        <v>1190</v>
      </c>
      <c r="AN9" s="79"/>
      <c r="AO9" s="81">
        <v>39842.534479166665</v>
      </c>
      <c r="AP9" s="83" t="s">
        <v>1247</v>
      </c>
      <c r="AQ9" s="79" t="b">
        <v>0</v>
      </c>
      <c r="AR9" s="79" t="b">
        <v>0</v>
      </c>
      <c r="AS9" s="79" t="b">
        <v>1</v>
      </c>
      <c r="AT9" s="79" t="s">
        <v>914</v>
      </c>
      <c r="AU9" s="79">
        <v>4096</v>
      </c>
      <c r="AV9" s="83" t="s">
        <v>1312</v>
      </c>
      <c r="AW9" s="79" t="b">
        <v>1</v>
      </c>
      <c r="AX9" s="79" t="s">
        <v>1366</v>
      </c>
      <c r="AY9" s="83" t="s">
        <v>1368</v>
      </c>
      <c r="AZ9" s="79" t="s">
        <v>65</v>
      </c>
      <c r="BA9" s="79" t="str">
        <f>REPLACE(INDEX(GroupVertices[Group],MATCH(Vertices[[#This Row],[Vertex]],GroupVertices[Vertex],0)),1,1,"")</f>
        <v>3</v>
      </c>
      <c r="BB9" s="48"/>
      <c r="BC9" s="49"/>
      <c r="BD9" s="48"/>
      <c r="BE9" s="49"/>
      <c r="BF9" s="48"/>
      <c r="BG9" s="49"/>
      <c r="BH9" s="48"/>
      <c r="BI9" s="49"/>
      <c r="BJ9" s="48"/>
      <c r="BK9" s="48"/>
      <c r="BL9" s="48"/>
      <c r="BM9" s="48"/>
      <c r="BN9" s="48"/>
      <c r="BO9" s="2"/>
      <c r="BP9" s="3"/>
      <c r="BQ9" s="3"/>
      <c r="BR9" s="3"/>
      <c r="BS9" s="3"/>
    </row>
    <row r="10" spans="1:71" ht="41.45" customHeight="1">
      <c r="A10" s="65" t="s">
        <v>234</v>
      </c>
      <c r="C10" s="66"/>
      <c r="D10" s="66" t="s">
        <v>64</v>
      </c>
      <c r="E10" s="67">
        <v>206.89285714285714</v>
      </c>
      <c r="F10" s="69">
        <v>99.93630573248407</v>
      </c>
      <c r="G10" s="101" t="s">
        <v>556</v>
      </c>
      <c r="H10" s="66"/>
      <c r="I10" s="70" t="s">
        <v>234</v>
      </c>
      <c r="J10" s="71"/>
      <c r="K10" s="71"/>
      <c r="L10" s="70" t="s">
        <v>234</v>
      </c>
      <c r="M10" s="74">
        <v>22.227176220806793</v>
      </c>
      <c r="N10" s="75">
        <v>6945.81982421875</v>
      </c>
      <c r="O10" s="75">
        <v>7109.23681640625</v>
      </c>
      <c r="P10" s="76"/>
      <c r="Q10" s="77"/>
      <c r="R10" s="77"/>
      <c r="S10" s="87"/>
      <c r="T10" s="48">
        <v>0</v>
      </c>
      <c r="U10" s="48">
        <v>3</v>
      </c>
      <c r="V10" s="49">
        <v>6</v>
      </c>
      <c r="W10" s="49">
        <v>0.333333</v>
      </c>
      <c r="X10" s="49">
        <v>0</v>
      </c>
      <c r="Y10" s="49">
        <v>1.918905</v>
      </c>
      <c r="Z10" s="49">
        <v>0</v>
      </c>
      <c r="AA10" s="49">
        <v>0</v>
      </c>
      <c r="AB10" s="72">
        <v>25</v>
      </c>
      <c r="AC10" s="72"/>
      <c r="AD10" s="73"/>
      <c r="AE10" s="79" t="s">
        <v>1007</v>
      </c>
      <c r="AF10" s="79">
        <v>702</v>
      </c>
      <c r="AG10" s="79">
        <v>1735</v>
      </c>
      <c r="AH10" s="79">
        <v>11869</v>
      </c>
      <c r="AI10" s="79">
        <v>9736</v>
      </c>
      <c r="AJ10" s="79"/>
      <c r="AK10" s="79" t="s">
        <v>1083</v>
      </c>
      <c r="AL10" s="79" t="s">
        <v>1148</v>
      </c>
      <c r="AM10" s="83" t="s">
        <v>1208</v>
      </c>
      <c r="AN10" s="79"/>
      <c r="AO10" s="81">
        <v>40567.42217592592</v>
      </c>
      <c r="AP10" s="79"/>
      <c r="AQ10" s="79" t="b">
        <v>0</v>
      </c>
      <c r="AR10" s="79" t="b">
        <v>0</v>
      </c>
      <c r="AS10" s="79" t="b">
        <v>1</v>
      </c>
      <c r="AT10" s="79" t="s">
        <v>914</v>
      </c>
      <c r="AU10" s="79">
        <v>40</v>
      </c>
      <c r="AV10" s="83" t="s">
        <v>1312</v>
      </c>
      <c r="AW10" s="79" t="b">
        <v>0</v>
      </c>
      <c r="AX10" s="79" t="s">
        <v>1366</v>
      </c>
      <c r="AY10" s="83" t="s">
        <v>1389</v>
      </c>
      <c r="AZ10" s="79" t="s">
        <v>66</v>
      </c>
      <c r="BA10" s="79" t="str">
        <f>REPLACE(INDEX(GroupVertices[Group],MATCH(Vertices[[#This Row],[Vertex]],GroupVertices[Vertex],0)),1,1,"")</f>
        <v>5</v>
      </c>
      <c r="BB10" s="48"/>
      <c r="BC10" s="49"/>
      <c r="BD10" s="48"/>
      <c r="BE10" s="49"/>
      <c r="BF10" s="48"/>
      <c r="BG10" s="49"/>
      <c r="BH10" s="48"/>
      <c r="BI10" s="49"/>
      <c r="BJ10" s="48"/>
      <c r="BK10" s="121" t="s">
        <v>879</v>
      </c>
      <c r="BL10" s="121" t="s">
        <v>879</v>
      </c>
      <c r="BM10" s="121" t="s">
        <v>879</v>
      </c>
      <c r="BN10" s="121" t="s">
        <v>879</v>
      </c>
      <c r="BO10" s="2"/>
      <c r="BP10" s="3"/>
      <c r="BQ10" s="3"/>
      <c r="BR10" s="3"/>
      <c r="BS10" s="3"/>
    </row>
    <row r="11" spans="1:71" ht="41.45" customHeight="1">
      <c r="A11" s="65" t="s">
        <v>232</v>
      </c>
      <c r="C11" s="66"/>
      <c r="D11" s="66" t="s">
        <v>64</v>
      </c>
      <c r="E11" s="67">
        <v>162</v>
      </c>
      <c r="F11" s="69">
        <v>100</v>
      </c>
      <c r="G11" s="101" t="s">
        <v>554</v>
      </c>
      <c r="H11" s="66"/>
      <c r="I11" s="70" t="s">
        <v>232</v>
      </c>
      <c r="J11" s="71"/>
      <c r="K11" s="71"/>
      <c r="L11" s="70" t="s">
        <v>232</v>
      </c>
      <c r="M11" s="74">
        <v>1</v>
      </c>
      <c r="N11" s="75">
        <v>9839.357421875</v>
      </c>
      <c r="O11" s="75">
        <v>6250.68359375</v>
      </c>
      <c r="P11" s="76"/>
      <c r="Q11" s="77"/>
      <c r="R11" s="77"/>
      <c r="S11" s="48"/>
      <c r="T11" s="48">
        <v>0</v>
      </c>
      <c r="U11" s="48">
        <v>1</v>
      </c>
      <c r="V11" s="49">
        <v>0</v>
      </c>
      <c r="W11" s="49">
        <v>0.2</v>
      </c>
      <c r="X11" s="49">
        <v>0</v>
      </c>
      <c r="Y11" s="49">
        <v>0.693689</v>
      </c>
      <c r="Z11" s="49">
        <v>0</v>
      </c>
      <c r="AA11" s="49">
        <v>0</v>
      </c>
      <c r="AB11" s="72">
        <v>3</v>
      </c>
      <c r="AC11" s="72"/>
      <c r="AD11" s="73"/>
      <c r="AE11" s="79" t="s">
        <v>985</v>
      </c>
      <c r="AF11" s="79">
        <v>861</v>
      </c>
      <c r="AG11" s="79">
        <v>808</v>
      </c>
      <c r="AH11" s="79">
        <v>5324</v>
      </c>
      <c r="AI11" s="79">
        <v>30</v>
      </c>
      <c r="AJ11" s="79"/>
      <c r="AK11" s="79" t="s">
        <v>1063</v>
      </c>
      <c r="AL11" s="79" t="s">
        <v>957</v>
      </c>
      <c r="AM11" s="83" t="s">
        <v>1189</v>
      </c>
      <c r="AN11" s="79"/>
      <c r="AO11" s="81">
        <v>39847.67071759259</v>
      </c>
      <c r="AP11" s="83" t="s">
        <v>1246</v>
      </c>
      <c r="AQ11" s="79" t="b">
        <v>0</v>
      </c>
      <c r="AR11" s="79" t="b">
        <v>0</v>
      </c>
      <c r="AS11" s="79" t="b">
        <v>0</v>
      </c>
      <c r="AT11" s="79" t="s">
        <v>914</v>
      </c>
      <c r="AU11" s="79">
        <v>25</v>
      </c>
      <c r="AV11" s="83" t="s">
        <v>1311</v>
      </c>
      <c r="AW11" s="79" t="b">
        <v>0</v>
      </c>
      <c r="AX11" s="79" t="s">
        <v>1366</v>
      </c>
      <c r="AY11" s="83" t="s">
        <v>1367</v>
      </c>
      <c r="AZ11" s="79" t="s">
        <v>66</v>
      </c>
      <c r="BA11" s="79" t="str">
        <f>REPLACE(INDEX(GroupVertices[Group],MATCH(Vertices[[#This Row],[Vertex]],GroupVertices[Vertex],0)),1,1,"")</f>
        <v>3</v>
      </c>
      <c r="BB11" s="48"/>
      <c r="BC11" s="49"/>
      <c r="BD11" s="48"/>
      <c r="BE11" s="49"/>
      <c r="BF11" s="48"/>
      <c r="BG11" s="49"/>
      <c r="BH11" s="48"/>
      <c r="BI11" s="49"/>
      <c r="BJ11" s="48"/>
      <c r="BK11" s="121" t="s">
        <v>879</v>
      </c>
      <c r="BL11" s="121" t="s">
        <v>879</v>
      </c>
      <c r="BM11" s="121" t="s">
        <v>879</v>
      </c>
      <c r="BN11" s="121" t="s">
        <v>879</v>
      </c>
      <c r="BO11" s="2"/>
      <c r="BP11" s="3"/>
      <c r="BQ11" s="3"/>
      <c r="BR11" s="3"/>
      <c r="BS11" s="3"/>
    </row>
    <row r="12" spans="1:71" ht="41.45" customHeight="1">
      <c r="A12" s="65" t="s">
        <v>272</v>
      </c>
      <c r="C12" s="66"/>
      <c r="D12" s="66" t="s">
        <v>64</v>
      </c>
      <c r="E12" s="67">
        <v>162</v>
      </c>
      <c r="F12" s="69">
        <v>100</v>
      </c>
      <c r="G12" s="101" t="s">
        <v>1323</v>
      </c>
      <c r="H12" s="66"/>
      <c r="I12" s="70" t="s">
        <v>272</v>
      </c>
      <c r="J12" s="71"/>
      <c r="K12" s="71"/>
      <c r="L12" s="70" t="s">
        <v>272</v>
      </c>
      <c r="M12" s="74">
        <v>1</v>
      </c>
      <c r="N12" s="75">
        <v>3813.10986328125</v>
      </c>
      <c r="O12" s="75">
        <v>6857.22509765625</v>
      </c>
      <c r="P12" s="76"/>
      <c r="Q12" s="77"/>
      <c r="R12" s="77"/>
      <c r="S12" s="87"/>
      <c r="T12" s="48">
        <v>1</v>
      </c>
      <c r="U12" s="48">
        <v>0</v>
      </c>
      <c r="V12" s="49">
        <v>0</v>
      </c>
      <c r="W12" s="49">
        <v>0.006452</v>
      </c>
      <c r="X12" s="49">
        <v>0.005065</v>
      </c>
      <c r="Y12" s="49">
        <v>0.524322</v>
      </c>
      <c r="Z12" s="49">
        <v>0</v>
      </c>
      <c r="AA12" s="49">
        <v>0</v>
      </c>
      <c r="AB12" s="72">
        <v>6</v>
      </c>
      <c r="AC12" s="72"/>
      <c r="AD12" s="73"/>
      <c r="AE12" s="79" t="s">
        <v>988</v>
      </c>
      <c r="AF12" s="79">
        <v>311</v>
      </c>
      <c r="AG12" s="79">
        <v>534</v>
      </c>
      <c r="AH12" s="79">
        <v>1182</v>
      </c>
      <c r="AI12" s="79">
        <v>246</v>
      </c>
      <c r="AJ12" s="79"/>
      <c r="AK12" s="79" t="s">
        <v>1065</v>
      </c>
      <c r="AL12" s="79" t="s">
        <v>1135</v>
      </c>
      <c r="AM12" s="83" t="s">
        <v>1191</v>
      </c>
      <c r="AN12" s="79"/>
      <c r="AO12" s="81">
        <v>41694.87353009259</v>
      </c>
      <c r="AP12" s="83" t="s">
        <v>1249</v>
      </c>
      <c r="AQ12" s="79" t="b">
        <v>0</v>
      </c>
      <c r="AR12" s="79" t="b">
        <v>0</v>
      </c>
      <c r="AS12" s="79" t="b">
        <v>0</v>
      </c>
      <c r="AT12" s="79" t="s">
        <v>914</v>
      </c>
      <c r="AU12" s="79">
        <v>9</v>
      </c>
      <c r="AV12" s="83" t="s">
        <v>1312</v>
      </c>
      <c r="AW12" s="79" t="b">
        <v>0</v>
      </c>
      <c r="AX12" s="79" t="s">
        <v>1366</v>
      </c>
      <c r="AY12" s="83" t="s">
        <v>1370</v>
      </c>
      <c r="AZ12" s="79" t="s">
        <v>65</v>
      </c>
      <c r="BA12" s="79" t="str">
        <f>REPLACE(INDEX(GroupVertices[Group],MATCH(Vertices[[#This Row],[Vertex]],GroupVertices[Vertex],0)),1,1,"")</f>
        <v>2</v>
      </c>
      <c r="BB12" s="48"/>
      <c r="BC12" s="49"/>
      <c r="BD12" s="48"/>
      <c r="BE12" s="49"/>
      <c r="BF12" s="48"/>
      <c r="BG12" s="49"/>
      <c r="BH12" s="48"/>
      <c r="BI12" s="49"/>
      <c r="BJ12" s="48"/>
      <c r="BK12" s="48"/>
      <c r="BL12" s="48"/>
      <c r="BM12" s="48"/>
      <c r="BN12" s="48"/>
      <c r="BO12" s="2"/>
      <c r="BP12" s="3"/>
      <c r="BQ12" s="3"/>
      <c r="BR12" s="3"/>
      <c r="BS12" s="3"/>
    </row>
    <row r="13" spans="1:71" ht="41.45" customHeight="1">
      <c r="A13" s="65" t="s">
        <v>273</v>
      </c>
      <c r="C13" s="66"/>
      <c r="D13" s="66" t="s">
        <v>64</v>
      </c>
      <c r="E13" s="67">
        <v>162</v>
      </c>
      <c r="F13" s="69">
        <v>100</v>
      </c>
      <c r="G13" s="101" t="s">
        <v>1324</v>
      </c>
      <c r="H13" s="66"/>
      <c r="I13" s="70" t="s">
        <v>273</v>
      </c>
      <c r="J13" s="71"/>
      <c r="K13" s="71"/>
      <c r="L13" s="70" t="s">
        <v>273</v>
      </c>
      <c r="M13" s="74">
        <v>1</v>
      </c>
      <c r="N13" s="75">
        <v>5915.39990234375</v>
      </c>
      <c r="O13" s="75">
        <v>5920.74951171875</v>
      </c>
      <c r="P13" s="76"/>
      <c r="Q13" s="77"/>
      <c r="R13" s="77"/>
      <c r="S13" s="87"/>
      <c r="T13" s="48">
        <v>1</v>
      </c>
      <c r="U13" s="48">
        <v>0</v>
      </c>
      <c r="V13" s="49">
        <v>0</v>
      </c>
      <c r="W13" s="49">
        <v>0.006452</v>
      </c>
      <c r="X13" s="49">
        <v>0.005065</v>
      </c>
      <c r="Y13" s="49">
        <v>0.524322</v>
      </c>
      <c r="Z13" s="49">
        <v>0</v>
      </c>
      <c r="AA13" s="49">
        <v>0</v>
      </c>
      <c r="AB13" s="72">
        <v>7</v>
      </c>
      <c r="AC13" s="72"/>
      <c r="AD13" s="73"/>
      <c r="AE13" s="79" t="s">
        <v>989</v>
      </c>
      <c r="AF13" s="79">
        <v>1386</v>
      </c>
      <c r="AG13" s="79">
        <v>139183</v>
      </c>
      <c r="AH13" s="79">
        <v>20951</v>
      </c>
      <c r="AI13" s="79">
        <v>8597</v>
      </c>
      <c r="AJ13" s="79"/>
      <c r="AK13" s="79" t="s">
        <v>1066</v>
      </c>
      <c r="AL13" s="79" t="s">
        <v>1136</v>
      </c>
      <c r="AM13" s="83" t="s">
        <v>1192</v>
      </c>
      <c r="AN13" s="79"/>
      <c r="AO13" s="81">
        <v>39883.72607638889</v>
      </c>
      <c r="AP13" s="83" t="s">
        <v>1250</v>
      </c>
      <c r="AQ13" s="79" t="b">
        <v>0</v>
      </c>
      <c r="AR13" s="79" t="b">
        <v>0</v>
      </c>
      <c r="AS13" s="79" t="b">
        <v>0</v>
      </c>
      <c r="AT13" s="79" t="s">
        <v>914</v>
      </c>
      <c r="AU13" s="79">
        <v>2688</v>
      </c>
      <c r="AV13" s="83" t="s">
        <v>1312</v>
      </c>
      <c r="AW13" s="79" t="b">
        <v>1</v>
      </c>
      <c r="AX13" s="79" t="s">
        <v>1366</v>
      </c>
      <c r="AY13" s="83" t="s">
        <v>1371</v>
      </c>
      <c r="AZ13" s="79" t="s">
        <v>65</v>
      </c>
      <c r="BA13" s="79" t="str">
        <f>REPLACE(INDEX(GroupVertices[Group],MATCH(Vertices[[#This Row],[Vertex]],GroupVertices[Vertex],0)),1,1,"")</f>
        <v>2</v>
      </c>
      <c r="BB13" s="48"/>
      <c r="BC13" s="49"/>
      <c r="BD13" s="48"/>
      <c r="BE13" s="49"/>
      <c r="BF13" s="48"/>
      <c r="BG13" s="49"/>
      <c r="BH13" s="48"/>
      <c r="BI13" s="49"/>
      <c r="BJ13" s="48"/>
      <c r="BK13" s="48"/>
      <c r="BL13" s="48"/>
      <c r="BM13" s="48"/>
      <c r="BN13" s="48"/>
      <c r="BO13" s="2"/>
      <c r="BP13" s="3"/>
      <c r="BQ13" s="3"/>
      <c r="BR13" s="3"/>
      <c r="BS13" s="3"/>
    </row>
    <row r="14" spans="1:71" ht="41.45" customHeight="1">
      <c r="A14" s="65" t="s">
        <v>274</v>
      </c>
      <c r="C14" s="66"/>
      <c r="D14" s="66" t="s">
        <v>64</v>
      </c>
      <c r="E14" s="67">
        <v>162</v>
      </c>
      <c r="F14" s="69">
        <v>100</v>
      </c>
      <c r="G14" s="101" t="s">
        <v>1325</v>
      </c>
      <c r="H14" s="66"/>
      <c r="I14" s="70" t="s">
        <v>274</v>
      </c>
      <c r="J14" s="71"/>
      <c r="K14" s="71"/>
      <c r="L14" s="70" t="s">
        <v>274</v>
      </c>
      <c r="M14" s="74">
        <v>1</v>
      </c>
      <c r="N14" s="75">
        <v>5256.37939453125</v>
      </c>
      <c r="O14" s="75">
        <v>7343.53076171875</v>
      </c>
      <c r="P14" s="76"/>
      <c r="Q14" s="77"/>
      <c r="R14" s="77"/>
      <c r="S14" s="87"/>
      <c r="T14" s="48">
        <v>1</v>
      </c>
      <c r="U14" s="48">
        <v>0</v>
      </c>
      <c r="V14" s="49">
        <v>0</v>
      </c>
      <c r="W14" s="49">
        <v>0.006452</v>
      </c>
      <c r="X14" s="49">
        <v>0.005065</v>
      </c>
      <c r="Y14" s="49">
        <v>0.524322</v>
      </c>
      <c r="Z14" s="49">
        <v>0</v>
      </c>
      <c r="AA14" s="49">
        <v>0</v>
      </c>
      <c r="AB14" s="72">
        <v>8</v>
      </c>
      <c r="AC14" s="72"/>
      <c r="AD14" s="73"/>
      <c r="AE14" s="79" t="s">
        <v>990</v>
      </c>
      <c r="AF14" s="79">
        <v>91</v>
      </c>
      <c r="AG14" s="79">
        <v>29558</v>
      </c>
      <c r="AH14" s="79">
        <v>20338</v>
      </c>
      <c r="AI14" s="79">
        <v>194</v>
      </c>
      <c r="AJ14" s="79"/>
      <c r="AK14" s="79" t="s">
        <v>1067</v>
      </c>
      <c r="AL14" s="79" t="s">
        <v>942</v>
      </c>
      <c r="AM14" s="83" t="s">
        <v>1193</v>
      </c>
      <c r="AN14" s="79"/>
      <c r="AO14" s="81">
        <v>39786.26215277778</v>
      </c>
      <c r="AP14" s="83" t="s">
        <v>1251</v>
      </c>
      <c r="AQ14" s="79" t="b">
        <v>0</v>
      </c>
      <c r="AR14" s="79" t="b">
        <v>0</v>
      </c>
      <c r="AS14" s="79" t="b">
        <v>0</v>
      </c>
      <c r="AT14" s="79" t="s">
        <v>914</v>
      </c>
      <c r="AU14" s="79">
        <v>458</v>
      </c>
      <c r="AV14" s="83" t="s">
        <v>1312</v>
      </c>
      <c r="AW14" s="79" t="b">
        <v>0</v>
      </c>
      <c r="AX14" s="79" t="s">
        <v>1366</v>
      </c>
      <c r="AY14" s="83" t="s">
        <v>1372</v>
      </c>
      <c r="AZ14" s="79" t="s">
        <v>65</v>
      </c>
      <c r="BA14" s="79" t="str">
        <f>REPLACE(INDEX(GroupVertices[Group],MATCH(Vertices[[#This Row],[Vertex]],GroupVertices[Vertex],0)),1,1,"")</f>
        <v>2</v>
      </c>
      <c r="BB14" s="48"/>
      <c r="BC14" s="49"/>
      <c r="BD14" s="48"/>
      <c r="BE14" s="49"/>
      <c r="BF14" s="48"/>
      <c r="BG14" s="49"/>
      <c r="BH14" s="48"/>
      <c r="BI14" s="49"/>
      <c r="BJ14" s="48"/>
      <c r="BK14" s="48"/>
      <c r="BL14" s="48"/>
      <c r="BM14" s="48"/>
      <c r="BN14" s="48"/>
      <c r="BO14" s="2"/>
      <c r="BP14" s="3"/>
      <c r="BQ14" s="3"/>
      <c r="BR14" s="3"/>
      <c r="BS14" s="3"/>
    </row>
    <row r="15" spans="1:71" ht="41.45" customHeight="1">
      <c r="A15" s="65" t="s">
        <v>275</v>
      </c>
      <c r="C15" s="66"/>
      <c r="D15" s="66" t="s">
        <v>64</v>
      </c>
      <c r="E15" s="67">
        <v>162</v>
      </c>
      <c r="F15" s="69">
        <v>100</v>
      </c>
      <c r="G15" s="101" t="s">
        <v>557</v>
      </c>
      <c r="H15" s="66"/>
      <c r="I15" s="70" t="s">
        <v>275</v>
      </c>
      <c r="J15" s="71"/>
      <c r="K15" s="71"/>
      <c r="L15" s="70" t="s">
        <v>275</v>
      </c>
      <c r="M15" s="74">
        <v>1</v>
      </c>
      <c r="N15" s="75">
        <v>5730.3427734375</v>
      </c>
      <c r="O15" s="75">
        <v>7893.56982421875</v>
      </c>
      <c r="P15" s="76"/>
      <c r="Q15" s="77"/>
      <c r="R15" s="77"/>
      <c r="S15" s="87"/>
      <c r="T15" s="48">
        <v>1</v>
      </c>
      <c r="U15" s="48">
        <v>0</v>
      </c>
      <c r="V15" s="49">
        <v>0</v>
      </c>
      <c r="W15" s="49">
        <v>0.006452</v>
      </c>
      <c r="X15" s="49">
        <v>0.005065</v>
      </c>
      <c r="Y15" s="49">
        <v>0.524322</v>
      </c>
      <c r="Z15" s="49">
        <v>0</v>
      </c>
      <c r="AA15" s="49">
        <v>0</v>
      </c>
      <c r="AB15" s="72">
        <v>9</v>
      </c>
      <c r="AC15" s="72"/>
      <c r="AD15" s="73"/>
      <c r="AE15" s="79" t="s">
        <v>991</v>
      </c>
      <c r="AF15" s="79">
        <v>0</v>
      </c>
      <c r="AG15" s="79">
        <v>54</v>
      </c>
      <c r="AH15" s="79">
        <v>0</v>
      </c>
      <c r="AI15" s="79">
        <v>0</v>
      </c>
      <c r="AJ15" s="79"/>
      <c r="AK15" s="79"/>
      <c r="AL15" s="79"/>
      <c r="AM15" s="79"/>
      <c r="AN15" s="79"/>
      <c r="AO15" s="81">
        <v>42293.81222222222</v>
      </c>
      <c r="AP15" s="79"/>
      <c r="AQ15" s="79" t="b">
        <v>1</v>
      </c>
      <c r="AR15" s="79" t="b">
        <v>1</v>
      </c>
      <c r="AS15" s="79" t="b">
        <v>0</v>
      </c>
      <c r="AT15" s="79" t="s">
        <v>914</v>
      </c>
      <c r="AU15" s="79">
        <v>0</v>
      </c>
      <c r="AV15" s="83" t="s">
        <v>1312</v>
      </c>
      <c r="AW15" s="79" t="b">
        <v>0</v>
      </c>
      <c r="AX15" s="79" t="s">
        <v>1366</v>
      </c>
      <c r="AY15" s="83" t="s">
        <v>1373</v>
      </c>
      <c r="AZ15" s="79" t="s">
        <v>65</v>
      </c>
      <c r="BA15" s="79" t="str">
        <f>REPLACE(INDEX(GroupVertices[Group],MATCH(Vertices[[#This Row],[Vertex]],GroupVertices[Vertex],0)),1,1,"")</f>
        <v>2</v>
      </c>
      <c r="BB15" s="48"/>
      <c r="BC15" s="49"/>
      <c r="BD15" s="48"/>
      <c r="BE15" s="49"/>
      <c r="BF15" s="48"/>
      <c r="BG15" s="49"/>
      <c r="BH15" s="48"/>
      <c r="BI15" s="49"/>
      <c r="BJ15" s="48"/>
      <c r="BK15" s="48"/>
      <c r="BL15" s="48"/>
      <c r="BM15" s="48"/>
      <c r="BN15" s="48"/>
      <c r="BO15" s="2"/>
      <c r="BP15" s="3"/>
      <c r="BQ15" s="3"/>
      <c r="BR15" s="3"/>
      <c r="BS15" s="3"/>
    </row>
    <row r="16" spans="1:71" ht="41.45" customHeight="1">
      <c r="A16" s="65" t="s">
        <v>276</v>
      </c>
      <c r="C16" s="66"/>
      <c r="D16" s="66" t="s">
        <v>64</v>
      </c>
      <c r="E16" s="67">
        <v>162</v>
      </c>
      <c r="F16" s="69">
        <v>100</v>
      </c>
      <c r="G16" s="101" t="s">
        <v>1326</v>
      </c>
      <c r="H16" s="66"/>
      <c r="I16" s="70" t="s">
        <v>276</v>
      </c>
      <c r="J16" s="71"/>
      <c r="K16" s="71"/>
      <c r="L16" s="70" t="s">
        <v>276</v>
      </c>
      <c r="M16" s="74">
        <v>1</v>
      </c>
      <c r="N16" s="75">
        <v>3903.392822265625</v>
      </c>
      <c r="O16" s="75">
        <v>2588.167236328125</v>
      </c>
      <c r="P16" s="76"/>
      <c r="Q16" s="77"/>
      <c r="R16" s="77"/>
      <c r="S16" s="87"/>
      <c r="T16" s="48">
        <v>1</v>
      </c>
      <c r="U16" s="48">
        <v>0</v>
      </c>
      <c r="V16" s="49">
        <v>0</v>
      </c>
      <c r="W16" s="49">
        <v>0.006452</v>
      </c>
      <c r="X16" s="49">
        <v>0.005065</v>
      </c>
      <c r="Y16" s="49">
        <v>0.524322</v>
      </c>
      <c r="Z16" s="49">
        <v>0</v>
      </c>
      <c r="AA16" s="49">
        <v>0</v>
      </c>
      <c r="AB16" s="72">
        <v>10</v>
      </c>
      <c r="AC16" s="72"/>
      <c r="AD16" s="73"/>
      <c r="AE16" s="79" t="s">
        <v>992</v>
      </c>
      <c r="AF16" s="79">
        <v>1356</v>
      </c>
      <c r="AG16" s="79">
        <v>110604</v>
      </c>
      <c r="AH16" s="79">
        <v>20536</v>
      </c>
      <c r="AI16" s="79">
        <v>1641</v>
      </c>
      <c r="AJ16" s="79"/>
      <c r="AK16" s="79" t="s">
        <v>1068</v>
      </c>
      <c r="AL16" s="79" t="s">
        <v>1137</v>
      </c>
      <c r="AM16" s="83" t="s">
        <v>1194</v>
      </c>
      <c r="AN16" s="79"/>
      <c r="AO16" s="81">
        <v>40388.891875</v>
      </c>
      <c r="AP16" s="83" t="s">
        <v>1252</v>
      </c>
      <c r="AQ16" s="79" t="b">
        <v>0</v>
      </c>
      <c r="AR16" s="79" t="b">
        <v>0</v>
      </c>
      <c r="AS16" s="79" t="b">
        <v>1</v>
      </c>
      <c r="AT16" s="79" t="s">
        <v>914</v>
      </c>
      <c r="AU16" s="79">
        <v>1333</v>
      </c>
      <c r="AV16" s="83" t="s">
        <v>1313</v>
      </c>
      <c r="AW16" s="79" t="b">
        <v>1</v>
      </c>
      <c r="AX16" s="79" t="s">
        <v>1366</v>
      </c>
      <c r="AY16" s="83" t="s">
        <v>1374</v>
      </c>
      <c r="AZ16" s="79" t="s">
        <v>65</v>
      </c>
      <c r="BA16" s="79" t="str">
        <f>REPLACE(INDEX(GroupVertices[Group],MATCH(Vertices[[#This Row],[Vertex]],GroupVertices[Vertex],0)),1,1,"")</f>
        <v>2</v>
      </c>
      <c r="BB16" s="48"/>
      <c r="BC16" s="49"/>
      <c r="BD16" s="48"/>
      <c r="BE16" s="49"/>
      <c r="BF16" s="48"/>
      <c r="BG16" s="49"/>
      <c r="BH16" s="48"/>
      <c r="BI16" s="49"/>
      <c r="BJ16" s="48"/>
      <c r="BK16" s="48"/>
      <c r="BL16" s="48"/>
      <c r="BM16" s="48"/>
      <c r="BN16" s="48"/>
      <c r="BO16" s="2"/>
      <c r="BP16" s="3"/>
      <c r="BQ16" s="3"/>
      <c r="BR16" s="3"/>
      <c r="BS16" s="3"/>
    </row>
    <row r="17" spans="1:71" ht="41.45" customHeight="1">
      <c r="A17" s="65" t="s">
        <v>277</v>
      </c>
      <c r="C17" s="66"/>
      <c r="D17" s="66" t="s">
        <v>64</v>
      </c>
      <c r="E17" s="67">
        <v>162</v>
      </c>
      <c r="F17" s="69">
        <v>100</v>
      </c>
      <c r="G17" s="101" t="s">
        <v>1327</v>
      </c>
      <c r="H17" s="66"/>
      <c r="I17" s="70" t="s">
        <v>277</v>
      </c>
      <c r="J17" s="71"/>
      <c r="K17" s="71"/>
      <c r="L17" s="70" t="s">
        <v>277</v>
      </c>
      <c r="M17" s="74">
        <v>1</v>
      </c>
      <c r="N17" s="75">
        <v>4535.669921875</v>
      </c>
      <c r="O17" s="75">
        <v>7740.919921875</v>
      </c>
      <c r="P17" s="76"/>
      <c r="Q17" s="77"/>
      <c r="R17" s="77"/>
      <c r="S17" s="87"/>
      <c r="T17" s="48">
        <v>1</v>
      </c>
      <c r="U17" s="48">
        <v>0</v>
      </c>
      <c r="V17" s="49">
        <v>0</v>
      </c>
      <c r="W17" s="49">
        <v>0.006452</v>
      </c>
      <c r="X17" s="49">
        <v>0.005065</v>
      </c>
      <c r="Y17" s="49">
        <v>0.524322</v>
      </c>
      <c r="Z17" s="49">
        <v>0</v>
      </c>
      <c r="AA17" s="49">
        <v>0</v>
      </c>
      <c r="AB17" s="72">
        <v>11</v>
      </c>
      <c r="AC17" s="72"/>
      <c r="AD17" s="73"/>
      <c r="AE17" s="79" t="s">
        <v>993</v>
      </c>
      <c r="AF17" s="79">
        <v>1009</v>
      </c>
      <c r="AG17" s="79">
        <v>164683</v>
      </c>
      <c r="AH17" s="79">
        <v>7315</v>
      </c>
      <c r="AI17" s="79">
        <v>1600</v>
      </c>
      <c r="AJ17" s="79"/>
      <c r="AK17" s="79" t="s">
        <v>1069</v>
      </c>
      <c r="AL17" s="79" t="s">
        <v>1138</v>
      </c>
      <c r="AM17" s="83" t="s">
        <v>1195</v>
      </c>
      <c r="AN17" s="79"/>
      <c r="AO17" s="81">
        <v>39931.11116898148</v>
      </c>
      <c r="AP17" s="83" t="s">
        <v>1253</v>
      </c>
      <c r="AQ17" s="79" t="b">
        <v>0</v>
      </c>
      <c r="AR17" s="79" t="b">
        <v>0</v>
      </c>
      <c r="AS17" s="79" t="b">
        <v>1</v>
      </c>
      <c r="AT17" s="79" t="s">
        <v>914</v>
      </c>
      <c r="AU17" s="79">
        <v>1888</v>
      </c>
      <c r="AV17" s="83" t="s">
        <v>1312</v>
      </c>
      <c r="AW17" s="79" t="b">
        <v>1</v>
      </c>
      <c r="AX17" s="79" t="s">
        <v>1366</v>
      </c>
      <c r="AY17" s="83" t="s">
        <v>1375</v>
      </c>
      <c r="AZ17" s="79" t="s">
        <v>65</v>
      </c>
      <c r="BA17" s="79" t="str">
        <f>REPLACE(INDEX(GroupVertices[Group],MATCH(Vertices[[#This Row],[Vertex]],GroupVertices[Vertex],0)),1,1,"")</f>
        <v>2</v>
      </c>
      <c r="BB17" s="48"/>
      <c r="BC17" s="49"/>
      <c r="BD17" s="48"/>
      <c r="BE17" s="49"/>
      <c r="BF17" s="48"/>
      <c r="BG17" s="49"/>
      <c r="BH17" s="48"/>
      <c r="BI17" s="49"/>
      <c r="BJ17" s="48"/>
      <c r="BK17" s="48"/>
      <c r="BL17" s="48"/>
      <c r="BM17" s="48"/>
      <c r="BN17" s="48"/>
      <c r="BO17" s="2"/>
      <c r="BP17" s="3"/>
      <c r="BQ17" s="3"/>
      <c r="BR17" s="3"/>
      <c r="BS17" s="3"/>
    </row>
    <row r="18" spans="1:71" ht="41.45" customHeight="1">
      <c r="A18" s="65" t="s">
        <v>278</v>
      </c>
      <c r="C18" s="66"/>
      <c r="D18" s="66" t="s">
        <v>64</v>
      </c>
      <c r="E18" s="67">
        <v>162</v>
      </c>
      <c r="F18" s="69">
        <v>100</v>
      </c>
      <c r="G18" s="101" t="s">
        <v>1328</v>
      </c>
      <c r="H18" s="66"/>
      <c r="I18" s="70" t="s">
        <v>278</v>
      </c>
      <c r="J18" s="71"/>
      <c r="K18" s="71"/>
      <c r="L18" s="70" t="s">
        <v>278</v>
      </c>
      <c r="M18" s="74">
        <v>1</v>
      </c>
      <c r="N18" s="75">
        <v>5928.0927734375</v>
      </c>
      <c r="O18" s="75">
        <v>3659.3359375</v>
      </c>
      <c r="P18" s="76"/>
      <c r="Q18" s="77"/>
      <c r="R18" s="77"/>
      <c r="S18" s="87"/>
      <c r="T18" s="48">
        <v>1</v>
      </c>
      <c r="U18" s="48">
        <v>0</v>
      </c>
      <c r="V18" s="49">
        <v>0</v>
      </c>
      <c r="W18" s="49">
        <v>0.006452</v>
      </c>
      <c r="X18" s="49">
        <v>0.005065</v>
      </c>
      <c r="Y18" s="49">
        <v>0.524322</v>
      </c>
      <c r="Z18" s="49">
        <v>0</v>
      </c>
      <c r="AA18" s="49">
        <v>0</v>
      </c>
      <c r="AB18" s="72">
        <v>12</v>
      </c>
      <c r="AC18" s="72"/>
      <c r="AD18" s="73"/>
      <c r="AE18" s="79" t="s">
        <v>994</v>
      </c>
      <c r="AF18" s="79">
        <v>1683</v>
      </c>
      <c r="AG18" s="79">
        <v>187964</v>
      </c>
      <c r="AH18" s="79">
        <v>11022</v>
      </c>
      <c r="AI18" s="79">
        <v>1487</v>
      </c>
      <c r="AJ18" s="79"/>
      <c r="AK18" s="79" t="s">
        <v>1070</v>
      </c>
      <c r="AL18" s="79" t="s">
        <v>1139</v>
      </c>
      <c r="AM18" s="83" t="s">
        <v>1196</v>
      </c>
      <c r="AN18" s="79"/>
      <c r="AO18" s="81">
        <v>39857.95277777778</v>
      </c>
      <c r="AP18" s="83" t="s">
        <v>1254</v>
      </c>
      <c r="AQ18" s="79" t="b">
        <v>0</v>
      </c>
      <c r="AR18" s="79" t="b">
        <v>0</v>
      </c>
      <c r="AS18" s="79" t="b">
        <v>1</v>
      </c>
      <c r="AT18" s="79" t="s">
        <v>914</v>
      </c>
      <c r="AU18" s="79">
        <v>2630</v>
      </c>
      <c r="AV18" s="83" t="s">
        <v>1312</v>
      </c>
      <c r="AW18" s="79" t="b">
        <v>1</v>
      </c>
      <c r="AX18" s="79" t="s">
        <v>1366</v>
      </c>
      <c r="AY18" s="83" t="s">
        <v>1376</v>
      </c>
      <c r="AZ18" s="79" t="s">
        <v>65</v>
      </c>
      <c r="BA18" s="79" t="str">
        <f>REPLACE(INDEX(GroupVertices[Group],MATCH(Vertices[[#This Row],[Vertex]],GroupVertices[Vertex],0)),1,1,"")</f>
        <v>2</v>
      </c>
      <c r="BB18" s="48"/>
      <c r="BC18" s="49"/>
      <c r="BD18" s="48"/>
      <c r="BE18" s="49"/>
      <c r="BF18" s="48"/>
      <c r="BG18" s="49"/>
      <c r="BH18" s="48"/>
      <c r="BI18" s="49"/>
      <c r="BJ18" s="48"/>
      <c r="BK18" s="48"/>
      <c r="BL18" s="48"/>
      <c r="BM18" s="48"/>
      <c r="BN18" s="48"/>
      <c r="BO18" s="2"/>
      <c r="BP18" s="3"/>
      <c r="BQ18" s="3"/>
      <c r="BR18" s="3"/>
      <c r="BS18" s="3"/>
    </row>
    <row r="19" spans="1:71" ht="41.45" customHeight="1">
      <c r="A19" s="65" t="s">
        <v>279</v>
      </c>
      <c r="C19" s="66"/>
      <c r="D19" s="66" t="s">
        <v>64</v>
      </c>
      <c r="E19" s="67">
        <v>162</v>
      </c>
      <c r="F19" s="69">
        <v>100</v>
      </c>
      <c r="G19" s="101" t="s">
        <v>1329</v>
      </c>
      <c r="H19" s="66"/>
      <c r="I19" s="70" t="s">
        <v>279</v>
      </c>
      <c r="J19" s="71"/>
      <c r="K19" s="71"/>
      <c r="L19" s="70" t="s">
        <v>279</v>
      </c>
      <c r="M19" s="74">
        <v>1</v>
      </c>
      <c r="N19" s="75">
        <v>5449.36328125</v>
      </c>
      <c r="O19" s="75">
        <v>4230.35693359375</v>
      </c>
      <c r="P19" s="76"/>
      <c r="Q19" s="77"/>
      <c r="R19" s="77"/>
      <c r="S19" s="87"/>
      <c r="T19" s="48">
        <v>1</v>
      </c>
      <c r="U19" s="48">
        <v>0</v>
      </c>
      <c r="V19" s="49">
        <v>0</v>
      </c>
      <c r="W19" s="49">
        <v>0.006452</v>
      </c>
      <c r="X19" s="49">
        <v>0.005065</v>
      </c>
      <c r="Y19" s="49">
        <v>0.524322</v>
      </c>
      <c r="Z19" s="49">
        <v>0</v>
      </c>
      <c r="AA19" s="49">
        <v>0</v>
      </c>
      <c r="AB19" s="72">
        <v>13</v>
      </c>
      <c r="AC19" s="72"/>
      <c r="AD19" s="73"/>
      <c r="AE19" s="79" t="s">
        <v>995</v>
      </c>
      <c r="AF19" s="79">
        <v>1881</v>
      </c>
      <c r="AG19" s="79">
        <v>227788</v>
      </c>
      <c r="AH19" s="79">
        <v>23922</v>
      </c>
      <c r="AI19" s="79">
        <v>11683</v>
      </c>
      <c r="AJ19" s="79"/>
      <c r="AK19" s="79" t="s">
        <v>1071</v>
      </c>
      <c r="AL19" s="79" t="s">
        <v>1140</v>
      </c>
      <c r="AM19" s="83" t="s">
        <v>1197</v>
      </c>
      <c r="AN19" s="79"/>
      <c r="AO19" s="81">
        <v>40276.36586805555</v>
      </c>
      <c r="AP19" s="83" t="s">
        <v>1255</v>
      </c>
      <c r="AQ19" s="79" t="b">
        <v>0</v>
      </c>
      <c r="AR19" s="79" t="b">
        <v>0</v>
      </c>
      <c r="AS19" s="79" t="b">
        <v>1</v>
      </c>
      <c r="AT19" s="79" t="s">
        <v>914</v>
      </c>
      <c r="AU19" s="79">
        <v>805</v>
      </c>
      <c r="AV19" s="83" t="s">
        <v>1312</v>
      </c>
      <c r="AW19" s="79" t="b">
        <v>1</v>
      </c>
      <c r="AX19" s="79" t="s">
        <v>1366</v>
      </c>
      <c r="AY19" s="83" t="s">
        <v>1377</v>
      </c>
      <c r="AZ19" s="79" t="s">
        <v>65</v>
      </c>
      <c r="BA19" s="79" t="str">
        <f>REPLACE(INDEX(GroupVertices[Group],MATCH(Vertices[[#This Row],[Vertex]],GroupVertices[Vertex],0)),1,1,"")</f>
        <v>2</v>
      </c>
      <c r="BB19" s="48"/>
      <c r="BC19" s="49"/>
      <c r="BD19" s="48"/>
      <c r="BE19" s="49"/>
      <c r="BF19" s="48"/>
      <c r="BG19" s="49"/>
      <c r="BH19" s="48"/>
      <c r="BI19" s="49"/>
      <c r="BJ19" s="48"/>
      <c r="BK19" s="48"/>
      <c r="BL19" s="48"/>
      <c r="BM19" s="48"/>
      <c r="BN19" s="48"/>
      <c r="BO19" s="2"/>
      <c r="BP19" s="3"/>
      <c r="BQ19" s="3"/>
      <c r="BR19" s="3"/>
      <c r="BS19" s="3"/>
    </row>
    <row r="20" spans="1:71" ht="41.45" customHeight="1">
      <c r="A20" s="65" t="s">
        <v>280</v>
      </c>
      <c r="C20" s="66"/>
      <c r="D20" s="66" t="s">
        <v>64</v>
      </c>
      <c r="E20" s="67">
        <v>162</v>
      </c>
      <c r="F20" s="69">
        <v>100</v>
      </c>
      <c r="G20" s="101" t="s">
        <v>1330</v>
      </c>
      <c r="H20" s="66"/>
      <c r="I20" s="70" t="s">
        <v>280</v>
      </c>
      <c r="J20" s="71"/>
      <c r="K20" s="71"/>
      <c r="L20" s="70" t="s">
        <v>280</v>
      </c>
      <c r="M20" s="74">
        <v>1</v>
      </c>
      <c r="N20" s="75">
        <v>4719.830078125</v>
      </c>
      <c r="O20" s="75">
        <v>314.1047058105469</v>
      </c>
      <c r="P20" s="76"/>
      <c r="Q20" s="77"/>
      <c r="R20" s="77"/>
      <c r="S20" s="87"/>
      <c r="T20" s="48">
        <v>1</v>
      </c>
      <c r="U20" s="48">
        <v>0</v>
      </c>
      <c r="V20" s="49">
        <v>0</v>
      </c>
      <c r="W20" s="49">
        <v>0.006452</v>
      </c>
      <c r="X20" s="49">
        <v>0.005065</v>
      </c>
      <c r="Y20" s="49">
        <v>0.524322</v>
      </c>
      <c r="Z20" s="49">
        <v>0</v>
      </c>
      <c r="AA20" s="49">
        <v>0</v>
      </c>
      <c r="AB20" s="72">
        <v>14</v>
      </c>
      <c r="AC20" s="72"/>
      <c r="AD20" s="73"/>
      <c r="AE20" s="79" t="s">
        <v>996</v>
      </c>
      <c r="AF20" s="79">
        <v>2340</v>
      </c>
      <c r="AG20" s="79">
        <v>160490</v>
      </c>
      <c r="AH20" s="79">
        <v>7973</v>
      </c>
      <c r="AI20" s="79">
        <v>4667</v>
      </c>
      <c r="AJ20" s="79"/>
      <c r="AK20" s="79" t="s">
        <v>1072</v>
      </c>
      <c r="AL20" s="79" t="s">
        <v>1141</v>
      </c>
      <c r="AM20" s="83" t="s">
        <v>1198</v>
      </c>
      <c r="AN20" s="79"/>
      <c r="AO20" s="81">
        <v>40294.52459490741</v>
      </c>
      <c r="AP20" s="83" t="s">
        <v>1256</v>
      </c>
      <c r="AQ20" s="79" t="b">
        <v>0</v>
      </c>
      <c r="AR20" s="79" t="b">
        <v>0</v>
      </c>
      <c r="AS20" s="79" t="b">
        <v>1</v>
      </c>
      <c r="AT20" s="79" t="s">
        <v>914</v>
      </c>
      <c r="AU20" s="79">
        <v>1127</v>
      </c>
      <c r="AV20" s="83" t="s">
        <v>1312</v>
      </c>
      <c r="AW20" s="79" t="b">
        <v>1</v>
      </c>
      <c r="AX20" s="79" t="s">
        <v>1366</v>
      </c>
      <c r="AY20" s="83" t="s">
        <v>1378</v>
      </c>
      <c r="AZ20" s="79" t="s">
        <v>65</v>
      </c>
      <c r="BA20" s="79" t="str">
        <f>REPLACE(INDEX(GroupVertices[Group],MATCH(Vertices[[#This Row],[Vertex]],GroupVertices[Vertex],0)),1,1,"")</f>
        <v>2</v>
      </c>
      <c r="BB20" s="48"/>
      <c r="BC20" s="49"/>
      <c r="BD20" s="48"/>
      <c r="BE20" s="49"/>
      <c r="BF20" s="48"/>
      <c r="BG20" s="49"/>
      <c r="BH20" s="48"/>
      <c r="BI20" s="49"/>
      <c r="BJ20" s="48"/>
      <c r="BK20" s="48"/>
      <c r="BL20" s="48"/>
      <c r="BM20" s="48"/>
      <c r="BN20" s="48"/>
      <c r="BO20" s="2"/>
      <c r="BP20" s="3"/>
      <c r="BQ20" s="3"/>
      <c r="BR20" s="3"/>
      <c r="BS20" s="3"/>
    </row>
    <row r="21" spans="1:71" ht="41.45" customHeight="1">
      <c r="A21" s="65" t="s">
        <v>281</v>
      </c>
      <c r="C21" s="66"/>
      <c r="D21" s="66" t="s">
        <v>64</v>
      </c>
      <c r="E21" s="67">
        <v>162</v>
      </c>
      <c r="F21" s="69">
        <v>100</v>
      </c>
      <c r="G21" s="101" t="s">
        <v>1331</v>
      </c>
      <c r="H21" s="66"/>
      <c r="I21" s="70" t="s">
        <v>281</v>
      </c>
      <c r="J21" s="71"/>
      <c r="K21" s="71"/>
      <c r="L21" s="70" t="s">
        <v>281</v>
      </c>
      <c r="M21" s="74">
        <v>1</v>
      </c>
      <c r="N21" s="75">
        <v>5620.56103515625</v>
      </c>
      <c r="O21" s="75">
        <v>1810.3990478515625</v>
      </c>
      <c r="P21" s="76"/>
      <c r="Q21" s="77"/>
      <c r="R21" s="77"/>
      <c r="S21" s="87"/>
      <c r="T21" s="48">
        <v>1</v>
      </c>
      <c r="U21" s="48">
        <v>0</v>
      </c>
      <c r="V21" s="49">
        <v>0</v>
      </c>
      <c r="W21" s="49">
        <v>0.006452</v>
      </c>
      <c r="X21" s="49">
        <v>0.005065</v>
      </c>
      <c r="Y21" s="49">
        <v>0.524322</v>
      </c>
      <c r="Z21" s="49">
        <v>0</v>
      </c>
      <c r="AA21" s="49">
        <v>0</v>
      </c>
      <c r="AB21" s="72">
        <v>15</v>
      </c>
      <c r="AC21" s="72"/>
      <c r="AD21" s="73"/>
      <c r="AE21" s="79" t="s">
        <v>997</v>
      </c>
      <c r="AF21" s="79">
        <v>4969</v>
      </c>
      <c r="AG21" s="79">
        <v>66999</v>
      </c>
      <c r="AH21" s="79">
        <v>7884</v>
      </c>
      <c r="AI21" s="79">
        <v>1312</v>
      </c>
      <c r="AJ21" s="79"/>
      <c r="AK21" s="79" t="s">
        <v>1073</v>
      </c>
      <c r="AL21" s="79" t="s">
        <v>1142</v>
      </c>
      <c r="AM21" s="83" t="s">
        <v>1199</v>
      </c>
      <c r="AN21" s="79"/>
      <c r="AO21" s="81">
        <v>40777.683020833334</v>
      </c>
      <c r="AP21" s="83" t="s">
        <v>1257</v>
      </c>
      <c r="AQ21" s="79" t="b">
        <v>0</v>
      </c>
      <c r="AR21" s="79" t="b">
        <v>0</v>
      </c>
      <c r="AS21" s="79" t="b">
        <v>1</v>
      </c>
      <c r="AT21" s="79" t="s">
        <v>914</v>
      </c>
      <c r="AU21" s="79">
        <v>1038</v>
      </c>
      <c r="AV21" s="83" t="s">
        <v>1312</v>
      </c>
      <c r="AW21" s="79" t="b">
        <v>1</v>
      </c>
      <c r="AX21" s="79" t="s">
        <v>1366</v>
      </c>
      <c r="AY21" s="83" t="s">
        <v>1379</v>
      </c>
      <c r="AZ21" s="79" t="s">
        <v>65</v>
      </c>
      <c r="BA21" s="79" t="str">
        <f>REPLACE(INDEX(GroupVertices[Group],MATCH(Vertices[[#This Row],[Vertex]],GroupVertices[Vertex],0)),1,1,"")</f>
        <v>2</v>
      </c>
      <c r="BB21" s="48"/>
      <c r="BC21" s="49"/>
      <c r="BD21" s="48"/>
      <c r="BE21" s="49"/>
      <c r="BF21" s="48"/>
      <c r="BG21" s="49"/>
      <c r="BH21" s="48"/>
      <c r="BI21" s="49"/>
      <c r="BJ21" s="48"/>
      <c r="BK21" s="48"/>
      <c r="BL21" s="48"/>
      <c r="BM21" s="48"/>
      <c r="BN21" s="48"/>
      <c r="BO21" s="2"/>
      <c r="BP21" s="3"/>
      <c r="BQ21" s="3"/>
      <c r="BR21" s="3"/>
      <c r="BS21" s="3"/>
    </row>
    <row r="22" spans="1:71" ht="41.45" customHeight="1">
      <c r="A22" s="65" t="s">
        <v>282</v>
      </c>
      <c r="C22" s="66"/>
      <c r="D22" s="66" t="s">
        <v>64</v>
      </c>
      <c r="E22" s="67">
        <v>162</v>
      </c>
      <c r="F22" s="69">
        <v>100</v>
      </c>
      <c r="G22" s="101" t="s">
        <v>1332</v>
      </c>
      <c r="H22" s="66"/>
      <c r="I22" s="70" t="s">
        <v>282</v>
      </c>
      <c r="J22" s="71"/>
      <c r="K22" s="71"/>
      <c r="L22" s="70" t="s">
        <v>282</v>
      </c>
      <c r="M22" s="74">
        <v>1</v>
      </c>
      <c r="N22" s="75">
        <v>5231.55078125</v>
      </c>
      <c r="O22" s="75">
        <v>9416.69140625</v>
      </c>
      <c r="P22" s="76"/>
      <c r="Q22" s="77"/>
      <c r="R22" s="77"/>
      <c r="S22" s="87"/>
      <c r="T22" s="48">
        <v>1</v>
      </c>
      <c r="U22" s="48">
        <v>0</v>
      </c>
      <c r="V22" s="49">
        <v>0</v>
      </c>
      <c r="W22" s="49">
        <v>0.006452</v>
      </c>
      <c r="X22" s="49">
        <v>0.005065</v>
      </c>
      <c r="Y22" s="49">
        <v>0.524322</v>
      </c>
      <c r="Z22" s="49">
        <v>0</v>
      </c>
      <c r="AA22" s="49">
        <v>0</v>
      </c>
      <c r="AB22" s="72">
        <v>16</v>
      </c>
      <c r="AC22" s="72"/>
      <c r="AD22" s="73"/>
      <c r="AE22" s="79" t="s">
        <v>998</v>
      </c>
      <c r="AF22" s="79">
        <v>278</v>
      </c>
      <c r="AG22" s="79">
        <v>142</v>
      </c>
      <c r="AH22" s="79">
        <v>416</v>
      </c>
      <c r="AI22" s="79">
        <v>3</v>
      </c>
      <c r="AJ22" s="79"/>
      <c r="AK22" s="79" t="s">
        <v>1074</v>
      </c>
      <c r="AL22" s="79" t="s">
        <v>1143</v>
      </c>
      <c r="AM22" s="83" t="s">
        <v>1200</v>
      </c>
      <c r="AN22" s="79"/>
      <c r="AO22" s="81">
        <v>42409.74606481481</v>
      </c>
      <c r="AP22" s="83" t="s">
        <v>1258</v>
      </c>
      <c r="AQ22" s="79" t="b">
        <v>1</v>
      </c>
      <c r="AR22" s="79" t="b">
        <v>0</v>
      </c>
      <c r="AS22" s="79" t="b">
        <v>0</v>
      </c>
      <c r="AT22" s="79" t="s">
        <v>914</v>
      </c>
      <c r="AU22" s="79">
        <v>5</v>
      </c>
      <c r="AV22" s="79"/>
      <c r="AW22" s="79" t="b">
        <v>0</v>
      </c>
      <c r="AX22" s="79" t="s">
        <v>1366</v>
      </c>
      <c r="AY22" s="83" t="s">
        <v>1380</v>
      </c>
      <c r="AZ22" s="79" t="s">
        <v>65</v>
      </c>
      <c r="BA22" s="79" t="str">
        <f>REPLACE(INDEX(GroupVertices[Group],MATCH(Vertices[[#This Row],[Vertex]],GroupVertices[Vertex],0)),1,1,"")</f>
        <v>2</v>
      </c>
      <c r="BB22" s="48"/>
      <c r="BC22" s="49"/>
      <c r="BD22" s="48"/>
      <c r="BE22" s="49"/>
      <c r="BF22" s="48"/>
      <c r="BG22" s="49"/>
      <c r="BH22" s="48"/>
      <c r="BI22" s="49"/>
      <c r="BJ22" s="48"/>
      <c r="BK22" s="48"/>
      <c r="BL22" s="48"/>
      <c r="BM22" s="48"/>
      <c r="BN22" s="48"/>
      <c r="BO22" s="2"/>
      <c r="BP22" s="3"/>
      <c r="BQ22" s="3"/>
      <c r="BR22" s="3"/>
      <c r="BS22" s="3"/>
    </row>
    <row r="23" spans="1:71" ht="41.45" customHeight="1">
      <c r="A23" s="65" t="s">
        <v>283</v>
      </c>
      <c r="C23" s="66"/>
      <c r="D23" s="66" t="s">
        <v>64</v>
      </c>
      <c r="E23" s="67">
        <v>162</v>
      </c>
      <c r="F23" s="69">
        <v>100</v>
      </c>
      <c r="G23" s="101" t="s">
        <v>1333</v>
      </c>
      <c r="H23" s="66"/>
      <c r="I23" s="70" t="s">
        <v>283</v>
      </c>
      <c r="J23" s="71"/>
      <c r="K23" s="71"/>
      <c r="L23" s="70" t="s">
        <v>283</v>
      </c>
      <c r="M23" s="74">
        <v>1</v>
      </c>
      <c r="N23" s="75">
        <v>4743.31787109375</v>
      </c>
      <c r="O23" s="75">
        <v>2430.09765625</v>
      </c>
      <c r="P23" s="76"/>
      <c r="Q23" s="77"/>
      <c r="R23" s="77"/>
      <c r="S23" s="87"/>
      <c r="T23" s="48">
        <v>1</v>
      </c>
      <c r="U23" s="48">
        <v>0</v>
      </c>
      <c r="V23" s="49">
        <v>0</v>
      </c>
      <c r="W23" s="49">
        <v>0.006452</v>
      </c>
      <c r="X23" s="49">
        <v>0.005065</v>
      </c>
      <c r="Y23" s="49">
        <v>0.524322</v>
      </c>
      <c r="Z23" s="49">
        <v>0</v>
      </c>
      <c r="AA23" s="49">
        <v>0</v>
      </c>
      <c r="AB23" s="72">
        <v>17</v>
      </c>
      <c r="AC23" s="72"/>
      <c r="AD23" s="73"/>
      <c r="AE23" s="79" t="s">
        <v>999</v>
      </c>
      <c r="AF23" s="79">
        <v>428</v>
      </c>
      <c r="AG23" s="79">
        <v>781</v>
      </c>
      <c r="AH23" s="79">
        <v>1316</v>
      </c>
      <c r="AI23" s="79">
        <v>873</v>
      </c>
      <c r="AJ23" s="79"/>
      <c r="AK23" s="79" t="s">
        <v>1075</v>
      </c>
      <c r="AL23" s="79" t="s">
        <v>1144</v>
      </c>
      <c r="AM23" s="83" t="s">
        <v>1201</v>
      </c>
      <c r="AN23" s="79"/>
      <c r="AO23" s="81">
        <v>42732.874236111114</v>
      </c>
      <c r="AP23" s="83" t="s">
        <v>1259</v>
      </c>
      <c r="AQ23" s="79" t="b">
        <v>0</v>
      </c>
      <c r="AR23" s="79" t="b">
        <v>0</v>
      </c>
      <c r="AS23" s="79" t="b">
        <v>1</v>
      </c>
      <c r="AT23" s="79" t="s">
        <v>914</v>
      </c>
      <c r="AU23" s="79">
        <v>13</v>
      </c>
      <c r="AV23" s="83" t="s">
        <v>1312</v>
      </c>
      <c r="AW23" s="79" t="b">
        <v>0</v>
      </c>
      <c r="AX23" s="79" t="s">
        <v>1366</v>
      </c>
      <c r="AY23" s="83" t="s">
        <v>1381</v>
      </c>
      <c r="AZ23" s="79" t="s">
        <v>65</v>
      </c>
      <c r="BA23" s="79" t="str">
        <f>REPLACE(INDEX(GroupVertices[Group],MATCH(Vertices[[#This Row],[Vertex]],GroupVertices[Vertex],0)),1,1,"")</f>
        <v>2</v>
      </c>
      <c r="BB23" s="48"/>
      <c r="BC23" s="49"/>
      <c r="BD23" s="48"/>
      <c r="BE23" s="49"/>
      <c r="BF23" s="48"/>
      <c r="BG23" s="49"/>
      <c r="BH23" s="48"/>
      <c r="BI23" s="49"/>
      <c r="BJ23" s="48"/>
      <c r="BK23" s="48"/>
      <c r="BL23" s="48"/>
      <c r="BM23" s="48"/>
      <c r="BN23" s="48"/>
      <c r="BO23" s="2"/>
      <c r="BP23" s="3"/>
      <c r="BQ23" s="3"/>
      <c r="BR23" s="3"/>
      <c r="BS23" s="3"/>
    </row>
    <row r="24" spans="1:71" ht="41.45" customHeight="1">
      <c r="A24" s="65" t="s">
        <v>284</v>
      </c>
      <c r="C24" s="66"/>
      <c r="D24" s="66" t="s">
        <v>64</v>
      </c>
      <c r="E24" s="67">
        <v>162</v>
      </c>
      <c r="F24" s="69">
        <v>100</v>
      </c>
      <c r="G24" s="101" t="s">
        <v>1334</v>
      </c>
      <c r="H24" s="66"/>
      <c r="I24" s="70" t="s">
        <v>284</v>
      </c>
      <c r="J24" s="71"/>
      <c r="K24" s="71"/>
      <c r="L24" s="70" t="s">
        <v>284</v>
      </c>
      <c r="M24" s="74">
        <v>1</v>
      </c>
      <c r="N24" s="75">
        <v>4223.060546875</v>
      </c>
      <c r="O24" s="75">
        <v>1159.1231689453125</v>
      </c>
      <c r="P24" s="76"/>
      <c r="Q24" s="77"/>
      <c r="R24" s="77"/>
      <c r="S24" s="87"/>
      <c r="T24" s="48">
        <v>1</v>
      </c>
      <c r="U24" s="48">
        <v>0</v>
      </c>
      <c r="V24" s="49">
        <v>0</v>
      </c>
      <c r="W24" s="49">
        <v>0.006452</v>
      </c>
      <c r="X24" s="49">
        <v>0.005065</v>
      </c>
      <c r="Y24" s="49">
        <v>0.524322</v>
      </c>
      <c r="Z24" s="49">
        <v>0</v>
      </c>
      <c r="AA24" s="49">
        <v>0</v>
      </c>
      <c r="AB24" s="72">
        <v>18</v>
      </c>
      <c r="AC24" s="72"/>
      <c r="AD24" s="73"/>
      <c r="AE24" s="79" t="s">
        <v>1000</v>
      </c>
      <c r="AF24" s="79">
        <v>390</v>
      </c>
      <c r="AG24" s="79">
        <v>115</v>
      </c>
      <c r="AH24" s="79">
        <v>464</v>
      </c>
      <c r="AI24" s="79">
        <v>86</v>
      </c>
      <c r="AJ24" s="79"/>
      <c r="AK24" s="79" t="s">
        <v>1076</v>
      </c>
      <c r="AL24" s="79" t="s">
        <v>1145</v>
      </c>
      <c r="AM24" s="83" t="s">
        <v>1202</v>
      </c>
      <c r="AN24" s="79"/>
      <c r="AO24" s="81">
        <v>39859.12384259259</v>
      </c>
      <c r="AP24" s="83" t="s">
        <v>1260</v>
      </c>
      <c r="AQ24" s="79" t="b">
        <v>0</v>
      </c>
      <c r="AR24" s="79" t="b">
        <v>0</v>
      </c>
      <c r="AS24" s="79" t="b">
        <v>1</v>
      </c>
      <c r="AT24" s="79" t="s">
        <v>914</v>
      </c>
      <c r="AU24" s="79">
        <v>3</v>
      </c>
      <c r="AV24" s="83" t="s">
        <v>1314</v>
      </c>
      <c r="AW24" s="79" t="b">
        <v>0</v>
      </c>
      <c r="AX24" s="79" t="s">
        <v>1366</v>
      </c>
      <c r="AY24" s="83" t="s">
        <v>1382</v>
      </c>
      <c r="AZ24" s="79" t="s">
        <v>65</v>
      </c>
      <c r="BA24" s="79" t="str">
        <f>REPLACE(INDEX(GroupVertices[Group],MATCH(Vertices[[#This Row],[Vertex]],GroupVertices[Vertex],0)),1,1,"")</f>
        <v>2</v>
      </c>
      <c r="BB24" s="48"/>
      <c r="BC24" s="49"/>
      <c r="BD24" s="48"/>
      <c r="BE24" s="49"/>
      <c r="BF24" s="48"/>
      <c r="BG24" s="49"/>
      <c r="BH24" s="48"/>
      <c r="BI24" s="49"/>
      <c r="BJ24" s="48"/>
      <c r="BK24" s="48"/>
      <c r="BL24" s="48"/>
      <c r="BM24" s="48"/>
      <c r="BN24" s="48"/>
      <c r="BO24" s="2"/>
      <c r="BP24" s="3"/>
      <c r="BQ24" s="3"/>
      <c r="BR24" s="3"/>
      <c r="BS24" s="3"/>
    </row>
    <row r="25" spans="1:71" ht="41.45" customHeight="1">
      <c r="A25" s="65" t="s">
        <v>285</v>
      </c>
      <c r="C25" s="66"/>
      <c r="D25" s="66" t="s">
        <v>64</v>
      </c>
      <c r="E25" s="67">
        <v>162</v>
      </c>
      <c r="F25" s="69">
        <v>100</v>
      </c>
      <c r="G25" s="101" t="s">
        <v>1335</v>
      </c>
      <c r="H25" s="66"/>
      <c r="I25" s="70" t="s">
        <v>285</v>
      </c>
      <c r="J25" s="71"/>
      <c r="K25" s="71"/>
      <c r="L25" s="70" t="s">
        <v>285</v>
      </c>
      <c r="M25" s="74">
        <v>1</v>
      </c>
      <c r="N25" s="75">
        <v>5232.00732421875</v>
      </c>
      <c r="O25" s="75">
        <v>753.0326538085938</v>
      </c>
      <c r="P25" s="76"/>
      <c r="Q25" s="77"/>
      <c r="R25" s="77"/>
      <c r="S25" s="87"/>
      <c r="T25" s="48">
        <v>1</v>
      </c>
      <c r="U25" s="48">
        <v>0</v>
      </c>
      <c r="V25" s="49">
        <v>0</v>
      </c>
      <c r="W25" s="49">
        <v>0.006452</v>
      </c>
      <c r="X25" s="49">
        <v>0.005065</v>
      </c>
      <c r="Y25" s="49">
        <v>0.524322</v>
      </c>
      <c r="Z25" s="49">
        <v>0</v>
      </c>
      <c r="AA25" s="49">
        <v>0</v>
      </c>
      <c r="AB25" s="72">
        <v>19</v>
      </c>
      <c r="AC25" s="72"/>
      <c r="AD25" s="73"/>
      <c r="AE25" s="79" t="s">
        <v>1001</v>
      </c>
      <c r="AF25" s="79">
        <v>1</v>
      </c>
      <c r="AG25" s="79">
        <v>34</v>
      </c>
      <c r="AH25" s="79">
        <v>1</v>
      </c>
      <c r="AI25" s="79">
        <v>0</v>
      </c>
      <c r="AJ25" s="79"/>
      <c r="AK25" s="79" t="s">
        <v>1077</v>
      </c>
      <c r="AL25" s="79"/>
      <c r="AM25" s="79"/>
      <c r="AN25" s="79"/>
      <c r="AO25" s="81">
        <v>39478.5150462963</v>
      </c>
      <c r="AP25" s="79"/>
      <c r="AQ25" s="79" t="b">
        <v>0</v>
      </c>
      <c r="AR25" s="79" t="b">
        <v>0</v>
      </c>
      <c r="AS25" s="79" t="b">
        <v>0</v>
      </c>
      <c r="AT25" s="79" t="s">
        <v>914</v>
      </c>
      <c r="AU25" s="79">
        <v>5</v>
      </c>
      <c r="AV25" s="83" t="s">
        <v>1312</v>
      </c>
      <c r="AW25" s="79" t="b">
        <v>0</v>
      </c>
      <c r="AX25" s="79" t="s">
        <v>1366</v>
      </c>
      <c r="AY25" s="83" t="s">
        <v>1383</v>
      </c>
      <c r="AZ25" s="79" t="s">
        <v>65</v>
      </c>
      <c r="BA25" s="79" t="str">
        <f>REPLACE(INDEX(GroupVertices[Group],MATCH(Vertices[[#This Row],[Vertex]],GroupVertices[Vertex],0)),1,1,"")</f>
        <v>2</v>
      </c>
      <c r="BB25" s="48"/>
      <c r="BC25" s="49"/>
      <c r="BD25" s="48"/>
      <c r="BE25" s="49"/>
      <c r="BF25" s="48"/>
      <c r="BG25" s="49"/>
      <c r="BH25" s="48"/>
      <c r="BI25" s="49"/>
      <c r="BJ25" s="48"/>
      <c r="BK25" s="48"/>
      <c r="BL25" s="48"/>
      <c r="BM25" s="48"/>
      <c r="BN25" s="48"/>
      <c r="BO25" s="2"/>
      <c r="BP25" s="3"/>
      <c r="BQ25" s="3"/>
      <c r="BR25" s="3"/>
      <c r="BS25" s="3"/>
    </row>
    <row r="26" spans="1:71" ht="41.45" customHeight="1">
      <c r="A26" s="65" t="s">
        <v>286</v>
      </c>
      <c r="C26" s="66"/>
      <c r="D26" s="66" t="s">
        <v>64</v>
      </c>
      <c r="E26" s="67">
        <v>162</v>
      </c>
      <c r="F26" s="69">
        <v>100</v>
      </c>
      <c r="G26" s="101" t="s">
        <v>1336</v>
      </c>
      <c r="H26" s="66"/>
      <c r="I26" s="70" t="s">
        <v>286</v>
      </c>
      <c r="J26" s="71"/>
      <c r="K26" s="71"/>
      <c r="L26" s="70" t="s">
        <v>286</v>
      </c>
      <c r="M26" s="74">
        <v>1</v>
      </c>
      <c r="N26" s="75">
        <v>3693.084716796875</v>
      </c>
      <c r="O26" s="75">
        <v>4592.509765625</v>
      </c>
      <c r="P26" s="76"/>
      <c r="Q26" s="77"/>
      <c r="R26" s="77"/>
      <c r="S26" s="87"/>
      <c r="T26" s="48">
        <v>1</v>
      </c>
      <c r="U26" s="48">
        <v>0</v>
      </c>
      <c r="V26" s="49">
        <v>0</v>
      </c>
      <c r="W26" s="49">
        <v>0.006452</v>
      </c>
      <c r="X26" s="49">
        <v>0.005065</v>
      </c>
      <c r="Y26" s="49">
        <v>0.524322</v>
      </c>
      <c r="Z26" s="49">
        <v>0</v>
      </c>
      <c r="AA26" s="49">
        <v>0</v>
      </c>
      <c r="AB26" s="72">
        <v>20</v>
      </c>
      <c r="AC26" s="72"/>
      <c r="AD26" s="73"/>
      <c r="AE26" s="79" t="s">
        <v>1002</v>
      </c>
      <c r="AF26" s="79">
        <v>115</v>
      </c>
      <c r="AG26" s="79">
        <v>2749</v>
      </c>
      <c r="AH26" s="79">
        <v>5562</v>
      </c>
      <c r="AI26" s="79">
        <v>1415</v>
      </c>
      <c r="AJ26" s="79"/>
      <c r="AK26" s="79" t="s">
        <v>1078</v>
      </c>
      <c r="AL26" s="79" t="s">
        <v>1146</v>
      </c>
      <c r="AM26" s="83" t="s">
        <v>1203</v>
      </c>
      <c r="AN26" s="79"/>
      <c r="AO26" s="81">
        <v>39840.66888888889</v>
      </c>
      <c r="AP26" s="83" t="s">
        <v>1261</v>
      </c>
      <c r="AQ26" s="79" t="b">
        <v>0</v>
      </c>
      <c r="AR26" s="79" t="b">
        <v>0</v>
      </c>
      <c r="AS26" s="79" t="b">
        <v>0</v>
      </c>
      <c r="AT26" s="79" t="s">
        <v>914</v>
      </c>
      <c r="AU26" s="79">
        <v>95</v>
      </c>
      <c r="AV26" s="83" t="s">
        <v>1312</v>
      </c>
      <c r="AW26" s="79" t="b">
        <v>0</v>
      </c>
      <c r="AX26" s="79" t="s">
        <v>1366</v>
      </c>
      <c r="AY26" s="83" t="s">
        <v>1384</v>
      </c>
      <c r="AZ26" s="79" t="s">
        <v>65</v>
      </c>
      <c r="BA26" s="79" t="str">
        <f>REPLACE(INDEX(GroupVertices[Group],MATCH(Vertices[[#This Row],[Vertex]],GroupVertices[Vertex],0)),1,1,"")</f>
        <v>2</v>
      </c>
      <c r="BB26" s="48"/>
      <c r="BC26" s="49"/>
      <c r="BD26" s="48"/>
      <c r="BE26" s="49"/>
      <c r="BF26" s="48"/>
      <c r="BG26" s="49"/>
      <c r="BH26" s="48"/>
      <c r="BI26" s="49"/>
      <c r="BJ26" s="48"/>
      <c r="BK26" s="48"/>
      <c r="BL26" s="48"/>
      <c r="BM26" s="48"/>
      <c r="BN26" s="48"/>
      <c r="BO26" s="2"/>
      <c r="BP26" s="3"/>
      <c r="BQ26" s="3"/>
      <c r="BR26" s="3"/>
      <c r="BS26" s="3"/>
    </row>
    <row r="27" spans="1:71" ht="41.45" customHeight="1">
      <c r="A27" s="65" t="s">
        <v>287</v>
      </c>
      <c r="C27" s="66"/>
      <c r="D27" s="66" t="s">
        <v>64</v>
      </c>
      <c r="E27" s="67">
        <v>162</v>
      </c>
      <c r="F27" s="69">
        <v>100</v>
      </c>
      <c r="G27" s="101" t="s">
        <v>1337</v>
      </c>
      <c r="H27" s="66"/>
      <c r="I27" s="70" t="s">
        <v>287</v>
      </c>
      <c r="J27" s="71"/>
      <c r="K27" s="71"/>
      <c r="L27" s="70" t="s">
        <v>287</v>
      </c>
      <c r="M27" s="74">
        <v>1</v>
      </c>
      <c r="N27" s="75">
        <v>4689.50537109375</v>
      </c>
      <c r="O27" s="75">
        <v>9684.8955078125</v>
      </c>
      <c r="P27" s="76"/>
      <c r="Q27" s="77"/>
      <c r="R27" s="77"/>
      <c r="S27" s="87"/>
      <c r="T27" s="48">
        <v>1</v>
      </c>
      <c r="U27" s="48">
        <v>0</v>
      </c>
      <c r="V27" s="49">
        <v>0</v>
      </c>
      <c r="W27" s="49">
        <v>0.006452</v>
      </c>
      <c r="X27" s="49">
        <v>0.005065</v>
      </c>
      <c r="Y27" s="49">
        <v>0.524322</v>
      </c>
      <c r="Z27" s="49">
        <v>0</v>
      </c>
      <c r="AA27" s="49">
        <v>0</v>
      </c>
      <c r="AB27" s="72">
        <v>21</v>
      </c>
      <c r="AC27" s="72"/>
      <c r="AD27" s="73"/>
      <c r="AE27" s="79" t="s">
        <v>1003</v>
      </c>
      <c r="AF27" s="79">
        <v>130</v>
      </c>
      <c r="AG27" s="79">
        <v>2143</v>
      </c>
      <c r="AH27" s="79">
        <v>3471</v>
      </c>
      <c r="AI27" s="79">
        <v>229</v>
      </c>
      <c r="AJ27" s="79"/>
      <c r="AK27" s="79" t="s">
        <v>1079</v>
      </c>
      <c r="AL27" s="79" t="s">
        <v>1135</v>
      </c>
      <c r="AM27" s="83" t="s">
        <v>1204</v>
      </c>
      <c r="AN27" s="79"/>
      <c r="AO27" s="81">
        <v>39841.64082175926</v>
      </c>
      <c r="AP27" s="83" t="s">
        <v>1262</v>
      </c>
      <c r="AQ27" s="79" t="b">
        <v>0</v>
      </c>
      <c r="AR27" s="79" t="b">
        <v>0</v>
      </c>
      <c r="AS27" s="79" t="b">
        <v>1</v>
      </c>
      <c r="AT27" s="79" t="s">
        <v>914</v>
      </c>
      <c r="AU27" s="79">
        <v>69</v>
      </c>
      <c r="AV27" s="83" t="s">
        <v>1312</v>
      </c>
      <c r="AW27" s="79" t="b">
        <v>0</v>
      </c>
      <c r="AX27" s="79" t="s">
        <v>1366</v>
      </c>
      <c r="AY27" s="83" t="s">
        <v>1385</v>
      </c>
      <c r="AZ27" s="79" t="s">
        <v>65</v>
      </c>
      <c r="BA27" s="79" t="str">
        <f>REPLACE(INDEX(GroupVertices[Group],MATCH(Vertices[[#This Row],[Vertex]],GroupVertices[Vertex],0)),1,1,"")</f>
        <v>2</v>
      </c>
      <c r="BB27" s="48"/>
      <c r="BC27" s="49"/>
      <c r="BD27" s="48"/>
      <c r="BE27" s="49"/>
      <c r="BF27" s="48"/>
      <c r="BG27" s="49"/>
      <c r="BH27" s="48"/>
      <c r="BI27" s="49"/>
      <c r="BJ27" s="48"/>
      <c r="BK27" s="48"/>
      <c r="BL27" s="48"/>
      <c r="BM27" s="48"/>
      <c r="BN27" s="48"/>
      <c r="BO27" s="2"/>
      <c r="BP27" s="3"/>
      <c r="BQ27" s="3"/>
      <c r="BR27" s="3"/>
      <c r="BS27" s="3"/>
    </row>
    <row r="28" spans="1:71" ht="41.45" customHeight="1">
      <c r="A28" s="65" t="s">
        <v>288</v>
      </c>
      <c r="C28" s="66"/>
      <c r="D28" s="66" t="s">
        <v>64</v>
      </c>
      <c r="E28" s="67">
        <v>162</v>
      </c>
      <c r="F28" s="69">
        <v>100</v>
      </c>
      <c r="G28" s="101" t="s">
        <v>1338</v>
      </c>
      <c r="H28" s="66"/>
      <c r="I28" s="70" t="s">
        <v>288</v>
      </c>
      <c r="J28" s="71"/>
      <c r="K28" s="71"/>
      <c r="L28" s="70" t="s">
        <v>288</v>
      </c>
      <c r="M28" s="74">
        <v>1</v>
      </c>
      <c r="N28" s="75">
        <v>4182.52001953125</v>
      </c>
      <c r="O28" s="75">
        <v>4950.06005859375</v>
      </c>
      <c r="P28" s="76"/>
      <c r="Q28" s="77"/>
      <c r="R28" s="77"/>
      <c r="S28" s="87"/>
      <c r="T28" s="48">
        <v>1</v>
      </c>
      <c r="U28" s="48">
        <v>0</v>
      </c>
      <c r="V28" s="49">
        <v>0</v>
      </c>
      <c r="W28" s="49">
        <v>0.006452</v>
      </c>
      <c r="X28" s="49">
        <v>0.005065</v>
      </c>
      <c r="Y28" s="49">
        <v>0.524322</v>
      </c>
      <c r="Z28" s="49">
        <v>0</v>
      </c>
      <c r="AA28" s="49">
        <v>0</v>
      </c>
      <c r="AB28" s="72">
        <v>22</v>
      </c>
      <c r="AC28" s="72"/>
      <c r="AD28" s="73"/>
      <c r="AE28" s="79" t="s">
        <v>1004</v>
      </c>
      <c r="AF28" s="79">
        <v>587</v>
      </c>
      <c r="AG28" s="79">
        <v>7926</v>
      </c>
      <c r="AH28" s="79">
        <v>2457</v>
      </c>
      <c r="AI28" s="79">
        <v>437</v>
      </c>
      <c r="AJ28" s="79"/>
      <c r="AK28" s="79" t="s">
        <v>1080</v>
      </c>
      <c r="AL28" s="79" t="s">
        <v>1147</v>
      </c>
      <c r="AM28" s="83" t="s">
        <v>1205</v>
      </c>
      <c r="AN28" s="79"/>
      <c r="AO28" s="81">
        <v>39898.91869212963</v>
      </c>
      <c r="AP28" s="83" t="s">
        <v>1263</v>
      </c>
      <c r="AQ28" s="79" t="b">
        <v>0</v>
      </c>
      <c r="AR28" s="79" t="b">
        <v>0</v>
      </c>
      <c r="AS28" s="79" t="b">
        <v>0</v>
      </c>
      <c r="AT28" s="79" t="s">
        <v>914</v>
      </c>
      <c r="AU28" s="79">
        <v>114</v>
      </c>
      <c r="AV28" s="83" t="s">
        <v>1312</v>
      </c>
      <c r="AW28" s="79" t="b">
        <v>0</v>
      </c>
      <c r="AX28" s="79" t="s">
        <v>1366</v>
      </c>
      <c r="AY28" s="83" t="s">
        <v>1386</v>
      </c>
      <c r="AZ28" s="79" t="s">
        <v>65</v>
      </c>
      <c r="BA28" s="79" t="str">
        <f>REPLACE(INDEX(GroupVertices[Group],MATCH(Vertices[[#This Row],[Vertex]],GroupVertices[Vertex],0)),1,1,"")</f>
        <v>2</v>
      </c>
      <c r="BB28" s="48"/>
      <c r="BC28" s="49"/>
      <c r="BD28" s="48"/>
      <c r="BE28" s="49"/>
      <c r="BF28" s="48"/>
      <c r="BG28" s="49"/>
      <c r="BH28" s="48"/>
      <c r="BI28" s="49"/>
      <c r="BJ28" s="48"/>
      <c r="BK28" s="48"/>
      <c r="BL28" s="48"/>
      <c r="BM28" s="48"/>
      <c r="BN28" s="48"/>
      <c r="BO28" s="2"/>
      <c r="BP28" s="3"/>
      <c r="BQ28" s="3"/>
      <c r="BR28" s="3"/>
      <c r="BS28" s="3"/>
    </row>
    <row r="29" spans="1:71" ht="41.45" customHeight="1">
      <c r="A29" s="65" t="s">
        <v>253</v>
      </c>
      <c r="C29" s="66"/>
      <c r="D29" s="66" t="s">
        <v>64</v>
      </c>
      <c r="E29" s="67">
        <v>162</v>
      </c>
      <c r="F29" s="69">
        <v>100</v>
      </c>
      <c r="G29" s="101" t="s">
        <v>1339</v>
      </c>
      <c r="H29" s="66"/>
      <c r="I29" s="70" t="s">
        <v>253</v>
      </c>
      <c r="J29" s="71"/>
      <c r="K29" s="71"/>
      <c r="L29" s="70" t="s">
        <v>253</v>
      </c>
      <c r="M29" s="74">
        <v>1</v>
      </c>
      <c r="N29" s="75">
        <v>4102.96533203125</v>
      </c>
      <c r="O29" s="75">
        <v>8638.8046875</v>
      </c>
      <c r="P29" s="76"/>
      <c r="Q29" s="77"/>
      <c r="R29" s="77"/>
      <c r="S29" s="87"/>
      <c r="T29" s="48">
        <v>3</v>
      </c>
      <c r="U29" s="48">
        <v>1</v>
      </c>
      <c r="V29" s="49">
        <v>0</v>
      </c>
      <c r="W29" s="49">
        <v>0.008621</v>
      </c>
      <c r="X29" s="49">
        <v>0.027713</v>
      </c>
      <c r="Y29" s="49">
        <v>1.165082</v>
      </c>
      <c r="Z29" s="49">
        <v>0.5</v>
      </c>
      <c r="AA29" s="49">
        <v>0</v>
      </c>
      <c r="AB29" s="72">
        <v>23</v>
      </c>
      <c r="AC29" s="72"/>
      <c r="AD29" s="73"/>
      <c r="AE29" s="79" t="s">
        <v>1005</v>
      </c>
      <c r="AF29" s="79">
        <v>381</v>
      </c>
      <c r="AG29" s="79">
        <v>10946</v>
      </c>
      <c r="AH29" s="79">
        <v>3058</v>
      </c>
      <c r="AI29" s="79">
        <v>687</v>
      </c>
      <c r="AJ29" s="79"/>
      <c r="AK29" s="79" t="s">
        <v>1081</v>
      </c>
      <c r="AL29" s="79" t="s">
        <v>1136</v>
      </c>
      <c r="AM29" s="83" t="s">
        <v>1206</v>
      </c>
      <c r="AN29" s="79"/>
      <c r="AO29" s="81">
        <v>39909.849953703706</v>
      </c>
      <c r="AP29" s="83" t="s">
        <v>1264</v>
      </c>
      <c r="AQ29" s="79" t="b">
        <v>0</v>
      </c>
      <c r="AR29" s="79" t="b">
        <v>0</v>
      </c>
      <c r="AS29" s="79" t="b">
        <v>0</v>
      </c>
      <c r="AT29" s="79" t="s">
        <v>914</v>
      </c>
      <c r="AU29" s="79">
        <v>193</v>
      </c>
      <c r="AV29" s="83" t="s">
        <v>1312</v>
      </c>
      <c r="AW29" s="79" t="b">
        <v>0</v>
      </c>
      <c r="AX29" s="79" t="s">
        <v>1366</v>
      </c>
      <c r="AY29" s="83" t="s">
        <v>1387</v>
      </c>
      <c r="AZ29" s="79" t="s">
        <v>66</v>
      </c>
      <c r="BA29" s="79" t="str">
        <f>REPLACE(INDEX(GroupVertices[Group],MATCH(Vertices[[#This Row],[Vertex]],GroupVertices[Vertex],0)),1,1,"")</f>
        <v>2</v>
      </c>
      <c r="BB29" s="48"/>
      <c r="BC29" s="49"/>
      <c r="BD29" s="48"/>
      <c r="BE29" s="49"/>
      <c r="BF29" s="48"/>
      <c r="BG29" s="49"/>
      <c r="BH29" s="48"/>
      <c r="BI29" s="49"/>
      <c r="BJ29" s="48"/>
      <c r="BK29" s="121" t="s">
        <v>879</v>
      </c>
      <c r="BL29" s="121" t="s">
        <v>879</v>
      </c>
      <c r="BM29" s="121" t="s">
        <v>879</v>
      </c>
      <c r="BN29" s="121" t="s">
        <v>879</v>
      </c>
      <c r="BO29" s="2"/>
      <c r="BP29" s="3"/>
      <c r="BQ29" s="3"/>
      <c r="BR29" s="3"/>
      <c r="BS29" s="3"/>
    </row>
    <row r="30" spans="1:71" ht="41.45" customHeight="1">
      <c r="A30" s="65" t="s">
        <v>289</v>
      </c>
      <c r="C30" s="66"/>
      <c r="D30" s="66" t="s">
        <v>64</v>
      </c>
      <c r="E30" s="67">
        <v>162</v>
      </c>
      <c r="F30" s="69">
        <v>100</v>
      </c>
      <c r="G30" s="101" t="s">
        <v>1340</v>
      </c>
      <c r="H30" s="66"/>
      <c r="I30" s="70" t="s">
        <v>289</v>
      </c>
      <c r="J30" s="71"/>
      <c r="K30" s="71"/>
      <c r="L30" s="70" t="s">
        <v>289</v>
      </c>
      <c r="M30" s="74">
        <v>1</v>
      </c>
      <c r="N30" s="75">
        <v>6945.81982421875</v>
      </c>
      <c r="O30" s="75">
        <v>8826.3427734375</v>
      </c>
      <c r="P30" s="76"/>
      <c r="Q30" s="77"/>
      <c r="R30" s="77"/>
      <c r="S30" s="87"/>
      <c r="T30" s="48">
        <v>1</v>
      </c>
      <c r="U30" s="48">
        <v>0</v>
      </c>
      <c r="V30" s="49">
        <v>0</v>
      </c>
      <c r="W30" s="49">
        <v>0.2</v>
      </c>
      <c r="X30" s="49">
        <v>0</v>
      </c>
      <c r="Y30" s="49">
        <v>0.693689</v>
      </c>
      <c r="Z30" s="49">
        <v>0</v>
      </c>
      <c r="AA30" s="49">
        <v>0</v>
      </c>
      <c r="AB30" s="72">
        <v>26</v>
      </c>
      <c r="AC30" s="72"/>
      <c r="AD30" s="73"/>
      <c r="AE30" s="79" t="s">
        <v>1008</v>
      </c>
      <c r="AF30" s="79">
        <v>1464</v>
      </c>
      <c r="AG30" s="79">
        <v>1589</v>
      </c>
      <c r="AH30" s="79">
        <v>340</v>
      </c>
      <c r="AI30" s="79">
        <v>1</v>
      </c>
      <c r="AJ30" s="79"/>
      <c r="AK30" s="79" t="s">
        <v>1084</v>
      </c>
      <c r="AL30" s="79" t="s">
        <v>1149</v>
      </c>
      <c r="AM30" s="83" t="s">
        <v>1209</v>
      </c>
      <c r="AN30" s="79"/>
      <c r="AO30" s="81">
        <v>41933.803298611114</v>
      </c>
      <c r="AP30" s="83" t="s">
        <v>1265</v>
      </c>
      <c r="AQ30" s="79" t="b">
        <v>0</v>
      </c>
      <c r="AR30" s="79" t="b">
        <v>0</v>
      </c>
      <c r="AS30" s="79" t="b">
        <v>0</v>
      </c>
      <c r="AT30" s="79" t="s">
        <v>914</v>
      </c>
      <c r="AU30" s="79">
        <v>20</v>
      </c>
      <c r="AV30" s="83" t="s">
        <v>1312</v>
      </c>
      <c r="AW30" s="79" t="b">
        <v>0</v>
      </c>
      <c r="AX30" s="79" t="s">
        <v>1366</v>
      </c>
      <c r="AY30" s="83" t="s">
        <v>1390</v>
      </c>
      <c r="AZ30" s="79" t="s">
        <v>65</v>
      </c>
      <c r="BA30" s="79" t="str">
        <f>REPLACE(INDEX(GroupVertices[Group],MATCH(Vertices[[#This Row],[Vertex]],GroupVertices[Vertex],0)),1,1,"")</f>
        <v>5</v>
      </c>
      <c r="BB30" s="48"/>
      <c r="BC30" s="49"/>
      <c r="BD30" s="48"/>
      <c r="BE30" s="49"/>
      <c r="BF30" s="48"/>
      <c r="BG30" s="49"/>
      <c r="BH30" s="48"/>
      <c r="BI30" s="49"/>
      <c r="BJ30" s="48"/>
      <c r="BK30" s="48"/>
      <c r="BL30" s="48"/>
      <c r="BM30" s="48"/>
      <c r="BN30" s="48"/>
      <c r="BO30" s="2"/>
      <c r="BP30" s="3"/>
      <c r="BQ30" s="3"/>
      <c r="BR30" s="3"/>
      <c r="BS30" s="3"/>
    </row>
    <row r="31" spans="1:71" ht="41.45" customHeight="1">
      <c r="A31" s="65" t="s">
        <v>290</v>
      </c>
      <c r="C31" s="66"/>
      <c r="D31" s="66" t="s">
        <v>64</v>
      </c>
      <c r="E31" s="67">
        <v>162</v>
      </c>
      <c r="F31" s="69">
        <v>100</v>
      </c>
      <c r="G31" s="101" t="s">
        <v>1341</v>
      </c>
      <c r="H31" s="66"/>
      <c r="I31" s="70" t="s">
        <v>290</v>
      </c>
      <c r="J31" s="71"/>
      <c r="K31" s="71"/>
      <c r="L31" s="70" t="s">
        <v>290</v>
      </c>
      <c r="M31" s="74">
        <v>1</v>
      </c>
      <c r="N31" s="75">
        <v>6373.763671875</v>
      </c>
      <c r="O31" s="75">
        <v>8826.3427734375</v>
      </c>
      <c r="P31" s="76"/>
      <c r="Q31" s="77"/>
      <c r="R31" s="77"/>
      <c r="S31" s="87"/>
      <c r="T31" s="48">
        <v>1</v>
      </c>
      <c r="U31" s="48">
        <v>0</v>
      </c>
      <c r="V31" s="49">
        <v>0</v>
      </c>
      <c r="W31" s="49">
        <v>0.2</v>
      </c>
      <c r="X31" s="49">
        <v>0</v>
      </c>
      <c r="Y31" s="49">
        <v>0.693689</v>
      </c>
      <c r="Z31" s="49">
        <v>0</v>
      </c>
      <c r="AA31" s="49">
        <v>0</v>
      </c>
      <c r="AB31" s="72">
        <v>27</v>
      </c>
      <c r="AC31" s="72"/>
      <c r="AD31" s="73"/>
      <c r="AE31" s="79" t="s">
        <v>1009</v>
      </c>
      <c r="AF31" s="79">
        <v>0</v>
      </c>
      <c r="AG31" s="79">
        <v>6256</v>
      </c>
      <c r="AH31" s="79">
        <v>0</v>
      </c>
      <c r="AI31" s="79">
        <v>0</v>
      </c>
      <c r="AJ31" s="79"/>
      <c r="AK31" s="79" t="s">
        <v>1085</v>
      </c>
      <c r="AL31" s="79" t="s">
        <v>1150</v>
      </c>
      <c r="AM31" s="83" t="s">
        <v>1210</v>
      </c>
      <c r="AN31" s="79"/>
      <c r="AO31" s="81">
        <v>39842.19207175926</v>
      </c>
      <c r="AP31" s="79"/>
      <c r="AQ31" s="79" t="b">
        <v>0</v>
      </c>
      <c r="AR31" s="79" t="b">
        <v>0</v>
      </c>
      <c r="AS31" s="79" t="b">
        <v>0</v>
      </c>
      <c r="AT31" s="79" t="s">
        <v>914</v>
      </c>
      <c r="AU31" s="79">
        <v>113</v>
      </c>
      <c r="AV31" s="83" t="s">
        <v>1312</v>
      </c>
      <c r="AW31" s="79" t="b">
        <v>0</v>
      </c>
      <c r="AX31" s="79" t="s">
        <v>1366</v>
      </c>
      <c r="AY31" s="83" t="s">
        <v>1391</v>
      </c>
      <c r="AZ31" s="79" t="s">
        <v>65</v>
      </c>
      <c r="BA31" s="79" t="str">
        <f>REPLACE(INDEX(GroupVertices[Group],MATCH(Vertices[[#This Row],[Vertex]],GroupVertices[Vertex],0)),1,1,"")</f>
        <v>5</v>
      </c>
      <c r="BB31" s="48"/>
      <c r="BC31" s="49"/>
      <c r="BD31" s="48"/>
      <c r="BE31" s="49"/>
      <c r="BF31" s="48"/>
      <c r="BG31" s="49"/>
      <c r="BH31" s="48"/>
      <c r="BI31" s="49"/>
      <c r="BJ31" s="48"/>
      <c r="BK31" s="48"/>
      <c r="BL31" s="48"/>
      <c r="BM31" s="48"/>
      <c r="BN31" s="48"/>
      <c r="BO31" s="2"/>
      <c r="BP31" s="3"/>
      <c r="BQ31" s="3"/>
      <c r="BR31" s="3"/>
      <c r="BS31" s="3"/>
    </row>
    <row r="32" spans="1:71" ht="41.45" customHeight="1">
      <c r="A32" s="65" t="s">
        <v>291</v>
      </c>
      <c r="C32" s="66"/>
      <c r="D32" s="66" t="s">
        <v>64</v>
      </c>
      <c r="E32" s="67">
        <v>162</v>
      </c>
      <c r="F32" s="69">
        <v>100</v>
      </c>
      <c r="G32" s="101" t="s">
        <v>1342</v>
      </c>
      <c r="H32" s="66"/>
      <c r="I32" s="70" t="s">
        <v>291</v>
      </c>
      <c r="J32" s="71"/>
      <c r="K32" s="71"/>
      <c r="L32" s="70" t="s">
        <v>291</v>
      </c>
      <c r="M32" s="74">
        <v>1</v>
      </c>
      <c r="N32" s="75">
        <v>6373.763671875</v>
      </c>
      <c r="O32" s="75">
        <v>7109.23681640625</v>
      </c>
      <c r="P32" s="76"/>
      <c r="Q32" s="77"/>
      <c r="R32" s="77"/>
      <c r="S32" s="87"/>
      <c r="T32" s="48">
        <v>1</v>
      </c>
      <c r="U32" s="48">
        <v>0</v>
      </c>
      <c r="V32" s="49">
        <v>0</v>
      </c>
      <c r="W32" s="49">
        <v>0.2</v>
      </c>
      <c r="X32" s="49">
        <v>0</v>
      </c>
      <c r="Y32" s="49">
        <v>0.693689</v>
      </c>
      <c r="Z32" s="49">
        <v>0</v>
      </c>
      <c r="AA32" s="49">
        <v>0</v>
      </c>
      <c r="AB32" s="72">
        <v>28</v>
      </c>
      <c r="AC32" s="72"/>
      <c r="AD32" s="73"/>
      <c r="AE32" s="79" t="s">
        <v>1010</v>
      </c>
      <c r="AF32" s="79">
        <v>1013</v>
      </c>
      <c r="AG32" s="79">
        <v>921</v>
      </c>
      <c r="AH32" s="79">
        <v>2876</v>
      </c>
      <c r="AI32" s="79">
        <v>4931</v>
      </c>
      <c r="AJ32" s="79"/>
      <c r="AK32" s="79" t="s">
        <v>1086</v>
      </c>
      <c r="AL32" s="79" t="s">
        <v>1151</v>
      </c>
      <c r="AM32" s="83" t="s">
        <v>1211</v>
      </c>
      <c r="AN32" s="79"/>
      <c r="AO32" s="81">
        <v>42405.62305555555</v>
      </c>
      <c r="AP32" s="79"/>
      <c r="AQ32" s="79" t="b">
        <v>1</v>
      </c>
      <c r="AR32" s="79" t="b">
        <v>0</v>
      </c>
      <c r="AS32" s="79" t="b">
        <v>1</v>
      </c>
      <c r="AT32" s="79" t="s">
        <v>914</v>
      </c>
      <c r="AU32" s="79">
        <v>8</v>
      </c>
      <c r="AV32" s="79"/>
      <c r="AW32" s="79" t="b">
        <v>0</v>
      </c>
      <c r="AX32" s="79" t="s">
        <v>1366</v>
      </c>
      <c r="AY32" s="83" t="s">
        <v>1392</v>
      </c>
      <c r="AZ32" s="79" t="s">
        <v>65</v>
      </c>
      <c r="BA32" s="79" t="str">
        <f>REPLACE(INDEX(GroupVertices[Group],MATCH(Vertices[[#This Row],[Vertex]],GroupVertices[Vertex],0)),1,1,"")</f>
        <v>5</v>
      </c>
      <c r="BB32" s="48"/>
      <c r="BC32" s="49"/>
      <c r="BD32" s="48"/>
      <c r="BE32" s="49"/>
      <c r="BF32" s="48"/>
      <c r="BG32" s="49"/>
      <c r="BH32" s="48"/>
      <c r="BI32" s="49"/>
      <c r="BJ32" s="48"/>
      <c r="BK32" s="48"/>
      <c r="BL32" s="48"/>
      <c r="BM32" s="48"/>
      <c r="BN32" s="48"/>
      <c r="BO32" s="2"/>
      <c r="BP32" s="3"/>
      <c r="BQ32" s="3"/>
      <c r="BR32" s="3"/>
      <c r="BS32" s="3"/>
    </row>
    <row r="33" spans="1:71" ht="41.45" customHeight="1">
      <c r="A33" s="65" t="s">
        <v>235</v>
      </c>
      <c r="C33" s="66"/>
      <c r="D33" s="66" t="s">
        <v>64</v>
      </c>
      <c r="E33" s="67">
        <v>162</v>
      </c>
      <c r="F33" s="69">
        <v>100</v>
      </c>
      <c r="G33" s="101" t="s">
        <v>557</v>
      </c>
      <c r="H33" s="66"/>
      <c r="I33" s="70" t="s">
        <v>235</v>
      </c>
      <c r="J33" s="71"/>
      <c r="K33" s="71"/>
      <c r="L33" s="70" t="s">
        <v>235</v>
      </c>
      <c r="M33" s="74">
        <v>1</v>
      </c>
      <c r="N33" s="75">
        <v>7677.5185546875</v>
      </c>
      <c r="O33" s="75">
        <v>7109.23681640625</v>
      </c>
      <c r="P33" s="76"/>
      <c r="Q33" s="77"/>
      <c r="R33" s="77"/>
      <c r="S33" s="87"/>
      <c r="T33" s="48">
        <v>1</v>
      </c>
      <c r="U33" s="48">
        <v>1</v>
      </c>
      <c r="V33" s="49">
        <v>0</v>
      </c>
      <c r="W33" s="49">
        <v>0</v>
      </c>
      <c r="X33" s="49">
        <v>0</v>
      </c>
      <c r="Y33" s="49">
        <v>0.999993</v>
      </c>
      <c r="Z33" s="49">
        <v>0</v>
      </c>
      <c r="AA33" s="49" t="s">
        <v>1514</v>
      </c>
      <c r="AB33" s="72">
        <v>29</v>
      </c>
      <c r="AC33" s="72"/>
      <c r="AD33" s="73"/>
      <c r="AE33" s="79" t="s">
        <v>1011</v>
      </c>
      <c r="AF33" s="79">
        <v>45</v>
      </c>
      <c r="AG33" s="79">
        <v>9</v>
      </c>
      <c r="AH33" s="79">
        <v>419</v>
      </c>
      <c r="AI33" s="79">
        <v>7</v>
      </c>
      <c r="AJ33" s="79"/>
      <c r="AK33" s="79"/>
      <c r="AL33" s="79"/>
      <c r="AM33" s="79"/>
      <c r="AN33" s="79"/>
      <c r="AO33" s="81">
        <v>42269.50883101852</v>
      </c>
      <c r="AP33" s="79"/>
      <c r="AQ33" s="79" t="b">
        <v>1</v>
      </c>
      <c r="AR33" s="79" t="b">
        <v>1</v>
      </c>
      <c r="AS33" s="79" t="b">
        <v>0</v>
      </c>
      <c r="AT33" s="79" t="s">
        <v>914</v>
      </c>
      <c r="AU33" s="79">
        <v>0</v>
      </c>
      <c r="AV33" s="83" t="s">
        <v>1312</v>
      </c>
      <c r="AW33" s="79" t="b">
        <v>0</v>
      </c>
      <c r="AX33" s="79" t="s">
        <v>1366</v>
      </c>
      <c r="AY33" s="83" t="s">
        <v>1393</v>
      </c>
      <c r="AZ33" s="79" t="s">
        <v>66</v>
      </c>
      <c r="BA33" s="79" t="str">
        <f>REPLACE(INDEX(GroupVertices[Group],MATCH(Vertices[[#This Row],[Vertex]],GroupVertices[Vertex],0)),1,1,"")</f>
        <v>6</v>
      </c>
      <c r="BB33" s="48"/>
      <c r="BC33" s="49"/>
      <c r="BD33" s="48"/>
      <c r="BE33" s="49"/>
      <c r="BF33" s="48"/>
      <c r="BG33" s="49"/>
      <c r="BH33" s="48"/>
      <c r="BI33" s="49"/>
      <c r="BJ33" s="48"/>
      <c r="BK33" s="121" t="s">
        <v>879</v>
      </c>
      <c r="BL33" s="121" t="s">
        <v>879</v>
      </c>
      <c r="BM33" s="121" t="s">
        <v>879</v>
      </c>
      <c r="BN33" s="121" t="s">
        <v>879</v>
      </c>
      <c r="BO33" s="2"/>
      <c r="BP33" s="3"/>
      <c r="BQ33" s="3"/>
      <c r="BR33" s="3"/>
      <c r="BS33" s="3"/>
    </row>
    <row r="34" spans="1:71" ht="41.45" customHeight="1">
      <c r="A34" s="65" t="s">
        <v>236</v>
      </c>
      <c r="C34" s="66"/>
      <c r="D34" s="66" t="s">
        <v>64</v>
      </c>
      <c r="E34" s="67">
        <v>162</v>
      </c>
      <c r="F34" s="69">
        <v>100</v>
      </c>
      <c r="G34" s="101" t="s">
        <v>558</v>
      </c>
      <c r="H34" s="66"/>
      <c r="I34" s="70" t="s">
        <v>236</v>
      </c>
      <c r="J34" s="71"/>
      <c r="K34" s="71"/>
      <c r="L34" s="70" t="s">
        <v>236</v>
      </c>
      <c r="M34" s="74">
        <v>1</v>
      </c>
      <c r="N34" s="75">
        <v>8067.314453125</v>
      </c>
      <c r="O34" s="75">
        <v>2709.153076171875</v>
      </c>
      <c r="P34" s="76"/>
      <c r="Q34" s="77"/>
      <c r="R34" s="77"/>
      <c r="S34" s="87"/>
      <c r="T34" s="48">
        <v>1</v>
      </c>
      <c r="U34" s="48">
        <v>2</v>
      </c>
      <c r="V34" s="49">
        <v>0</v>
      </c>
      <c r="W34" s="49">
        <v>1</v>
      </c>
      <c r="X34" s="49">
        <v>0</v>
      </c>
      <c r="Y34" s="49">
        <v>1.298236</v>
      </c>
      <c r="Z34" s="49">
        <v>0</v>
      </c>
      <c r="AA34" s="49">
        <v>0</v>
      </c>
      <c r="AB34" s="72">
        <v>30</v>
      </c>
      <c r="AC34" s="72"/>
      <c r="AD34" s="73"/>
      <c r="AE34" s="79" t="s">
        <v>1012</v>
      </c>
      <c r="AF34" s="79">
        <v>0</v>
      </c>
      <c r="AG34" s="79">
        <v>570</v>
      </c>
      <c r="AH34" s="79">
        <v>1185</v>
      </c>
      <c r="AI34" s="79">
        <v>88</v>
      </c>
      <c r="AJ34" s="79"/>
      <c r="AK34" s="79"/>
      <c r="AL34" s="79" t="s">
        <v>1152</v>
      </c>
      <c r="AM34" s="83" t="s">
        <v>1212</v>
      </c>
      <c r="AN34" s="79"/>
      <c r="AO34" s="81">
        <v>39995.323912037034</v>
      </c>
      <c r="AP34" s="83" t="s">
        <v>1266</v>
      </c>
      <c r="AQ34" s="79" t="b">
        <v>0</v>
      </c>
      <c r="AR34" s="79" t="b">
        <v>0</v>
      </c>
      <c r="AS34" s="79" t="b">
        <v>0</v>
      </c>
      <c r="AT34" s="79" t="s">
        <v>916</v>
      </c>
      <c r="AU34" s="79">
        <v>25</v>
      </c>
      <c r="AV34" s="83" t="s">
        <v>1312</v>
      </c>
      <c r="AW34" s="79" t="b">
        <v>0</v>
      </c>
      <c r="AX34" s="79" t="s">
        <v>1366</v>
      </c>
      <c r="AY34" s="83" t="s">
        <v>1394</v>
      </c>
      <c r="AZ34" s="79" t="s">
        <v>66</v>
      </c>
      <c r="BA34" s="79" t="str">
        <f>REPLACE(INDEX(GroupVertices[Group],MATCH(Vertices[[#This Row],[Vertex]],GroupVertices[Vertex],0)),1,1,"")</f>
        <v>13</v>
      </c>
      <c r="BB34" s="48"/>
      <c r="BC34" s="49"/>
      <c r="BD34" s="48"/>
      <c r="BE34" s="49"/>
      <c r="BF34" s="48"/>
      <c r="BG34" s="49"/>
      <c r="BH34" s="48"/>
      <c r="BI34" s="49"/>
      <c r="BJ34" s="48"/>
      <c r="BK34" s="121" t="s">
        <v>879</v>
      </c>
      <c r="BL34" s="121" t="s">
        <v>879</v>
      </c>
      <c r="BM34" s="121" t="s">
        <v>879</v>
      </c>
      <c r="BN34" s="121" t="s">
        <v>879</v>
      </c>
      <c r="BO34" s="2"/>
      <c r="BP34" s="3"/>
      <c r="BQ34" s="3"/>
      <c r="BR34" s="3"/>
      <c r="BS34" s="3"/>
    </row>
    <row r="35" spans="1:71" ht="41.45" customHeight="1">
      <c r="A35" s="65" t="s">
        <v>292</v>
      </c>
      <c r="C35" s="66"/>
      <c r="D35" s="66" t="s">
        <v>64</v>
      </c>
      <c r="E35" s="67">
        <v>162</v>
      </c>
      <c r="F35" s="69">
        <v>100</v>
      </c>
      <c r="G35" s="101" t="s">
        <v>1343</v>
      </c>
      <c r="H35" s="66"/>
      <c r="I35" s="70" t="s">
        <v>292</v>
      </c>
      <c r="J35" s="71"/>
      <c r="K35" s="71"/>
      <c r="L35" s="70" t="s">
        <v>292</v>
      </c>
      <c r="M35" s="74">
        <v>1</v>
      </c>
      <c r="N35" s="75">
        <v>8067.314453125</v>
      </c>
      <c r="O35" s="75">
        <v>3541.530517578125</v>
      </c>
      <c r="P35" s="76"/>
      <c r="Q35" s="77"/>
      <c r="R35" s="77"/>
      <c r="S35" s="87"/>
      <c r="T35" s="48">
        <v>1</v>
      </c>
      <c r="U35" s="48">
        <v>0</v>
      </c>
      <c r="V35" s="49">
        <v>0</v>
      </c>
      <c r="W35" s="49">
        <v>1</v>
      </c>
      <c r="X35" s="49">
        <v>0</v>
      </c>
      <c r="Y35" s="49">
        <v>0.70175</v>
      </c>
      <c r="Z35" s="49">
        <v>0</v>
      </c>
      <c r="AA35" s="49">
        <v>0</v>
      </c>
      <c r="AB35" s="72">
        <v>31</v>
      </c>
      <c r="AC35" s="72"/>
      <c r="AD35" s="73"/>
      <c r="AE35" s="79" t="s">
        <v>1013</v>
      </c>
      <c r="AF35" s="79">
        <v>237</v>
      </c>
      <c r="AG35" s="79">
        <v>588</v>
      </c>
      <c r="AH35" s="79">
        <v>743</v>
      </c>
      <c r="AI35" s="79">
        <v>19</v>
      </c>
      <c r="AJ35" s="79"/>
      <c r="AK35" s="79" t="s">
        <v>1087</v>
      </c>
      <c r="AL35" s="79" t="s">
        <v>1153</v>
      </c>
      <c r="AM35" s="83" t="s">
        <v>1213</v>
      </c>
      <c r="AN35" s="79"/>
      <c r="AO35" s="81">
        <v>40584.438252314816</v>
      </c>
      <c r="AP35" s="83" t="s">
        <v>1267</v>
      </c>
      <c r="AQ35" s="79" t="b">
        <v>0</v>
      </c>
      <c r="AR35" s="79" t="b">
        <v>0</v>
      </c>
      <c r="AS35" s="79" t="b">
        <v>0</v>
      </c>
      <c r="AT35" s="79" t="s">
        <v>916</v>
      </c>
      <c r="AU35" s="79">
        <v>18</v>
      </c>
      <c r="AV35" s="83" t="s">
        <v>1311</v>
      </c>
      <c r="AW35" s="79" t="b">
        <v>0</v>
      </c>
      <c r="AX35" s="79" t="s">
        <v>1366</v>
      </c>
      <c r="AY35" s="83" t="s">
        <v>1395</v>
      </c>
      <c r="AZ35" s="79" t="s">
        <v>65</v>
      </c>
      <c r="BA35" s="79" t="str">
        <f>REPLACE(INDEX(GroupVertices[Group],MATCH(Vertices[[#This Row],[Vertex]],GroupVertices[Vertex],0)),1,1,"")</f>
        <v>13</v>
      </c>
      <c r="BB35" s="48"/>
      <c r="BC35" s="49"/>
      <c r="BD35" s="48"/>
      <c r="BE35" s="49"/>
      <c r="BF35" s="48"/>
      <c r="BG35" s="49"/>
      <c r="BH35" s="48"/>
      <c r="BI35" s="49"/>
      <c r="BJ35" s="48"/>
      <c r="BK35" s="48"/>
      <c r="BL35" s="48"/>
      <c r="BM35" s="48"/>
      <c r="BN35" s="48"/>
      <c r="BO35" s="2"/>
      <c r="BP35" s="3"/>
      <c r="BQ35" s="3"/>
      <c r="BR35" s="3"/>
      <c r="BS35" s="3"/>
    </row>
    <row r="36" spans="1:71" ht="41.45" customHeight="1">
      <c r="A36" s="65" t="s">
        <v>237</v>
      </c>
      <c r="C36" s="66"/>
      <c r="D36" s="66" t="s">
        <v>64</v>
      </c>
      <c r="E36" s="67">
        <v>162</v>
      </c>
      <c r="F36" s="69">
        <v>100</v>
      </c>
      <c r="G36" s="101" t="s">
        <v>559</v>
      </c>
      <c r="H36" s="66"/>
      <c r="I36" s="70" t="s">
        <v>237</v>
      </c>
      <c r="J36" s="71"/>
      <c r="K36" s="71"/>
      <c r="L36" s="70" t="s">
        <v>237</v>
      </c>
      <c r="M36" s="74">
        <v>1</v>
      </c>
      <c r="N36" s="75">
        <v>9301.890625</v>
      </c>
      <c r="O36" s="75">
        <v>4688.0126953125</v>
      </c>
      <c r="P36" s="76"/>
      <c r="Q36" s="77"/>
      <c r="R36" s="77"/>
      <c r="S36" s="87"/>
      <c r="T36" s="48">
        <v>0</v>
      </c>
      <c r="U36" s="48">
        <v>1</v>
      </c>
      <c r="V36" s="49">
        <v>0</v>
      </c>
      <c r="W36" s="49">
        <v>1</v>
      </c>
      <c r="X36" s="49">
        <v>0</v>
      </c>
      <c r="Y36" s="49">
        <v>0.999993</v>
      </c>
      <c r="Z36" s="49">
        <v>0</v>
      </c>
      <c r="AA36" s="49">
        <v>0</v>
      </c>
      <c r="AB36" s="72">
        <v>32</v>
      </c>
      <c r="AC36" s="72"/>
      <c r="AD36" s="73"/>
      <c r="AE36" s="79" t="s">
        <v>1014</v>
      </c>
      <c r="AF36" s="79">
        <v>310</v>
      </c>
      <c r="AG36" s="79">
        <v>249</v>
      </c>
      <c r="AH36" s="79">
        <v>4735</v>
      </c>
      <c r="AI36" s="79">
        <v>1331</v>
      </c>
      <c r="AJ36" s="79"/>
      <c r="AK36" s="79" t="s">
        <v>1088</v>
      </c>
      <c r="AL36" s="79" t="s">
        <v>943</v>
      </c>
      <c r="AM36" s="83" t="s">
        <v>1214</v>
      </c>
      <c r="AN36" s="79"/>
      <c r="AO36" s="81">
        <v>39943.78255787037</v>
      </c>
      <c r="AP36" s="79"/>
      <c r="AQ36" s="79" t="b">
        <v>0</v>
      </c>
      <c r="AR36" s="79" t="b">
        <v>0</v>
      </c>
      <c r="AS36" s="79" t="b">
        <v>0</v>
      </c>
      <c r="AT36" s="79" t="s">
        <v>914</v>
      </c>
      <c r="AU36" s="79">
        <v>8</v>
      </c>
      <c r="AV36" s="83" t="s">
        <v>1313</v>
      </c>
      <c r="AW36" s="79" t="b">
        <v>0</v>
      </c>
      <c r="AX36" s="79" t="s">
        <v>1366</v>
      </c>
      <c r="AY36" s="83" t="s">
        <v>1396</v>
      </c>
      <c r="AZ36" s="79" t="s">
        <v>66</v>
      </c>
      <c r="BA36" s="79" t="str">
        <f>REPLACE(INDEX(GroupVertices[Group],MATCH(Vertices[[#This Row],[Vertex]],GroupVertices[Vertex],0)),1,1,"")</f>
        <v>12</v>
      </c>
      <c r="BB36" s="48"/>
      <c r="BC36" s="49"/>
      <c r="BD36" s="48"/>
      <c r="BE36" s="49"/>
      <c r="BF36" s="48"/>
      <c r="BG36" s="49"/>
      <c r="BH36" s="48"/>
      <c r="BI36" s="49"/>
      <c r="BJ36" s="48"/>
      <c r="BK36" s="121" t="s">
        <v>879</v>
      </c>
      <c r="BL36" s="121" t="s">
        <v>879</v>
      </c>
      <c r="BM36" s="121" t="s">
        <v>879</v>
      </c>
      <c r="BN36" s="121" t="s">
        <v>879</v>
      </c>
      <c r="BO36" s="2"/>
      <c r="BP36" s="3"/>
      <c r="BQ36" s="3"/>
      <c r="BR36" s="3"/>
      <c r="BS36" s="3"/>
    </row>
    <row r="37" spans="1:71" ht="41.45" customHeight="1">
      <c r="A37" s="65" t="s">
        <v>293</v>
      </c>
      <c r="C37" s="66"/>
      <c r="D37" s="66" t="s">
        <v>64</v>
      </c>
      <c r="E37" s="67">
        <v>162</v>
      </c>
      <c r="F37" s="69">
        <v>100</v>
      </c>
      <c r="G37" s="101" t="s">
        <v>1344</v>
      </c>
      <c r="H37" s="66"/>
      <c r="I37" s="70" t="s">
        <v>293</v>
      </c>
      <c r="J37" s="71"/>
      <c r="K37" s="71"/>
      <c r="L37" s="70" t="s">
        <v>293</v>
      </c>
      <c r="M37" s="74">
        <v>1</v>
      </c>
      <c r="N37" s="75">
        <v>9301.890625</v>
      </c>
      <c r="O37" s="75">
        <v>5520.390625</v>
      </c>
      <c r="P37" s="76"/>
      <c r="Q37" s="77"/>
      <c r="R37" s="77"/>
      <c r="S37" s="87"/>
      <c r="T37" s="48">
        <v>1</v>
      </c>
      <c r="U37" s="48">
        <v>0</v>
      </c>
      <c r="V37" s="49">
        <v>0</v>
      </c>
      <c r="W37" s="49">
        <v>1</v>
      </c>
      <c r="X37" s="49">
        <v>0</v>
      </c>
      <c r="Y37" s="49">
        <v>0.999993</v>
      </c>
      <c r="Z37" s="49">
        <v>0</v>
      </c>
      <c r="AA37" s="49">
        <v>0</v>
      </c>
      <c r="AB37" s="72">
        <v>33</v>
      </c>
      <c r="AC37" s="72"/>
      <c r="AD37" s="73"/>
      <c r="AE37" s="79" t="s">
        <v>1015</v>
      </c>
      <c r="AF37" s="79">
        <v>556</v>
      </c>
      <c r="AG37" s="79">
        <v>1314</v>
      </c>
      <c r="AH37" s="79">
        <v>4858</v>
      </c>
      <c r="AI37" s="79">
        <v>7464</v>
      </c>
      <c r="AJ37" s="79"/>
      <c r="AK37" s="79" t="s">
        <v>1089</v>
      </c>
      <c r="AL37" s="79"/>
      <c r="AM37" s="79"/>
      <c r="AN37" s="79"/>
      <c r="AO37" s="81">
        <v>42964.47508101852</v>
      </c>
      <c r="AP37" s="79"/>
      <c r="AQ37" s="79" t="b">
        <v>1</v>
      </c>
      <c r="AR37" s="79" t="b">
        <v>0</v>
      </c>
      <c r="AS37" s="79" t="b">
        <v>0</v>
      </c>
      <c r="AT37" s="79" t="s">
        <v>914</v>
      </c>
      <c r="AU37" s="79">
        <v>10</v>
      </c>
      <c r="AV37" s="79"/>
      <c r="AW37" s="79" t="b">
        <v>0</v>
      </c>
      <c r="AX37" s="79" t="s">
        <v>1366</v>
      </c>
      <c r="AY37" s="83" t="s">
        <v>1397</v>
      </c>
      <c r="AZ37" s="79" t="s">
        <v>65</v>
      </c>
      <c r="BA37" s="79" t="str">
        <f>REPLACE(INDEX(GroupVertices[Group],MATCH(Vertices[[#This Row],[Vertex]],GroupVertices[Vertex],0)),1,1,"")</f>
        <v>12</v>
      </c>
      <c r="BB37" s="48"/>
      <c r="BC37" s="49"/>
      <c r="BD37" s="48"/>
      <c r="BE37" s="49"/>
      <c r="BF37" s="48"/>
      <c r="BG37" s="49"/>
      <c r="BH37" s="48"/>
      <c r="BI37" s="49"/>
      <c r="BJ37" s="48"/>
      <c r="BK37" s="48"/>
      <c r="BL37" s="48"/>
      <c r="BM37" s="48"/>
      <c r="BN37" s="48"/>
      <c r="BO37" s="2"/>
      <c r="BP37" s="3"/>
      <c r="BQ37" s="3"/>
      <c r="BR37" s="3"/>
      <c r="BS37" s="3"/>
    </row>
    <row r="38" spans="1:71" ht="41.45" customHeight="1">
      <c r="A38" s="65" t="s">
        <v>238</v>
      </c>
      <c r="C38" s="66"/>
      <c r="D38" s="66" t="s">
        <v>64</v>
      </c>
      <c r="E38" s="67">
        <v>162</v>
      </c>
      <c r="F38" s="69">
        <v>100</v>
      </c>
      <c r="G38" s="101" t="s">
        <v>560</v>
      </c>
      <c r="H38" s="66"/>
      <c r="I38" s="70" t="s">
        <v>238</v>
      </c>
      <c r="J38" s="71"/>
      <c r="K38" s="71"/>
      <c r="L38" s="70" t="s">
        <v>238</v>
      </c>
      <c r="M38" s="74">
        <v>1</v>
      </c>
      <c r="N38" s="75">
        <v>159.6434326171875</v>
      </c>
      <c r="O38" s="75">
        <v>5392.875</v>
      </c>
      <c r="P38" s="76"/>
      <c r="Q38" s="77"/>
      <c r="R38" s="77"/>
      <c r="S38" s="87"/>
      <c r="T38" s="48">
        <v>0</v>
      </c>
      <c r="U38" s="48">
        <v>1</v>
      </c>
      <c r="V38" s="49">
        <v>0</v>
      </c>
      <c r="W38" s="49">
        <v>0.007463</v>
      </c>
      <c r="X38" s="49">
        <v>0.018647</v>
      </c>
      <c r="Y38" s="49">
        <v>0.460654</v>
      </c>
      <c r="Z38" s="49">
        <v>0</v>
      </c>
      <c r="AA38" s="49">
        <v>0</v>
      </c>
      <c r="AB38" s="72">
        <v>34</v>
      </c>
      <c r="AC38" s="72"/>
      <c r="AD38" s="73"/>
      <c r="AE38" s="79" t="s">
        <v>1016</v>
      </c>
      <c r="AF38" s="79">
        <v>5314</v>
      </c>
      <c r="AG38" s="79">
        <v>5166</v>
      </c>
      <c r="AH38" s="79">
        <v>29738</v>
      </c>
      <c r="AI38" s="79">
        <v>47063</v>
      </c>
      <c r="AJ38" s="79"/>
      <c r="AK38" s="79" t="s">
        <v>1090</v>
      </c>
      <c r="AL38" s="79" t="s">
        <v>1154</v>
      </c>
      <c r="AM38" s="83" t="s">
        <v>1215</v>
      </c>
      <c r="AN38" s="79"/>
      <c r="AO38" s="81">
        <v>40654.30501157408</v>
      </c>
      <c r="AP38" s="83" t="s">
        <v>1268</v>
      </c>
      <c r="AQ38" s="79" t="b">
        <v>0</v>
      </c>
      <c r="AR38" s="79" t="b">
        <v>0</v>
      </c>
      <c r="AS38" s="79" t="b">
        <v>1</v>
      </c>
      <c r="AT38" s="79" t="s">
        <v>914</v>
      </c>
      <c r="AU38" s="79">
        <v>41</v>
      </c>
      <c r="AV38" s="83" t="s">
        <v>1311</v>
      </c>
      <c r="AW38" s="79" t="b">
        <v>0</v>
      </c>
      <c r="AX38" s="79" t="s">
        <v>1366</v>
      </c>
      <c r="AY38" s="83" t="s">
        <v>1398</v>
      </c>
      <c r="AZ38" s="79" t="s">
        <v>66</v>
      </c>
      <c r="BA38" s="79" t="str">
        <f>REPLACE(INDEX(GroupVertices[Group],MATCH(Vertices[[#This Row],[Vertex]],GroupVertices[Vertex],0)),1,1,"")</f>
        <v>1</v>
      </c>
      <c r="BB38" s="48"/>
      <c r="BC38" s="49"/>
      <c r="BD38" s="48"/>
      <c r="BE38" s="49"/>
      <c r="BF38" s="48"/>
      <c r="BG38" s="49"/>
      <c r="BH38" s="48"/>
      <c r="BI38" s="49"/>
      <c r="BJ38" s="48"/>
      <c r="BK38" s="121" t="s">
        <v>879</v>
      </c>
      <c r="BL38" s="121" t="s">
        <v>879</v>
      </c>
      <c r="BM38" s="121" t="s">
        <v>879</v>
      </c>
      <c r="BN38" s="121" t="s">
        <v>879</v>
      </c>
      <c r="BO38" s="2"/>
      <c r="BP38" s="3"/>
      <c r="BQ38" s="3"/>
      <c r="BR38" s="3"/>
      <c r="BS38" s="3"/>
    </row>
    <row r="39" spans="1:71" ht="41.45" customHeight="1">
      <c r="A39" s="65" t="s">
        <v>239</v>
      </c>
      <c r="C39" s="66"/>
      <c r="D39" s="66" t="s">
        <v>64</v>
      </c>
      <c r="E39" s="67">
        <v>162</v>
      </c>
      <c r="F39" s="69">
        <v>100</v>
      </c>
      <c r="G39" s="101" t="s">
        <v>1345</v>
      </c>
      <c r="H39" s="66"/>
      <c r="I39" s="70" t="s">
        <v>239</v>
      </c>
      <c r="J39" s="71"/>
      <c r="K39" s="71"/>
      <c r="L39" s="70" t="s">
        <v>239</v>
      </c>
      <c r="M39" s="74">
        <v>1</v>
      </c>
      <c r="N39" s="75">
        <v>8249.57421875</v>
      </c>
      <c r="O39" s="75">
        <v>7109.23681640625</v>
      </c>
      <c r="P39" s="76"/>
      <c r="Q39" s="77"/>
      <c r="R39" s="77"/>
      <c r="S39" s="87"/>
      <c r="T39" s="48">
        <v>1</v>
      </c>
      <c r="U39" s="48">
        <v>1</v>
      </c>
      <c r="V39" s="49">
        <v>0</v>
      </c>
      <c r="W39" s="49">
        <v>0</v>
      </c>
      <c r="X39" s="49">
        <v>0</v>
      </c>
      <c r="Y39" s="49">
        <v>0.999993</v>
      </c>
      <c r="Z39" s="49">
        <v>0</v>
      </c>
      <c r="AA39" s="49" t="s">
        <v>1514</v>
      </c>
      <c r="AB39" s="72">
        <v>35</v>
      </c>
      <c r="AC39" s="72"/>
      <c r="AD39" s="73"/>
      <c r="AE39" s="79" t="s">
        <v>1017</v>
      </c>
      <c r="AF39" s="79">
        <v>189</v>
      </c>
      <c r="AG39" s="79">
        <v>71322</v>
      </c>
      <c r="AH39" s="79">
        <v>53551</v>
      </c>
      <c r="AI39" s="79">
        <v>474</v>
      </c>
      <c r="AJ39" s="79"/>
      <c r="AK39" s="79" t="s">
        <v>1091</v>
      </c>
      <c r="AL39" s="79" t="s">
        <v>1155</v>
      </c>
      <c r="AM39" s="83" t="s">
        <v>1216</v>
      </c>
      <c r="AN39" s="79"/>
      <c r="AO39" s="81">
        <v>39947.34542824074</v>
      </c>
      <c r="AP39" s="83" t="s">
        <v>1269</v>
      </c>
      <c r="AQ39" s="79" t="b">
        <v>0</v>
      </c>
      <c r="AR39" s="79" t="b">
        <v>0</v>
      </c>
      <c r="AS39" s="79" t="b">
        <v>1</v>
      </c>
      <c r="AT39" s="79" t="s">
        <v>914</v>
      </c>
      <c r="AU39" s="79">
        <v>311</v>
      </c>
      <c r="AV39" s="83" t="s">
        <v>1312</v>
      </c>
      <c r="AW39" s="79" t="b">
        <v>1</v>
      </c>
      <c r="AX39" s="79" t="s">
        <v>1366</v>
      </c>
      <c r="AY39" s="83" t="s">
        <v>1399</v>
      </c>
      <c r="AZ39" s="79" t="s">
        <v>66</v>
      </c>
      <c r="BA39" s="79" t="str">
        <f>REPLACE(INDEX(GroupVertices[Group],MATCH(Vertices[[#This Row],[Vertex]],GroupVertices[Vertex],0)),1,1,"")</f>
        <v>6</v>
      </c>
      <c r="BB39" s="48"/>
      <c r="BC39" s="49"/>
      <c r="BD39" s="48"/>
      <c r="BE39" s="49"/>
      <c r="BF39" s="48"/>
      <c r="BG39" s="49"/>
      <c r="BH39" s="48"/>
      <c r="BI39" s="49"/>
      <c r="BJ39" s="48"/>
      <c r="BK39" s="121" t="s">
        <v>879</v>
      </c>
      <c r="BL39" s="121" t="s">
        <v>879</v>
      </c>
      <c r="BM39" s="121" t="s">
        <v>879</v>
      </c>
      <c r="BN39" s="121" t="s">
        <v>879</v>
      </c>
      <c r="BO39" s="2"/>
      <c r="BP39" s="3"/>
      <c r="BQ39" s="3"/>
      <c r="BR39" s="3"/>
      <c r="BS39" s="3"/>
    </row>
    <row r="40" spans="1:71" ht="41.45" customHeight="1">
      <c r="A40" s="65" t="s">
        <v>240</v>
      </c>
      <c r="C40" s="66"/>
      <c r="D40" s="66" t="s">
        <v>64</v>
      </c>
      <c r="E40" s="67">
        <v>162</v>
      </c>
      <c r="F40" s="69">
        <v>100</v>
      </c>
      <c r="G40" s="101" t="s">
        <v>561</v>
      </c>
      <c r="H40" s="66"/>
      <c r="I40" s="70" t="s">
        <v>240</v>
      </c>
      <c r="J40" s="71"/>
      <c r="K40" s="71"/>
      <c r="L40" s="70" t="s">
        <v>240</v>
      </c>
      <c r="M40" s="74">
        <v>1</v>
      </c>
      <c r="N40" s="75">
        <v>2712.91455078125</v>
      </c>
      <c r="O40" s="75">
        <v>986.7177124023438</v>
      </c>
      <c r="P40" s="76"/>
      <c r="Q40" s="77"/>
      <c r="R40" s="77"/>
      <c r="S40" s="87"/>
      <c r="T40" s="48">
        <v>0</v>
      </c>
      <c r="U40" s="48">
        <v>1</v>
      </c>
      <c r="V40" s="49">
        <v>0</v>
      </c>
      <c r="W40" s="49">
        <v>0.007463</v>
      </c>
      <c r="X40" s="49">
        <v>0.018647</v>
      </c>
      <c r="Y40" s="49">
        <v>0.460654</v>
      </c>
      <c r="Z40" s="49">
        <v>0</v>
      </c>
      <c r="AA40" s="49">
        <v>0</v>
      </c>
      <c r="AB40" s="72">
        <v>36</v>
      </c>
      <c r="AC40" s="72"/>
      <c r="AD40" s="73"/>
      <c r="AE40" s="79" t="s">
        <v>1018</v>
      </c>
      <c r="AF40" s="79">
        <v>2764</v>
      </c>
      <c r="AG40" s="79">
        <v>33881</v>
      </c>
      <c r="AH40" s="79">
        <v>45736</v>
      </c>
      <c r="AI40" s="79">
        <v>2412</v>
      </c>
      <c r="AJ40" s="79"/>
      <c r="AK40" s="79" t="s">
        <v>1092</v>
      </c>
      <c r="AL40" s="79" t="s">
        <v>1156</v>
      </c>
      <c r="AM40" s="83" t="s">
        <v>1217</v>
      </c>
      <c r="AN40" s="79"/>
      <c r="AO40" s="81">
        <v>39378.021840277775</v>
      </c>
      <c r="AP40" s="83" t="s">
        <v>1270</v>
      </c>
      <c r="AQ40" s="79" t="b">
        <v>0</v>
      </c>
      <c r="AR40" s="79" t="b">
        <v>0</v>
      </c>
      <c r="AS40" s="79" t="b">
        <v>1</v>
      </c>
      <c r="AT40" s="79" t="s">
        <v>914</v>
      </c>
      <c r="AU40" s="79">
        <v>875</v>
      </c>
      <c r="AV40" s="83" t="s">
        <v>1315</v>
      </c>
      <c r="AW40" s="79" t="b">
        <v>0</v>
      </c>
      <c r="AX40" s="79" t="s">
        <v>1366</v>
      </c>
      <c r="AY40" s="83" t="s">
        <v>1400</v>
      </c>
      <c r="AZ40" s="79" t="s">
        <v>66</v>
      </c>
      <c r="BA40" s="79" t="str">
        <f>REPLACE(INDEX(GroupVertices[Group],MATCH(Vertices[[#This Row],[Vertex]],GroupVertices[Vertex],0)),1,1,"")</f>
        <v>1</v>
      </c>
      <c r="BB40" s="48"/>
      <c r="BC40" s="49"/>
      <c r="BD40" s="48"/>
      <c r="BE40" s="49"/>
      <c r="BF40" s="48"/>
      <c r="BG40" s="49"/>
      <c r="BH40" s="48"/>
      <c r="BI40" s="49"/>
      <c r="BJ40" s="48"/>
      <c r="BK40" s="121" t="s">
        <v>879</v>
      </c>
      <c r="BL40" s="121" t="s">
        <v>879</v>
      </c>
      <c r="BM40" s="121" t="s">
        <v>879</v>
      </c>
      <c r="BN40" s="121" t="s">
        <v>879</v>
      </c>
      <c r="BO40" s="2"/>
      <c r="BP40" s="3"/>
      <c r="BQ40" s="3"/>
      <c r="BR40" s="3"/>
      <c r="BS40" s="3"/>
    </row>
    <row r="41" spans="1:71" ht="41.45" customHeight="1">
      <c r="A41" s="65" t="s">
        <v>294</v>
      </c>
      <c r="C41" s="66"/>
      <c r="D41" s="66" t="s">
        <v>64</v>
      </c>
      <c r="E41" s="67">
        <v>162</v>
      </c>
      <c r="F41" s="69">
        <v>100</v>
      </c>
      <c r="G41" s="101" t="s">
        <v>1346</v>
      </c>
      <c r="H41" s="66"/>
      <c r="I41" s="70" t="s">
        <v>294</v>
      </c>
      <c r="J41" s="71"/>
      <c r="K41" s="71"/>
      <c r="L41" s="70" t="s">
        <v>294</v>
      </c>
      <c r="M41" s="74">
        <v>1</v>
      </c>
      <c r="N41" s="75">
        <v>8067.314453125</v>
      </c>
      <c r="O41" s="75">
        <v>5520.390625</v>
      </c>
      <c r="P41" s="76"/>
      <c r="Q41" s="77"/>
      <c r="R41" s="77"/>
      <c r="S41" s="87"/>
      <c r="T41" s="48">
        <v>1</v>
      </c>
      <c r="U41" s="48">
        <v>0</v>
      </c>
      <c r="V41" s="49">
        <v>0</v>
      </c>
      <c r="W41" s="49">
        <v>0.005319</v>
      </c>
      <c r="X41" s="49">
        <v>0.00275</v>
      </c>
      <c r="Y41" s="49">
        <v>0.541334</v>
      </c>
      <c r="Z41" s="49">
        <v>0</v>
      </c>
      <c r="AA41" s="49">
        <v>0</v>
      </c>
      <c r="AB41" s="72">
        <v>38</v>
      </c>
      <c r="AC41" s="72"/>
      <c r="AD41" s="73"/>
      <c r="AE41" s="79" t="s">
        <v>1020</v>
      </c>
      <c r="AF41" s="79">
        <v>404</v>
      </c>
      <c r="AG41" s="79">
        <v>624</v>
      </c>
      <c r="AH41" s="79">
        <v>1316</v>
      </c>
      <c r="AI41" s="79">
        <v>51</v>
      </c>
      <c r="AJ41" s="79"/>
      <c r="AK41" s="79" t="s">
        <v>1093</v>
      </c>
      <c r="AL41" s="79" t="s">
        <v>1157</v>
      </c>
      <c r="AM41" s="83" t="s">
        <v>1218</v>
      </c>
      <c r="AN41" s="79"/>
      <c r="AO41" s="81">
        <v>39967.51412037037</v>
      </c>
      <c r="AP41" s="83" t="s">
        <v>1272</v>
      </c>
      <c r="AQ41" s="79" t="b">
        <v>0</v>
      </c>
      <c r="AR41" s="79" t="b">
        <v>0</v>
      </c>
      <c r="AS41" s="79" t="b">
        <v>0</v>
      </c>
      <c r="AT41" s="79" t="s">
        <v>914</v>
      </c>
      <c r="AU41" s="79">
        <v>41</v>
      </c>
      <c r="AV41" s="83" t="s">
        <v>1312</v>
      </c>
      <c r="AW41" s="79" t="b">
        <v>0</v>
      </c>
      <c r="AX41" s="79" t="s">
        <v>1366</v>
      </c>
      <c r="AY41" s="83" t="s">
        <v>1402</v>
      </c>
      <c r="AZ41" s="79" t="s">
        <v>65</v>
      </c>
      <c r="BA41" s="79" t="str">
        <f>REPLACE(INDEX(GroupVertices[Group],MATCH(Vertices[[#This Row],[Vertex]],GroupVertices[Vertex],0)),1,1,"")</f>
        <v>11</v>
      </c>
      <c r="BB41" s="48"/>
      <c r="BC41" s="49"/>
      <c r="BD41" s="48"/>
      <c r="BE41" s="49"/>
      <c r="BF41" s="48"/>
      <c r="BG41" s="49"/>
      <c r="BH41" s="48"/>
      <c r="BI41" s="49"/>
      <c r="BJ41" s="48"/>
      <c r="BK41" s="48"/>
      <c r="BL41" s="48"/>
      <c r="BM41" s="48"/>
      <c r="BN41" s="48"/>
      <c r="BO41" s="2"/>
      <c r="BP41" s="3"/>
      <c r="BQ41" s="3"/>
      <c r="BR41" s="3"/>
      <c r="BS41" s="3"/>
    </row>
    <row r="42" spans="1:71" ht="41.45" customHeight="1">
      <c r="A42" s="65" t="s">
        <v>242</v>
      </c>
      <c r="C42" s="66"/>
      <c r="D42" s="66" t="s">
        <v>64</v>
      </c>
      <c r="E42" s="67">
        <v>162</v>
      </c>
      <c r="F42" s="69">
        <v>100</v>
      </c>
      <c r="G42" s="101" t="s">
        <v>563</v>
      </c>
      <c r="H42" s="66"/>
      <c r="I42" s="70" t="s">
        <v>242</v>
      </c>
      <c r="J42" s="71"/>
      <c r="K42" s="71"/>
      <c r="L42" s="70" t="s">
        <v>242</v>
      </c>
      <c r="M42" s="74">
        <v>1</v>
      </c>
      <c r="N42" s="75">
        <v>9301.890625</v>
      </c>
      <c r="O42" s="75">
        <v>730.29345703125</v>
      </c>
      <c r="P42" s="76"/>
      <c r="Q42" s="77"/>
      <c r="R42" s="77"/>
      <c r="S42" s="87"/>
      <c r="T42" s="48">
        <v>0</v>
      </c>
      <c r="U42" s="48">
        <v>1</v>
      </c>
      <c r="V42" s="49">
        <v>0</v>
      </c>
      <c r="W42" s="49">
        <v>1</v>
      </c>
      <c r="X42" s="49">
        <v>0</v>
      </c>
      <c r="Y42" s="49">
        <v>0.999993</v>
      </c>
      <c r="Z42" s="49">
        <v>0</v>
      </c>
      <c r="AA42" s="49">
        <v>0</v>
      </c>
      <c r="AB42" s="72">
        <v>39</v>
      </c>
      <c r="AC42" s="72"/>
      <c r="AD42" s="73"/>
      <c r="AE42" s="79" t="s">
        <v>1021</v>
      </c>
      <c r="AF42" s="79">
        <v>3293</v>
      </c>
      <c r="AG42" s="79">
        <v>383</v>
      </c>
      <c r="AH42" s="79">
        <v>8510</v>
      </c>
      <c r="AI42" s="79">
        <v>5258</v>
      </c>
      <c r="AJ42" s="79"/>
      <c r="AK42" s="79" t="s">
        <v>1094</v>
      </c>
      <c r="AL42" s="79" t="s">
        <v>1158</v>
      </c>
      <c r="AM42" s="79"/>
      <c r="AN42" s="79"/>
      <c r="AO42" s="81">
        <v>40920.05877314815</v>
      </c>
      <c r="AP42" s="83" t="s">
        <v>1273</v>
      </c>
      <c r="AQ42" s="79" t="b">
        <v>1</v>
      </c>
      <c r="AR42" s="79" t="b">
        <v>0</v>
      </c>
      <c r="AS42" s="79" t="b">
        <v>0</v>
      </c>
      <c r="AT42" s="79" t="s">
        <v>920</v>
      </c>
      <c r="AU42" s="79">
        <v>2</v>
      </c>
      <c r="AV42" s="83" t="s">
        <v>1312</v>
      </c>
      <c r="AW42" s="79" t="b">
        <v>0</v>
      </c>
      <c r="AX42" s="79" t="s">
        <v>1366</v>
      </c>
      <c r="AY42" s="83" t="s">
        <v>1403</v>
      </c>
      <c r="AZ42" s="79" t="s">
        <v>66</v>
      </c>
      <c r="BA42" s="79" t="str">
        <f>REPLACE(INDEX(GroupVertices[Group],MATCH(Vertices[[#This Row],[Vertex]],GroupVertices[Vertex],0)),1,1,"")</f>
        <v>10</v>
      </c>
      <c r="BB42" s="48"/>
      <c r="BC42" s="49"/>
      <c r="BD42" s="48"/>
      <c r="BE42" s="49"/>
      <c r="BF42" s="48"/>
      <c r="BG42" s="49"/>
      <c r="BH42" s="48"/>
      <c r="BI42" s="49"/>
      <c r="BJ42" s="48"/>
      <c r="BK42" s="121" t="s">
        <v>879</v>
      </c>
      <c r="BL42" s="121" t="s">
        <v>879</v>
      </c>
      <c r="BM42" s="121" t="s">
        <v>879</v>
      </c>
      <c r="BN42" s="121" t="s">
        <v>879</v>
      </c>
      <c r="BO42" s="2"/>
      <c r="BP42" s="3"/>
      <c r="BQ42" s="3"/>
      <c r="BR42" s="3"/>
      <c r="BS42" s="3"/>
    </row>
    <row r="43" spans="1:71" ht="41.45" customHeight="1">
      <c r="A43" s="65" t="s">
        <v>295</v>
      </c>
      <c r="C43" s="66"/>
      <c r="D43" s="66" t="s">
        <v>64</v>
      </c>
      <c r="E43" s="67">
        <v>162</v>
      </c>
      <c r="F43" s="69">
        <v>100</v>
      </c>
      <c r="G43" s="101" t="s">
        <v>1347</v>
      </c>
      <c r="H43" s="66"/>
      <c r="I43" s="70" t="s">
        <v>295</v>
      </c>
      <c r="J43" s="71"/>
      <c r="K43" s="71"/>
      <c r="L43" s="70" t="s">
        <v>295</v>
      </c>
      <c r="M43" s="74">
        <v>1</v>
      </c>
      <c r="N43" s="75">
        <v>9301.890625</v>
      </c>
      <c r="O43" s="75">
        <v>1562.6708984375</v>
      </c>
      <c r="P43" s="76"/>
      <c r="Q43" s="77"/>
      <c r="R43" s="77"/>
      <c r="S43" s="87"/>
      <c r="T43" s="48">
        <v>1</v>
      </c>
      <c r="U43" s="48">
        <v>0</v>
      </c>
      <c r="V43" s="49">
        <v>0</v>
      </c>
      <c r="W43" s="49">
        <v>1</v>
      </c>
      <c r="X43" s="49">
        <v>0</v>
      </c>
      <c r="Y43" s="49">
        <v>0.999993</v>
      </c>
      <c r="Z43" s="49">
        <v>0</v>
      </c>
      <c r="AA43" s="49">
        <v>0</v>
      </c>
      <c r="AB43" s="72">
        <v>40</v>
      </c>
      <c r="AC43" s="72"/>
      <c r="AD43" s="73"/>
      <c r="AE43" s="79" t="s">
        <v>1022</v>
      </c>
      <c r="AF43" s="79">
        <v>3170</v>
      </c>
      <c r="AG43" s="79">
        <v>2993322</v>
      </c>
      <c r="AH43" s="79">
        <v>162467</v>
      </c>
      <c r="AI43" s="79">
        <v>2745</v>
      </c>
      <c r="AJ43" s="79"/>
      <c r="AK43" s="79" t="s">
        <v>1095</v>
      </c>
      <c r="AL43" s="79" t="s">
        <v>1159</v>
      </c>
      <c r="AM43" s="83" t="s">
        <v>1219</v>
      </c>
      <c r="AN43" s="79"/>
      <c r="AO43" s="81">
        <v>39175.887719907405</v>
      </c>
      <c r="AP43" s="83" t="s">
        <v>1274</v>
      </c>
      <c r="AQ43" s="79" t="b">
        <v>0</v>
      </c>
      <c r="AR43" s="79" t="b">
        <v>0</v>
      </c>
      <c r="AS43" s="79" t="b">
        <v>1</v>
      </c>
      <c r="AT43" s="79" t="s">
        <v>914</v>
      </c>
      <c r="AU43" s="79">
        <v>6614</v>
      </c>
      <c r="AV43" s="83" t="s">
        <v>1312</v>
      </c>
      <c r="AW43" s="79" t="b">
        <v>1</v>
      </c>
      <c r="AX43" s="79" t="s">
        <v>1366</v>
      </c>
      <c r="AY43" s="83" t="s">
        <v>1404</v>
      </c>
      <c r="AZ43" s="79" t="s">
        <v>65</v>
      </c>
      <c r="BA43" s="79" t="str">
        <f>REPLACE(INDEX(GroupVertices[Group],MATCH(Vertices[[#This Row],[Vertex]],GroupVertices[Vertex],0)),1,1,"")</f>
        <v>10</v>
      </c>
      <c r="BB43" s="48"/>
      <c r="BC43" s="49"/>
      <c r="BD43" s="48"/>
      <c r="BE43" s="49"/>
      <c r="BF43" s="48"/>
      <c r="BG43" s="49"/>
      <c r="BH43" s="48"/>
      <c r="BI43" s="49"/>
      <c r="BJ43" s="48"/>
      <c r="BK43" s="48"/>
      <c r="BL43" s="48"/>
      <c r="BM43" s="48"/>
      <c r="BN43" s="48"/>
      <c r="BO43" s="2"/>
      <c r="BP43" s="3"/>
      <c r="BQ43" s="3"/>
      <c r="BR43" s="3"/>
      <c r="BS43" s="3"/>
    </row>
    <row r="44" spans="1:71" ht="41.45" customHeight="1">
      <c r="A44" s="65" t="s">
        <v>296</v>
      </c>
      <c r="C44" s="66"/>
      <c r="D44" s="66" t="s">
        <v>64</v>
      </c>
      <c r="E44" s="67">
        <v>162</v>
      </c>
      <c r="F44" s="69">
        <v>100</v>
      </c>
      <c r="G44" s="101" t="s">
        <v>1348</v>
      </c>
      <c r="H44" s="66"/>
      <c r="I44" s="70" t="s">
        <v>296</v>
      </c>
      <c r="J44" s="71"/>
      <c r="K44" s="71"/>
      <c r="L44" s="70" t="s">
        <v>296</v>
      </c>
      <c r="M44" s="74">
        <v>1</v>
      </c>
      <c r="N44" s="75">
        <v>6443.9775390625</v>
      </c>
      <c r="O44" s="75">
        <v>5081.51611328125</v>
      </c>
      <c r="P44" s="76"/>
      <c r="Q44" s="77"/>
      <c r="R44" s="77"/>
      <c r="S44" s="87"/>
      <c r="T44" s="48">
        <v>2</v>
      </c>
      <c r="U44" s="48">
        <v>0</v>
      </c>
      <c r="V44" s="49">
        <v>0</v>
      </c>
      <c r="W44" s="49">
        <v>0.005435</v>
      </c>
      <c r="X44" s="49">
        <v>0.006973</v>
      </c>
      <c r="Y44" s="49">
        <v>0.736426</v>
      </c>
      <c r="Z44" s="49">
        <v>1</v>
      </c>
      <c r="AA44" s="49">
        <v>0</v>
      </c>
      <c r="AB44" s="72">
        <v>42</v>
      </c>
      <c r="AC44" s="72"/>
      <c r="AD44" s="73"/>
      <c r="AE44" s="79" t="s">
        <v>1024</v>
      </c>
      <c r="AF44" s="79">
        <v>2403</v>
      </c>
      <c r="AG44" s="79">
        <v>9472</v>
      </c>
      <c r="AH44" s="79">
        <v>102074</v>
      </c>
      <c r="AI44" s="79">
        <v>2009</v>
      </c>
      <c r="AJ44" s="79"/>
      <c r="AK44" s="79" t="s">
        <v>1097</v>
      </c>
      <c r="AL44" s="79" t="s">
        <v>1161</v>
      </c>
      <c r="AM44" s="83" t="s">
        <v>1221</v>
      </c>
      <c r="AN44" s="79"/>
      <c r="AO44" s="81">
        <v>39786.26063657407</v>
      </c>
      <c r="AP44" s="83" t="s">
        <v>1275</v>
      </c>
      <c r="AQ44" s="79" t="b">
        <v>0</v>
      </c>
      <c r="AR44" s="79" t="b">
        <v>0</v>
      </c>
      <c r="AS44" s="79" t="b">
        <v>0</v>
      </c>
      <c r="AT44" s="79" t="s">
        <v>914</v>
      </c>
      <c r="AU44" s="79">
        <v>382</v>
      </c>
      <c r="AV44" s="83" t="s">
        <v>1316</v>
      </c>
      <c r="AW44" s="79" t="b">
        <v>0</v>
      </c>
      <c r="AX44" s="79" t="s">
        <v>1366</v>
      </c>
      <c r="AY44" s="83" t="s">
        <v>1406</v>
      </c>
      <c r="AZ44" s="79" t="s">
        <v>65</v>
      </c>
      <c r="BA44" s="79" t="str">
        <f>REPLACE(INDEX(GroupVertices[Group],MATCH(Vertices[[#This Row],[Vertex]],GroupVertices[Vertex],0)),1,1,"")</f>
        <v>4</v>
      </c>
      <c r="BB44" s="48"/>
      <c r="BC44" s="49"/>
      <c r="BD44" s="48"/>
      <c r="BE44" s="49"/>
      <c r="BF44" s="48"/>
      <c r="BG44" s="49"/>
      <c r="BH44" s="48"/>
      <c r="BI44" s="49"/>
      <c r="BJ44" s="48"/>
      <c r="BK44" s="48"/>
      <c r="BL44" s="48"/>
      <c r="BM44" s="48"/>
      <c r="BN44" s="48"/>
      <c r="BO44" s="2"/>
      <c r="BP44" s="3"/>
      <c r="BQ44" s="3"/>
      <c r="BR44" s="3"/>
      <c r="BS44" s="3"/>
    </row>
    <row r="45" spans="1:71" ht="41.45" customHeight="1">
      <c r="A45" s="65" t="s">
        <v>297</v>
      </c>
      <c r="C45" s="66"/>
      <c r="D45" s="66" t="s">
        <v>64</v>
      </c>
      <c r="E45" s="67">
        <v>162</v>
      </c>
      <c r="F45" s="69">
        <v>100</v>
      </c>
      <c r="G45" s="101" t="s">
        <v>1349</v>
      </c>
      <c r="H45" s="66"/>
      <c r="I45" s="70" t="s">
        <v>297</v>
      </c>
      <c r="J45" s="71"/>
      <c r="K45" s="71"/>
      <c r="L45" s="70" t="s">
        <v>297</v>
      </c>
      <c r="M45" s="74">
        <v>1</v>
      </c>
      <c r="N45" s="75">
        <v>7013.96337890625</v>
      </c>
      <c r="O45" s="75">
        <v>3713.416015625</v>
      </c>
      <c r="P45" s="76"/>
      <c r="Q45" s="77"/>
      <c r="R45" s="77"/>
      <c r="S45" s="87"/>
      <c r="T45" s="48">
        <v>2</v>
      </c>
      <c r="U45" s="48">
        <v>0</v>
      </c>
      <c r="V45" s="49">
        <v>0</v>
      </c>
      <c r="W45" s="49">
        <v>0.005435</v>
      </c>
      <c r="X45" s="49">
        <v>0.006973</v>
      </c>
      <c r="Y45" s="49">
        <v>0.736426</v>
      </c>
      <c r="Z45" s="49">
        <v>1</v>
      </c>
      <c r="AA45" s="49">
        <v>0</v>
      </c>
      <c r="AB45" s="72">
        <v>44</v>
      </c>
      <c r="AC45" s="72"/>
      <c r="AD45" s="73"/>
      <c r="AE45" s="79" t="s">
        <v>1026</v>
      </c>
      <c r="AF45" s="79">
        <v>221</v>
      </c>
      <c r="AG45" s="79">
        <v>135</v>
      </c>
      <c r="AH45" s="79">
        <v>2124</v>
      </c>
      <c r="AI45" s="79">
        <v>7929</v>
      </c>
      <c r="AJ45" s="79"/>
      <c r="AK45" s="79" t="s">
        <v>1099</v>
      </c>
      <c r="AL45" s="79" t="s">
        <v>946</v>
      </c>
      <c r="AM45" s="79"/>
      <c r="AN45" s="79"/>
      <c r="AO45" s="81">
        <v>40553.066030092596</v>
      </c>
      <c r="AP45" s="79"/>
      <c r="AQ45" s="79" t="b">
        <v>0</v>
      </c>
      <c r="AR45" s="79" t="b">
        <v>0</v>
      </c>
      <c r="AS45" s="79" t="b">
        <v>0</v>
      </c>
      <c r="AT45" s="79" t="s">
        <v>914</v>
      </c>
      <c r="AU45" s="79">
        <v>2</v>
      </c>
      <c r="AV45" s="83" t="s">
        <v>1312</v>
      </c>
      <c r="AW45" s="79" t="b">
        <v>0</v>
      </c>
      <c r="AX45" s="79" t="s">
        <v>1366</v>
      </c>
      <c r="AY45" s="83" t="s">
        <v>1408</v>
      </c>
      <c r="AZ45" s="79" t="s">
        <v>65</v>
      </c>
      <c r="BA45" s="79" t="str">
        <f>REPLACE(INDEX(GroupVertices[Group],MATCH(Vertices[[#This Row],[Vertex]],GroupVertices[Vertex],0)),1,1,"")</f>
        <v>4</v>
      </c>
      <c r="BB45" s="48"/>
      <c r="BC45" s="49"/>
      <c r="BD45" s="48"/>
      <c r="BE45" s="49"/>
      <c r="BF45" s="48"/>
      <c r="BG45" s="49"/>
      <c r="BH45" s="48"/>
      <c r="BI45" s="49"/>
      <c r="BJ45" s="48"/>
      <c r="BK45" s="48"/>
      <c r="BL45" s="48"/>
      <c r="BM45" s="48"/>
      <c r="BN45" s="48"/>
      <c r="BO45" s="2"/>
      <c r="BP45" s="3"/>
      <c r="BQ45" s="3"/>
      <c r="BR45" s="3"/>
      <c r="BS45" s="3"/>
    </row>
    <row r="46" spans="1:71" ht="41.45" customHeight="1">
      <c r="A46" s="65" t="s">
        <v>245</v>
      </c>
      <c r="C46" s="66"/>
      <c r="D46" s="66" t="s">
        <v>64</v>
      </c>
      <c r="E46" s="67">
        <v>162</v>
      </c>
      <c r="F46" s="69">
        <v>100</v>
      </c>
      <c r="G46" s="101" t="s">
        <v>566</v>
      </c>
      <c r="H46" s="66"/>
      <c r="I46" s="70" t="s">
        <v>245</v>
      </c>
      <c r="J46" s="71"/>
      <c r="K46" s="71"/>
      <c r="L46" s="70" t="s">
        <v>245</v>
      </c>
      <c r="M46" s="74">
        <v>1</v>
      </c>
      <c r="N46" s="75">
        <v>9301.890625</v>
      </c>
      <c r="O46" s="75">
        <v>3541.530517578125</v>
      </c>
      <c r="P46" s="76"/>
      <c r="Q46" s="77"/>
      <c r="R46" s="77"/>
      <c r="S46" s="87"/>
      <c r="T46" s="48">
        <v>1</v>
      </c>
      <c r="U46" s="48">
        <v>1</v>
      </c>
      <c r="V46" s="49">
        <v>0</v>
      </c>
      <c r="W46" s="49">
        <v>1</v>
      </c>
      <c r="X46" s="49">
        <v>0</v>
      </c>
      <c r="Y46" s="49">
        <v>0.70175</v>
      </c>
      <c r="Z46" s="49">
        <v>0</v>
      </c>
      <c r="AA46" s="49">
        <v>1</v>
      </c>
      <c r="AB46" s="72">
        <v>45</v>
      </c>
      <c r="AC46" s="72"/>
      <c r="AD46" s="73"/>
      <c r="AE46" s="79" t="s">
        <v>1027</v>
      </c>
      <c r="AF46" s="79">
        <v>223</v>
      </c>
      <c r="AG46" s="79">
        <v>57</v>
      </c>
      <c r="AH46" s="79">
        <v>5896</v>
      </c>
      <c r="AI46" s="79">
        <v>3379</v>
      </c>
      <c r="AJ46" s="79"/>
      <c r="AK46" s="79" t="s">
        <v>1100</v>
      </c>
      <c r="AL46" s="79" t="s">
        <v>1163</v>
      </c>
      <c r="AM46" s="79"/>
      <c r="AN46" s="79"/>
      <c r="AO46" s="81">
        <v>40454.91585648148</v>
      </c>
      <c r="AP46" s="83" t="s">
        <v>1277</v>
      </c>
      <c r="AQ46" s="79" t="b">
        <v>0</v>
      </c>
      <c r="AR46" s="79" t="b">
        <v>0</v>
      </c>
      <c r="AS46" s="79" t="b">
        <v>1</v>
      </c>
      <c r="AT46" s="79" t="s">
        <v>919</v>
      </c>
      <c r="AU46" s="79">
        <v>4</v>
      </c>
      <c r="AV46" s="83" t="s">
        <v>1316</v>
      </c>
      <c r="AW46" s="79" t="b">
        <v>0</v>
      </c>
      <c r="AX46" s="79" t="s">
        <v>1366</v>
      </c>
      <c r="AY46" s="83" t="s">
        <v>1409</v>
      </c>
      <c r="AZ46" s="79" t="s">
        <v>66</v>
      </c>
      <c r="BA46" s="79" t="str">
        <f>REPLACE(INDEX(GroupVertices[Group],MATCH(Vertices[[#This Row],[Vertex]],GroupVertices[Vertex],0)),1,1,"")</f>
        <v>9</v>
      </c>
      <c r="BB46" s="48"/>
      <c r="BC46" s="49"/>
      <c r="BD46" s="48"/>
      <c r="BE46" s="49"/>
      <c r="BF46" s="48"/>
      <c r="BG46" s="49"/>
      <c r="BH46" s="48"/>
      <c r="BI46" s="49"/>
      <c r="BJ46" s="48"/>
      <c r="BK46" s="121" t="s">
        <v>879</v>
      </c>
      <c r="BL46" s="121" t="s">
        <v>879</v>
      </c>
      <c r="BM46" s="121" t="s">
        <v>879</v>
      </c>
      <c r="BN46" s="121" t="s">
        <v>879</v>
      </c>
      <c r="BO46" s="2"/>
      <c r="BP46" s="3"/>
      <c r="BQ46" s="3"/>
      <c r="BR46" s="3"/>
      <c r="BS46" s="3"/>
    </row>
    <row r="47" spans="1:71" ht="41.45" customHeight="1">
      <c r="A47" s="65" t="s">
        <v>246</v>
      </c>
      <c r="C47" s="66"/>
      <c r="D47" s="66" t="s">
        <v>64</v>
      </c>
      <c r="E47" s="67">
        <v>162</v>
      </c>
      <c r="F47" s="69">
        <v>100</v>
      </c>
      <c r="G47" s="101" t="s">
        <v>567</v>
      </c>
      <c r="H47" s="66"/>
      <c r="I47" s="70" t="s">
        <v>246</v>
      </c>
      <c r="J47" s="71"/>
      <c r="K47" s="71"/>
      <c r="L47" s="70" t="s">
        <v>246</v>
      </c>
      <c r="M47" s="74">
        <v>1</v>
      </c>
      <c r="N47" s="75">
        <v>9301.890625</v>
      </c>
      <c r="O47" s="75">
        <v>2709.153076171875</v>
      </c>
      <c r="P47" s="76"/>
      <c r="Q47" s="77"/>
      <c r="R47" s="77"/>
      <c r="S47" s="87"/>
      <c r="T47" s="48">
        <v>2</v>
      </c>
      <c r="U47" s="48">
        <v>2</v>
      </c>
      <c r="V47" s="49">
        <v>0</v>
      </c>
      <c r="W47" s="49">
        <v>1</v>
      </c>
      <c r="X47" s="49">
        <v>0</v>
      </c>
      <c r="Y47" s="49">
        <v>1.298236</v>
      </c>
      <c r="Z47" s="49">
        <v>0</v>
      </c>
      <c r="AA47" s="49">
        <v>1</v>
      </c>
      <c r="AB47" s="72">
        <v>46</v>
      </c>
      <c r="AC47" s="72"/>
      <c r="AD47" s="73"/>
      <c r="AE47" s="79" t="s">
        <v>1028</v>
      </c>
      <c r="AF47" s="79">
        <v>4970</v>
      </c>
      <c r="AG47" s="79">
        <v>1457</v>
      </c>
      <c r="AH47" s="79">
        <v>1143</v>
      </c>
      <c r="AI47" s="79">
        <v>156</v>
      </c>
      <c r="AJ47" s="79"/>
      <c r="AK47" s="79" t="s">
        <v>1101</v>
      </c>
      <c r="AL47" s="79" t="s">
        <v>1164</v>
      </c>
      <c r="AM47" s="83" t="s">
        <v>1223</v>
      </c>
      <c r="AN47" s="79"/>
      <c r="AO47" s="81">
        <v>40371.35207175926</v>
      </c>
      <c r="AP47" s="83" t="s">
        <v>1278</v>
      </c>
      <c r="AQ47" s="79" t="b">
        <v>0</v>
      </c>
      <c r="AR47" s="79" t="b">
        <v>0</v>
      </c>
      <c r="AS47" s="79" t="b">
        <v>0</v>
      </c>
      <c r="AT47" s="79" t="s">
        <v>919</v>
      </c>
      <c r="AU47" s="79">
        <v>17</v>
      </c>
      <c r="AV47" s="83" t="s">
        <v>1312</v>
      </c>
      <c r="AW47" s="79" t="b">
        <v>0</v>
      </c>
      <c r="AX47" s="79" t="s">
        <v>1366</v>
      </c>
      <c r="AY47" s="83" t="s">
        <v>1410</v>
      </c>
      <c r="AZ47" s="79" t="s">
        <v>66</v>
      </c>
      <c r="BA47" s="79" t="str">
        <f>REPLACE(INDEX(GroupVertices[Group],MATCH(Vertices[[#This Row],[Vertex]],GroupVertices[Vertex],0)),1,1,"")</f>
        <v>9</v>
      </c>
      <c r="BB47" s="48"/>
      <c r="BC47" s="49"/>
      <c r="BD47" s="48"/>
      <c r="BE47" s="49"/>
      <c r="BF47" s="48"/>
      <c r="BG47" s="49"/>
      <c r="BH47" s="48"/>
      <c r="BI47" s="49"/>
      <c r="BJ47" s="48"/>
      <c r="BK47" s="121" t="s">
        <v>879</v>
      </c>
      <c r="BL47" s="121" t="s">
        <v>879</v>
      </c>
      <c r="BM47" s="121" t="s">
        <v>879</v>
      </c>
      <c r="BN47" s="121" t="s">
        <v>879</v>
      </c>
      <c r="BO47" s="2"/>
      <c r="BP47" s="3"/>
      <c r="BQ47" s="3"/>
      <c r="BR47" s="3"/>
      <c r="BS47" s="3"/>
    </row>
    <row r="48" spans="1:71" ht="41.45" customHeight="1">
      <c r="A48" s="65" t="s">
        <v>298</v>
      </c>
      <c r="C48" s="66"/>
      <c r="D48" s="66" t="s">
        <v>64</v>
      </c>
      <c r="E48" s="67">
        <v>162</v>
      </c>
      <c r="F48" s="69">
        <v>100</v>
      </c>
      <c r="G48" s="101" t="s">
        <v>1350</v>
      </c>
      <c r="H48" s="66"/>
      <c r="I48" s="70" t="s">
        <v>298</v>
      </c>
      <c r="J48" s="71"/>
      <c r="K48" s="71"/>
      <c r="L48" s="70" t="s">
        <v>298</v>
      </c>
      <c r="M48" s="74">
        <v>1</v>
      </c>
      <c r="N48" s="75">
        <v>8067.314453125</v>
      </c>
      <c r="O48" s="75">
        <v>1562.6708984375</v>
      </c>
      <c r="P48" s="76"/>
      <c r="Q48" s="77"/>
      <c r="R48" s="77"/>
      <c r="S48" s="87"/>
      <c r="T48" s="48">
        <v>1</v>
      </c>
      <c r="U48" s="48">
        <v>0</v>
      </c>
      <c r="V48" s="49">
        <v>0</v>
      </c>
      <c r="W48" s="49">
        <v>0.005319</v>
      </c>
      <c r="X48" s="49">
        <v>0.00275</v>
      </c>
      <c r="Y48" s="49">
        <v>0.541334</v>
      </c>
      <c r="Z48" s="49">
        <v>0</v>
      </c>
      <c r="AA48" s="49">
        <v>0</v>
      </c>
      <c r="AB48" s="72">
        <v>48</v>
      </c>
      <c r="AC48" s="72"/>
      <c r="AD48" s="73"/>
      <c r="AE48" s="79" t="s">
        <v>1030</v>
      </c>
      <c r="AF48" s="79">
        <v>240</v>
      </c>
      <c r="AG48" s="79">
        <v>22966</v>
      </c>
      <c r="AH48" s="79">
        <v>7745</v>
      </c>
      <c r="AI48" s="79">
        <v>612</v>
      </c>
      <c r="AJ48" s="79"/>
      <c r="AK48" s="79" t="s">
        <v>1103</v>
      </c>
      <c r="AL48" s="79" t="s">
        <v>1166</v>
      </c>
      <c r="AM48" s="83" t="s">
        <v>1225</v>
      </c>
      <c r="AN48" s="79"/>
      <c r="AO48" s="81">
        <v>42255.612546296295</v>
      </c>
      <c r="AP48" s="83" t="s">
        <v>1280</v>
      </c>
      <c r="AQ48" s="79" t="b">
        <v>0</v>
      </c>
      <c r="AR48" s="79" t="b">
        <v>0</v>
      </c>
      <c r="AS48" s="79" t="b">
        <v>0</v>
      </c>
      <c r="AT48" s="79" t="s">
        <v>914</v>
      </c>
      <c r="AU48" s="79">
        <v>104</v>
      </c>
      <c r="AV48" s="83" t="s">
        <v>1312</v>
      </c>
      <c r="AW48" s="79" t="b">
        <v>1</v>
      </c>
      <c r="AX48" s="79" t="s">
        <v>1366</v>
      </c>
      <c r="AY48" s="83" t="s">
        <v>1412</v>
      </c>
      <c r="AZ48" s="79" t="s">
        <v>65</v>
      </c>
      <c r="BA48" s="79" t="str">
        <f>REPLACE(INDEX(GroupVertices[Group],MATCH(Vertices[[#This Row],[Vertex]],GroupVertices[Vertex],0)),1,1,"")</f>
        <v>8</v>
      </c>
      <c r="BB48" s="48"/>
      <c r="BC48" s="49"/>
      <c r="BD48" s="48"/>
      <c r="BE48" s="49"/>
      <c r="BF48" s="48"/>
      <c r="BG48" s="49"/>
      <c r="BH48" s="48"/>
      <c r="BI48" s="49"/>
      <c r="BJ48" s="48"/>
      <c r="BK48" s="48"/>
      <c r="BL48" s="48"/>
      <c r="BM48" s="48"/>
      <c r="BN48" s="48"/>
      <c r="BO48" s="2"/>
      <c r="BP48" s="3"/>
      <c r="BQ48" s="3"/>
      <c r="BR48" s="3"/>
      <c r="BS48" s="3"/>
    </row>
    <row r="49" spans="1:71" ht="41.45" customHeight="1">
      <c r="A49" s="65" t="s">
        <v>248</v>
      </c>
      <c r="C49" s="66"/>
      <c r="D49" s="66" t="s">
        <v>64</v>
      </c>
      <c r="E49" s="67">
        <v>162</v>
      </c>
      <c r="F49" s="69">
        <v>100</v>
      </c>
      <c r="G49" s="101" t="s">
        <v>1351</v>
      </c>
      <c r="H49" s="66"/>
      <c r="I49" s="70" t="s">
        <v>248</v>
      </c>
      <c r="J49" s="71"/>
      <c r="K49" s="71"/>
      <c r="L49" s="70" t="s">
        <v>248</v>
      </c>
      <c r="M49" s="74">
        <v>1</v>
      </c>
      <c r="N49" s="75">
        <v>7677.5185546875</v>
      </c>
      <c r="O49" s="75">
        <v>8826.3427734375</v>
      </c>
      <c r="P49" s="76"/>
      <c r="Q49" s="77"/>
      <c r="R49" s="77"/>
      <c r="S49" s="87"/>
      <c r="T49" s="48">
        <v>1</v>
      </c>
      <c r="U49" s="48">
        <v>1</v>
      </c>
      <c r="V49" s="49">
        <v>0</v>
      </c>
      <c r="W49" s="49">
        <v>0</v>
      </c>
      <c r="X49" s="49">
        <v>0</v>
      </c>
      <c r="Y49" s="49">
        <v>0.999993</v>
      </c>
      <c r="Z49" s="49">
        <v>0</v>
      </c>
      <c r="AA49" s="49" t="s">
        <v>1514</v>
      </c>
      <c r="AB49" s="72">
        <v>49</v>
      </c>
      <c r="AC49" s="72"/>
      <c r="AD49" s="73"/>
      <c r="AE49" s="79" t="s">
        <v>1031</v>
      </c>
      <c r="AF49" s="79">
        <v>1</v>
      </c>
      <c r="AG49" s="79">
        <v>17</v>
      </c>
      <c r="AH49" s="79">
        <v>133</v>
      </c>
      <c r="AI49" s="79">
        <v>2</v>
      </c>
      <c r="AJ49" s="79"/>
      <c r="AK49" s="79" t="s">
        <v>1104</v>
      </c>
      <c r="AL49" s="79" t="s">
        <v>1167</v>
      </c>
      <c r="AM49" s="79"/>
      <c r="AN49" s="79"/>
      <c r="AO49" s="81">
        <v>43270.4846412037</v>
      </c>
      <c r="AP49" s="83" t="s">
        <v>1281</v>
      </c>
      <c r="AQ49" s="79" t="b">
        <v>1</v>
      </c>
      <c r="AR49" s="79" t="b">
        <v>0</v>
      </c>
      <c r="AS49" s="79" t="b">
        <v>0</v>
      </c>
      <c r="AT49" s="79" t="s">
        <v>914</v>
      </c>
      <c r="AU49" s="79">
        <v>0</v>
      </c>
      <c r="AV49" s="79"/>
      <c r="AW49" s="79" t="b">
        <v>0</v>
      </c>
      <c r="AX49" s="79" t="s">
        <v>1366</v>
      </c>
      <c r="AY49" s="83" t="s">
        <v>1413</v>
      </c>
      <c r="AZ49" s="79" t="s">
        <v>66</v>
      </c>
      <c r="BA49" s="79" t="str">
        <f>REPLACE(INDEX(GroupVertices[Group],MATCH(Vertices[[#This Row],[Vertex]],GroupVertices[Vertex],0)),1,1,"")</f>
        <v>6</v>
      </c>
      <c r="BB49" s="48"/>
      <c r="BC49" s="49"/>
      <c r="BD49" s="48"/>
      <c r="BE49" s="49"/>
      <c r="BF49" s="48"/>
      <c r="BG49" s="49"/>
      <c r="BH49" s="48"/>
      <c r="BI49" s="49"/>
      <c r="BJ49" s="48"/>
      <c r="BK49" s="121" t="s">
        <v>879</v>
      </c>
      <c r="BL49" s="121" t="s">
        <v>879</v>
      </c>
      <c r="BM49" s="121" t="s">
        <v>879</v>
      </c>
      <c r="BN49" s="121" t="s">
        <v>879</v>
      </c>
      <c r="BO49" s="2"/>
      <c r="BP49" s="3"/>
      <c r="BQ49" s="3"/>
      <c r="BR49" s="3"/>
      <c r="BS49" s="3"/>
    </row>
    <row r="50" spans="1:71" ht="41.45" customHeight="1">
      <c r="A50" s="65" t="s">
        <v>249</v>
      </c>
      <c r="C50" s="66"/>
      <c r="D50" s="66" t="s">
        <v>64</v>
      </c>
      <c r="E50" s="67">
        <v>162</v>
      </c>
      <c r="F50" s="69">
        <v>100</v>
      </c>
      <c r="G50" s="101" t="s">
        <v>569</v>
      </c>
      <c r="H50" s="66"/>
      <c r="I50" s="70" t="s">
        <v>249</v>
      </c>
      <c r="J50" s="71"/>
      <c r="K50" s="71"/>
      <c r="L50" s="70" t="s">
        <v>249</v>
      </c>
      <c r="M50" s="74">
        <v>1</v>
      </c>
      <c r="N50" s="75">
        <v>9823.3115234375</v>
      </c>
      <c r="O50" s="75">
        <v>9684.8955078125</v>
      </c>
      <c r="P50" s="76"/>
      <c r="Q50" s="77"/>
      <c r="R50" s="77"/>
      <c r="S50" s="87"/>
      <c r="T50" s="48">
        <v>0</v>
      </c>
      <c r="U50" s="48">
        <v>1</v>
      </c>
      <c r="V50" s="49">
        <v>0</v>
      </c>
      <c r="W50" s="49">
        <v>0.2</v>
      </c>
      <c r="X50" s="49">
        <v>0</v>
      </c>
      <c r="Y50" s="49">
        <v>0.693689</v>
      </c>
      <c r="Z50" s="49">
        <v>0</v>
      </c>
      <c r="AA50" s="49">
        <v>0</v>
      </c>
      <c r="AB50" s="72">
        <v>50</v>
      </c>
      <c r="AC50" s="72"/>
      <c r="AD50" s="73"/>
      <c r="AE50" s="79" t="s">
        <v>1032</v>
      </c>
      <c r="AF50" s="79">
        <v>707</v>
      </c>
      <c r="AG50" s="79">
        <v>401</v>
      </c>
      <c r="AH50" s="79">
        <v>1881</v>
      </c>
      <c r="AI50" s="79">
        <v>236</v>
      </c>
      <c r="AJ50" s="79"/>
      <c r="AK50" s="79" t="s">
        <v>1105</v>
      </c>
      <c r="AL50" s="79" t="s">
        <v>1168</v>
      </c>
      <c r="AM50" s="83" t="s">
        <v>1226</v>
      </c>
      <c r="AN50" s="79"/>
      <c r="AO50" s="81">
        <v>42968.55494212963</v>
      </c>
      <c r="AP50" s="83" t="s">
        <v>1282</v>
      </c>
      <c r="AQ50" s="79" t="b">
        <v>0</v>
      </c>
      <c r="AR50" s="79" t="b">
        <v>0</v>
      </c>
      <c r="AS50" s="79" t="b">
        <v>0</v>
      </c>
      <c r="AT50" s="79" t="s">
        <v>914</v>
      </c>
      <c r="AU50" s="79">
        <v>2</v>
      </c>
      <c r="AV50" s="83" t="s">
        <v>1312</v>
      </c>
      <c r="AW50" s="79" t="b">
        <v>0</v>
      </c>
      <c r="AX50" s="79" t="s">
        <v>1366</v>
      </c>
      <c r="AY50" s="83" t="s">
        <v>1414</v>
      </c>
      <c r="AZ50" s="79" t="s">
        <v>66</v>
      </c>
      <c r="BA50" s="79" t="str">
        <f>REPLACE(INDEX(GroupVertices[Group],MATCH(Vertices[[#This Row],[Vertex]],GroupVertices[Vertex],0)),1,1,"")</f>
        <v>3</v>
      </c>
      <c r="BB50" s="48"/>
      <c r="BC50" s="49"/>
      <c r="BD50" s="48"/>
      <c r="BE50" s="49"/>
      <c r="BF50" s="48"/>
      <c r="BG50" s="49"/>
      <c r="BH50" s="48"/>
      <c r="BI50" s="49"/>
      <c r="BJ50" s="48"/>
      <c r="BK50" s="121" t="s">
        <v>879</v>
      </c>
      <c r="BL50" s="121" t="s">
        <v>879</v>
      </c>
      <c r="BM50" s="121" t="s">
        <v>879</v>
      </c>
      <c r="BN50" s="121" t="s">
        <v>879</v>
      </c>
      <c r="BO50" s="2"/>
      <c r="BP50" s="3"/>
      <c r="BQ50" s="3"/>
      <c r="BR50" s="3"/>
      <c r="BS50" s="3"/>
    </row>
    <row r="51" spans="1:71" ht="41.45" customHeight="1">
      <c r="A51" s="65" t="s">
        <v>299</v>
      </c>
      <c r="C51" s="66"/>
      <c r="D51" s="66" t="s">
        <v>64</v>
      </c>
      <c r="E51" s="67">
        <v>162</v>
      </c>
      <c r="F51" s="69">
        <v>100</v>
      </c>
      <c r="G51" s="101" t="s">
        <v>1352</v>
      </c>
      <c r="H51" s="66"/>
      <c r="I51" s="70" t="s">
        <v>299</v>
      </c>
      <c r="J51" s="71"/>
      <c r="K51" s="71"/>
      <c r="L51" s="70" t="s">
        <v>299</v>
      </c>
      <c r="M51" s="74">
        <v>1</v>
      </c>
      <c r="N51" s="75">
        <v>801.390869140625</v>
      </c>
      <c r="O51" s="75">
        <v>1322.7947998046875</v>
      </c>
      <c r="P51" s="76"/>
      <c r="Q51" s="77"/>
      <c r="R51" s="77"/>
      <c r="S51" s="87"/>
      <c r="T51" s="48">
        <v>1</v>
      </c>
      <c r="U51" s="48">
        <v>0</v>
      </c>
      <c r="V51" s="49">
        <v>0</v>
      </c>
      <c r="W51" s="49">
        <v>0.007463</v>
      </c>
      <c r="X51" s="49">
        <v>0.018647</v>
      </c>
      <c r="Y51" s="49">
        <v>0.460654</v>
      </c>
      <c r="Z51" s="49">
        <v>0</v>
      </c>
      <c r="AA51" s="49">
        <v>0</v>
      </c>
      <c r="AB51" s="72">
        <v>51</v>
      </c>
      <c r="AC51" s="72"/>
      <c r="AD51" s="73"/>
      <c r="AE51" s="79" t="s">
        <v>1033</v>
      </c>
      <c r="AF51" s="79">
        <v>13881</v>
      </c>
      <c r="AG51" s="79">
        <v>30697</v>
      </c>
      <c r="AH51" s="79">
        <v>15705</v>
      </c>
      <c r="AI51" s="79">
        <v>49251</v>
      </c>
      <c r="AJ51" s="79"/>
      <c r="AK51" s="79" t="s">
        <v>1106</v>
      </c>
      <c r="AL51" s="79" t="s">
        <v>1169</v>
      </c>
      <c r="AM51" s="79"/>
      <c r="AN51" s="79"/>
      <c r="AO51" s="81">
        <v>40265.99854166667</v>
      </c>
      <c r="AP51" s="83" t="s">
        <v>1283</v>
      </c>
      <c r="AQ51" s="79" t="b">
        <v>0</v>
      </c>
      <c r="AR51" s="79" t="b">
        <v>0</v>
      </c>
      <c r="AS51" s="79" t="b">
        <v>0</v>
      </c>
      <c r="AT51" s="79" t="s">
        <v>914</v>
      </c>
      <c r="AU51" s="79">
        <v>77</v>
      </c>
      <c r="AV51" s="83" t="s">
        <v>1312</v>
      </c>
      <c r="AW51" s="79" t="b">
        <v>0</v>
      </c>
      <c r="AX51" s="79" t="s">
        <v>1366</v>
      </c>
      <c r="AY51" s="83" t="s">
        <v>1415</v>
      </c>
      <c r="AZ51" s="79" t="s">
        <v>65</v>
      </c>
      <c r="BA51" s="79" t="str">
        <f>REPLACE(INDEX(GroupVertices[Group],MATCH(Vertices[[#This Row],[Vertex]],GroupVertices[Vertex],0)),1,1,"")</f>
        <v>1</v>
      </c>
      <c r="BB51" s="48"/>
      <c r="BC51" s="49"/>
      <c r="BD51" s="48"/>
      <c r="BE51" s="49"/>
      <c r="BF51" s="48"/>
      <c r="BG51" s="49"/>
      <c r="BH51" s="48"/>
      <c r="BI51" s="49"/>
      <c r="BJ51" s="48"/>
      <c r="BK51" s="48"/>
      <c r="BL51" s="48"/>
      <c r="BM51" s="48"/>
      <c r="BN51" s="48"/>
      <c r="BO51" s="2"/>
      <c r="BP51" s="3"/>
      <c r="BQ51" s="3"/>
      <c r="BR51" s="3"/>
      <c r="BS51" s="3"/>
    </row>
    <row r="52" spans="1:71" ht="41.45" customHeight="1">
      <c r="A52" s="65" t="s">
        <v>251</v>
      </c>
      <c r="C52" s="66"/>
      <c r="D52" s="66" t="s">
        <v>64</v>
      </c>
      <c r="E52" s="67">
        <v>162</v>
      </c>
      <c r="F52" s="69">
        <v>100</v>
      </c>
      <c r="G52" s="101" t="s">
        <v>571</v>
      </c>
      <c r="H52" s="66"/>
      <c r="I52" s="70" t="s">
        <v>251</v>
      </c>
      <c r="J52" s="71"/>
      <c r="K52" s="71"/>
      <c r="L52" s="70" t="s">
        <v>251</v>
      </c>
      <c r="M52" s="74">
        <v>1</v>
      </c>
      <c r="N52" s="75">
        <v>7370.205078125</v>
      </c>
      <c r="O52" s="75">
        <v>2544.248046875</v>
      </c>
      <c r="P52" s="76"/>
      <c r="Q52" s="77"/>
      <c r="R52" s="77"/>
      <c r="S52" s="87"/>
      <c r="T52" s="48">
        <v>2</v>
      </c>
      <c r="U52" s="48">
        <v>3</v>
      </c>
      <c r="V52" s="49">
        <v>0</v>
      </c>
      <c r="W52" s="49">
        <v>0.007576</v>
      </c>
      <c r="X52" s="49">
        <v>0.026217</v>
      </c>
      <c r="Y52" s="49">
        <v>1.063046</v>
      </c>
      <c r="Z52" s="49">
        <v>0.6666666666666666</v>
      </c>
      <c r="AA52" s="49">
        <v>0.6666666666666666</v>
      </c>
      <c r="AB52" s="72">
        <v>52</v>
      </c>
      <c r="AC52" s="72"/>
      <c r="AD52" s="73"/>
      <c r="AE52" s="79" t="s">
        <v>1034</v>
      </c>
      <c r="AF52" s="79">
        <v>295</v>
      </c>
      <c r="AG52" s="79">
        <v>14242</v>
      </c>
      <c r="AH52" s="79">
        <v>538</v>
      </c>
      <c r="AI52" s="79">
        <v>185</v>
      </c>
      <c r="AJ52" s="79"/>
      <c r="AK52" s="79" t="s">
        <v>1107</v>
      </c>
      <c r="AL52" s="79" t="s">
        <v>1170</v>
      </c>
      <c r="AM52" s="83" t="s">
        <v>1227</v>
      </c>
      <c r="AN52" s="79"/>
      <c r="AO52" s="81">
        <v>39848.671273148146</v>
      </c>
      <c r="AP52" s="83" t="s">
        <v>1284</v>
      </c>
      <c r="AQ52" s="79" t="b">
        <v>1</v>
      </c>
      <c r="AR52" s="79" t="b">
        <v>0</v>
      </c>
      <c r="AS52" s="79" t="b">
        <v>0</v>
      </c>
      <c r="AT52" s="79" t="s">
        <v>914</v>
      </c>
      <c r="AU52" s="79">
        <v>250</v>
      </c>
      <c r="AV52" s="83" t="s">
        <v>1312</v>
      </c>
      <c r="AW52" s="79" t="b">
        <v>0</v>
      </c>
      <c r="AX52" s="79" t="s">
        <v>1366</v>
      </c>
      <c r="AY52" s="83" t="s">
        <v>1416</v>
      </c>
      <c r="AZ52" s="79" t="s">
        <v>66</v>
      </c>
      <c r="BA52" s="79" t="str">
        <f>REPLACE(INDEX(GroupVertices[Group],MATCH(Vertices[[#This Row],[Vertex]],GroupVertices[Vertex],0)),1,1,"")</f>
        <v>7</v>
      </c>
      <c r="BB52" s="48"/>
      <c r="BC52" s="49"/>
      <c r="BD52" s="48"/>
      <c r="BE52" s="49"/>
      <c r="BF52" s="48"/>
      <c r="BG52" s="49"/>
      <c r="BH52" s="48"/>
      <c r="BI52" s="49"/>
      <c r="BJ52" s="48"/>
      <c r="BK52" s="121" t="s">
        <v>879</v>
      </c>
      <c r="BL52" s="121" t="s">
        <v>879</v>
      </c>
      <c r="BM52" s="121" t="s">
        <v>879</v>
      </c>
      <c r="BN52" s="121" t="s">
        <v>879</v>
      </c>
      <c r="BO52" s="2"/>
      <c r="BP52" s="3"/>
      <c r="BQ52" s="3"/>
      <c r="BR52" s="3"/>
      <c r="BS52" s="3"/>
    </row>
    <row r="53" spans="1:71" ht="41.45" customHeight="1">
      <c r="A53" s="65" t="s">
        <v>300</v>
      </c>
      <c r="C53" s="66"/>
      <c r="D53" s="66" t="s">
        <v>64</v>
      </c>
      <c r="E53" s="67">
        <v>162</v>
      </c>
      <c r="F53" s="69">
        <v>100</v>
      </c>
      <c r="G53" s="101" t="s">
        <v>1353</v>
      </c>
      <c r="H53" s="66"/>
      <c r="I53" s="70" t="s">
        <v>300</v>
      </c>
      <c r="J53" s="71"/>
      <c r="K53" s="71"/>
      <c r="L53" s="70" t="s">
        <v>300</v>
      </c>
      <c r="M53" s="74">
        <v>1</v>
      </c>
      <c r="N53" s="75">
        <v>7062.4345703125</v>
      </c>
      <c r="O53" s="75">
        <v>314.1047058105469</v>
      </c>
      <c r="P53" s="76"/>
      <c r="Q53" s="77"/>
      <c r="R53" s="77"/>
      <c r="S53" s="87"/>
      <c r="T53" s="48">
        <v>3</v>
      </c>
      <c r="U53" s="48">
        <v>0</v>
      </c>
      <c r="V53" s="49">
        <v>0</v>
      </c>
      <c r="W53" s="49">
        <v>0.007576</v>
      </c>
      <c r="X53" s="49">
        <v>0.026217</v>
      </c>
      <c r="Y53" s="49">
        <v>1.063046</v>
      </c>
      <c r="Z53" s="49">
        <v>1</v>
      </c>
      <c r="AA53" s="49">
        <v>0</v>
      </c>
      <c r="AB53" s="72">
        <v>53</v>
      </c>
      <c r="AC53" s="72"/>
      <c r="AD53" s="73"/>
      <c r="AE53" s="79" t="s">
        <v>1035</v>
      </c>
      <c r="AF53" s="79">
        <v>1171</v>
      </c>
      <c r="AG53" s="79">
        <v>15814</v>
      </c>
      <c r="AH53" s="79">
        <v>16419</v>
      </c>
      <c r="AI53" s="79">
        <v>23840</v>
      </c>
      <c r="AJ53" s="79"/>
      <c r="AK53" s="79" t="s">
        <v>1108</v>
      </c>
      <c r="AL53" s="79" t="s">
        <v>1171</v>
      </c>
      <c r="AM53" s="83" t="s">
        <v>1228</v>
      </c>
      <c r="AN53" s="79"/>
      <c r="AO53" s="81">
        <v>41968.95148148148</v>
      </c>
      <c r="AP53" s="83" t="s">
        <v>1285</v>
      </c>
      <c r="AQ53" s="79" t="b">
        <v>0</v>
      </c>
      <c r="AR53" s="79" t="b">
        <v>0</v>
      </c>
      <c r="AS53" s="79" t="b">
        <v>1</v>
      </c>
      <c r="AT53" s="79" t="s">
        <v>914</v>
      </c>
      <c r="AU53" s="79">
        <v>217</v>
      </c>
      <c r="AV53" s="83" t="s">
        <v>1312</v>
      </c>
      <c r="AW53" s="79" t="b">
        <v>0</v>
      </c>
      <c r="AX53" s="79" t="s">
        <v>1366</v>
      </c>
      <c r="AY53" s="83" t="s">
        <v>1417</v>
      </c>
      <c r="AZ53" s="79" t="s">
        <v>65</v>
      </c>
      <c r="BA53" s="79" t="str">
        <f>REPLACE(INDEX(GroupVertices[Group],MATCH(Vertices[[#This Row],[Vertex]],GroupVertices[Vertex],0)),1,1,"")</f>
        <v>7</v>
      </c>
      <c r="BB53" s="48"/>
      <c r="BC53" s="49"/>
      <c r="BD53" s="48"/>
      <c r="BE53" s="49"/>
      <c r="BF53" s="48"/>
      <c r="BG53" s="49"/>
      <c r="BH53" s="48"/>
      <c r="BI53" s="49"/>
      <c r="BJ53" s="48"/>
      <c r="BK53" s="48"/>
      <c r="BL53" s="48"/>
      <c r="BM53" s="48"/>
      <c r="BN53" s="48"/>
      <c r="BO53" s="2"/>
      <c r="BP53" s="3"/>
      <c r="BQ53" s="3"/>
      <c r="BR53" s="3"/>
      <c r="BS53" s="3"/>
    </row>
    <row r="54" spans="1:71" ht="41.45" customHeight="1">
      <c r="A54" s="65" t="s">
        <v>252</v>
      </c>
      <c r="C54" s="66"/>
      <c r="D54" s="66" t="s">
        <v>64</v>
      </c>
      <c r="E54" s="67">
        <v>162</v>
      </c>
      <c r="F54" s="69">
        <v>100</v>
      </c>
      <c r="G54" s="101" t="s">
        <v>572</v>
      </c>
      <c r="H54" s="66"/>
      <c r="I54" s="70" t="s">
        <v>252</v>
      </c>
      <c r="J54" s="71"/>
      <c r="K54" s="71"/>
      <c r="L54" s="70" t="s">
        <v>252</v>
      </c>
      <c r="M54" s="74">
        <v>1</v>
      </c>
      <c r="N54" s="75">
        <v>6087.73583984375</v>
      </c>
      <c r="O54" s="75">
        <v>1885.304931640625</v>
      </c>
      <c r="P54" s="76"/>
      <c r="Q54" s="77"/>
      <c r="R54" s="77"/>
      <c r="S54" s="87"/>
      <c r="T54" s="48">
        <v>2</v>
      </c>
      <c r="U54" s="48">
        <v>3</v>
      </c>
      <c r="V54" s="49">
        <v>0</v>
      </c>
      <c r="W54" s="49">
        <v>0.007576</v>
      </c>
      <c r="X54" s="49">
        <v>0.026217</v>
      </c>
      <c r="Y54" s="49">
        <v>1.063046</v>
      </c>
      <c r="Z54" s="49">
        <v>0.6666666666666666</v>
      </c>
      <c r="AA54" s="49">
        <v>0.6666666666666666</v>
      </c>
      <c r="AB54" s="72">
        <v>54</v>
      </c>
      <c r="AC54" s="72"/>
      <c r="AD54" s="73"/>
      <c r="AE54" s="79" t="s">
        <v>1036</v>
      </c>
      <c r="AF54" s="79">
        <v>861</v>
      </c>
      <c r="AG54" s="79">
        <v>948</v>
      </c>
      <c r="AH54" s="79">
        <v>9907</v>
      </c>
      <c r="AI54" s="79">
        <v>18404</v>
      </c>
      <c r="AJ54" s="79"/>
      <c r="AK54" s="79" t="s">
        <v>1109</v>
      </c>
      <c r="AL54" s="79" t="s">
        <v>943</v>
      </c>
      <c r="AM54" s="79"/>
      <c r="AN54" s="79"/>
      <c r="AO54" s="81">
        <v>39849.62940972222</v>
      </c>
      <c r="AP54" s="83" t="s">
        <v>1286</v>
      </c>
      <c r="AQ54" s="79" t="b">
        <v>0</v>
      </c>
      <c r="AR54" s="79" t="b">
        <v>0</v>
      </c>
      <c r="AS54" s="79" t="b">
        <v>1</v>
      </c>
      <c r="AT54" s="79" t="s">
        <v>914</v>
      </c>
      <c r="AU54" s="79">
        <v>26</v>
      </c>
      <c r="AV54" s="83" t="s">
        <v>1312</v>
      </c>
      <c r="AW54" s="79" t="b">
        <v>0</v>
      </c>
      <c r="AX54" s="79" t="s">
        <v>1366</v>
      </c>
      <c r="AY54" s="83" t="s">
        <v>1418</v>
      </c>
      <c r="AZ54" s="79" t="s">
        <v>66</v>
      </c>
      <c r="BA54" s="79" t="str">
        <f>REPLACE(INDEX(GroupVertices[Group],MATCH(Vertices[[#This Row],[Vertex]],GroupVertices[Vertex],0)),1,1,"")</f>
        <v>7</v>
      </c>
      <c r="BB54" s="48"/>
      <c r="BC54" s="49"/>
      <c r="BD54" s="48"/>
      <c r="BE54" s="49"/>
      <c r="BF54" s="48"/>
      <c r="BG54" s="49"/>
      <c r="BH54" s="48"/>
      <c r="BI54" s="49"/>
      <c r="BJ54" s="48"/>
      <c r="BK54" s="121" t="s">
        <v>879</v>
      </c>
      <c r="BL54" s="121" t="s">
        <v>879</v>
      </c>
      <c r="BM54" s="121" t="s">
        <v>879</v>
      </c>
      <c r="BN54" s="121" t="s">
        <v>879</v>
      </c>
      <c r="BO54" s="2"/>
      <c r="BP54" s="3"/>
      <c r="BQ54" s="3"/>
      <c r="BR54" s="3"/>
      <c r="BS54" s="3"/>
    </row>
    <row r="55" spans="1:71" ht="41.45" customHeight="1">
      <c r="A55" s="65" t="s">
        <v>301</v>
      </c>
      <c r="C55" s="66"/>
      <c r="D55" s="66" t="s">
        <v>64</v>
      </c>
      <c r="E55" s="67">
        <v>162</v>
      </c>
      <c r="F55" s="69">
        <v>100</v>
      </c>
      <c r="G55" s="101" t="s">
        <v>1354</v>
      </c>
      <c r="H55" s="66"/>
      <c r="I55" s="70" t="s">
        <v>301</v>
      </c>
      <c r="J55" s="71"/>
      <c r="K55" s="71"/>
      <c r="L55" s="70" t="s">
        <v>301</v>
      </c>
      <c r="M55" s="74">
        <v>1</v>
      </c>
      <c r="N55" s="75">
        <v>2196.594482421875</v>
      </c>
      <c r="O55" s="75">
        <v>490.97650146484375</v>
      </c>
      <c r="P55" s="76"/>
      <c r="Q55" s="77"/>
      <c r="R55" s="77"/>
      <c r="S55" s="87"/>
      <c r="T55" s="48">
        <v>1</v>
      </c>
      <c r="U55" s="48">
        <v>0</v>
      </c>
      <c r="V55" s="49">
        <v>0</v>
      </c>
      <c r="W55" s="49">
        <v>0.007463</v>
      </c>
      <c r="X55" s="49">
        <v>0.018647</v>
      </c>
      <c r="Y55" s="49">
        <v>0.460654</v>
      </c>
      <c r="Z55" s="49">
        <v>0</v>
      </c>
      <c r="AA55" s="49">
        <v>0</v>
      </c>
      <c r="AB55" s="72">
        <v>55</v>
      </c>
      <c r="AC55" s="72"/>
      <c r="AD55" s="73"/>
      <c r="AE55" s="79" t="s">
        <v>1037</v>
      </c>
      <c r="AF55" s="79">
        <v>606</v>
      </c>
      <c r="AG55" s="79">
        <v>166</v>
      </c>
      <c r="AH55" s="79">
        <v>560</v>
      </c>
      <c r="AI55" s="79">
        <v>9</v>
      </c>
      <c r="AJ55" s="79"/>
      <c r="AK55" s="79" t="s">
        <v>1110</v>
      </c>
      <c r="AL55" s="79" t="s">
        <v>943</v>
      </c>
      <c r="AM55" s="79"/>
      <c r="AN55" s="79"/>
      <c r="AO55" s="81">
        <v>40286.46766203704</v>
      </c>
      <c r="AP55" s="83" t="s">
        <v>1287</v>
      </c>
      <c r="AQ55" s="79" t="b">
        <v>0</v>
      </c>
      <c r="AR55" s="79" t="b">
        <v>0</v>
      </c>
      <c r="AS55" s="79" t="b">
        <v>0</v>
      </c>
      <c r="AT55" s="79" t="s">
        <v>914</v>
      </c>
      <c r="AU55" s="79">
        <v>0</v>
      </c>
      <c r="AV55" s="83" t="s">
        <v>1312</v>
      </c>
      <c r="AW55" s="79" t="b">
        <v>0</v>
      </c>
      <c r="AX55" s="79" t="s">
        <v>1366</v>
      </c>
      <c r="AY55" s="83" t="s">
        <v>1419</v>
      </c>
      <c r="AZ55" s="79" t="s">
        <v>65</v>
      </c>
      <c r="BA55" s="79" t="str">
        <f>REPLACE(INDEX(GroupVertices[Group],MATCH(Vertices[[#This Row],[Vertex]],GroupVertices[Vertex],0)),1,1,"")</f>
        <v>1</v>
      </c>
      <c r="BB55" s="48"/>
      <c r="BC55" s="49"/>
      <c r="BD55" s="48"/>
      <c r="BE55" s="49"/>
      <c r="BF55" s="48"/>
      <c r="BG55" s="49"/>
      <c r="BH55" s="48"/>
      <c r="BI55" s="49"/>
      <c r="BJ55" s="48"/>
      <c r="BK55" s="48"/>
      <c r="BL55" s="48"/>
      <c r="BM55" s="48"/>
      <c r="BN55" s="48"/>
      <c r="BO55" s="2"/>
      <c r="BP55" s="3"/>
      <c r="BQ55" s="3"/>
      <c r="BR55" s="3"/>
      <c r="BS55" s="3"/>
    </row>
    <row r="56" spans="1:71" ht="41.45" customHeight="1">
      <c r="A56" s="65" t="s">
        <v>254</v>
      </c>
      <c r="C56" s="66"/>
      <c r="D56" s="66" t="s">
        <v>64</v>
      </c>
      <c r="E56" s="67">
        <v>162</v>
      </c>
      <c r="F56" s="69">
        <v>100</v>
      </c>
      <c r="G56" s="101" t="s">
        <v>573</v>
      </c>
      <c r="H56" s="66"/>
      <c r="I56" s="70" t="s">
        <v>254</v>
      </c>
      <c r="J56" s="71"/>
      <c r="K56" s="71"/>
      <c r="L56" s="70" t="s">
        <v>254</v>
      </c>
      <c r="M56" s="74">
        <v>1</v>
      </c>
      <c r="N56" s="75">
        <v>3510.348876953125</v>
      </c>
      <c r="O56" s="75">
        <v>6336.7802734375</v>
      </c>
      <c r="P56" s="76"/>
      <c r="Q56" s="77"/>
      <c r="R56" s="77"/>
      <c r="S56" s="87"/>
      <c r="T56" s="48">
        <v>2</v>
      </c>
      <c r="U56" s="48">
        <v>1</v>
      </c>
      <c r="V56" s="49">
        <v>0</v>
      </c>
      <c r="W56" s="49">
        <v>0.007463</v>
      </c>
      <c r="X56" s="49">
        <v>0.021793</v>
      </c>
      <c r="Y56" s="49">
        <v>0.801137</v>
      </c>
      <c r="Z56" s="49">
        <v>0</v>
      </c>
      <c r="AA56" s="49">
        <v>0</v>
      </c>
      <c r="AB56" s="72">
        <v>56</v>
      </c>
      <c r="AC56" s="72"/>
      <c r="AD56" s="73"/>
      <c r="AE56" s="79" t="s">
        <v>1038</v>
      </c>
      <c r="AF56" s="79">
        <v>5781</v>
      </c>
      <c r="AG56" s="79">
        <v>7682</v>
      </c>
      <c r="AH56" s="79">
        <v>9547</v>
      </c>
      <c r="AI56" s="79">
        <v>2559</v>
      </c>
      <c r="AJ56" s="79"/>
      <c r="AK56" s="79" t="s">
        <v>1111</v>
      </c>
      <c r="AL56" s="79" t="s">
        <v>1172</v>
      </c>
      <c r="AM56" s="83" t="s">
        <v>1229</v>
      </c>
      <c r="AN56" s="79"/>
      <c r="AO56" s="81">
        <v>40549.116377314815</v>
      </c>
      <c r="AP56" s="79"/>
      <c r="AQ56" s="79" t="b">
        <v>0</v>
      </c>
      <c r="AR56" s="79" t="b">
        <v>0</v>
      </c>
      <c r="AS56" s="79" t="b">
        <v>0</v>
      </c>
      <c r="AT56" s="79" t="s">
        <v>914</v>
      </c>
      <c r="AU56" s="79">
        <v>147</v>
      </c>
      <c r="AV56" s="83" t="s">
        <v>1317</v>
      </c>
      <c r="AW56" s="79" t="b">
        <v>0</v>
      </c>
      <c r="AX56" s="79" t="s">
        <v>1366</v>
      </c>
      <c r="AY56" s="83" t="s">
        <v>1420</v>
      </c>
      <c r="AZ56" s="79" t="s">
        <v>66</v>
      </c>
      <c r="BA56" s="79" t="str">
        <f>REPLACE(INDEX(GroupVertices[Group],MATCH(Vertices[[#This Row],[Vertex]],GroupVertices[Vertex],0)),1,1,"")</f>
        <v>1</v>
      </c>
      <c r="BB56" s="48"/>
      <c r="BC56" s="49"/>
      <c r="BD56" s="48"/>
      <c r="BE56" s="49"/>
      <c r="BF56" s="48"/>
      <c r="BG56" s="49"/>
      <c r="BH56" s="48"/>
      <c r="BI56" s="49"/>
      <c r="BJ56" s="48"/>
      <c r="BK56" s="121" t="s">
        <v>879</v>
      </c>
      <c r="BL56" s="121" t="s">
        <v>879</v>
      </c>
      <c r="BM56" s="121" t="s">
        <v>879</v>
      </c>
      <c r="BN56" s="121" t="s">
        <v>879</v>
      </c>
      <c r="BO56" s="2"/>
      <c r="BP56" s="3"/>
      <c r="BQ56" s="3"/>
      <c r="BR56" s="3"/>
      <c r="BS56" s="3"/>
    </row>
    <row r="57" spans="1:71" ht="41.45" customHeight="1">
      <c r="A57" s="65" t="s">
        <v>255</v>
      </c>
      <c r="C57" s="66"/>
      <c r="D57" s="66" t="s">
        <v>64</v>
      </c>
      <c r="E57" s="67">
        <v>162</v>
      </c>
      <c r="F57" s="69">
        <v>100</v>
      </c>
      <c r="G57" s="101" t="s">
        <v>1355</v>
      </c>
      <c r="H57" s="66"/>
      <c r="I57" s="70" t="s">
        <v>255</v>
      </c>
      <c r="J57" s="71"/>
      <c r="K57" s="71"/>
      <c r="L57" s="70" t="s">
        <v>255</v>
      </c>
      <c r="M57" s="74">
        <v>1</v>
      </c>
      <c r="N57" s="75">
        <v>374.7159118652344</v>
      </c>
      <c r="O57" s="75">
        <v>7092.26513671875</v>
      </c>
      <c r="P57" s="76"/>
      <c r="Q57" s="77"/>
      <c r="R57" s="77"/>
      <c r="S57" s="87"/>
      <c r="T57" s="48">
        <v>2</v>
      </c>
      <c r="U57" s="48">
        <v>1</v>
      </c>
      <c r="V57" s="49">
        <v>0</v>
      </c>
      <c r="W57" s="49">
        <v>0.007463</v>
      </c>
      <c r="X57" s="49">
        <v>0.021793</v>
      </c>
      <c r="Y57" s="49">
        <v>0.801137</v>
      </c>
      <c r="Z57" s="49">
        <v>0</v>
      </c>
      <c r="AA57" s="49">
        <v>0</v>
      </c>
      <c r="AB57" s="72">
        <v>57</v>
      </c>
      <c r="AC57" s="72"/>
      <c r="AD57" s="73"/>
      <c r="AE57" s="79" t="s">
        <v>1039</v>
      </c>
      <c r="AF57" s="79">
        <v>2464</v>
      </c>
      <c r="AG57" s="79">
        <v>15797</v>
      </c>
      <c r="AH57" s="79">
        <v>13727</v>
      </c>
      <c r="AI57" s="79">
        <v>3065</v>
      </c>
      <c r="AJ57" s="79"/>
      <c r="AK57" s="79" t="s">
        <v>1112</v>
      </c>
      <c r="AL57" s="79" t="s">
        <v>1173</v>
      </c>
      <c r="AM57" s="83" t="s">
        <v>1230</v>
      </c>
      <c r="AN57" s="79"/>
      <c r="AO57" s="81">
        <v>40002.96643518518</v>
      </c>
      <c r="AP57" s="83" t="s">
        <v>1288</v>
      </c>
      <c r="AQ57" s="79" t="b">
        <v>0</v>
      </c>
      <c r="AR57" s="79" t="b">
        <v>0</v>
      </c>
      <c r="AS57" s="79" t="b">
        <v>1</v>
      </c>
      <c r="AT57" s="79" t="s">
        <v>914</v>
      </c>
      <c r="AU57" s="79">
        <v>358</v>
      </c>
      <c r="AV57" s="83" t="s">
        <v>1318</v>
      </c>
      <c r="AW57" s="79" t="b">
        <v>1</v>
      </c>
      <c r="AX57" s="79" t="s">
        <v>1366</v>
      </c>
      <c r="AY57" s="83" t="s">
        <v>1421</v>
      </c>
      <c r="AZ57" s="79" t="s">
        <v>66</v>
      </c>
      <c r="BA57" s="79" t="str">
        <f>REPLACE(INDEX(GroupVertices[Group],MATCH(Vertices[[#This Row],[Vertex]],GroupVertices[Vertex],0)),1,1,"")</f>
        <v>1</v>
      </c>
      <c r="BB57" s="48"/>
      <c r="BC57" s="49"/>
      <c r="BD57" s="48"/>
      <c r="BE57" s="49"/>
      <c r="BF57" s="48"/>
      <c r="BG57" s="49"/>
      <c r="BH57" s="48"/>
      <c r="BI57" s="49"/>
      <c r="BJ57" s="48"/>
      <c r="BK57" s="121" t="s">
        <v>879</v>
      </c>
      <c r="BL57" s="121" t="s">
        <v>879</v>
      </c>
      <c r="BM57" s="121" t="s">
        <v>879</v>
      </c>
      <c r="BN57" s="121" t="s">
        <v>879</v>
      </c>
      <c r="BO57" s="2"/>
      <c r="BP57" s="3"/>
      <c r="BQ57" s="3"/>
      <c r="BR57" s="3"/>
      <c r="BS57" s="3"/>
    </row>
    <row r="58" spans="1:71" ht="41.45" customHeight="1">
      <c r="A58" s="65" t="s">
        <v>302</v>
      </c>
      <c r="C58" s="66"/>
      <c r="D58" s="66" t="s">
        <v>64</v>
      </c>
      <c r="E58" s="67">
        <v>162</v>
      </c>
      <c r="F58" s="69">
        <v>100</v>
      </c>
      <c r="G58" s="101" t="s">
        <v>1356</v>
      </c>
      <c r="H58" s="66"/>
      <c r="I58" s="70" t="s">
        <v>302</v>
      </c>
      <c r="J58" s="71"/>
      <c r="K58" s="71"/>
      <c r="L58" s="70" t="s">
        <v>302</v>
      </c>
      <c r="M58" s="74">
        <v>1</v>
      </c>
      <c r="N58" s="75">
        <v>470.523193359375</v>
      </c>
      <c r="O58" s="75">
        <v>2520.349853515625</v>
      </c>
      <c r="P58" s="76"/>
      <c r="Q58" s="77"/>
      <c r="R58" s="77"/>
      <c r="S58" s="87"/>
      <c r="T58" s="48">
        <v>1</v>
      </c>
      <c r="U58" s="48">
        <v>0</v>
      </c>
      <c r="V58" s="49">
        <v>0</v>
      </c>
      <c r="W58" s="49">
        <v>0.007463</v>
      </c>
      <c r="X58" s="49">
        <v>0.018647</v>
      </c>
      <c r="Y58" s="49">
        <v>0.460654</v>
      </c>
      <c r="Z58" s="49">
        <v>0</v>
      </c>
      <c r="AA58" s="49">
        <v>0</v>
      </c>
      <c r="AB58" s="72">
        <v>58</v>
      </c>
      <c r="AC58" s="72"/>
      <c r="AD58" s="73"/>
      <c r="AE58" s="79" t="s">
        <v>1040</v>
      </c>
      <c r="AF58" s="79">
        <v>479</v>
      </c>
      <c r="AG58" s="79">
        <v>5219</v>
      </c>
      <c r="AH58" s="79">
        <v>5352</v>
      </c>
      <c r="AI58" s="79">
        <v>1126</v>
      </c>
      <c r="AJ58" s="79"/>
      <c r="AK58" s="79" t="s">
        <v>1113</v>
      </c>
      <c r="AL58" s="79" t="s">
        <v>1174</v>
      </c>
      <c r="AM58" s="83" t="s">
        <v>1231</v>
      </c>
      <c r="AN58" s="79"/>
      <c r="AO58" s="81">
        <v>39903.716782407406</v>
      </c>
      <c r="AP58" s="83" t="s">
        <v>1289</v>
      </c>
      <c r="AQ58" s="79" t="b">
        <v>0</v>
      </c>
      <c r="AR58" s="79" t="b">
        <v>0</v>
      </c>
      <c r="AS58" s="79" t="b">
        <v>1</v>
      </c>
      <c r="AT58" s="79" t="s">
        <v>914</v>
      </c>
      <c r="AU58" s="79">
        <v>156</v>
      </c>
      <c r="AV58" s="83" t="s">
        <v>1312</v>
      </c>
      <c r="AW58" s="79" t="b">
        <v>0</v>
      </c>
      <c r="AX58" s="79" t="s">
        <v>1366</v>
      </c>
      <c r="AY58" s="83" t="s">
        <v>1422</v>
      </c>
      <c r="AZ58" s="79" t="s">
        <v>65</v>
      </c>
      <c r="BA58" s="79" t="str">
        <f>REPLACE(INDEX(GroupVertices[Group],MATCH(Vertices[[#This Row],[Vertex]],GroupVertices[Vertex],0)),1,1,"")</f>
        <v>1</v>
      </c>
      <c r="BB58" s="48"/>
      <c r="BC58" s="49"/>
      <c r="BD58" s="48"/>
      <c r="BE58" s="49"/>
      <c r="BF58" s="48"/>
      <c r="BG58" s="49"/>
      <c r="BH58" s="48"/>
      <c r="BI58" s="49"/>
      <c r="BJ58" s="48"/>
      <c r="BK58" s="48"/>
      <c r="BL58" s="48"/>
      <c r="BM58" s="48"/>
      <c r="BN58" s="48"/>
      <c r="BO58" s="2"/>
      <c r="BP58" s="3"/>
      <c r="BQ58" s="3"/>
      <c r="BR58" s="3"/>
      <c r="BS58" s="3"/>
    </row>
    <row r="59" spans="1:71" ht="41.45" customHeight="1">
      <c r="A59" s="65" t="s">
        <v>256</v>
      </c>
      <c r="C59" s="66"/>
      <c r="D59" s="66" t="s">
        <v>64</v>
      </c>
      <c r="E59" s="67">
        <v>162</v>
      </c>
      <c r="F59" s="69">
        <v>100</v>
      </c>
      <c r="G59" s="101" t="s">
        <v>574</v>
      </c>
      <c r="H59" s="66"/>
      <c r="I59" s="70" t="s">
        <v>256</v>
      </c>
      <c r="J59" s="71"/>
      <c r="K59" s="71"/>
      <c r="L59" s="70" t="s">
        <v>256</v>
      </c>
      <c r="M59" s="74">
        <v>1</v>
      </c>
      <c r="N59" s="75">
        <v>1612.7969970703125</v>
      </c>
      <c r="O59" s="75">
        <v>8179.4755859375</v>
      </c>
      <c r="P59" s="76"/>
      <c r="Q59" s="77"/>
      <c r="R59" s="77"/>
      <c r="S59" s="87"/>
      <c r="T59" s="48">
        <v>1</v>
      </c>
      <c r="U59" s="48">
        <v>1</v>
      </c>
      <c r="V59" s="49">
        <v>0</v>
      </c>
      <c r="W59" s="49">
        <v>0.007463</v>
      </c>
      <c r="X59" s="49">
        <v>0.018647</v>
      </c>
      <c r="Y59" s="49">
        <v>0.460654</v>
      </c>
      <c r="Z59" s="49">
        <v>0</v>
      </c>
      <c r="AA59" s="49">
        <v>1</v>
      </c>
      <c r="AB59" s="72">
        <v>59</v>
      </c>
      <c r="AC59" s="72"/>
      <c r="AD59" s="73"/>
      <c r="AE59" s="79" t="s">
        <v>1041</v>
      </c>
      <c r="AF59" s="79">
        <v>821</v>
      </c>
      <c r="AG59" s="79">
        <v>2154</v>
      </c>
      <c r="AH59" s="79">
        <v>18696</v>
      </c>
      <c r="AI59" s="79">
        <v>9797</v>
      </c>
      <c r="AJ59" s="79"/>
      <c r="AK59" s="79" t="s">
        <v>1114</v>
      </c>
      <c r="AL59" s="79" t="s">
        <v>1175</v>
      </c>
      <c r="AM59" s="83" t="s">
        <v>1232</v>
      </c>
      <c r="AN59" s="79"/>
      <c r="AO59" s="81">
        <v>40028.1658912037</v>
      </c>
      <c r="AP59" s="83" t="s">
        <v>1290</v>
      </c>
      <c r="AQ59" s="79" t="b">
        <v>0</v>
      </c>
      <c r="AR59" s="79" t="b">
        <v>0</v>
      </c>
      <c r="AS59" s="79" t="b">
        <v>0</v>
      </c>
      <c r="AT59" s="79" t="s">
        <v>914</v>
      </c>
      <c r="AU59" s="79">
        <v>78</v>
      </c>
      <c r="AV59" s="83" t="s">
        <v>1319</v>
      </c>
      <c r="AW59" s="79" t="b">
        <v>0</v>
      </c>
      <c r="AX59" s="79" t="s">
        <v>1366</v>
      </c>
      <c r="AY59" s="83" t="s">
        <v>1423</v>
      </c>
      <c r="AZ59" s="79" t="s">
        <v>66</v>
      </c>
      <c r="BA59" s="79" t="str">
        <f>REPLACE(INDEX(GroupVertices[Group],MATCH(Vertices[[#This Row],[Vertex]],GroupVertices[Vertex],0)),1,1,"")</f>
        <v>1</v>
      </c>
      <c r="BB59" s="48"/>
      <c r="BC59" s="49"/>
      <c r="BD59" s="48"/>
      <c r="BE59" s="49"/>
      <c r="BF59" s="48"/>
      <c r="BG59" s="49"/>
      <c r="BH59" s="48"/>
      <c r="BI59" s="49"/>
      <c r="BJ59" s="48"/>
      <c r="BK59" s="121" t="s">
        <v>879</v>
      </c>
      <c r="BL59" s="121" t="s">
        <v>879</v>
      </c>
      <c r="BM59" s="121" t="s">
        <v>879</v>
      </c>
      <c r="BN59" s="121" t="s">
        <v>879</v>
      </c>
      <c r="BO59" s="2"/>
      <c r="BP59" s="3"/>
      <c r="BQ59" s="3"/>
      <c r="BR59" s="3"/>
      <c r="BS59" s="3"/>
    </row>
    <row r="60" spans="1:71" ht="41.45" customHeight="1">
      <c r="A60" s="65" t="s">
        <v>257</v>
      </c>
      <c r="C60" s="66"/>
      <c r="D60" s="66" t="s">
        <v>64</v>
      </c>
      <c r="E60" s="67">
        <v>162</v>
      </c>
      <c r="F60" s="69">
        <v>100</v>
      </c>
      <c r="G60" s="101" t="s">
        <v>1357</v>
      </c>
      <c r="H60" s="66"/>
      <c r="I60" s="70" t="s">
        <v>257</v>
      </c>
      <c r="J60" s="71"/>
      <c r="K60" s="71"/>
      <c r="L60" s="70" t="s">
        <v>257</v>
      </c>
      <c r="M60" s="74">
        <v>1</v>
      </c>
      <c r="N60" s="75">
        <v>736.176513671875</v>
      </c>
      <c r="O60" s="75">
        <v>5562.70703125</v>
      </c>
      <c r="P60" s="76"/>
      <c r="Q60" s="77"/>
      <c r="R60" s="77"/>
      <c r="S60" s="87"/>
      <c r="T60" s="48">
        <v>2</v>
      </c>
      <c r="U60" s="48">
        <v>1</v>
      </c>
      <c r="V60" s="49">
        <v>0</v>
      </c>
      <c r="W60" s="49">
        <v>0.007463</v>
      </c>
      <c r="X60" s="49">
        <v>0.021793</v>
      </c>
      <c r="Y60" s="49">
        <v>0.801137</v>
      </c>
      <c r="Z60" s="49">
        <v>0</v>
      </c>
      <c r="AA60" s="49">
        <v>0</v>
      </c>
      <c r="AB60" s="72">
        <v>60</v>
      </c>
      <c r="AC60" s="72"/>
      <c r="AD60" s="73"/>
      <c r="AE60" s="79" t="s">
        <v>1042</v>
      </c>
      <c r="AF60" s="79">
        <v>3449</v>
      </c>
      <c r="AG60" s="79">
        <v>36694</v>
      </c>
      <c r="AH60" s="79">
        <v>41605</v>
      </c>
      <c r="AI60" s="79">
        <v>4161</v>
      </c>
      <c r="AJ60" s="79"/>
      <c r="AK60" s="79" t="s">
        <v>1115</v>
      </c>
      <c r="AL60" s="79" t="s">
        <v>1176</v>
      </c>
      <c r="AM60" s="83" t="s">
        <v>1233</v>
      </c>
      <c r="AN60" s="79"/>
      <c r="AO60" s="81">
        <v>39639.91525462963</v>
      </c>
      <c r="AP60" s="83" t="s">
        <v>1291</v>
      </c>
      <c r="AQ60" s="79" t="b">
        <v>0</v>
      </c>
      <c r="AR60" s="79" t="b">
        <v>0</v>
      </c>
      <c r="AS60" s="79" t="b">
        <v>1</v>
      </c>
      <c r="AT60" s="79" t="s">
        <v>914</v>
      </c>
      <c r="AU60" s="79">
        <v>1077</v>
      </c>
      <c r="AV60" s="83" t="s">
        <v>1317</v>
      </c>
      <c r="AW60" s="79" t="b">
        <v>0</v>
      </c>
      <c r="AX60" s="79" t="s">
        <v>1366</v>
      </c>
      <c r="AY60" s="83" t="s">
        <v>1424</v>
      </c>
      <c r="AZ60" s="79" t="s">
        <v>66</v>
      </c>
      <c r="BA60" s="79" t="str">
        <f>REPLACE(INDEX(GroupVertices[Group],MATCH(Vertices[[#This Row],[Vertex]],GroupVertices[Vertex],0)),1,1,"")</f>
        <v>1</v>
      </c>
      <c r="BB60" s="48"/>
      <c r="BC60" s="49"/>
      <c r="BD60" s="48"/>
      <c r="BE60" s="49"/>
      <c r="BF60" s="48"/>
      <c r="BG60" s="49"/>
      <c r="BH60" s="48"/>
      <c r="BI60" s="49"/>
      <c r="BJ60" s="48"/>
      <c r="BK60" s="121" t="s">
        <v>879</v>
      </c>
      <c r="BL60" s="121" t="s">
        <v>879</v>
      </c>
      <c r="BM60" s="121" t="s">
        <v>879</v>
      </c>
      <c r="BN60" s="121" t="s">
        <v>879</v>
      </c>
      <c r="BO60" s="2"/>
      <c r="BP60" s="3"/>
      <c r="BQ60" s="3"/>
      <c r="BR60" s="3"/>
      <c r="BS60" s="3"/>
    </row>
    <row r="61" spans="1:71" ht="41.45" customHeight="1">
      <c r="A61" s="65" t="s">
        <v>258</v>
      </c>
      <c r="C61" s="66"/>
      <c r="D61" s="66" t="s">
        <v>64</v>
      </c>
      <c r="E61" s="67">
        <v>162</v>
      </c>
      <c r="F61" s="69">
        <v>100</v>
      </c>
      <c r="G61" s="101" t="s">
        <v>575</v>
      </c>
      <c r="H61" s="66"/>
      <c r="I61" s="70" t="s">
        <v>258</v>
      </c>
      <c r="J61" s="71"/>
      <c r="K61" s="71"/>
      <c r="L61" s="70" t="s">
        <v>258</v>
      </c>
      <c r="M61" s="74">
        <v>1</v>
      </c>
      <c r="N61" s="75">
        <v>1154.748779296875</v>
      </c>
      <c r="O61" s="75">
        <v>3586.772705078125</v>
      </c>
      <c r="P61" s="76"/>
      <c r="Q61" s="77"/>
      <c r="R61" s="77"/>
      <c r="S61" s="87"/>
      <c r="T61" s="48">
        <v>1</v>
      </c>
      <c r="U61" s="48">
        <v>1</v>
      </c>
      <c r="V61" s="49">
        <v>0</v>
      </c>
      <c r="W61" s="49">
        <v>0.007463</v>
      </c>
      <c r="X61" s="49">
        <v>0.018647</v>
      </c>
      <c r="Y61" s="49">
        <v>0.460654</v>
      </c>
      <c r="Z61" s="49">
        <v>0</v>
      </c>
      <c r="AA61" s="49">
        <v>1</v>
      </c>
      <c r="AB61" s="72">
        <v>61</v>
      </c>
      <c r="AC61" s="72"/>
      <c r="AD61" s="73"/>
      <c r="AE61" s="79" t="s">
        <v>1043</v>
      </c>
      <c r="AF61" s="79">
        <v>116</v>
      </c>
      <c r="AG61" s="79">
        <v>15</v>
      </c>
      <c r="AH61" s="79">
        <v>555</v>
      </c>
      <c r="AI61" s="79">
        <v>481</v>
      </c>
      <c r="AJ61" s="79"/>
      <c r="AK61" s="79" t="s">
        <v>1116</v>
      </c>
      <c r="AL61" s="79" t="s">
        <v>1177</v>
      </c>
      <c r="AM61" s="79"/>
      <c r="AN61" s="79"/>
      <c r="AO61" s="81">
        <v>39843.00375</v>
      </c>
      <c r="AP61" s="79"/>
      <c r="AQ61" s="79" t="b">
        <v>1</v>
      </c>
      <c r="AR61" s="79" t="b">
        <v>0</v>
      </c>
      <c r="AS61" s="79" t="b">
        <v>1</v>
      </c>
      <c r="AT61" s="79" t="s">
        <v>914</v>
      </c>
      <c r="AU61" s="79">
        <v>0</v>
      </c>
      <c r="AV61" s="83" t="s">
        <v>1312</v>
      </c>
      <c r="AW61" s="79" t="b">
        <v>0</v>
      </c>
      <c r="AX61" s="79" t="s">
        <v>1366</v>
      </c>
      <c r="AY61" s="83" t="s">
        <v>1425</v>
      </c>
      <c r="AZ61" s="79" t="s">
        <v>66</v>
      </c>
      <c r="BA61" s="79" t="str">
        <f>REPLACE(INDEX(GroupVertices[Group],MATCH(Vertices[[#This Row],[Vertex]],GroupVertices[Vertex],0)),1,1,"")</f>
        <v>1</v>
      </c>
      <c r="BB61" s="48"/>
      <c r="BC61" s="49"/>
      <c r="BD61" s="48"/>
      <c r="BE61" s="49"/>
      <c r="BF61" s="48"/>
      <c r="BG61" s="49"/>
      <c r="BH61" s="48"/>
      <c r="BI61" s="49"/>
      <c r="BJ61" s="48"/>
      <c r="BK61" s="121" t="s">
        <v>879</v>
      </c>
      <c r="BL61" s="121" t="s">
        <v>879</v>
      </c>
      <c r="BM61" s="121" t="s">
        <v>879</v>
      </c>
      <c r="BN61" s="121" t="s">
        <v>879</v>
      </c>
      <c r="BO61" s="2"/>
      <c r="BP61" s="3"/>
      <c r="BQ61" s="3"/>
      <c r="BR61" s="3"/>
      <c r="BS61" s="3"/>
    </row>
    <row r="62" spans="1:71" ht="41.45" customHeight="1">
      <c r="A62" s="65" t="s">
        <v>259</v>
      </c>
      <c r="C62" s="66"/>
      <c r="D62" s="66" t="s">
        <v>64</v>
      </c>
      <c r="E62" s="67">
        <v>162</v>
      </c>
      <c r="F62" s="69">
        <v>100</v>
      </c>
      <c r="G62" s="101" t="s">
        <v>576</v>
      </c>
      <c r="H62" s="66"/>
      <c r="I62" s="70" t="s">
        <v>259</v>
      </c>
      <c r="J62" s="71"/>
      <c r="K62" s="71"/>
      <c r="L62" s="70" t="s">
        <v>259</v>
      </c>
      <c r="M62" s="74">
        <v>1</v>
      </c>
      <c r="N62" s="75">
        <v>2275.479736328125</v>
      </c>
      <c r="O62" s="75">
        <v>8425.7158203125</v>
      </c>
      <c r="P62" s="76"/>
      <c r="Q62" s="77"/>
      <c r="R62" s="77"/>
      <c r="S62" s="87"/>
      <c r="T62" s="48">
        <v>2</v>
      </c>
      <c r="U62" s="48">
        <v>1</v>
      </c>
      <c r="V62" s="49">
        <v>0</v>
      </c>
      <c r="W62" s="49">
        <v>0.007463</v>
      </c>
      <c r="X62" s="49">
        <v>0.021793</v>
      </c>
      <c r="Y62" s="49">
        <v>0.801137</v>
      </c>
      <c r="Z62" s="49">
        <v>0</v>
      </c>
      <c r="AA62" s="49">
        <v>0</v>
      </c>
      <c r="AB62" s="72">
        <v>62</v>
      </c>
      <c r="AC62" s="72"/>
      <c r="AD62" s="73"/>
      <c r="AE62" s="79" t="s">
        <v>1044</v>
      </c>
      <c r="AF62" s="79">
        <v>3596</v>
      </c>
      <c r="AG62" s="79">
        <v>4775</v>
      </c>
      <c r="AH62" s="79">
        <v>8583</v>
      </c>
      <c r="AI62" s="79">
        <v>9688</v>
      </c>
      <c r="AJ62" s="79"/>
      <c r="AK62" s="79" t="s">
        <v>1117</v>
      </c>
      <c r="AL62" s="79"/>
      <c r="AM62" s="83" t="s">
        <v>1234</v>
      </c>
      <c r="AN62" s="79"/>
      <c r="AO62" s="81">
        <v>41887.498032407406</v>
      </c>
      <c r="AP62" s="83" t="s">
        <v>1292</v>
      </c>
      <c r="AQ62" s="79" t="b">
        <v>0</v>
      </c>
      <c r="AR62" s="79" t="b">
        <v>0</v>
      </c>
      <c r="AS62" s="79" t="b">
        <v>0</v>
      </c>
      <c r="AT62" s="79" t="s">
        <v>914</v>
      </c>
      <c r="AU62" s="79">
        <v>90</v>
      </c>
      <c r="AV62" s="83" t="s">
        <v>1312</v>
      </c>
      <c r="AW62" s="79" t="b">
        <v>0</v>
      </c>
      <c r="AX62" s="79" t="s">
        <v>1366</v>
      </c>
      <c r="AY62" s="83" t="s">
        <v>1426</v>
      </c>
      <c r="AZ62" s="79" t="s">
        <v>66</v>
      </c>
      <c r="BA62" s="79" t="str">
        <f>REPLACE(INDEX(GroupVertices[Group],MATCH(Vertices[[#This Row],[Vertex]],GroupVertices[Vertex],0)),1,1,"")</f>
        <v>1</v>
      </c>
      <c r="BB62" s="48"/>
      <c r="BC62" s="49"/>
      <c r="BD62" s="48"/>
      <c r="BE62" s="49"/>
      <c r="BF62" s="48"/>
      <c r="BG62" s="49"/>
      <c r="BH62" s="48"/>
      <c r="BI62" s="49"/>
      <c r="BJ62" s="48"/>
      <c r="BK62" s="121" t="s">
        <v>879</v>
      </c>
      <c r="BL62" s="121" t="s">
        <v>879</v>
      </c>
      <c r="BM62" s="121" t="s">
        <v>879</v>
      </c>
      <c r="BN62" s="121" t="s">
        <v>879</v>
      </c>
      <c r="BO62" s="2"/>
      <c r="BP62" s="3"/>
      <c r="BQ62" s="3"/>
      <c r="BR62" s="3"/>
      <c r="BS62" s="3"/>
    </row>
    <row r="63" spans="1:71" ht="41.45" customHeight="1">
      <c r="A63" s="65" t="s">
        <v>260</v>
      </c>
      <c r="C63" s="66"/>
      <c r="D63" s="66" t="s">
        <v>64</v>
      </c>
      <c r="E63" s="67">
        <v>162</v>
      </c>
      <c r="F63" s="69">
        <v>100</v>
      </c>
      <c r="G63" s="101" t="s">
        <v>577</v>
      </c>
      <c r="H63" s="66"/>
      <c r="I63" s="70" t="s">
        <v>260</v>
      </c>
      <c r="J63" s="71"/>
      <c r="K63" s="71"/>
      <c r="L63" s="70" t="s">
        <v>260</v>
      </c>
      <c r="M63" s="74">
        <v>1</v>
      </c>
      <c r="N63" s="75">
        <v>3192.97705078125</v>
      </c>
      <c r="O63" s="75">
        <v>7710.56005859375</v>
      </c>
      <c r="P63" s="76"/>
      <c r="Q63" s="77"/>
      <c r="R63" s="77"/>
      <c r="S63" s="87"/>
      <c r="T63" s="48">
        <v>2</v>
      </c>
      <c r="U63" s="48">
        <v>3</v>
      </c>
      <c r="V63" s="49">
        <v>0</v>
      </c>
      <c r="W63" s="49">
        <v>0.007519</v>
      </c>
      <c r="X63" s="49">
        <v>0.026217</v>
      </c>
      <c r="Y63" s="49">
        <v>1.063046</v>
      </c>
      <c r="Z63" s="49">
        <v>0.5</v>
      </c>
      <c r="AA63" s="49">
        <v>0.5</v>
      </c>
      <c r="AB63" s="72">
        <v>63</v>
      </c>
      <c r="AC63" s="72"/>
      <c r="AD63" s="73"/>
      <c r="AE63" s="79" t="s">
        <v>1045</v>
      </c>
      <c r="AF63" s="79">
        <v>6574</v>
      </c>
      <c r="AG63" s="79">
        <v>8043</v>
      </c>
      <c r="AH63" s="79">
        <v>39998</v>
      </c>
      <c r="AI63" s="79">
        <v>38723</v>
      </c>
      <c r="AJ63" s="79"/>
      <c r="AK63" s="79" t="s">
        <v>1118</v>
      </c>
      <c r="AL63" s="79" t="s">
        <v>1178</v>
      </c>
      <c r="AM63" s="83" t="s">
        <v>1235</v>
      </c>
      <c r="AN63" s="79"/>
      <c r="AO63" s="81">
        <v>41159.69342592593</v>
      </c>
      <c r="AP63" s="83" t="s">
        <v>1293</v>
      </c>
      <c r="AQ63" s="79" t="b">
        <v>1</v>
      </c>
      <c r="AR63" s="79" t="b">
        <v>0</v>
      </c>
      <c r="AS63" s="79" t="b">
        <v>0</v>
      </c>
      <c r="AT63" s="79" t="s">
        <v>914</v>
      </c>
      <c r="AU63" s="79">
        <v>136</v>
      </c>
      <c r="AV63" s="83" t="s">
        <v>1312</v>
      </c>
      <c r="AW63" s="79" t="b">
        <v>0</v>
      </c>
      <c r="AX63" s="79" t="s">
        <v>1366</v>
      </c>
      <c r="AY63" s="83" t="s">
        <v>1427</v>
      </c>
      <c r="AZ63" s="79" t="s">
        <v>66</v>
      </c>
      <c r="BA63" s="79" t="str">
        <f>REPLACE(INDEX(GroupVertices[Group],MATCH(Vertices[[#This Row],[Vertex]],GroupVertices[Vertex],0)),1,1,"")</f>
        <v>1</v>
      </c>
      <c r="BB63" s="48"/>
      <c r="BC63" s="49"/>
      <c r="BD63" s="48"/>
      <c r="BE63" s="49"/>
      <c r="BF63" s="48"/>
      <c r="BG63" s="49"/>
      <c r="BH63" s="48"/>
      <c r="BI63" s="49"/>
      <c r="BJ63" s="48"/>
      <c r="BK63" s="121" t="s">
        <v>879</v>
      </c>
      <c r="BL63" s="121" t="s">
        <v>879</v>
      </c>
      <c r="BM63" s="121" t="s">
        <v>879</v>
      </c>
      <c r="BN63" s="121" t="s">
        <v>879</v>
      </c>
      <c r="BO63" s="2"/>
      <c r="BP63" s="3"/>
      <c r="BQ63" s="3"/>
      <c r="BR63" s="3"/>
      <c r="BS63" s="3"/>
    </row>
    <row r="64" spans="1:71" ht="41.45" customHeight="1">
      <c r="A64" s="65" t="s">
        <v>266</v>
      </c>
      <c r="C64" s="66"/>
      <c r="D64" s="66" t="s">
        <v>64</v>
      </c>
      <c r="E64" s="67">
        <v>162</v>
      </c>
      <c r="F64" s="69">
        <v>100</v>
      </c>
      <c r="G64" s="101" t="s">
        <v>1358</v>
      </c>
      <c r="H64" s="66"/>
      <c r="I64" s="70" t="s">
        <v>266</v>
      </c>
      <c r="J64" s="71"/>
      <c r="K64" s="71"/>
      <c r="L64" s="70" t="s">
        <v>266</v>
      </c>
      <c r="M64" s="74">
        <v>1</v>
      </c>
      <c r="N64" s="75">
        <v>2779.34814453125</v>
      </c>
      <c r="O64" s="75">
        <v>6941.5986328125</v>
      </c>
      <c r="P64" s="76"/>
      <c r="Q64" s="77"/>
      <c r="R64" s="77"/>
      <c r="S64" s="87"/>
      <c r="T64" s="48">
        <v>3</v>
      </c>
      <c r="U64" s="48">
        <v>1</v>
      </c>
      <c r="V64" s="49">
        <v>0</v>
      </c>
      <c r="W64" s="49">
        <v>0.007519</v>
      </c>
      <c r="X64" s="49">
        <v>0.026217</v>
      </c>
      <c r="Y64" s="49">
        <v>1.063046</v>
      </c>
      <c r="Z64" s="49">
        <v>1</v>
      </c>
      <c r="AA64" s="49">
        <v>0</v>
      </c>
      <c r="AB64" s="72">
        <v>64</v>
      </c>
      <c r="AC64" s="72"/>
      <c r="AD64" s="73"/>
      <c r="AE64" s="79" t="s">
        <v>1046</v>
      </c>
      <c r="AF64" s="79">
        <v>1903</v>
      </c>
      <c r="AG64" s="79">
        <v>5243</v>
      </c>
      <c r="AH64" s="79">
        <v>31764</v>
      </c>
      <c r="AI64" s="79">
        <v>11748</v>
      </c>
      <c r="AJ64" s="79"/>
      <c r="AK64" s="79" t="s">
        <v>1119</v>
      </c>
      <c r="AL64" s="79" t="s">
        <v>1179</v>
      </c>
      <c r="AM64" s="83" t="s">
        <v>1236</v>
      </c>
      <c r="AN64" s="79"/>
      <c r="AO64" s="81">
        <v>39893.47016203704</v>
      </c>
      <c r="AP64" s="83" t="s">
        <v>1294</v>
      </c>
      <c r="AQ64" s="79" t="b">
        <v>0</v>
      </c>
      <c r="AR64" s="79" t="b">
        <v>0</v>
      </c>
      <c r="AS64" s="79" t="b">
        <v>1</v>
      </c>
      <c r="AT64" s="79" t="s">
        <v>914</v>
      </c>
      <c r="AU64" s="79">
        <v>212</v>
      </c>
      <c r="AV64" s="83" t="s">
        <v>1320</v>
      </c>
      <c r="AW64" s="79" t="b">
        <v>0</v>
      </c>
      <c r="AX64" s="79" t="s">
        <v>1366</v>
      </c>
      <c r="AY64" s="83" t="s">
        <v>1428</v>
      </c>
      <c r="AZ64" s="79" t="s">
        <v>66</v>
      </c>
      <c r="BA64" s="79" t="str">
        <f>REPLACE(INDEX(GroupVertices[Group],MATCH(Vertices[[#This Row],[Vertex]],GroupVertices[Vertex],0)),1,1,"")</f>
        <v>1</v>
      </c>
      <c r="BB64" s="48"/>
      <c r="BC64" s="49"/>
      <c r="BD64" s="48"/>
      <c r="BE64" s="49"/>
      <c r="BF64" s="48"/>
      <c r="BG64" s="49"/>
      <c r="BH64" s="48"/>
      <c r="BI64" s="49"/>
      <c r="BJ64" s="48"/>
      <c r="BK64" s="121" t="s">
        <v>879</v>
      </c>
      <c r="BL64" s="121" t="s">
        <v>879</v>
      </c>
      <c r="BM64" s="121" t="s">
        <v>879</v>
      </c>
      <c r="BN64" s="121" t="s">
        <v>879</v>
      </c>
      <c r="BO64" s="2"/>
      <c r="BP64" s="3"/>
      <c r="BQ64" s="3"/>
      <c r="BR64" s="3"/>
      <c r="BS64" s="3"/>
    </row>
    <row r="65" spans="1:71" ht="41.45" customHeight="1">
      <c r="A65" s="65" t="s">
        <v>303</v>
      </c>
      <c r="C65" s="66"/>
      <c r="D65" s="66" t="s">
        <v>64</v>
      </c>
      <c r="E65" s="67">
        <v>162</v>
      </c>
      <c r="F65" s="69">
        <v>100</v>
      </c>
      <c r="G65" s="101" t="s">
        <v>1359</v>
      </c>
      <c r="H65" s="66"/>
      <c r="I65" s="70" t="s">
        <v>303</v>
      </c>
      <c r="J65" s="71"/>
      <c r="K65" s="71"/>
      <c r="L65" s="70" t="s">
        <v>303</v>
      </c>
      <c r="M65" s="74">
        <v>1</v>
      </c>
      <c r="N65" s="75">
        <v>3481.513671875</v>
      </c>
      <c r="O65" s="75">
        <v>3449.910400390625</v>
      </c>
      <c r="P65" s="76"/>
      <c r="Q65" s="77"/>
      <c r="R65" s="77"/>
      <c r="S65" s="87"/>
      <c r="T65" s="48">
        <v>1</v>
      </c>
      <c r="U65" s="48">
        <v>0</v>
      </c>
      <c r="V65" s="49">
        <v>0</v>
      </c>
      <c r="W65" s="49">
        <v>0.007463</v>
      </c>
      <c r="X65" s="49">
        <v>0.018647</v>
      </c>
      <c r="Y65" s="49">
        <v>0.460654</v>
      </c>
      <c r="Z65" s="49">
        <v>0</v>
      </c>
      <c r="AA65" s="49">
        <v>0</v>
      </c>
      <c r="AB65" s="72">
        <v>65</v>
      </c>
      <c r="AC65" s="72"/>
      <c r="AD65" s="73"/>
      <c r="AE65" s="79" t="s">
        <v>1047</v>
      </c>
      <c r="AF65" s="79">
        <v>2604</v>
      </c>
      <c r="AG65" s="79">
        <v>2563</v>
      </c>
      <c r="AH65" s="79">
        <v>18258</v>
      </c>
      <c r="AI65" s="79">
        <v>31413</v>
      </c>
      <c r="AJ65" s="79"/>
      <c r="AK65" s="79" t="s">
        <v>1120</v>
      </c>
      <c r="AL65" s="79" t="s">
        <v>1180</v>
      </c>
      <c r="AM65" s="83" t="s">
        <v>1237</v>
      </c>
      <c r="AN65" s="79"/>
      <c r="AO65" s="81">
        <v>39816.74002314815</v>
      </c>
      <c r="AP65" s="83" t="s">
        <v>1295</v>
      </c>
      <c r="AQ65" s="79" t="b">
        <v>0</v>
      </c>
      <c r="AR65" s="79" t="b">
        <v>0</v>
      </c>
      <c r="AS65" s="79" t="b">
        <v>1</v>
      </c>
      <c r="AT65" s="79" t="s">
        <v>914</v>
      </c>
      <c r="AU65" s="79">
        <v>76</v>
      </c>
      <c r="AV65" s="83" t="s">
        <v>1315</v>
      </c>
      <c r="AW65" s="79" t="b">
        <v>0</v>
      </c>
      <c r="AX65" s="79" t="s">
        <v>1366</v>
      </c>
      <c r="AY65" s="83" t="s">
        <v>1429</v>
      </c>
      <c r="AZ65" s="79" t="s">
        <v>65</v>
      </c>
      <c r="BA65" s="79" t="str">
        <f>REPLACE(INDEX(GroupVertices[Group],MATCH(Vertices[[#This Row],[Vertex]],GroupVertices[Vertex],0)),1,1,"")</f>
        <v>1</v>
      </c>
      <c r="BB65" s="48"/>
      <c r="BC65" s="49"/>
      <c r="BD65" s="48"/>
      <c r="BE65" s="49"/>
      <c r="BF65" s="48"/>
      <c r="BG65" s="49"/>
      <c r="BH65" s="48"/>
      <c r="BI65" s="49"/>
      <c r="BJ65" s="48"/>
      <c r="BK65" s="48"/>
      <c r="BL65" s="48"/>
      <c r="BM65" s="48"/>
      <c r="BN65" s="48"/>
      <c r="BO65" s="2"/>
      <c r="BP65" s="3"/>
      <c r="BQ65" s="3"/>
      <c r="BR65" s="3"/>
      <c r="BS65" s="3"/>
    </row>
    <row r="66" spans="1:71" ht="41.45" customHeight="1">
      <c r="A66" s="65" t="s">
        <v>304</v>
      </c>
      <c r="C66" s="66"/>
      <c r="D66" s="66" t="s">
        <v>64</v>
      </c>
      <c r="E66" s="67">
        <v>162</v>
      </c>
      <c r="F66" s="69">
        <v>100</v>
      </c>
      <c r="G66" s="101" t="s">
        <v>1360</v>
      </c>
      <c r="H66" s="66"/>
      <c r="I66" s="70" t="s">
        <v>304</v>
      </c>
      <c r="J66" s="71"/>
      <c r="K66" s="71"/>
      <c r="L66" s="70" t="s">
        <v>304</v>
      </c>
      <c r="M66" s="74">
        <v>1</v>
      </c>
      <c r="N66" s="75">
        <v>3211.251708984375</v>
      </c>
      <c r="O66" s="75">
        <v>1934.902099609375</v>
      </c>
      <c r="P66" s="76"/>
      <c r="Q66" s="77"/>
      <c r="R66" s="77"/>
      <c r="S66" s="87"/>
      <c r="T66" s="48">
        <v>1</v>
      </c>
      <c r="U66" s="48">
        <v>0</v>
      </c>
      <c r="V66" s="49">
        <v>0</v>
      </c>
      <c r="W66" s="49">
        <v>0.007463</v>
      </c>
      <c r="X66" s="49">
        <v>0.018647</v>
      </c>
      <c r="Y66" s="49">
        <v>0.460654</v>
      </c>
      <c r="Z66" s="49">
        <v>0</v>
      </c>
      <c r="AA66" s="49">
        <v>0</v>
      </c>
      <c r="AB66" s="72">
        <v>66</v>
      </c>
      <c r="AC66" s="72"/>
      <c r="AD66" s="73"/>
      <c r="AE66" s="79" t="s">
        <v>1048</v>
      </c>
      <c r="AF66" s="79">
        <v>355</v>
      </c>
      <c r="AG66" s="79">
        <v>258</v>
      </c>
      <c r="AH66" s="79">
        <v>4063</v>
      </c>
      <c r="AI66" s="79">
        <v>2987</v>
      </c>
      <c r="AJ66" s="79"/>
      <c r="AK66" s="79" t="s">
        <v>1121</v>
      </c>
      <c r="AL66" s="79" t="s">
        <v>1181</v>
      </c>
      <c r="AM66" s="83" t="s">
        <v>1238</v>
      </c>
      <c r="AN66" s="79"/>
      <c r="AO66" s="81">
        <v>40893.04958333333</v>
      </c>
      <c r="AP66" s="83" t="s">
        <v>1296</v>
      </c>
      <c r="AQ66" s="79" t="b">
        <v>0</v>
      </c>
      <c r="AR66" s="79" t="b">
        <v>0</v>
      </c>
      <c r="AS66" s="79" t="b">
        <v>1</v>
      </c>
      <c r="AT66" s="79" t="s">
        <v>914</v>
      </c>
      <c r="AU66" s="79">
        <v>4</v>
      </c>
      <c r="AV66" s="83" t="s">
        <v>1321</v>
      </c>
      <c r="AW66" s="79" t="b">
        <v>0</v>
      </c>
      <c r="AX66" s="79" t="s">
        <v>1366</v>
      </c>
      <c r="AY66" s="83" t="s">
        <v>1430</v>
      </c>
      <c r="AZ66" s="79" t="s">
        <v>65</v>
      </c>
      <c r="BA66" s="79" t="str">
        <f>REPLACE(INDEX(GroupVertices[Group],MATCH(Vertices[[#This Row],[Vertex]],GroupVertices[Vertex],0)),1,1,"")</f>
        <v>1</v>
      </c>
      <c r="BB66" s="48"/>
      <c r="BC66" s="49"/>
      <c r="BD66" s="48"/>
      <c r="BE66" s="49"/>
      <c r="BF66" s="48"/>
      <c r="BG66" s="49"/>
      <c r="BH66" s="48"/>
      <c r="BI66" s="49"/>
      <c r="BJ66" s="48"/>
      <c r="BK66" s="48"/>
      <c r="BL66" s="48"/>
      <c r="BM66" s="48"/>
      <c r="BN66" s="48"/>
      <c r="BO66" s="2"/>
      <c r="BP66" s="3"/>
      <c r="BQ66" s="3"/>
      <c r="BR66" s="3"/>
      <c r="BS66" s="3"/>
    </row>
    <row r="67" spans="1:71" ht="41.45" customHeight="1">
      <c r="A67" s="65" t="s">
        <v>261</v>
      </c>
      <c r="C67" s="66"/>
      <c r="D67" s="66" t="s">
        <v>64</v>
      </c>
      <c r="E67" s="67">
        <v>162</v>
      </c>
      <c r="F67" s="69">
        <v>100</v>
      </c>
      <c r="G67" s="101" t="s">
        <v>578</v>
      </c>
      <c r="H67" s="66"/>
      <c r="I67" s="70" t="s">
        <v>261</v>
      </c>
      <c r="J67" s="71"/>
      <c r="K67" s="71"/>
      <c r="L67" s="70" t="s">
        <v>261</v>
      </c>
      <c r="M67" s="74">
        <v>1</v>
      </c>
      <c r="N67" s="75">
        <v>2741.0146484375</v>
      </c>
      <c r="O67" s="75">
        <v>2980.065185546875</v>
      </c>
      <c r="P67" s="76"/>
      <c r="Q67" s="77"/>
      <c r="R67" s="77"/>
      <c r="S67" s="87"/>
      <c r="T67" s="48">
        <v>1</v>
      </c>
      <c r="U67" s="48">
        <v>1</v>
      </c>
      <c r="V67" s="49">
        <v>0</v>
      </c>
      <c r="W67" s="49">
        <v>0.007463</v>
      </c>
      <c r="X67" s="49">
        <v>0.018647</v>
      </c>
      <c r="Y67" s="49">
        <v>0.460654</v>
      </c>
      <c r="Z67" s="49">
        <v>0</v>
      </c>
      <c r="AA67" s="49">
        <v>1</v>
      </c>
      <c r="AB67" s="72">
        <v>67</v>
      </c>
      <c r="AC67" s="72"/>
      <c r="AD67" s="73"/>
      <c r="AE67" s="79" t="s">
        <v>1049</v>
      </c>
      <c r="AF67" s="79">
        <v>132</v>
      </c>
      <c r="AG67" s="79">
        <v>899</v>
      </c>
      <c r="AH67" s="79">
        <v>771</v>
      </c>
      <c r="AI67" s="79">
        <v>576</v>
      </c>
      <c r="AJ67" s="79"/>
      <c r="AK67" s="79" t="s">
        <v>1122</v>
      </c>
      <c r="AL67" s="79"/>
      <c r="AM67" s="83" t="s">
        <v>1239</v>
      </c>
      <c r="AN67" s="79"/>
      <c r="AO67" s="81">
        <v>41784.39561342593</v>
      </c>
      <c r="AP67" s="83" t="s">
        <v>1297</v>
      </c>
      <c r="AQ67" s="79" t="b">
        <v>0</v>
      </c>
      <c r="AR67" s="79" t="b">
        <v>0</v>
      </c>
      <c r="AS67" s="79" t="b">
        <v>0</v>
      </c>
      <c r="AT67" s="79" t="s">
        <v>1310</v>
      </c>
      <c r="AU67" s="79">
        <v>17</v>
      </c>
      <c r="AV67" s="83" t="s">
        <v>1312</v>
      </c>
      <c r="AW67" s="79" t="b">
        <v>0</v>
      </c>
      <c r="AX67" s="79" t="s">
        <v>1366</v>
      </c>
      <c r="AY67" s="83" t="s">
        <v>1431</v>
      </c>
      <c r="AZ67" s="79" t="s">
        <v>66</v>
      </c>
      <c r="BA67" s="79" t="str">
        <f>REPLACE(INDEX(GroupVertices[Group],MATCH(Vertices[[#This Row],[Vertex]],GroupVertices[Vertex],0)),1,1,"")</f>
        <v>1</v>
      </c>
      <c r="BB67" s="48"/>
      <c r="BC67" s="49"/>
      <c r="BD67" s="48"/>
      <c r="BE67" s="49"/>
      <c r="BF67" s="48"/>
      <c r="BG67" s="49"/>
      <c r="BH67" s="48"/>
      <c r="BI67" s="49"/>
      <c r="BJ67" s="48"/>
      <c r="BK67" s="121" t="s">
        <v>879</v>
      </c>
      <c r="BL67" s="121" t="s">
        <v>879</v>
      </c>
      <c r="BM67" s="121" t="s">
        <v>879</v>
      </c>
      <c r="BN67" s="121" t="s">
        <v>879</v>
      </c>
      <c r="BO67" s="2"/>
      <c r="BP67" s="3"/>
      <c r="BQ67" s="3"/>
      <c r="BR67" s="3"/>
      <c r="BS67" s="3"/>
    </row>
    <row r="68" spans="1:71" ht="41.45" customHeight="1">
      <c r="A68" s="65" t="s">
        <v>305</v>
      </c>
      <c r="C68" s="66"/>
      <c r="D68" s="66" t="s">
        <v>64</v>
      </c>
      <c r="E68" s="67">
        <v>162</v>
      </c>
      <c r="F68" s="69">
        <v>100</v>
      </c>
      <c r="G68" s="101" t="s">
        <v>1361</v>
      </c>
      <c r="H68" s="66"/>
      <c r="I68" s="70" t="s">
        <v>305</v>
      </c>
      <c r="J68" s="71"/>
      <c r="K68" s="71"/>
      <c r="L68" s="70" t="s">
        <v>305</v>
      </c>
      <c r="M68" s="74">
        <v>1</v>
      </c>
      <c r="N68" s="75">
        <v>1922.5296630859375</v>
      </c>
      <c r="O68" s="75">
        <v>9684.8955078125</v>
      </c>
      <c r="P68" s="76"/>
      <c r="Q68" s="77"/>
      <c r="R68" s="77"/>
      <c r="S68" s="87"/>
      <c r="T68" s="48">
        <v>1</v>
      </c>
      <c r="U68" s="48">
        <v>0</v>
      </c>
      <c r="V68" s="49">
        <v>0</v>
      </c>
      <c r="W68" s="49">
        <v>0.007463</v>
      </c>
      <c r="X68" s="49">
        <v>0.018647</v>
      </c>
      <c r="Y68" s="49">
        <v>0.460654</v>
      </c>
      <c r="Z68" s="49">
        <v>0</v>
      </c>
      <c r="AA68" s="49">
        <v>0</v>
      </c>
      <c r="AB68" s="72">
        <v>68</v>
      </c>
      <c r="AC68" s="72"/>
      <c r="AD68" s="73"/>
      <c r="AE68" s="79" t="s">
        <v>1050</v>
      </c>
      <c r="AF68" s="79">
        <v>260</v>
      </c>
      <c r="AG68" s="79">
        <v>339</v>
      </c>
      <c r="AH68" s="79">
        <v>23555</v>
      </c>
      <c r="AI68" s="79">
        <v>14002</v>
      </c>
      <c r="AJ68" s="79"/>
      <c r="AK68" s="79" t="s">
        <v>1123</v>
      </c>
      <c r="AL68" s="79" t="s">
        <v>1182</v>
      </c>
      <c r="AM68" s="79"/>
      <c r="AN68" s="79"/>
      <c r="AO68" s="81">
        <v>40644.24800925926</v>
      </c>
      <c r="AP68" s="83" t="s">
        <v>1298</v>
      </c>
      <c r="AQ68" s="79" t="b">
        <v>0</v>
      </c>
      <c r="AR68" s="79" t="b">
        <v>0</v>
      </c>
      <c r="AS68" s="79" t="b">
        <v>1</v>
      </c>
      <c r="AT68" s="79" t="s">
        <v>914</v>
      </c>
      <c r="AU68" s="79">
        <v>1</v>
      </c>
      <c r="AV68" s="83" t="s">
        <v>1312</v>
      </c>
      <c r="AW68" s="79" t="b">
        <v>0</v>
      </c>
      <c r="AX68" s="79" t="s">
        <v>1366</v>
      </c>
      <c r="AY68" s="83" t="s">
        <v>1432</v>
      </c>
      <c r="AZ68" s="79" t="s">
        <v>65</v>
      </c>
      <c r="BA68" s="79" t="str">
        <f>REPLACE(INDEX(GroupVertices[Group],MATCH(Vertices[[#This Row],[Vertex]],GroupVertices[Vertex],0)),1,1,"")</f>
        <v>1</v>
      </c>
      <c r="BB68" s="48"/>
      <c r="BC68" s="49"/>
      <c r="BD68" s="48"/>
      <c r="BE68" s="49"/>
      <c r="BF68" s="48"/>
      <c r="BG68" s="49"/>
      <c r="BH68" s="48"/>
      <c r="BI68" s="49"/>
      <c r="BJ68" s="48"/>
      <c r="BK68" s="48"/>
      <c r="BL68" s="48"/>
      <c r="BM68" s="48"/>
      <c r="BN68" s="48"/>
      <c r="BO68" s="2"/>
      <c r="BP68" s="3"/>
      <c r="BQ68" s="3"/>
      <c r="BR68" s="3"/>
      <c r="BS68" s="3"/>
    </row>
    <row r="69" spans="1:71" ht="41.45" customHeight="1">
      <c r="A69" s="65" t="s">
        <v>306</v>
      </c>
      <c r="C69" s="66"/>
      <c r="D69" s="66" t="s">
        <v>64</v>
      </c>
      <c r="E69" s="67">
        <v>162</v>
      </c>
      <c r="F69" s="69">
        <v>100</v>
      </c>
      <c r="G69" s="101" t="s">
        <v>1362</v>
      </c>
      <c r="H69" s="66"/>
      <c r="I69" s="70" t="s">
        <v>306</v>
      </c>
      <c r="J69" s="71"/>
      <c r="K69" s="71"/>
      <c r="L69" s="70" t="s">
        <v>306</v>
      </c>
      <c r="M69" s="74">
        <v>1</v>
      </c>
      <c r="N69" s="75">
        <v>1992.64794921875</v>
      </c>
      <c r="O69" s="75">
        <v>2460.20751953125</v>
      </c>
      <c r="P69" s="76"/>
      <c r="Q69" s="77"/>
      <c r="R69" s="77"/>
      <c r="S69" s="87"/>
      <c r="T69" s="48">
        <v>1</v>
      </c>
      <c r="U69" s="48">
        <v>0</v>
      </c>
      <c r="V69" s="49">
        <v>0</v>
      </c>
      <c r="W69" s="49">
        <v>0.007463</v>
      </c>
      <c r="X69" s="49">
        <v>0.018647</v>
      </c>
      <c r="Y69" s="49">
        <v>0.460654</v>
      </c>
      <c r="Z69" s="49">
        <v>0</v>
      </c>
      <c r="AA69" s="49">
        <v>0</v>
      </c>
      <c r="AB69" s="72">
        <v>69</v>
      </c>
      <c r="AC69" s="72"/>
      <c r="AD69" s="73"/>
      <c r="AE69" s="79" t="s">
        <v>1051</v>
      </c>
      <c r="AF69" s="79">
        <v>1468</v>
      </c>
      <c r="AG69" s="79">
        <v>1417</v>
      </c>
      <c r="AH69" s="79">
        <v>12662</v>
      </c>
      <c r="AI69" s="79">
        <v>1360</v>
      </c>
      <c r="AJ69" s="79"/>
      <c r="AK69" s="79" t="s">
        <v>1124</v>
      </c>
      <c r="AL69" s="79"/>
      <c r="AM69" s="83" t="s">
        <v>1240</v>
      </c>
      <c r="AN69" s="79"/>
      <c r="AO69" s="81">
        <v>41309.11010416667</v>
      </c>
      <c r="AP69" s="83" t="s">
        <v>1299</v>
      </c>
      <c r="AQ69" s="79" t="b">
        <v>0</v>
      </c>
      <c r="AR69" s="79" t="b">
        <v>0</v>
      </c>
      <c r="AS69" s="79" t="b">
        <v>0</v>
      </c>
      <c r="AT69" s="79" t="s">
        <v>914</v>
      </c>
      <c r="AU69" s="79">
        <v>38</v>
      </c>
      <c r="AV69" s="83" t="s">
        <v>1312</v>
      </c>
      <c r="AW69" s="79" t="b">
        <v>0</v>
      </c>
      <c r="AX69" s="79" t="s">
        <v>1366</v>
      </c>
      <c r="AY69" s="83" t="s">
        <v>1433</v>
      </c>
      <c r="AZ69" s="79" t="s">
        <v>65</v>
      </c>
      <c r="BA69" s="79" t="str">
        <f>REPLACE(INDEX(GroupVertices[Group],MATCH(Vertices[[#This Row],[Vertex]],GroupVertices[Vertex],0)),1,1,"")</f>
        <v>1</v>
      </c>
      <c r="BB69" s="48"/>
      <c r="BC69" s="49"/>
      <c r="BD69" s="48"/>
      <c r="BE69" s="49"/>
      <c r="BF69" s="48"/>
      <c r="BG69" s="49"/>
      <c r="BH69" s="48"/>
      <c r="BI69" s="49"/>
      <c r="BJ69" s="48"/>
      <c r="BK69" s="48"/>
      <c r="BL69" s="48"/>
      <c r="BM69" s="48"/>
      <c r="BN69" s="48"/>
      <c r="BO69" s="2"/>
      <c r="BP69" s="3"/>
      <c r="BQ69" s="3"/>
      <c r="BR69" s="3"/>
      <c r="BS69" s="3"/>
    </row>
    <row r="70" spans="1:71" ht="41.45" customHeight="1">
      <c r="A70" s="65" t="s">
        <v>262</v>
      </c>
      <c r="C70" s="66"/>
      <c r="D70" s="66" t="s">
        <v>64</v>
      </c>
      <c r="E70" s="67">
        <v>162</v>
      </c>
      <c r="F70" s="69">
        <v>100</v>
      </c>
      <c r="G70" s="101" t="s">
        <v>579</v>
      </c>
      <c r="H70" s="66"/>
      <c r="I70" s="70" t="s">
        <v>262</v>
      </c>
      <c r="J70" s="71"/>
      <c r="K70" s="71"/>
      <c r="L70" s="70" t="s">
        <v>262</v>
      </c>
      <c r="M70" s="74">
        <v>1</v>
      </c>
      <c r="N70" s="75">
        <v>279.3217468261719</v>
      </c>
      <c r="O70" s="75">
        <v>3829.67724609375</v>
      </c>
      <c r="P70" s="76"/>
      <c r="Q70" s="77"/>
      <c r="R70" s="77"/>
      <c r="S70" s="87"/>
      <c r="T70" s="48">
        <v>1</v>
      </c>
      <c r="U70" s="48">
        <v>1</v>
      </c>
      <c r="V70" s="49">
        <v>0</v>
      </c>
      <c r="W70" s="49">
        <v>0.007463</v>
      </c>
      <c r="X70" s="49">
        <v>0.018647</v>
      </c>
      <c r="Y70" s="49">
        <v>0.460654</v>
      </c>
      <c r="Z70" s="49">
        <v>0</v>
      </c>
      <c r="AA70" s="49">
        <v>1</v>
      </c>
      <c r="AB70" s="72">
        <v>70</v>
      </c>
      <c r="AC70" s="72"/>
      <c r="AD70" s="73"/>
      <c r="AE70" s="79" t="s">
        <v>1052</v>
      </c>
      <c r="AF70" s="79">
        <v>1260</v>
      </c>
      <c r="AG70" s="79">
        <v>2662</v>
      </c>
      <c r="AH70" s="79">
        <v>9850</v>
      </c>
      <c r="AI70" s="79">
        <v>2662</v>
      </c>
      <c r="AJ70" s="79"/>
      <c r="AK70" s="79" t="s">
        <v>1125</v>
      </c>
      <c r="AL70" s="79"/>
      <c r="AM70" s="79"/>
      <c r="AN70" s="79"/>
      <c r="AO70" s="81">
        <v>41267.621875</v>
      </c>
      <c r="AP70" s="83" t="s">
        <v>1300</v>
      </c>
      <c r="AQ70" s="79" t="b">
        <v>1</v>
      </c>
      <c r="AR70" s="79" t="b">
        <v>0</v>
      </c>
      <c r="AS70" s="79" t="b">
        <v>0</v>
      </c>
      <c r="AT70" s="79" t="s">
        <v>914</v>
      </c>
      <c r="AU70" s="79">
        <v>81</v>
      </c>
      <c r="AV70" s="83" t="s">
        <v>1312</v>
      </c>
      <c r="AW70" s="79" t="b">
        <v>1</v>
      </c>
      <c r="AX70" s="79" t="s">
        <v>1366</v>
      </c>
      <c r="AY70" s="83" t="s">
        <v>1434</v>
      </c>
      <c r="AZ70" s="79" t="s">
        <v>66</v>
      </c>
      <c r="BA70" s="79" t="str">
        <f>REPLACE(INDEX(GroupVertices[Group],MATCH(Vertices[[#This Row],[Vertex]],GroupVertices[Vertex],0)),1,1,"")</f>
        <v>1</v>
      </c>
      <c r="BB70" s="48"/>
      <c r="BC70" s="49"/>
      <c r="BD70" s="48"/>
      <c r="BE70" s="49"/>
      <c r="BF70" s="48"/>
      <c r="BG70" s="49"/>
      <c r="BH70" s="48"/>
      <c r="BI70" s="49"/>
      <c r="BJ70" s="48"/>
      <c r="BK70" s="121" t="s">
        <v>879</v>
      </c>
      <c r="BL70" s="121" t="s">
        <v>879</v>
      </c>
      <c r="BM70" s="121" t="s">
        <v>879</v>
      </c>
      <c r="BN70" s="121" t="s">
        <v>879</v>
      </c>
      <c r="BO70" s="2"/>
      <c r="BP70" s="3"/>
      <c r="BQ70" s="3"/>
      <c r="BR70" s="3"/>
      <c r="BS70" s="3"/>
    </row>
    <row r="71" spans="1:71" ht="41.45" customHeight="1">
      <c r="A71" s="65" t="s">
        <v>263</v>
      </c>
      <c r="C71" s="66"/>
      <c r="D71" s="66" t="s">
        <v>64</v>
      </c>
      <c r="E71" s="67">
        <v>162</v>
      </c>
      <c r="F71" s="69">
        <v>100</v>
      </c>
      <c r="G71" s="101" t="s">
        <v>580</v>
      </c>
      <c r="H71" s="66"/>
      <c r="I71" s="70" t="s">
        <v>263</v>
      </c>
      <c r="J71" s="71"/>
      <c r="K71" s="71"/>
      <c r="L71" s="70" t="s">
        <v>263</v>
      </c>
      <c r="M71" s="74">
        <v>1</v>
      </c>
      <c r="N71" s="75">
        <v>1301.7667236328125</v>
      </c>
      <c r="O71" s="75">
        <v>1362.8746337890625</v>
      </c>
      <c r="P71" s="76"/>
      <c r="Q71" s="77"/>
      <c r="R71" s="77"/>
      <c r="S71" s="87"/>
      <c r="T71" s="48">
        <v>1</v>
      </c>
      <c r="U71" s="48">
        <v>1</v>
      </c>
      <c r="V71" s="49">
        <v>0</v>
      </c>
      <c r="W71" s="49">
        <v>0.007463</v>
      </c>
      <c r="X71" s="49">
        <v>0.018647</v>
      </c>
      <c r="Y71" s="49">
        <v>0.460654</v>
      </c>
      <c r="Z71" s="49">
        <v>0</v>
      </c>
      <c r="AA71" s="49">
        <v>1</v>
      </c>
      <c r="AB71" s="72">
        <v>71</v>
      </c>
      <c r="AC71" s="72"/>
      <c r="AD71" s="73"/>
      <c r="AE71" s="79" t="s">
        <v>1053</v>
      </c>
      <c r="AF71" s="79">
        <v>2541</v>
      </c>
      <c r="AG71" s="79">
        <v>2742</v>
      </c>
      <c r="AH71" s="79">
        <v>38023</v>
      </c>
      <c r="AI71" s="79">
        <v>76270</v>
      </c>
      <c r="AJ71" s="79"/>
      <c r="AK71" s="79" t="s">
        <v>1126</v>
      </c>
      <c r="AL71" s="79" t="s">
        <v>1183</v>
      </c>
      <c r="AM71" s="79"/>
      <c r="AN71" s="79"/>
      <c r="AO71" s="81">
        <v>42579.90576388889</v>
      </c>
      <c r="AP71" s="83" t="s">
        <v>1301</v>
      </c>
      <c r="AQ71" s="79" t="b">
        <v>1</v>
      </c>
      <c r="AR71" s="79" t="b">
        <v>0</v>
      </c>
      <c r="AS71" s="79" t="b">
        <v>0</v>
      </c>
      <c r="AT71" s="79" t="s">
        <v>914</v>
      </c>
      <c r="AU71" s="79">
        <v>16</v>
      </c>
      <c r="AV71" s="79"/>
      <c r="AW71" s="79" t="b">
        <v>0</v>
      </c>
      <c r="AX71" s="79" t="s">
        <v>1366</v>
      </c>
      <c r="AY71" s="83" t="s">
        <v>1435</v>
      </c>
      <c r="AZ71" s="79" t="s">
        <v>66</v>
      </c>
      <c r="BA71" s="79" t="str">
        <f>REPLACE(INDEX(GroupVertices[Group],MATCH(Vertices[[#This Row],[Vertex]],GroupVertices[Vertex],0)),1,1,"")</f>
        <v>1</v>
      </c>
      <c r="BB71" s="48"/>
      <c r="BC71" s="49"/>
      <c r="BD71" s="48"/>
      <c r="BE71" s="49"/>
      <c r="BF71" s="48"/>
      <c r="BG71" s="49"/>
      <c r="BH71" s="48"/>
      <c r="BI71" s="49"/>
      <c r="BJ71" s="48"/>
      <c r="BK71" s="121" t="s">
        <v>879</v>
      </c>
      <c r="BL71" s="121" t="s">
        <v>879</v>
      </c>
      <c r="BM71" s="121" t="s">
        <v>879</v>
      </c>
      <c r="BN71" s="121" t="s">
        <v>879</v>
      </c>
      <c r="BO71" s="2"/>
      <c r="BP71" s="3"/>
      <c r="BQ71" s="3"/>
      <c r="BR71" s="3"/>
      <c r="BS71" s="3"/>
    </row>
    <row r="72" spans="1:71" ht="41.45" customHeight="1">
      <c r="A72" s="65" t="s">
        <v>264</v>
      </c>
      <c r="C72" s="66"/>
      <c r="D72" s="66" t="s">
        <v>64</v>
      </c>
      <c r="E72" s="67">
        <v>162</v>
      </c>
      <c r="F72" s="69">
        <v>100</v>
      </c>
      <c r="G72" s="101" t="s">
        <v>581</v>
      </c>
      <c r="H72" s="66"/>
      <c r="I72" s="70" t="s">
        <v>264</v>
      </c>
      <c r="J72" s="71"/>
      <c r="K72" s="71"/>
      <c r="L72" s="70" t="s">
        <v>264</v>
      </c>
      <c r="M72" s="74">
        <v>1</v>
      </c>
      <c r="N72" s="75">
        <v>1633.1348876953125</v>
      </c>
      <c r="O72" s="75">
        <v>314.1047058105469</v>
      </c>
      <c r="P72" s="76"/>
      <c r="Q72" s="77"/>
      <c r="R72" s="77"/>
      <c r="S72" s="87"/>
      <c r="T72" s="48">
        <v>2</v>
      </c>
      <c r="U72" s="48">
        <v>1</v>
      </c>
      <c r="V72" s="49">
        <v>0</v>
      </c>
      <c r="W72" s="49">
        <v>0.007463</v>
      </c>
      <c r="X72" s="49">
        <v>0.021793</v>
      </c>
      <c r="Y72" s="49">
        <v>0.801137</v>
      </c>
      <c r="Z72" s="49">
        <v>0</v>
      </c>
      <c r="AA72" s="49">
        <v>0</v>
      </c>
      <c r="AB72" s="72">
        <v>72</v>
      </c>
      <c r="AC72" s="72"/>
      <c r="AD72" s="73"/>
      <c r="AE72" s="79" t="s">
        <v>1054</v>
      </c>
      <c r="AF72" s="79">
        <v>4436</v>
      </c>
      <c r="AG72" s="79">
        <v>3905</v>
      </c>
      <c r="AH72" s="79">
        <v>18742</v>
      </c>
      <c r="AI72" s="79">
        <v>1145</v>
      </c>
      <c r="AJ72" s="79"/>
      <c r="AK72" s="79" t="s">
        <v>1127</v>
      </c>
      <c r="AL72" s="79" t="s">
        <v>1184</v>
      </c>
      <c r="AM72" s="83" t="s">
        <v>1241</v>
      </c>
      <c r="AN72" s="79"/>
      <c r="AO72" s="81">
        <v>39256.65699074074</v>
      </c>
      <c r="AP72" s="83" t="s">
        <v>1302</v>
      </c>
      <c r="AQ72" s="79" t="b">
        <v>0</v>
      </c>
      <c r="AR72" s="79" t="b">
        <v>0</v>
      </c>
      <c r="AS72" s="79" t="b">
        <v>1</v>
      </c>
      <c r="AT72" s="79" t="s">
        <v>914</v>
      </c>
      <c r="AU72" s="79">
        <v>152</v>
      </c>
      <c r="AV72" s="83" t="s">
        <v>1312</v>
      </c>
      <c r="AW72" s="79" t="b">
        <v>0</v>
      </c>
      <c r="AX72" s="79" t="s">
        <v>1366</v>
      </c>
      <c r="AY72" s="83" t="s">
        <v>1436</v>
      </c>
      <c r="AZ72" s="79" t="s">
        <v>66</v>
      </c>
      <c r="BA72" s="79" t="str">
        <f>REPLACE(INDEX(GroupVertices[Group],MATCH(Vertices[[#This Row],[Vertex]],GroupVertices[Vertex],0)),1,1,"")</f>
        <v>1</v>
      </c>
      <c r="BB72" s="48"/>
      <c r="BC72" s="49"/>
      <c r="BD72" s="48"/>
      <c r="BE72" s="49"/>
      <c r="BF72" s="48"/>
      <c r="BG72" s="49"/>
      <c r="BH72" s="48"/>
      <c r="BI72" s="49"/>
      <c r="BJ72" s="48"/>
      <c r="BK72" s="121" t="s">
        <v>879</v>
      </c>
      <c r="BL72" s="121" t="s">
        <v>879</v>
      </c>
      <c r="BM72" s="121" t="s">
        <v>879</v>
      </c>
      <c r="BN72" s="121" t="s">
        <v>879</v>
      </c>
      <c r="BO72" s="2"/>
      <c r="BP72" s="3"/>
      <c r="BQ72" s="3"/>
      <c r="BR72" s="3"/>
      <c r="BS72" s="3"/>
    </row>
    <row r="73" spans="1:71" ht="41.45" customHeight="1">
      <c r="A73" s="65" t="s">
        <v>265</v>
      </c>
      <c r="C73" s="66"/>
      <c r="D73" s="66" t="s">
        <v>64</v>
      </c>
      <c r="E73" s="67">
        <v>162</v>
      </c>
      <c r="F73" s="69">
        <v>100</v>
      </c>
      <c r="G73" s="101" t="s">
        <v>582</v>
      </c>
      <c r="H73" s="66"/>
      <c r="I73" s="70" t="s">
        <v>265</v>
      </c>
      <c r="J73" s="71"/>
      <c r="K73" s="71"/>
      <c r="L73" s="70" t="s">
        <v>265</v>
      </c>
      <c r="M73" s="74">
        <v>1</v>
      </c>
      <c r="N73" s="75">
        <v>1183.3427734375</v>
      </c>
      <c r="O73" s="75">
        <v>9236.8671875</v>
      </c>
      <c r="P73" s="76"/>
      <c r="Q73" s="77"/>
      <c r="R73" s="77"/>
      <c r="S73" s="87"/>
      <c r="T73" s="48">
        <v>2</v>
      </c>
      <c r="U73" s="48">
        <v>2</v>
      </c>
      <c r="V73" s="49">
        <v>0</v>
      </c>
      <c r="W73" s="49">
        <v>0.007463</v>
      </c>
      <c r="X73" s="49">
        <v>0.021793</v>
      </c>
      <c r="Y73" s="49">
        <v>0.801137</v>
      </c>
      <c r="Z73" s="49">
        <v>0</v>
      </c>
      <c r="AA73" s="49">
        <v>1</v>
      </c>
      <c r="AB73" s="72">
        <v>73</v>
      </c>
      <c r="AC73" s="72"/>
      <c r="AD73" s="73"/>
      <c r="AE73" s="79" t="s">
        <v>1055</v>
      </c>
      <c r="AF73" s="79">
        <v>141</v>
      </c>
      <c r="AG73" s="79">
        <v>344</v>
      </c>
      <c r="AH73" s="79">
        <v>199</v>
      </c>
      <c r="AI73" s="79">
        <v>136</v>
      </c>
      <c r="AJ73" s="79"/>
      <c r="AK73" s="79"/>
      <c r="AL73" s="79" t="s">
        <v>1156</v>
      </c>
      <c r="AM73" s="83" t="s">
        <v>1242</v>
      </c>
      <c r="AN73" s="79"/>
      <c r="AO73" s="81">
        <v>42193.80243055556</v>
      </c>
      <c r="AP73" s="83" t="s">
        <v>1303</v>
      </c>
      <c r="AQ73" s="79" t="b">
        <v>0</v>
      </c>
      <c r="AR73" s="79" t="b">
        <v>0</v>
      </c>
      <c r="AS73" s="79" t="b">
        <v>0</v>
      </c>
      <c r="AT73" s="79" t="s">
        <v>914</v>
      </c>
      <c r="AU73" s="79">
        <v>4</v>
      </c>
      <c r="AV73" s="83" t="s">
        <v>1312</v>
      </c>
      <c r="AW73" s="79" t="b">
        <v>0</v>
      </c>
      <c r="AX73" s="79" t="s">
        <v>1366</v>
      </c>
      <c r="AY73" s="83" t="s">
        <v>1437</v>
      </c>
      <c r="AZ73" s="79" t="s">
        <v>66</v>
      </c>
      <c r="BA73" s="79" t="str">
        <f>REPLACE(INDEX(GroupVertices[Group],MATCH(Vertices[[#This Row],[Vertex]],GroupVertices[Vertex],0)),1,1,"")</f>
        <v>1</v>
      </c>
      <c r="BB73" s="48"/>
      <c r="BC73" s="49"/>
      <c r="BD73" s="48"/>
      <c r="BE73" s="49"/>
      <c r="BF73" s="48"/>
      <c r="BG73" s="49"/>
      <c r="BH73" s="48"/>
      <c r="BI73" s="49"/>
      <c r="BJ73" s="48"/>
      <c r="BK73" s="121" t="s">
        <v>879</v>
      </c>
      <c r="BL73" s="121" t="s">
        <v>879</v>
      </c>
      <c r="BM73" s="121" t="s">
        <v>879</v>
      </c>
      <c r="BN73" s="121" t="s">
        <v>879</v>
      </c>
      <c r="BO73" s="2"/>
      <c r="BP73" s="3"/>
      <c r="BQ73" s="3"/>
      <c r="BR73" s="3"/>
      <c r="BS73" s="3"/>
    </row>
    <row r="74" spans="1:71" ht="41.45" customHeight="1">
      <c r="A74" s="65" t="s">
        <v>307</v>
      </c>
      <c r="C74" s="66"/>
      <c r="D74" s="66" t="s">
        <v>64</v>
      </c>
      <c r="E74" s="67">
        <v>162</v>
      </c>
      <c r="F74" s="69">
        <v>100</v>
      </c>
      <c r="G74" s="101" t="s">
        <v>1363</v>
      </c>
      <c r="H74" s="66"/>
      <c r="I74" s="70" t="s">
        <v>307</v>
      </c>
      <c r="J74" s="71"/>
      <c r="K74" s="71"/>
      <c r="L74" s="70" t="s">
        <v>307</v>
      </c>
      <c r="M74" s="74">
        <v>1</v>
      </c>
      <c r="N74" s="75">
        <v>3533.441162109375</v>
      </c>
      <c r="O74" s="75">
        <v>4890.62255859375</v>
      </c>
      <c r="P74" s="76"/>
      <c r="Q74" s="77"/>
      <c r="R74" s="77"/>
      <c r="S74" s="87"/>
      <c r="T74" s="48">
        <v>1</v>
      </c>
      <c r="U74" s="48">
        <v>0</v>
      </c>
      <c r="V74" s="49">
        <v>0</v>
      </c>
      <c r="W74" s="49">
        <v>0.007463</v>
      </c>
      <c r="X74" s="49">
        <v>0.018647</v>
      </c>
      <c r="Y74" s="49">
        <v>0.460654</v>
      </c>
      <c r="Z74" s="49">
        <v>0</v>
      </c>
      <c r="AA74" s="49">
        <v>0</v>
      </c>
      <c r="AB74" s="72">
        <v>74</v>
      </c>
      <c r="AC74" s="72"/>
      <c r="AD74" s="73"/>
      <c r="AE74" s="79" t="s">
        <v>1056</v>
      </c>
      <c r="AF74" s="79">
        <v>2594</v>
      </c>
      <c r="AG74" s="79">
        <v>961</v>
      </c>
      <c r="AH74" s="79">
        <v>15577</v>
      </c>
      <c r="AI74" s="79">
        <v>2115</v>
      </c>
      <c r="AJ74" s="79"/>
      <c r="AK74" s="79" t="s">
        <v>1128</v>
      </c>
      <c r="AL74" s="79" t="s">
        <v>1185</v>
      </c>
      <c r="AM74" s="83" t="s">
        <v>1243</v>
      </c>
      <c r="AN74" s="79"/>
      <c r="AO74" s="81">
        <v>39192.29568287037</v>
      </c>
      <c r="AP74" s="79"/>
      <c r="AQ74" s="79" t="b">
        <v>0</v>
      </c>
      <c r="AR74" s="79" t="b">
        <v>0</v>
      </c>
      <c r="AS74" s="79" t="b">
        <v>1</v>
      </c>
      <c r="AT74" s="79" t="s">
        <v>914</v>
      </c>
      <c r="AU74" s="79">
        <v>82</v>
      </c>
      <c r="AV74" s="83" t="s">
        <v>1321</v>
      </c>
      <c r="AW74" s="79" t="b">
        <v>0</v>
      </c>
      <c r="AX74" s="79" t="s">
        <v>1366</v>
      </c>
      <c r="AY74" s="83" t="s">
        <v>1438</v>
      </c>
      <c r="AZ74" s="79" t="s">
        <v>65</v>
      </c>
      <c r="BA74" s="79" t="str">
        <f>REPLACE(INDEX(GroupVertices[Group],MATCH(Vertices[[#This Row],[Vertex]],GroupVertices[Vertex],0)),1,1,"")</f>
        <v>1</v>
      </c>
      <c r="BB74" s="48"/>
      <c r="BC74" s="49"/>
      <c r="BD74" s="48"/>
      <c r="BE74" s="49"/>
      <c r="BF74" s="48"/>
      <c r="BG74" s="49"/>
      <c r="BH74" s="48"/>
      <c r="BI74" s="49"/>
      <c r="BJ74" s="48"/>
      <c r="BK74" s="48"/>
      <c r="BL74" s="48"/>
      <c r="BM74" s="48"/>
      <c r="BN74" s="48"/>
      <c r="BO74" s="2"/>
      <c r="BP74" s="3"/>
      <c r="BQ74" s="3"/>
      <c r="BR74" s="3"/>
      <c r="BS74" s="3"/>
    </row>
    <row r="75" spans="1:71" ht="41.45" customHeight="1">
      <c r="A75" s="65" t="s">
        <v>308</v>
      </c>
      <c r="C75" s="66"/>
      <c r="D75" s="66" t="s">
        <v>64</v>
      </c>
      <c r="E75" s="67">
        <v>162</v>
      </c>
      <c r="F75" s="69">
        <v>100</v>
      </c>
      <c r="G75" s="101" t="s">
        <v>1364</v>
      </c>
      <c r="H75" s="66"/>
      <c r="I75" s="70" t="s">
        <v>308</v>
      </c>
      <c r="J75" s="71"/>
      <c r="K75" s="71"/>
      <c r="L75" s="70" t="s">
        <v>308</v>
      </c>
      <c r="M75" s="74">
        <v>1</v>
      </c>
      <c r="N75" s="75">
        <v>1371.5052490234375</v>
      </c>
      <c r="O75" s="75">
        <v>6476.46533203125</v>
      </c>
      <c r="P75" s="76"/>
      <c r="Q75" s="77"/>
      <c r="R75" s="77"/>
      <c r="S75" s="87"/>
      <c r="T75" s="48">
        <v>1</v>
      </c>
      <c r="U75" s="48">
        <v>0</v>
      </c>
      <c r="V75" s="49">
        <v>0</v>
      </c>
      <c r="W75" s="49">
        <v>0.007463</v>
      </c>
      <c r="X75" s="49">
        <v>0.018647</v>
      </c>
      <c r="Y75" s="49">
        <v>0.460654</v>
      </c>
      <c r="Z75" s="49">
        <v>0</v>
      </c>
      <c r="AA75" s="49">
        <v>0</v>
      </c>
      <c r="AB75" s="72">
        <v>75</v>
      </c>
      <c r="AC75" s="72"/>
      <c r="AD75" s="73"/>
      <c r="AE75" s="79" t="s">
        <v>1057</v>
      </c>
      <c r="AF75" s="79">
        <v>1399</v>
      </c>
      <c r="AG75" s="79">
        <v>1866</v>
      </c>
      <c r="AH75" s="79">
        <v>121319</v>
      </c>
      <c r="AI75" s="79">
        <v>3085</v>
      </c>
      <c r="AJ75" s="79"/>
      <c r="AK75" s="79"/>
      <c r="AL75" s="79" t="s">
        <v>1186</v>
      </c>
      <c r="AM75" s="79"/>
      <c r="AN75" s="79"/>
      <c r="AO75" s="81">
        <v>40735.48096064815</v>
      </c>
      <c r="AP75" s="83" t="s">
        <v>1304</v>
      </c>
      <c r="AQ75" s="79" t="b">
        <v>0</v>
      </c>
      <c r="AR75" s="79" t="b">
        <v>0</v>
      </c>
      <c r="AS75" s="79" t="b">
        <v>1</v>
      </c>
      <c r="AT75" s="79" t="s">
        <v>914</v>
      </c>
      <c r="AU75" s="79">
        <v>10</v>
      </c>
      <c r="AV75" s="83" t="s">
        <v>1312</v>
      </c>
      <c r="AW75" s="79" t="b">
        <v>0</v>
      </c>
      <c r="AX75" s="79" t="s">
        <v>1366</v>
      </c>
      <c r="AY75" s="83" t="s">
        <v>1439</v>
      </c>
      <c r="AZ75" s="79" t="s">
        <v>65</v>
      </c>
      <c r="BA75" s="79" t="str">
        <f>REPLACE(INDEX(GroupVertices[Group],MATCH(Vertices[[#This Row],[Vertex]],GroupVertices[Vertex],0)),1,1,"")</f>
        <v>1</v>
      </c>
      <c r="BB75" s="48"/>
      <c r="BC75" s="49"/>
      <c r="BD75" s="48"/>
      <c r="BE75" s="49"/>
      <c r="BF75" s="48"/>
      <c r="BG75" s="49"/>
      <c r="BH75" s="48"/>
      <c r="BI75" s="49"/>
      <c r="BJ75" s="48"/>
      <c r="BK75" s="48"/>
      <c r="BL75" s="48"/>
      <c r="BM75" s="48"/>
      <c r="BN75" s="48"/>
      <c r="BO75" s="2"/>
      <c r="BP75" s="3"/>
      <c r="BQ75" s="3"/>
      <c r="BR75" s="3"/>
      <c r="BS75" s="3"/>
    </row>
    <row r="76" spans="1:71" ht="41.45" customHeight="1">
      <c r="A76" s="65" t="s">
        <v>309</v>
      </c>
      <c r="C76" s="66"/>
      <c r="D76" s="66" t="s">
        <v>64</v>
      </c>
      <c r="E76" s="67">
        <v>162</v>
      </c>
      <c r="F76" s="69">
        <v>100</v>
      </c>
      <c r="G76" s="101" t="s">
        <v>1365</v>
      </c>
      <c r="H76" s="66"/>
      <c r="I76" s="70" t="s">
        <v>309</v>
      </c>
      <c r="J76" s="71"/>
      <c r="K76" s="71"/>
      <c r="L76" s="70" t="s">
        <v>309</v>
      </c>
      <c r="M76" s="74">
        <v>1</v>
      </c>
      <c r="N76" s="75">
        <v>736.8801879882812</v>
      </c>
      <c r="O76" s="75">
        <v>8218.2294921875</v>
      </c>
      <c r="P76" s="76"/>
      <c r="Q76" s="77"/>
      <c r="R76" s="77"/>
      <c r="S76" s="87"/>
      <c r="T76" s="48">
        <v>1</v>
      </c>
      <c r="U76" s="48">
        <v>0</v>
      </c>
      <c r="V76" s="49">
        <v>0</v>
      </c>
      <c r="W76" s="49">
        <v>0.007463</v>
      </c>
      <c r="X76" s="49">
        <v>0.018647</v>
      </c>
      <c r="Y76" s="49">
        <v>0.460654</v>
      </c>
      <c r="Z76" s="49">
        <v>0</v>
      </c>
      <c r="AA76" s="49">
        <v>0</v>
      </c>
      <c r="AB76" s="72">
        <v>76</v>
      </c>
      <c r="AC76" s="72"/>
      <c r="AD76" s="73"/>
      <c r="AE76" s="79" t="s">
        <v>1058</v>
      </c>
      <c r="AF76" s="79">
        <v>518</v>
      </c>
      <c r="AG76" s="79">
        <v>524</v>
      </c>
      <c r="AH76" s="79">
        <v>7524</v>
      </c>
      <c r="AI76" s="79">
        <v>6920</v>
      </c>
      <c r="AJ76" s="79"/>
      <c r="AK76" s="79" t="s">
        <v>1129</v>
      </c>
      <c r="AL76" s="79"/>
      <c r="AM76" s="79"/>
      <c r="AN76" s="79"/>
      <c r="AO76" s="81">
        <v>41955.092685185184</v>
      </c>
      <c r="AP76" s="83" t="s">
        <v>1305</v>
      </c>
      <c r="AQ76" s="79" t="b">
        <v>0</v>
      </c>
      <c r="AR76" s="79" t="b">
        <v>0</v>
      </c>
      <c r="AS76" s="79" t="b">
        <v>1</v>
      </c>
      <c r="AT76" s="79" t="s">
        <v>914</v>
      </c>
      <c r="AU76" s="79">
        <v>0</v>
      </c>
      <c r="AV76" s="83" t="s">
        <v>1312</v>
      </c>
      <c r="AW76" s="79" t="b">
        <v>0</v>
      </c>
      <c r="AX76" s="79" t="s">
        <v>1366</v>
      </c>
      <c r="AY76" s="83" t="s">
        <v>1440</v>
      </c>
      <c r="AZ76" s="79" t="s">
        <v>65</v>
      </c>
      <c r="BA76" s="79" t="str">
        <f>REPLACE(INDEX(GroupVertices[Group],MATCH(Vertices[[#This Row],[Vertex]],GroupVertices[Vertex],0)),1,1,"")</f>
        <v>1</v>
      </c>
      <c r="BB76" s="48"/>
      <c r="BC76" s="49"/>
      <c r="BD76" s="48"/>
      <c r="BE76" s="49"/>
      <c r="BF76" s="48"/>
      <c r="BG76" s="49"/>
      <c r="BH76" s="48"/>
      <c r="BI76" s="49"/>
      <c r="BJ76" s="48"/>
      <c r="BK76" s="48"/>
      <c r="BL76" s="48"/>
      <c r="BM76" s="48"/>
      <c r="BN76" s="48"/>
      <c r="BO76" s="2"/>
      <c r="BP76" s="3"/>
      <c r="BQ76" s="3"/>
      <c r="BR76" s="3"/>
      <c r="BS76" s="3"/>
    </row>
    <row r="77" spans="1:71" ht="41.45" customHeight="1">
      <c r="A77" s="65" t="s">
        <v>267</v>
      </c>
      <c r="C77" s="66"/>
      <c r="D77" s="66" t="s">
        <v>64</v>
      </c>
      <c r="E77" s="67">
        <v>162</v>
      </c>
      <c r="F77" s="69">
        <v>100</v>
      </c>
      <c r="G77" s="101" t="s">
        <v>583</v>
      </c>
      <c r="H77" s="66"/>
      <c r="I77" s="70" t="s">
        <v>267</v>
      </c>
      <c r="J77" s="71"/>
      <c r="K77" s="71"/>
      <c r="L77" s="70" t="s">
        <v>267</v>
      </c>
      <c r="M77" s="74">
        <v>1</v>
      </c>
      <c r="N77" s="75">
        <v>2756.246337890625</v>
      </c>
      <c r="O77" s="75">
        <v>9057.125</v>
      </c>
      <c r="P77" s="76"/>
      <c r="Q77" s="77"/>
      <c r="R77" s="77"/>
      <c r="S77" s="87"/>
      <c r="T77" s="48">
        <v>1</v>
      </c>
      <c r="U77" s="48">
        <v>1</v>
      </c>
      <c r="V77" s="49">
        <v>0</v>
      </c>
      <c r="W77" s="49">
        <v>0.007463</v>
      </c>
      <c r="X77" s="49">
        <v>0.018647</v>
      </c>
      <c r="Y77" s="49">
        <v>0.460654</v>
      </c>
      <c r="Z77" s="49">
        <v>0</v>
      </c>
      <c r="AA77" s="49">
        <v>1</v>
      </c>
      <c r="AB77" s="72">
        <v>77</v>
      </c>
      <c r="AC77" s="72"/>
      <c r="AD77" s="73"/>
      <c r="AE77" s="79" t="s">
        <v>1059</v>
      </c>
      <c r="AF77" s="79">
        <v>259</v>
      </c>
      <c r="AG77" s="79">
        <v>210</v>
      </c>
      <c r="AH77" s="79">
        <v>5564</v>
      </c>
      <c r="AI77" s="79">
        <v>17443</v>
      </c>
      <c r="AJ77" s="79"/>
      <c r="AK77" s="79" t="s">
        <v>1130</v>
      </c>
      <c r="AL77" s="79" t="s">
        <v>1187</v>
      </c>
      <c r="AM77" s="79"/>
      <c r="AN77" s="79"/>
      <c r="AO77" s="81">
        <v>40959.22659722222</v>
      </c>
      <c r="AP77" s="83" t="s">
        <v>1306</v>
      </c>
      <c r="AQ77" s="79" t="b">
        <v>1</v>
      </c>
      <c r="AR77" s="79" t="b">
        <v>0</v>
      </c>
      <c r="AS77" s="79" t="b">
        <v>1</v>
      </c>
      <c r="AT77" s="79" t="s">
        <v>914</v>
      </c>
      <c r="AU77" s="79">
        <v>1</v>
      </c>
      <c r="AV77" s="83" t="s">
        <v>1312</v>
      </c>
      <c r="AW77" s="79" t="b">
        <v>0</v>
      </c>
      <c r="AX77" s="79" t="s">
        <v>1366</v>
      </c>
      <c r="AY77" s="83" t="s">
        <v>1441</v>
      </c>
      <c r="AZ77" s="79" t="s">
        <v>66</v>
      </c>
      <c r="BA77" s="79" t="str">
        <f>REPLACE(INDEX(GroupVertices[Group],MATCH(Vertices[[#This Row],[Vertex]],GroupVertices[Vertex],0)),1,1,"")</f>
        <v>1</v>
      </c>
      <c r="BB77" s="48"/>
      <c r="BC77" s="49"/>
      <c r="BD77" s="48"/>
      <c r="BE77" s="49"/>
      <c r="BF77" s="48"/>
      <c r="BG77" s="49"/>
      <c r="BH77" s="48"/>
      <c r="BI77" s="49"/>
      <c r="BJ77" s="48"/>
      <c r="BK77" s="121" t="s">
        <v>879</v>
      </c>
      <c r="BL77" s="121" t="s">
        <v>879</v>
      </c>
      <c r="BM77" s="121" t="s">
        <v>879</v>
      </c>
      <c r="BN77" s="121" t="s">
        <v>879</v>
      </c>
      <c r="BO77" s="2"/>
      <c r="BP77" s="3"/>
      <c r="BQ77" s="3"/>
      <c r="BR77" s="3"/>
      <c r="BS77" s="3"/>
    </row>
    <row r="78" spans="1:71" ht="41.45" customHeight="1">
      <c r="A78" s="65" t="s">
        <v>268</v>
      </c>
      <c r="C78" s="66"/>
      <c r="D78" s="66" t="s">
        <v>64</v>
      </c>
      <c r="E78" s="67">
        <v>162</v>
      </c>
      <c r="F78" s="69">
        <v>100</v>
      </c>
      <c r="G78" s="101" t="s">
        <v>584</v>
      </c>
      <c r="H78" s="66"/>
      <c r="I78" s="70" t="s">
        <v>268</v>
      </c>
      <c r="J78" s="71"/>
      <c r="K78" s="71"/>
      <c r="L78" s="70" t="s">
        <v>268</v>
      </c>
      <c r="M78" s="74">
        <v>1</v>
      </c>
      <c r="N78" s="75">
        <v>2706.88720703125</v>
      </c>
      <c r="O78" s="75">
        <v>4958.0986328125</v>
      </c>
      <c r="P78" s="76"/>
      <c r="Q78" s="77"/>
      <c r="R78" s="77"/>
      <c r="S78" s="87"/>
      <c r="T78" s="48">
        <v>1</v>
      </c>
      <c r="U78" s="48">
        <v>1</v>
      </c>
      <c r="V78" s="49">
        <v>0</v>
      </c>
      <c r="W78" s="49">
        <v>0.007463</v>
      </c>
      <c r="X78" s="49">
        <v>0.018647</v>
      </c>
      <c r="Y78" s="49">
        <v>0.460654</v>
      </c>
      <c r="Z78" s="49">
        <v>0</v>
      </c>
      <c r="AA78" s="49">
        <v>1</v>
      </c>
      <c r="AB78" s="72">
        <v>78</v>
      </c>
      <c r="AC78" s="72"/>
      <c r="AD78" s="73"/>
      <c r="AE78" s="79" t="s">
        <v>1060</v>
      </c>
      <c r="AF78" s="79">
        <v>480</v>
      </c>
      <c r="AG78" s="79">
        <v>504</v>
      </c>
      <c r="AH78" s="79">
        <v>556</v>
      </c>
      <c r="AI78" s="79">
        <v>527</v>
      </c>
      <c r="AJ78" s="79"/>
      <c r="AK78" s="79" t="s">
        <v>1131</v>
      </c>
      <c r="AL78" s="79" t="s">
        <v>948</v>
      </c>
      <c r="AM78" s="79"/>
      <c r="AN78" s="79"/>
      <c r="AO78" s="81">
        <v>42629.75460648148</v>
      </c>
      <c r="AP78" s="83" t="s">
        <v>1307</v>
      </c>
      <c r="AQ78" s="79" t="b">
        <v>0</v>
      </c>
      <c r="AR78" s="79" t="b">
        <v>0</v>
      </c>
      <c r="AS78" s="79" t="b">
        <v>1</v>
      </c>
      <c r="AT78" s="79" t="s">
        <v>914</v>
      </c>
      <c r="AU78" s="79">
        <v>14</v>
      </c>
      <c r="AV78" s="83" t="s">
        <v>1312</v>
      </c>
      <c r="AW78" s="79" t="b">
        <v>0</v>
      </c>
      <c r="AX78" s="79" t="s">
        <v>1366</v>
      </c>
      <c r="AY78" s="83" t="s">
        <v>1442</v>
      </c>
      <c r="AZ78" s="79" t="s">
        <v>66</v>
      </c>
      <c r="BA78" s="79" t="str">
        <f>REPLACE(INDEX(GroupVertices[Group],MATCH(Vertices[[#This Row],[Vertex]],GroupVertices[Vertex],0)),1,1,"")</f>
        <v>1</v>
      </c>
      <c r="BB78" s="48"/>
      <c r="BC78" s="49"/>
      <c r="BD78" s="48"/>
      <c r="BE78" s="49"/>
      <c r="BF78" s="48"/>
      <c r="BG78" s="49"/>
      <c r="BH78" s="48"/>
      <c r="BI78" s="49"/>
      <c r="BJ78" s="48"/>
      <c r="BK78" s="121" t="s">
        <v>879</v>
      </c>
      <c r="BL78" s="121" t="s">
        <v>879</v>
      </c>
      <c r="BM78" s="121" t="s">
        <v>879</v>
      </c>
      <c r="BN78" s="121" t="s">
        <v>879</v>
      </c>
      <c r="BO78" s="2"/>
      <c r="BP78" s="3"/>
      <c r="BQ78" s="3"/>
      <c r="BR78" s="3"/>
      <c r="BS78" s="3"/>
    </row>
    <row r="79" spans="1:71" ht="41.45" customHeight="1">
      <c r="A79" s="65" t="s">
        <v>269</v>
      </c>
      <c r="C79" s="66"/>
      <c r="D79" s="66" t="s">
        <v>64</v>
      </c>
      <c r="E79" s="67">
        <v>162</v>
      </c>
      <c r="F79" s="69">
        <v>100</v>
      </c>
      <c r="G79" s="101" t="s">
        <v>585</v>
      </c>
      <c r="H79" s="66"/>
      <c r="I79" s="70" t="s">
        <v>269</v>
      </c>
      <c r="J79" s="71"/>
      <c r="K79" s="71"/>
      <c r="L79" s="70" t="s">
        <v>269</v>
      </c>
      <c r="M79" s="74">
        <v>1</v>
      </c>
      <c r="N79" s="75">
        <v>8249.57421875</v>
      </c>
      <c r="O79" s="75">
        <v>8826.3427734375</v>
      </c>
      <c r="P79" s="76"/>
      <c r="Q79" s="77"/>
      <c r="R79" s="77"/>
      <c r="S79" s="87"/>
      <c r="T79" s="48">
        <v>1</v>
      </c>
      <c r="U79" s="48">
        <v>1</v>
      </c>
      <c r="V79" s="49">
        <v>0</v>
      </c>
      <c r="W79" s="49">
        <v>0</v>
      </c>
      <c r="X79" s="49">
        <v>0</v>
      </c>
      <c r="Y79" s="49">
        <v>0.999993</v>
      </c>
      <c r="Z79" s="49">
        <v>0</v>
      </c>
      <c r="AA79" s="49" t="s">
        <v>1514</v>
      </c>
      <c r="AB79" s="72">
        <v>79</v>
      </c>
      <c r="AC79" s="72"/>
      <c r="AD79" s="73"/>
      <c r="AE79" s="79" t="s">
        <v>1061</v>
      </c>
      <c r="AF79" s="79">
        <v>2931</v>
      </c>
      <c r="AG79" s="79">
        <v>4096</v>
      </c>
      <c r="AH79" s="79">
        <v>10549</v>
      </c>
      <c r="AI79" s="79">
        <v>570</v>
      </c>
      <c r="AJ79" s="79"/>
      <c r="AK79" s="79" t="s">
        <v>1132</v>
      </c>
      <c r="AL79" s="79" t="s">
        <v>1188</v>
      </c>
      <c r="AM79" s="83" t="s">
        <v>1244</v>
      </c>
      <c r="AN79" s="79"/>
      <c r="AO79" s="81">
        <v>41010.57405092593</v>
      </c>
      <c r="AP79" s="83" t="s">
        <v>1308</v>
      </c>
      <c r="AQ79" s="79" t="b">
        <v>0</v>
      </c>
      <c r="AR79" s="79" t="b">
        <v>0</v>
      </c>
      <c r="AS79" s="79" t="b">
        <v>1</v>
      </c>
      <c r="AT79" s="79" t="s">
        <v>920</v>
      </c>
      <c r="AU79" s="79">
        <v>29</v>
      </c>
      <c r="AV79" s="83" t="s">
        <v>1312</v>
      </c>
      <c r="AW79" s="79" t="b">
        <v>0</v>
      </c>
      <c r="AX79" s="79" t="s">
        <v>1366</v>
      </c>
      <c r="AY79" s="83" t="s">
        <v>1443</v>
      </c>
      <c r="AZ79" s="79" t="s">
        <v>66</v>
      </c>
      <c r="BA79" s="79" t="str">
        <f>REPLACE(INDEX(GroupVertices[Group],MATCH(Vertices[[#This Row],[Vertex]],GroupVertices[Vertex],0)),1,1,"")</f>
        <v>6</v>
      </c>
      <c r="BB79" s="48"/>
      <c r="BC79" s="49"/>
      <c r="BD79" s="48"/>
      <c r="BE79" s="49"/>
      <c r="BF79" s="48"/>
      <c r="BG79" s="49"/>
      <c r="BH79" s="48"/>
      <c r="BI79" s="49"/>
      <c r="BJ79" s="48"/>
      <c r="BK79" s="121" t="s">
        <v>879</v>
      </c>
      <c r="BL79" s="121" t="s">
        <v>879</v>
      </c>
      <c r="BM79" s="121" t="s">
        <v>879</v>
      </c>
      <c r="BN79" s="121" t="s">
        <v>879</v>
      </c>
      <c r="BO79" s="2"/>
      <c r="BP79" s="3"/>
      <c r="BQ79" s="3"/>
      <c r="BR79" s="3"/>
      <c r="BS79" s="3"/>
    </row>
    <row r="80" spans="1:71" ht="41.45" customHeight="1">
      <c r="A80" s="88" t="s">
        <v>270</v>
      </c>
      <c r="C80" s="89"/>
      <c r="D80" s="89" t="s">
        <v>64</v>
      </c>
      <c r="E80" s="90">
        <v>162</v>
      </c>
      <c r="F80" s="91">
        <v>100</v>
      </c>
      <c r="G80" s="102" t="s">
        <v>586</v>
      </c>
      <c r="H80" s="89"/>
      <c r="I80" s="92" t="s">
        <v>270</v>
      </c>
      <c r="J80" s="93"/>
      <c r="K80" s="93"/>
      <c r="L80" s="92" t="s">
        <v>270</v>
      </c>
      <c r="M80" s="94">
        <v>1</v>
      </c>
      <c r="N80" s="95">
        <v>8695.2451171875</v>
      </c>
      <c r="O80" s="95">
        <v>7931.4150390625</v>
      </c>
      <c r="P80" s="96"/>
      <c r="Q80" s="97"/>
      <c r="R80" s="97"/>
      <c r="S80" s="98"/>
      <c r="T80" s="48">
        <v>0</v>
      </c>
      <c r="U80" s="48">
        <v>1</v>
      </c>
      <c r="V80" s="49">
        <v>0</v>
      </c>
      <c r="W80" s="49">
        <v>0.2</v>
      </c>
      <c r="X80" s="49">
        <v>0</v>
      </c>
      <c r="Y80" s="49">
        <v>0.693689</v>
      </c>
      <c r="Z80" s="49">
        <v>0</v>
      </c>
      <c r="AA80" s="49">
        <v>0</v>
      </c>
      <c r="AB80" s="99">
        <v>80</v>
      </c>
      <c r="AC80" s="99"/>
      <c r="AD80" s="100"/>
      <c r="AE80" s="79" t="s">
        <v>1062</v>
      </c>
      <c r="AF80" s="79">
        <v>5755</v>
      </c>
      <c r="AG80" s="79">
        <v>6962</v>
      </c>
      <c r="AH80" s="79">
        <v>73593</v>
      </c>
      <c r="AI80" s="79">
        <v>8051</v>
      </c>
      <c r="AJ80" s="79"/>
      <c r="AK80" s="79" t="s">
        <v>1133</v>
      </c>
      <c r="AL80" s="79"/>
      <c r="AM80" s="83" t="s">
        <v>1245</v>
      </c>
      <c r="AN80" s="79"/>
      <c r="AO80" s="81">
        <v>40216.17890046296</v>
      </c>
      <c r="AP80" s="83" t="s">
        <v>1309</v>
      </c>
      <c r="AQ80" s="79" t="b">
        <v>0</v>
      </c>
      <c r="AR80" s="79" t="b">
        <v>0</v>
      </c>
      <c r="AS80" s="79" t="b">
        <v>0</v>
      </c>
      <c r="AT80" s="79" t="s">
        <v>914</v>
      </c>
      <c r="AU80" s="79">
        <v>1513</v>
      </c>
      <c r="AV80" s="83" t="s">
        <v>1312</v>
      </c>
      <c r="AW80" s="79" t="b">
        <v>0</v>
      </c>
      <c r="AX80" s="79" t="s">
        <v>1366</v>
      </c>
      <c r="AY80" s="83" t="s">
        <v>1444</v>
      </c>
      <c r="AZ80" s="79" t="s">
        <v>66</v>
      </c>
      <c r="BA80" s="79" t="str">
        <f>REPLACE(INDEX(GroupVertices[Group],MATCH(Vertices[[#This Row],[Vertex]],GroupVertices[Vertex],0)),1,1,"")</f>
        <v>3</v>
      </c>
      <c r="BB80" s="48"/>
      <c r="BC80" s="49"/>
      <c r="BD80" s="48"/>
      <c r="BE80" s="49"/>
      <c r="BF80" s="48"/>
      <c r="BG80" s="49"/>
      <c r="BH80" s="48"/>
      <c r="BI80" s="49"/>
      <c r="BJ80" s="48"/>
      <c r="BK80" s="121" t="s">
        <v>879</v>
      </c>
      <c r="BL80" s="121" t="s">
        <v>879</v>
      </c>
      <c r="BM80" s="121" t="s">
        <v>879</v>
      </c>
      <c r="BN80" s="121" t="s">
        <v>879</v>
      </c>
      <c r="BO80" s="2"/>
      <c r="BP80" s="3"/>
      <c r="BQ80" s="3"/>
      <c r="BR80" s="3"/>
      <c r="BS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0"/>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0"/>
    <dataValidation allowBlank="1" showInputMessage="1" promptTitle="Vertex Tooltip" prompt="Enter optional text that will pop up when the mouse is hovered over the vertex." errorTitle="Invalid Vertex Image Key" sqref="L3:L8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0"/>
    <dataValidation allowBlank="1" showInputMessage="1" promptTitle="Vertex Label Fill Color" prompt="To select an optional fill color for the Label shape, right-click and select Select Color on the right-click menu." sqref="J3:J80"/>
    <dataValidation allowBlank="1" showInputMessage="1" promptTitle="Vertex Image File" prompt="Enter the path to an image file.  Hover over the column header for examples." errorTitle="Invalid Vertex Image Key" sqref="G3:G80"/>
    <dataValidation allowBlank="1" showInputMessage="1" promptTitle="Vertex Color" prompt="To select an optional vertex color, right-click and select Select Color on the right-click menu." sqref="C3:C80"/>
    <dataValidation allowBlank="1" showInputMessage="1" promptTitle="Vertex Opacity" prompt="Enter an optional vertex opacity between 0 (transparent) and 100 (opaque)." errorTitle="Invalid Vertex Opacity" error="The optional vertex opacity must be a whole number between 0 and 10." sqref="F3:F80"/>
    <dataValidation type="list" allowBlank="1" showInputMessage="1" showErrorMessage="1" promptTitle="Vertex Shape" prompt="Select an optional vertex shape." errorTitle="Invalid Vertex Shape" error="You have entered an invalid vertex shape.  Try selecting from the drop-down list instead." sqref="D3:D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0">
      <formula1>ValidVertexLabelPositions</formula1>
    </dataValidation>
    <dataValidation allowBlank="1" showInputMessage="1" showErrorMessage="1" promptTitle="Vertex Name" prompt="Enter the name of the vertex." sqref="A3:A80"/>
  </dataValidations>
  <hyperlinks>
    <hyperlink ref="AM11" r:id="rId1" display="https://t.co/iVELmT9B2O"/>
    <hyperlink ref="AM9" r:id="rId2" display="http://t.co/OOTO6rmnxk"/>
    <hyperlink ref="AM12" r:id="rId3" display="http://t.co/nFK0lN5hlS"/>
    <hyperlink ref="AM13" r:id="rId4" display="https://t.co/vmK4izzWl7"/>
    <hyperlink ref="AM14" r:id="rId5" display="http://t.co/g0PGZY2ViJ"/>
    <hyperlink ref="AM16" r:id="rId6" display="https://t.co/gOf6Tnvkbv"/>
    <hyperlink ref="AM17" r:id="rId7" display="https://t.co/7E9xWA9zUg"/>
    <hyperlink ref="AM18" r:id="rId8" display="http://t.co/nmb6fNw4r4"/>
    <hyperlink ref="AM19" r:id="rId9" display="http://t.co/pRAruwt7rV"/>
    <hyperlink ref="AM20" r:id="rId10" display="https://t.co/JTIpORLxFP"/>
    <hyperlink ref="AM21" r:id="rId11" display="http://t.co/UBghHfSbiA"/>
    <hyperlink ref="AM22" r:id="rId12" display="https://t.co/OYJp0qIqQv"/>
    <hyperlink ref="AM23" r:id="rId13" display="https://t.co/krZDXWzBR1"/>
    <hyperlink ref="AM24" r:id="rId14" display="https://t.co/0yAZxRU3gV"/>
    <hyperlink ref="AM26" r:id="rId15" display="http://t.co/DDxeJpBBr7"/>
    <hyperlink ref="AM27" r:id="rId16" display="http://t.co/cGE0JuixoE"/>
    <hyperlink ref="AM28" r:id="rId17" display="https://t.co/Gr6uTGUScB"/>
    <hyperlink ref="AM29" r:id="rId18" display="http://t.co/ixehwKylAu"/>
    <hyperlink ref="AM3" r:id="rId19" display="https://t.co/wrQRudx1e9"/>
    <hyperlink ref="AM10" r:id="rId20" display="https://t.co/JS1VfHYK3k"/>
    <hyperlink ref="AM30" r:id="rId21" display="http://t.co/kg84quk4A3"/>
    <hyperlink ref="AM31" r:id="rId22" display="http://t.co/nYho3XMem0"/>
    <hyperlink ref="AM32" r:id="rId23" display="https://t.co/Z6kJaOC5Ho"/>
    <hyperlink ref="AM34" r:id="rId24" display="http://t.co/wBE5J8jEx6"/>
    <hyperlink ref="AM35" r:id="rId25" display="https://t.co/cfpQ45pPS8"/>
    <hyperlink ref="AM36" r:id="rId26" display="https://t.co/PmRuYCapzG"/>
    <hyperlink ref="AM38" r:id="rId27" display="https://t.co/RnRvPYis5W"/>
    <hyperlink ref="AM39" r:id="rId28" display="http://t.co/g6xi2VTsY4"/>
    <hyperlink ref="AM40" r:id="rId29" display="https://t.co/CaQ69CFhKg"/>
    <hyperlink ref="AM41" r:id="rId30" display="https://t.co/GojAQ1bpDQ"/>
    <hyperlink ref="AM43" r:id="rId31" display="http://t.co/jomeE6HI0O"/>
    <hyperlink ref="AM7" r:id="rId32" display="https://t.co/b8XluXt92e"/>
    <hyperlink ref="AM44" r:id="rId33" display="https://t.co/Ow2f4lQf9c"/>
    <hyperlink ref="AM8" r:id="rId34" display="https://t.co/aZNgwnD2IC"/>
    <hyperlink ref="AM47" r:id="rId35" display="http://t.co/n3iwl5jf8Q"/>
    <hyperlink ref="AM6" r:id="rId36" display="http://t.co/ry4rIS72O1"/>
    <hyperlink ref="AM48" r:id="rId37" display="https://t.co/VpkjLGkc7G"/>
    <hyperlink ref="AM50" r:id="rId38" display="https://t.co/jxcNpb8mAr"/>
    <hyperlink ref="AM52" r:id="rId39" display="https://t.co/dECnfQ8KRg"/>
    <hyperlink ref="AM53" r:id="rId40" display="https://t.co/0C4zptsiIS"/>
    <hyperlink ref="AM56" r:id="rId41" display="http://t.co/gLlPKKntjv"/>
    <hyperlink ref="AM57" r:id="rId42" display="https://t.co/LPwpIoZbne"/>
    <hyperlink ref="AM58" r:id="rId43" display="https://t.co/xGQcmCKk2A"/>
    <hyperlink ref="AM59" r:id="rId44" display="https://t.co/U2eIaBLI8M"/>
    <hyperlink ref="AM60" r:id="rId45" display="http://t.co/cSpbhtr1e5"/>
    <hyperlink ref="AM62" r:id="rId46" display="http://t.co/lLKHtMFyht"/>
    <hyperlink ref="AM63" r:id="rId47" display="https://t.co/CchNXuUEiJ"/>
    <hyperlink ref="AM64" r:id="rId48" display="https://t.co/ovTnvHYFLD"/>
    <hyperlink ref="AM65" r:id="rId49" display="https://t.co/PkragiOHf9"/>
    <hyperlink ref="AM66" r:id="rId50" display="https://t.co/eZX4BhiDJj"/>
    <hyperlink ref="AM67" r:id="rId51" display="https://t.co/Mt6Hhn4xp0"/>
    <hyperlink ref="AM69" r:id="rId52" display="https://t.co/eovEyBWLfh"/>
    <hyperlink ref="AM72" r:id="rId53" display="https://t.co/9iNYmnJ8jx"/>
    <hyperlink ref="AM73" r:id="rId54" display="https://t.co/RKoqpNILjH"/>
    <hyperlink ref="AM74" r:id="rId55" display="https://t.co/aeCpa5HQc8"/>
    <hyperlink ref="AM79" r:id="rId56" display="http://t.co/eRudcGJAFv"/>
    <hyperlink ref="AM80" r:id="rId57" display="https://t.co/m2amuj9zzJ"/>
    <hyperlink ref="AP11" r:id="rId58" display="https://pbs.twimg.com/profile_banners/19979836/1514818078"/>
    <hyperlink ref="AP9" r:id="rId59" display="https://pbs.twimg.com/profile_banners/19709040/1547589547"/>
    <hyperlink ref="AP4" r:id="rId60" display="https://pbs.twimg.com/profile_banners/2610329652/1475186588"/>
    <hyperlink ref="AP12" r:id="rId61" display="https://pbs.twimg.com/profile_banners/2360027623/1535126738"/>
    <hyperlink ref="AP13" r:id="rId62" display="https://pbs.twimg.com/profile_banners/23794763/1546278811"/>
    <hyperlink ref="AP14" r:id="rId63" display="https://pbs.twimg.com/profile_banners/17861851/1541201679"/>
    <hyperlink ref="AP16" r:id="rId64" display="https://pbs.twimg.com/profile_banners/172496840/1538529419"/>
    <hyperlink ref="AP17" r:id="rId65" display="https://pbs.twimg.com/profile_banners/35961145/1525267954"/>
    <hyperlink ref="AP18" r:id="rId66" display="https://pbs.twimg.com/profile_banners/20815041/1542794829"/>
    <hyperlink ref="AP19" r:id="rId67" display="https://pbs.twimg.com/profile_banners/130781810/1534857671"/>
    <hyperlink ref="AP20" r:id="rId68" display="https://pbs.twimg.com/profile_banners/137319302/1546960749"/>
    <hyperlink ref="AP21" r:id="rId69" display="https://pbs.twimg.com/profile_banners/360054369/1543426558"/>
    <hyperlink ref="AP22" r:id="rId70" display="https://pbs.twimg.com/profile_banners/4892525403/1465524120"/>
    <hyperlink ref="AP23" r:id="rId71" display="https://pbs.twimg.com/profile_banners/814214060254302208/1548693522"/>
    <hyperlink ref="AP24" r:id="rId72" display="https://pbs.twimg.com/profile_banners/20888936/1530185303"/>
    <hyperlink ref="AP26" r:id="rId73" display="https://pbs.twimg.com/profile_banners/19598501/1531150844"/>
    <hyperlink ref="AP27" r:id="rId74" display="https://pbs.twimg.com/profile_banners/19656443/1548970650"/>
    <hyperlink ref="AP28" r:id="rId75" display="https://pbs.twimg.com/profile_banners/26865139/1541094312"/>
    <hyperlink ref="AP29" r:id="rId76" display="https://pbs.twimg.com/profile_banners/29284224/1532375614"/>
    <hyperlink ref="AP30" r:id="rId77" display="https://pbs.twimg.com/profile_banners/2869261544/1445477215"/>
    <hyperlink ref="AP34" r:id="rId78" display="https://pbs.twimg.com/profile_banners/52665081/1545386640"/>
    <hyperlink ref="AP35" r:id="rId79" display="https://pbs.twimg.com/profile_banners/250064520/1450687044"/>
    <hyperlink ref="AP38" r:id="rId80" display="https://pbs.twimg.com/profile_banners/285486566/1539218423"/>
    <hyperlink ref="AP39" r:id="rId81" display="https://pbs.twimg.com/profile_banners/39954364/1549149935"/>
    <hyperlink ref="AP40" r:id="rId82" display="https://pbs.twimg.com/profile_banners/9610122/1546882739"/>
    <hyperlink ref="AP5" r:id="rId83" display="https://pbs.twimg.com/profile_banners/714958556668293120/1550443649"/>
    <hyperlink ref="AP41" r:id="rId84" display="https://pbs.twimg.com/profile_banners/44346920/1523044196"/>
    <hyperlink ref="AP42" r:id="rId85" display="https://pbs.twimg.com/profile_banners/461650258/1440132460"/>
    <hyperlink ref="AP43" r:id="rId86" display="https://pbs.twimg.com/profile_banners/3362741/1543075790"/>
    <hyperlink ref="AP44" r:id="rId87" display="https://pbs.twimg.com/profile_banners/17861812/1538950364"/>
    <hyperlink ref="AP8" r:id="rId88" display="https://pbs.twimg.com/profile_banners/52137566/1491440037"/>
    <hyperlink ref="AP46" r:id="rId89" display="https://pbs.twimg.com/profile_banners/198288711/1465327301"/>
    <hyperlink ref="AP47" r:id="rId90" display="https://pbs.twimg.com/profile_banners/165693021/1546606926"/>
    <hyperlink ref="AP6" r:id="rId91" display="https://pbs.twimg.com/profile_banners/392939310/1431733770"/>
    <hyperlink ref="AP48" r:id="rId92" display="https://pbs.twimg.com/profile_banners/3588618214/1507141450"/>
    <hyperlink ref="AP49" r:id="rId93" display="https://pbs.twimg.com/profile_banners/1009037550277808129/1545120528"/>
    <hyperlink ref="AP50" r:id="rId94" display="https://pbs.twimg.com/profile_banners/899621888904892416/1503321715"/>
    <hyperlink ref="AP51" r:id="rId95" display="https://pbs.twimg.com/profile_banners/127363719/1547588878"/>
    <hyperlink ref="AP52" r:id="rId96" display="https://pbs.twimg.com/profile_banners/20064228/1545142041"/>
    <hyperlink ref="AP53" r:id="rId97" display="https://pbs.twimg.com/profile_banners/2910393595/1549581224"/>
    <hyperlink ref="AP54" r:id="rId98" display="https://pbs.twimg.com/profile_banners/20154733/1444652268"/>
    <hyperlink ref="AP55" r:id="rId99" display="https://pbs.twimg.com/profile_banners/134424503/1407676088"/>
    <hyperlink ref="AP57" r:id="rId100" display="https://pbs.twimg.com/profile_banners/55063378/1548198739"/>
    <hyperlink ref="AP58" r:id="rId101" display="https://pbs.twimg.com/profile_banners/27914143/1525276898"/>
    <hyperlink ref="AP59" r:id="rId102" display="https://pbs.twimg.com/profile_banners/62430721/1490834151"/>
    <hyperlink ref="AP60" r:id="rId103" display="https://pbs.twimg.com/profile_banners/15383851/1506554838"/>
    <hyperlink ref="AP62" r:id="rId104" display="https://pbs.twimg.com/profile_banners/2791751166/1409918787"/>
    <hyperlink ref="AP63" r:id="rId105" display="https://pbs.twimg.com/profile_banners/809198082/1549553509"/>
    <hyperlink ref="AP64" r:id="rId106" display="https://pbs.twimg.com/profile_banners/25663411/1548668406"/>
    <hyperlink ref="AP65" r:id="rId107" display="https://pbs.twimg.com/profile_banners/18582971/1518151295"/>
    <hyperlink ref="AP66" r:id="rId108" display="https://pbs.twimg.com/profile_banners/437949816/1520389926"/>
    <hyperlink ref="AP67" r:id="rId109" display="https://pbs.twimg.com/profile_banners/2522335141/1549082805"/>
    <hyperlink ref="AP68" r:id="rId110" display="https://pbs.twimg.com/profile_banners/280366012/1549423962"/>
    <hyperlink ref="AP69" r:id="rId111" display="https://pbs.twimg.com/profile_banners/1146845174/1543538983"/>
    <hyperlink ref="AP70" r:id="rId112" display="https://pbs.twimg.com/profile_banners/1032847614/1550575510"/>
    <hyperlink ref="AP71" r:id="rId113" display="https://pbs.twimg.com/profile_banners/758780144538583040/1469743767"/>
    <hyperlink ref="AP72" r:id="rId114" display="https://pbs.twimg.com/profile_banners/7035392/1531324791"/>
    <hyperlink ref="AP73" r:id="rId115" display="https://pbs.twimg.com/profile_banners/3366476494/1548369680"/>
    <hyperlink ref="AP75" r:id="rId116" display="https://pbs.twimg.com/profile_banners/333339802/1549287803"/>
    <hyperlink ref="AP76" r:id="rId117" display="https://pbs.twimg.com/profile_banners/2873250622/1544076258"/>
    <hyperlink ref="AP77" r:id="rId118" display="https://pbs.twimg.com/profile_banners/497609330/1550553310"/>
    <hyperlink ref="AP78" r:id="rId119" display="https://pbs.twimg.com/profile_banners/776844760476712960/1496083688"/>
    <hyperlink ref="AP79" r:id="rId120" display="https://pbs.twimg.com/profile_banners/551087679/1545398489"/>
    <hyperlink ref="AP80" r:id="rId121" display="https://pbs.twimg.com/profile_banners/112063126/1489895004"/>
    <hyperlink ref="AV11" r:id="rId122" display="http://abs.twimg.com/images/themes/theme14/bg.gif"/>
    <hyperlink ref="AV9" r:id="rId123" display="http://abs.twimg.com/images/themes/theme1/bg.png"/>
    <hyperlink ref="AV4" r:id="rId124" display="http://abs.twimg.com/images/themes/theme1/bg.png"/>
    <hyperlink ref="AV12" r:id="rId125" display="http://abs.twimg.com/images/themes/theme1/bg.png"/>
    <hyperlink ref="AV13" r:id="rId126" display="http://abs.twimg.com/images/themes/theme1/bg.png"/>
    <hyperlink ref="AV14" r:id="rId127" display="http://abs.twimg.com/images/themes/theme1/bg.png"/>
    <hyperlink ref="AV15" r:id="rId128" display="http://abs.twimg.com/images/themes/theme1/bg.png"/>
    <hyperlink ref="AV16" r:id="rId129" display="http://abs.twimg.com/images/themes/theme3/bg.gif"/>
    <hyperlink ref="AV17" r:id="rId130" display="http://abs.twimg.com/images/themes/theme1/bg.png"/>
    <hyperlink ref="AV18" r:id="rId131" display="http://abs.twimg.com/images/themes/theme1/bg.png"/>
    <hyperlink ref="AV19" r:id="rId132" display="http://abs.twimg.com/images/themes/theme1/bg.png"/>
    <hyperlink ref="AV20" r:id="rId133" display="http://abs.twimg.com/images/themes/theme1/bg.png"/>
    <hyperlink ref="AV21" r:id="rId134" display="http://abs.twimg.com/images/themes/theme1/bg.png"/>
    <hyperlink ref="AV23" r:id="rId135" display="http://abs.twimg.com/images/themes/theme1/bg.png"/>
    <hyperlink ref="AV24" r:id="rId136" display="http://abs.twimg.com/images/themes/theme9/bg.gif"/>
    <hyperlink ref="AV25" r:id="rId137" display="http://abs.twimg.com/images/themes/theme1/bg.png"/>
    <hyperlink ref="AV26" r:id="rId138" display="http://abs.twimg.com/images/themes/theme1/bg.png"/>
    <hyperlink ref="AV27" r:id="rId139" display="http://abs.twimg.com/images/themes/theme1/bg.png"/>
    <hyperlink ref="AV28" r:id="rId140" display="http://abs.twimg.com/images/themes/theme1/bg.png"/>
    <hyperlink ref="AV29" r:id="rId141" display="http://abs.twimg.com/images/themes/theme1/bg.png"/>
    <hyperlink ref="AV3" r:id="rId142" display="http://abs.twimg.com/images/themes/theme1/bg.png"/>
    <hyperlink ref="AV10" r:id="rId143" display="http://abs.twimg.com/images/themes/theme1/bg.png"/>
    <hyperlink ref="AV30" r:id="rId144" display="http://abs.twimg.com/images/themes/theme1/bg.png"/>
    <hyperlink ref="AV31" r:id="rId145" display="http://abs.twimg.com/images/themes/theme1/bg.png"/>
    <hyperlink ref="AV33" r:id="rId146" display="http://abs.twimg.com/images/themes/theme1/bg.png"/>
    <hyperlink ref="AV34" r:id="rId147" display="http://abs.twimg.com/images/themes/theme1/bg.png"/>
    <hyperlink ref="AV35" r:id="rId148" display="http://abs.twimg.com/images/themes/theme14/bg.gif"/>
    <hyperlink ref="AV36" r:id="rId149" display="http://abs.twimg.com/images/themes/theme3/bg.gif"/>
    <hyperlink ref="AV38" r:id="rId150" display="http://abs.twimg.com/images/themes/theme14/bg.gif"/>
    <hyperlink ref="AV39" r:id="rId151" display="http://abs.twimg.com/images/themes/theme1/bg.png"/>
    <hyperlink ref="AV40" r:id="rId152" display="http://abs.twimg.com/images/themes/theme16/bg.gif"/>
    <hyperlink ref="AV41" r:id="rId153" display="http://abs.twimg.com/images/themes/theme1/bg.png"/>
    <hyperlink ref="AV42" r:id="rId154" display="http://abs.twimg.com/images/themes/theme1/bg.png"/>
    <hyperlink ref="AV43" r:id="rId155" display="http://abs.twimg.com/images/themes/theme1/bg.png"/>
    <hyperlink ref="AV7" r:id="rId156" display="http://abs.twimg.com/images/themes/theme1/bg.png"/>
    <hyperlink ref="AV44" r:id="rId157" display="http://abs.twimg.com/images/themes/theme8/bg.gif"/>
    <hyperlink ref="AV8" r:id="rId158" display="http://abs.twimg.com/images/themes/theme1/bg.png"/>
    <hyperlink ref="AV45" r:id="rId159" display="http://abs.twimg.com/images/themes/theme1/bg.png"/>
    <hyperlink ref="AV46" r:id="rId160" display="http://abs.twimg.com/images/themes/theme8/bg.gif"/>
    <hyperlink ref="AV47" r:id="rId161" display="http://abs.twimg.com/images/themes/theme1/bg.png"/>
    <hyperlink ref="AV6" r:id="rId162" display="http://abs.twimg.com/images/themes/theme9/bg.gif"/>
    <hyperlink ref="AV48" r:id="rId163" display="http://abs.twimg.com/images/themes/theme1/bg.png"/>
    <hyperlink ref="AV50" r:id="rId164" display="http://abs.twimg.com/images/themes/theme1/bg.png"/>
    <hyperlink ref="AV51" r:id="rId165" display="http://abs.twimg.com/images/themes/theme1/bg.png"/>
    <hyperlink ref="AV52" r:id="rId166" display="http://abs.twimg.com/images/themes/theme1/bg.png"/>
    <hyperlink ref="AV53" r:id="rId167" display="http://abs.twimg.com/images/themes/theme1/bg.png"/>
    <hyperlink ref="AV54" r:id="rId168" display="http://abs.twimg.com/images/themes/theme1/bg.png"/>
    <hyperlink ref="AV55" r:id="rId169" display="http://abs.twimg.com/images/themes/theme1/bg.png"/>
    <hyperlink ref="AV56" r:id="rId170" display="http://abs.twimg.com/images/themes/theme4/bg.gif"/>
    <hyperlink ref="AV57" r:id="rId171" display="http://abs.twimg.com/images/themes/theme12/bg.gif"/>
    <hyperlink ref="AV58" r:id="rId172" display="http://abs.twimg.com/images/themes/theme1/bg.png"/>
    <hyperlink ref="AV59" r:id="rId173" display="http://abs.twimg.com/images/themes/theme18/bg.gif"/>
    <hyperlink ref="AV60" r:id="rId174" display="http://abs.twimg.com/images/themes/theme4/bg.gif"/>
    <hyperlink ref="AV61" r:id="rId175" display="http://abs.twimg.com/images/themes/theme1/bg.png"/>
    <hyperlink ref="AV62" r:id="rId176" display="http://abs.twimg.com/images/themes/theme1/bg.png"/>
    <hyperlink ref="AV63" r:id="rId177" display="http://abs.twimg.com/images/themes/theme1/bg.png"/>
    <hyperlink ref="AV64" r:id="rId178" display="http://abs.twimg.com/images/themes/theme2/bg.gif"/>
    <hyperlink ref="AV65" r:id="rId179" display="http://abs.twimg.com/images/themes/theme16/bg.gif"/>
    <hyperlink ref="AV66" r:id="rId180" display="http://abs.twimg.com/images/themes/theme5/bg.gif"/>
    <hyperlink ref="AV67" r:id="rId181" display="http://abs.twimg.com/images/themes/theme1/bg.png"/>
    <hyperlink ref="AV68" r:id="rId182" display="http://abs.twimg.com/images/themes/theme1/bg.png"/>
    <hyperlink ref="AV69" r:id="rId183" display="http://abs.twimg.com/images/themes/theme1/bg.png"/>
    <hyperlink ref="AV70" r:id="rId184" display="http://abs.twimg.com/images/themes/theme1/bg.png"/>
    <hyperlink ref="AV72" r:id="rId185" display="http://abs.twimg.com/images/themes/theme1/bg.png"/>
    <hyperlink ref="AV73" r:id="rId186" display="http://abs.twimg.com/images/themes/theme1/bg.png"/>
    <hyperlink ref="AV74" r:id="rId187" display="http://abs.twimg.com/images/themes/theme5/bg.gif"/>
    <hyperlink ref="AV75" r:id="rId188" display="http://abs.twimg.com/images/themes/theme1/bg.png"/>
    <hyperlink ref="AV76" r:id="rId189" display="http://abs.twimg.com/images/themes/theme1/bg.png"/>
    <hyperlink ref="AV77" r:id="rId190" display="http://abs.twimg.com/images/themes/theme1/bg.png"/>
    <hyperlink ref="AV78" r:id="rId191" display="http://abs.twimg.com/images/themes/theme1/bg.png"/>
    <hyperlink ref="AV79" r:id="rId192" display="http://abs.twimg.com/images/themes/theme1/bg.png"/>
    <hyperlink ref="AV80" r:id="rId193" display="http://abs.twimg.com/images/themes/theme1/bg.png"/>
    <hyperlink ref="G11" r:id="rId194" display="http://pbs.twimg.com/profile_images/938126381837357057/IGICXKTA_normal.jpg"/>
    <hyperlink ref="G9" r:id="rId195" display="http://pbs.twimg.com/profile_images/1085296187383500800/8mUH1RjZ_normal.jpg"/>
    <hyperlink ref="G4" r:id="rId196" display="http://pbs.twimg.com/profile_images/781615325976662017/M-GoZjJE_normal.jpg"/>
    <hyperlink ref="G12" r:id="rId197" display="http://pbs.twimg.com/profile_images/1033022561926438913/AyMvanr1_normal.jpg"/>
    <hyperlink ref="G13" r:id="rId198" display="http://pbs.twimg.com/profile_images/1057814228520853505/z9O6xm99_normal.jpg"/>
    <hyperlink ref="G14" r:id="rId199" display="http://pbs.twimg.com/profile_images/651424538836668416/VjHfgFW5_normal.jpg"/>
    <hyperlink ref="G15" r:id="rId200" display="http://abs.twimg.com/sticky/default_profile_images/default_profile_normal.png"/>
    <hyperlink ref="G16" r:id="rId201" display="http://pbs.twimg.com/profile_images/922783622033281024/x0mEGajw_normal.jpg"/>
    <hyperlink ref="G17" r:id="rId202" display="http://pbs.twimg.com/profile_images/492316992162914304/psZCEYD8_normal.jpeg"/>
    <hyperlink ref="G18" r:id="rId203" display="http://pbs.twimg.com/profile_images/528147660033622017/PMIdLs6J_normal.jpeg"/>
    <hyperlink ref="G19" r:id="rId204" display="http://pbs.twimg.com/profile_images/950295399293734913/7yo-WN5y_normal.jpg"/>
    <hyperlink ref="G20" r:id="rId205" display="http://pbs.twimg.com/profile_images/950374034419716098/VZ6y028J_normal.jpg"/>
    <hyperlink ref="G21" r:id="rId206" display="http://pbs.twimg.com/profile_images/3046804227/e701c8e1fd102dd8e797c491ea1b8fb0_normal.png"/>
    <hyperlink ref="G22" r:id="rId207" display="http://pbs.twimg.com/profile_images/734182508858871809/Dv1K7QxC_normal.jpg"/>
    <hyperlink ref="G23" r:id="rId208" display="http://pbs.twimg.com/profile_images/1003987154790281216/yZqKaWdV_normal.jpg"/>
    <hyperlink ref="G24" r:id="rId209" display="http://pbs.twimg.com/profile_images/974717623899324416/ZubJHxyL_normal.jpg"/>
    <hyperlink ref="G25" r:id="rId210" display="http://pbs.twimg.com/profile_images/1083675405805080576/ykib3kLC_normal.jpg"/>
    <hyperlink ref="G26" r:id="rId211" display="http://pbs.twimg.com/profile_images/992072375557472258/t16Q41ME_normal.jpg"/>
    <hyperlink ref="G27" r:id="rId212" display="http://pbs.twimg.com/profile_images/653661227730763776/dgDqy21Q_normal.jpg"/>
    <hyperlink ref="G28" r:id="rId213" display="http://pbs.twimg.com/profile_images/525020936810942464/7U3ssBEq_normal.png"/>
    <hyperlink ref="G29" r:id="rId214" display="http://pbs.twimg.com/profile_images/948274182315495424/tTIEIpOn_normal.jpg"/>
    <hyperlink ref="G3" r:id="rId215" display="http://pbs.twimg.com/profile_images/793498273403199488/OoFtxree_normal.jpg"/>
    <hyperlink ref="G10" r:id="rId216" display="http://pbs.twimg.com/profile_images/686209922481139717/Cf6vU7zn_normal.jpg"/>
    <hyperlink ref="G30" r:id="rId217" display="http://pbs.twimg.com/profile_images/703354335653076993/uv4XroIt_normal.jpg"/>
    <hyperlink ref="G31" r:id="rId218" display="http://pbs.twimg.com/profile_images/606957935269314560/ojDYcEHV_normal.jpg"/>
    <hyperlink ref="G32" r:id="rId219" display="http://pbs.twimg.com/profile_images/701523989575966724/dHBKCmgf_normal.jpg"/>
    <hyperlink ref="G33" r:id="rId220" display="http://abs.twimg.com/sticky/default_profile_images/default_profile_normal.png"/>
    <hyperlink ref="G34" r:id="rId221" display="http://pbs.twimg.com/profile_images/908262706704257024/iSXH-PG1_normal.jpg"/>
    <hyperlink ref="G35" r:id="rId222" display="http://pbs.twimg.com/profile_images/413642695987310592/B83WEjEM_normal.png"/>
    <hyperlink ref="G36" r:id="rId223" display="http://pbs.twimg.com/profile_images/492096852699791360/ZZTjE2_p_normal.jpeg"/>
    <hyperlink ref="G37" r:id="rId224" display="http://pbs.twimg.com/profile_images/900718424346832897/4zSPcK38_normal.jpg"/>
    <hyperlink ref="G38" r:id="rId225" display="http://pbs.twimg.com/profile_images/1097325685268537344/TC2v1utr_normal.jpg"/>
    <hyperlink ref="G39" r:id="rId226" display="http://pbs.twimg.com/profile_images/813188765573185536/U9freU8O_normal.jpg"/>
    <hyperlink ref="G40" r:id="rId227" display="http://pbs.twimg.com/profile_images/959490036877029377/z1gSzzib_normal.jpg"/>
    <hyperlink ref="G5" r:id="rId228" display="http://pbs.twimg.com/profile_images/1097266305336373249/fOSe5VzX_normal.jpg"/>
    <hyperlink ref="G41" r:id="rId229" display="http://pbs.twimg.com/profile_images/620937430938554368/TseGZVDU_normal.jpg"/>
    <hyperlink ref="G42" r:id="rId230" display="http://pbs.twimg.com/profile_images/618019913442045952/iwIoJrbD_normal.jpg"/>
    <hyperlink ref="G43" r:id="rId231" display="http://pbs.twimg.com/profile_images/1066360955917881344/1JEzA5He_normal.jpg"/>
    <hyperlink ref="G7" r:id="rId232" display="http://pbs.twimg.com/profile_images/1012011869975048193/Jy9eUhY__normal.jpg"/>
    <hyperlink ref="G44" r:id="rId233" display="http://pbs.twimg.com/profile_images/1082437958739918848/eWuqhpSg_normal.jpg"/>
    <hyperlink ref="G8" r:id="rId234" display="http://pbs.twimg.com/profile_images/1011258903403917313/8KannnG-_normal.jpg"/>
    <hyperlink ref="G45" r:id="rId235" display="http://pbs.twimg.com/profile_images/525254619211890689/9XJaUIH3_normal.jpeg"/>
    <hyperlink ref="G46" r:id="rId236" display="http://pbs.twimg.com/profile_images/754276161178505217/ip3gkpak_normal.jpg"/>
    <hyperlink ref="G47" r:id="rId237" display="http://pbs.twimg.com/profile_images/1075710136/facebook_profile_normal.jpg"/>
    <hyperlink ref="G6" r:id="rId238" display="http://pbs.twimg.com/profile_images/599363372778397696/KgwAoN4p_normal.jpg"/>
    <hyperlink ref="G48" r:id="rId239" display="http://pbs.twimg.com/profile_images/902670929188311040/EHiLAHTd_normal.jpg"/>
    <hyperlink ref="G49" r:id="rId240" display="http://pbs.twimg.com/profile_images/1012266294433996800/c_xyE2fU_normal.jpg"/>
    <hyperlink ref="G50" r:id="rId241" display="http://pbs.twimg.com/profile_images/908327820484501504/WvgTayLK_normal.jpg"/>
    <hyperlink ref="G51" r:id="rId242" display="http://pbs.twimg.com/profile_images/1080297089735802880/CM0X9ZAm_normal.jpg"/>
    <hyperlink ref="G52" r:id="rId243" display="http://pbs.twimg.com/profile_images/1075029961654833152/d3wT-BwI_normal.jpg"/>
    <hyperlink ref="G53" r:id="rId244" display="http://pbs.twimg.com/profile_images/743568137900044288/NB71scoI_normal.jpg"/>
    <hyperlink ref="G54" r:id="rId245" display="http://pbs.twimg.com/profile_images/1051582385760989186/QTj-PfZt_normal.jpg"/>
    <hyperlink ref="G55" r:id="rId246" display="http://pbs.twimg.com/profile_images/836155460193497089/t5prJNMQ_normal.jpg"/>
    <hyperlink ref="G56" r:id="rId247" display="http://pbs.twimg.com/profile_images/761385095387152384/wjq3K-W__normal.jpg"/>
    <hyperlink ref="G57" r:id="rId248" display="http://pbs.twimg.com/profile_images/1087844472216375296/ucoaVcVe_normal.jpg"/>
    <hyperlink ref="G58" r:id="rId249" display="http://pbs.twimg.com/profile_images/991864012592775168/dUBmousT_normal.jpg"/>
    <hyperlink ref="G59" r:id="rId250" display="http://pbs.twimg.com/profile_images/1088387094462877697/DxP6bQne_normal.jpg"/>
    <hyperlink ref="G60" r:id="rId251" display="http://pbs.twimg.com/profile_images/913183219641487361/tOz_jELC_normal.jpg"/>
    <hyperlink ref="G61" r:id="rId252" display="http://pbs.twimg.com/profile_images/74119015/avatar7485_1.gif_normal.jpeg"/>
    <hyperlink ref="G62" r:id="rId253" display="http://pbs.twimg.com/profile_images/762454744094822401/NWoCkYPy_normal.jpg"/>
    <hyperlink ref="G63" r:id="rId254" display="http://pbs.twimg.com/profile_images/901170317749571585/wdLRMqgZ_normal.jpg"/>
    <hyperlink ref="G64" r:id="rId255" display="http://pbs.twimg.com/profile_images/1068493065675976704/Z5ukqtm9_normal.jpg"/>
    <hyperlink ref="G65" r:id="rId256" display="http://pbs.twimg.com/profile_images/1077044418568437761/xtEvu7Rm_normal.jpg"/>
    <hyperlink ref="G66" r:id="rId257" display="http://pbs.twimg.com/profile_images/800489830694187008/lVapsDEB_normal.jpg"/>
    <hyperlink ref="G67" r:id="rId258" display="http://pbs.twimg.com/profile_images/1046536445672865792/1ZQM9lNr_normal.jpg"/>
    <hyperlink ref="G68" r:id="rId259" display="http://pbs.twimg.com/profile_images/1081346976988446720/YBbLtkH6_normal.jpg"/>
    <hyperlink ref="G69" r:id="rId260" display="http://pbs.twimg.com/profile_images/1071360286953738240/urVAUvCj_normal.jpg"/>
    <hyperlink ref="G70" r:id="rId261" display="http://pbs.twimg.com/profile_images/887996557286666240/9U9sDjxr_normal.jpg"/>
    <hyperlink ref="G71" r:id="rId262" display="http://pbs.twimg.com/profile_images/1063194030111113216/-IKLo02r_normal.jpg"/>
    <hyperlink ref="G72" r:id="rId263" display="http://pbs.twimg.com/profile_images/1017076004102303744/Ee4VXFgL_normal.jpg"/>
    <hyperlink ref="G73" r:id="rId264" display="http://pbs.twimg.com/profile_images/1084920961361600512/XEq12JCQ_normal.jpg"/>
    <hyperlink ref="G74" r:id="rId265" display="http://pbs.twimg.com/profile_images/813405483243544576/PdVBN43__normal.jpg"/>
    <hyperlink ref="G75" r:id="rId266" display="http://pbs.twimg.com/profile_images/1094373541657620480/dQo75JID_normal.jpg"/>
    <hyperlink ref="G76" r:id="rId267" display="http://pbs.twimg.com/profile_images/1090847390570037249/vWZkgBmV_normal.jpg"/>
    <hyperlink ref="G77" r:id="rId268" display="http://pbs.twimg.com/profile_images/1097726252721557504/K5hgGbr9_normal.jpg"/>
    <hyperlink ref="G78" r:id="rId269" display="http://pbs.twimg.com/profile_images/893913189502640128/oz-i_N9-_normal.jpg"/>
    <hyperlink ref="G79" r:id="rId270" display="http://pbs.twimg.com/profile_images/1076105606275174400/Pe0mHbRO_normal.jpg"/>
    <hyperlink ref="G80" r:id="rId271" display="http://pbs.twimg.com/profile_images/843312466280960000/lGHSSd0X_normal.jpg"/>
    <hyperlink ref="AY11" r:id="rId272" display="https://twitter.com/jeffbman"/>
    <hyperlink ref="AY9" r:id="rId273" display="https://twitter.com/ebay"/>
    <hyperlink ref="AY4" r:id="rId274" display="https://twitter.com/sharpermanstan"/>
    <hyperlink ref="AY12" r:id="rId275" display="https://twitter.com/uwfinnovation"/>
    <hyperlink ref="AY13" r:id="rId276" display="https://twitter.com/amdiabetesassn"/>
    <hyperlink ref="AY14" r:id="rId277" display="https://twitter.com/mdt_diabetes"/>
    <hyperlink ref="AY15" r:id="rId278" display="https://twitter.com/omnipodca"/>
    <hyperlink ref="AY16" r:id="rId279" display="https://twitter.com/lillypad"/>
    <hyperlink ref="AY17" r:id="rId280" display="https://twitter.com/merck"/>
    <hyperlink ref="AY18" r:id="rId281" display="https://twitter.com/roche"/>
    <hyperlink ref="AY19" r:id="rId282" display="https://twitter.com/bayer4crops"/>
    <hyperlink ref="AY20" r:id="rId283" display="https://twitter.com/bayer"/>
    <hyperlink ref="AY21" r:id="rId284" display="https://twitter.com/abbottnews"/>
    <hyperlink ref="AY22" r:id="rId285" display="https://twitter.com/socialdeskpcola"/>
    <hyperlink ref="AY23" r:id="rId286" display="https://twitter.com/doolittleinst"/>
    <hyperlink ref="AY24" r:id="rId287" display="https://twitter.com/ihmc"/>
    <hyperlink ref="AY25" r:id="rId288" display="https://twitter.com/hca"/>
    <hyperlink ref="AY26" r:id="rId289" display="https://twitter.com/shhpens"/>
    <hyperlink ref="AY27" r:id="rId290" display="https://twitter.com/ebhc"/>
    <hyperlink ref="AY28" r:id="rId291" display="https://twitter.com/andrewsinst"/>
    <hyperlink ref="AY29" r:id="rId292" display="https://twitter.com/ada_diabetespro"/>
    <hyperlink ref="AY3" r:id="rId293" display="https://twitter.com/accuchek_us"/>
    <hyperlink ref="AY10" r:id="rId294" display="https://twitter.com/tims_pants"/>
    <hyperlink ref="AY30" r:id="rId295" display="https://twitter.com/diabetestechsoc"/>
    <hyperlink ref="AY31" r:id="rId296" display="https://twitter.com/dexcom"/>
    <hyperlink ref="AY32" r:id="rId297" display="https://twitter.com/1paulcoker"/>
    <hyperlink ref="AY33" r:id="rId298" display="https://twitter.com/brightember"/>
    <hyperlink ref="AY34" r:id="rId299" display="https://twitter.com/accuchek_de"/>
    <hyperlink ref="AY35" r:id="rId300" display="https://twitter.com/staeffblo"/>
    <hyperlink ref="AY36" r:id="rId301" display="https://twitter.com/lisajeynd"/>
    <hyperlink ref="AY37" r:id="rId302" display="https://twitter.com/gbdoctchost"/>
    <hyperlink ref="AY38" r:id="rId303" display="https://twitter.com/melodywhore"/>
    <hyperlink ref="AY39" r:id="rId304" display="https://twitter.com/bhinneka"/>
    <hyperlink ref="AY40" r:id="rId305" display="https://twitter.com/diabeteshf"/>
    <hyperlink ref="AY5" r:id="rId306" display="https://twitter.com/tayloraschott"/>
    <hyperlink ref="AY41" r:id="rId307" display="https://twitter.com/accuchek_ca"/>
    <hyperlink ref="AY42" r:id="rId308" display="https://twitter.com/hakimgzl89"/>
    <hyperlink ref="AY43" r:id="rId309" display="https://twitter.com/sopitas"/>
    <hyperlink ref="AY7" r:id="rId310" display="https://twitter.com/stephenstype1"/>
    <hyperlink ref="AY44" r:id="rId311" display="https://twitter.com/sweetercherise"/>
    <hyperlink ref="AY8" r:id="rId312" display="https://twitter.com/lifeofadiabetic"/>
    <hyperlink ref="AY45" r:id="rId313" display="https://twitter.com/yoga_o"/>
    <hyperlink ref="AY46" r:id="rId314" display="https://twitter.com/bianske"/>
    <hyperlink ref="AY47" r:id="rId315" display="https://twitter.com/accuchek_nl"/>
    <hyperlink ref="AY6" r:id="rId316" display="https://twitter.com/peterbdale"/>
    <hyperlink ref="AY48" r:id="rId317" display="https://twitter.com/freestylediabet"/>
    <hyperlink ref="AY49" r:id="rId318" display="https://twitter.com/accuchek_pk"/>
    <hyperlink ref="AY50" r:id="rId319" display="https://twitter.com/lipbalmdesigns"/>
    <hyperlink ref="AY51" r:id="rId320" display="https://twitter.com/michaelschweitz"/>
    <hyperlink ref="AY52" r:id="rId321" display="https://twitter.com/cwdiabetes"/>
    <hyperlink ref="AY53" r:id="rId322" display="https://twitter.com/beyondtype1"/>
    <hyperlink ref="AY54" r:id="rId323" display="https://twitter.com/kfer_games"/>
    <hyperlink ref="AY55" r:id="rId324" display="https://twitter.com/mistermints"/>
    <hyperlink ref="AY56" r:id="rId325" display="https://twitter.com/diabetesheroes"/>
    <hyperlink ref="AY57" r:id="rId326" display="https://twitter.com/diatribenews"/>
    <hyperlink ref="AY58" r:id="rId327" display="https://twitter.com/diabetessisters"/>
    <hyperlink ref="AY59" r:id="rId328" display="https://twitter.com/hangrypancreas"/>
    <hyperlink ref="AY60" r:id="rId329" display="https://twitter.com/diabetesmine"/>
    <hyperlink ref="AY61" r:id="rId330" display="https://twitter.com/johnspiral"/>
    <hyperlink ref="AY62" r:id="rId331" display="https://twitter.com/pbluenovember"/>
    <hyperlink ref="AY63" r:id="rId332" display="https://twitter.com/grumpy_pumper"/>
    <hyperlink ref="AY64" r:id="rId333" display="https://twitter.com/renzas"/>
    <hyperlink ref="AY65" r:id="rId334" display="https://twitter.com/therachelmayo"/>
    <hyperlink ref="AY66" r:id="rId335" display="https://twitter.com/aprilormand"/>
    <hyperlink ref="AY67" r:id="rId336" display="https://twitter.com/lifeforachild"/>
    <hyperlink ref="AY68" r:id="rId337" display="https://twitter.com/stephiesteez"/>
    <hyperlink ref="AY69" r:id="rId338" display="https://twitter.com/latboyd1"/>
    <hyperlink ref="AY70" r:id="rId339" display="https://twitter.com/marcynovakwx"/>
    <hyperlink ref="AY71" r:id="rId340" display="https://twitter.com/justiceseeker03"/>
    <hyperlink ref="AY72" r:id="rId341" display="https://twitter.com/chelcierice"/>
    <hyperlink ref="AY73" r:id="rId342" display="https://twitter.com/beyondtype2"/>
    <hyperlink ref="AY74" r:id="rId343" display="https://twitter.com/krisguy"/>
    <hyperlink ref="AY75" r:id="rId344" display="https://twitter.com/nelliexoxoxo"/>
    <hyperlink ref="AY76" r:id="rId345" display="https://twitter.com/kayratcliffff"/>
    <hyperlink ref="AY77" r:id="rId346" display="https://twitter.com/pinkieheather"/>
    <hyperlink ref="AY78" r:id="rId347" display="https://twitter.com/thedinobetic"/>
    <hyperlink ref="AY79" r:id="rId348" display="https://twitter.com/accuchekchile"/>
    <hyperlink ref="AY80" r:id="rId349" display="https://twitter.com/sweetpeagifts"/>
  </hyperlinks>
  <printOptions/>
  <pageMargins left="0.7" right="0.7" top="0.75" bottom="0.75" header="0.3" footer="0.3"/>
  <pageSetup horizontalDpi="600" verticalDpi="600" orientation="portrait" r:id="rId354"/>
  <drawing r:id="rId353"/>
  <legacyDrawing r:id="rId351"/>
  <tableParts>
    <tablePart r:id="rId3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19.7109375" style="0" bestFit="1" customWidth="1"/>
    <col min="30" max="30" width="25.42187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5.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1503</v>
      </c>
      <c r="Z2" s="52" t="s">
        <v>1504</v>
      </c>
      <c r="AA2" s="52" t="s">
        <v>1505</v>
      </c>
      <c r="AB2" s="52" t="s">
        <v>1506</v>
      </c>
      <c r="AC2" s="52" t="s">
        <v>1507</v>
      </c>
      <c r="AD2" s="52" t="s">
        <v>1508</v>
      </c>
      <c r="AE2" s="52" t="s">
        <v>1509</v>
      </c>
      <c r="AF2" s="52" t="s">
        <v>1510</v>
      </c>
      <c r="AG2" s="52" t="s">
        <v>1513</v>
      </c>
      <c r="AH2" s="13" t="s">
        <v>1538</v>
      </c>
      <c r="AI2" s="13" t="s">
        <v>1550</v>
      </c>
    </row>
    <row r="3" spans="1:35" ht="15">
      <c r="A3" s="88" t="s">
        <v>1446</v>
      </c>
      <c r="B3" s="66" t="s">
        <v>1459</v>
      </c>
      <c r="C3" s="66" t="s">
        <v>56</v>
      </c>
      <c r="D3" s="104"/>
      <c r="E3" s="103"/>
      <c r="F3" s="105" t="s">
        <v>1446</v>
      </c>
      <c r="G3" s="106"/>
      <c r="H3" s="106"/>
      <c r="I3" s="107">
        <v>3</v>
      </c>
      <c r="J3" s="108"/>
      <c r="K3" s="48">
        <v>28</v>
      </c>
      <c r="L3" s="48">
        <v>29</v>
      </c>
      <c r="M3" s="48">
        <v>51</v>
      </c>
      <c r="N3" s="48">
        <v>80</v>
      </c>
      <c r="O3" s="48">
        <v>16</v>
      </c>
      <c r="P3" s="49">
        <v>0.32142857142857145</v>
      </c>
      <c r="Q3" s="49">
        <v>0.4864864864864865</v>
      </c>
      <c r="R3" s="48">
        <v>1</v>
      </c>
      <c r="S3" s="48">
        <v>0</v>
      </c>
      <c r="T3" s="48">
        <v>28</v>
      </c>
      <c r="U3" s="48">
        <v>80</v>
      </c>
      <c r="V3" s="48">
        <v>2</v>
      </c>
      <c r="W3" s="49">
        <v>1.857143</v>
      </c>
      <c r="X3" s="49">
        <v>0.04894179894179894</v>
      </c>
      <c r="Y3" s="48">
        <v>0</v>
      </c>
      <c r="Z3" s="49">
        <v>0</v>
      </c>
      <c r="AA3" s="48">
        <v>0</v>
      </c>
      <c r="AB3" s="49">
        <v>0</v>
      </c>
      <c r="AC3" s="48">
        <v>0</v>
      </c>
      <c r="AD3" s="49">
        <v>0</v>
      </c>
      <c r="AE3" s="48">
        <v>0</v>
      </c>
      <c r="AF3" s="49">
        <v>0</v>
      </c>
      <c r="AG3" s="48">
        <v>0</v>
      </c>
      <c r="AH3" s="85" t="s">
        <v>879</v>
      </c>
      <c r="AI3" s="85" t="s">
        <v>879</v>
      </c>
    </row>
    <row r="4" spans="1:35" ht="15">
      <c r="A4" s="88" t="s">
        <v>1447</v>
      </c>
      <c r="B4" s="66" t="s">
        <v>1460</v>
      </c>
      <c r="C4" s="66" t="s">
        <v>56</v>
      </c>
      <c r="D4" s="110"/>
      <c r="E4" s="109"/>
      <c r="F4" s="111" t="s">
        <v>1447</v>
      </c>
      <c r="G4" s="112"/>
      <c r="H4" s="112"/>
      <c r="I4" s="113">
        <v>4</v>
      </c>
      <c r="J4" s="114"/>
      <c r="K4" s="48">
        <v>19</v>
      </c>
      <c r="L4" s="48">
        <v>19</v>
      </c>
      <c r="M4" s="48">
        <v>0</v>
      </c>
      <c r="N4" s="48">
        <v>19</v>
      </c>
      <c r="O4" s="48">
        <v>1</v>
      </c>
      <c r="P4" s="49">
        <v>0</v>
      </c>
      <c r="Q4" s="49">
        <v>0</v>
      </c>
      <c r="R4" s="48">
        <v>1</v>
      </c>
      <c r="S4" s="48">
        <v>0</v>
      </c>
      <c r="T4" s="48">
        <v>19</v>
      </c>
      <c r="U4" s="48">
        <v>19</v>
      </c>
      <c r="V4" s="48">
        <v>2</v>
      </c>
      <c r="W4" s="49">
        <v>1.795014</v>
      </c>
      <c r="X4" s="49">
        <v>0.05263157894736842</v>
      </c>
      <c r="Y4" s="48">
        <v>0</v>
      </c>
      <c r="Z4" s="49">
        <v>0</v>
      </c>
      <c r="AA4" s="48">
        <v>0</v>
      </c>
      <c r="AB4" s="49">
        <v>0</v>
      </c>
      <c r="AC4" s="48">
        <v>0</v>
      </c>
      <c r="AD4" s="49">
        <v>0</v>
      </c>
      <c r="AE4" s="48">
        <v>0</v>
      </c>
      <c r="AF4" s="49">
        <v>0</v>
      </c>
      <c r="AG4" s="48">
        <v>0</v>
      </c>
      <c r="AH4" s="85" t="s">
        <v>879</v>
      </c>
      <c r="AI4" s="85" t="s">
        <v>879</v>
      </c>
    </row>
    <row r="5" spans="1:35" ht="15">
      <c r="A5" s="88" t="s">
        <v>1448</v>
      </c>
      <c r="B5" s="66" t="s">
        <v>1461</v>
      </c>
      <c r="C5" s="66" t="s">
        <v>56</v>
      </c>
      <c r="D5" s="110"/>
      <c r="E5" s="109"/>
      <c r="F5" s="111" t="s">
        <v>1448</v>
      </c>
      <c r="G5" s="112"/>
      <c r="H5" s="112"/>
      <c r="I5" s="113">
        <v>5</v>
      </c>
      <c r="J5" s="114"/>
      <c r="K5" s="48">
        <v>4</v>
      </c>
      <c r="L5" s="48">
        <v>1</v>
      </c>
      <c r="M5" s="48">
        <v>17</v>
      </c>
      <c r="N5" s="48">
        <v>18</v>
      </c>
      <c r="O5" s="48">
        <v>0</v>
      </c>
      <c r="P5" s="49">
        <v>0</v>
      </c>
      <c r="Q5" s="49">
        <v>0</v>
      </c>
      <c r="R5" s="48">
        <v>1</v>
      </c>
      <c r="S5" s="48">
        <v>0</v>
      </c>
      <c r="T5" s="48">
        <v>4</v>
      </c>
      <c r="U5" s="48">
        <v>18</v>
      </c>
      <c r="V5" s="48">
        <v>2</v>
      </c>
      <c r="W5" s="49">
        <v>1.125</v>
      </c>
      <c r="X5" s="49">
        <v>0.25</v>
      </c>
      <c r="Y5" s="48">
        <v>0</v>
      </c>
      <c r="Z5" s="49">
        <v>0</v>
      </c>
      <c r="AA5" s="48">
        <v>0</v>
      </c>
      <c r="AB5" s="49">
        <v>0</v>
      </c>
      <c r="AC5" s="48">
        <v>0</v>
      </c>
      <c r="AD5" s="49">
        <v>0</v>
      </c>
      <c r="AE5" s="48">
        <v>0</v>
      </c>
      <c r="AF5" s="49">
        <v>0</v>
      </c>
      <c r="AG5" s="48">
        <v>0</v>
      </c>
      <c r="AH5" s="85" t="s">
        <v>879</v>
      </c>
      <c r="AI5" s="85" t="s">
        <v>879</v>
      </c>
    </row>
    <row r="6" spans="1:35" ht="15">
      <c r="A6" s="88" t="s">
        <v>1449</v>
      </c>
      <c r="B6" s="66" t="s">
        <v>1462</v>
      </c>
      <c r="C6" s="66" t="s">
        <v>56</v>
      </c>
      <c r="D6" s="110"/>
      <c r="E6" s="109"/>
      <c r="F6" s="111" t="s">
        <v>1449</v>
      </c>
      <c r="G6" s="112"/>
      <c r="H6" s="112"/>
      <c r="I6" s="113">
        <v>6</v>
      </c>
      <c r="J6" s="114"/>
      <c r="K6" s="48">
        <v>4</v>
      </c>
      <c r="L6" s="48">
        <v>3</v>
      </c>
      <c r="M6" s="48">
        <v>6</v>
      </c>
      <c r="N6" s="48">
        <v>9</v>
      </c>
      <c r="O6" s="48">
        <v>0</v>
      </c>
      <c r="P6" s="49">
        <v>0.2</v>
      </c>
      <c r="Q6" s="49">
        <v>0.3333333333333333</v>
      </c>
      <c r="R6" s="48">
        <v>1</v>
      </c>
      <c r="S6" s="48">
        <v>0</v>
      </c>
      <c r="T6" s="48">
        <v>4</v>
      </c>
      <c r="U6" s="48">
        <v>9</v>
      </c>
      <c r="V6" s="48">
        <v>2</v>
      </c>
      <c r="W6" s="49">
        <v>0.875</v>
      </c>
      <c r="X6" s="49">
        <v>0.5</v>
      </c>
      <c r="Y6" s="48">
        <v>0</v>
      </c>
      <c r="Z6" s="49">
        <v>0</v>
      </c>
      <c r="AA6" s="48">
        <v>0</v>
      </c>
      <c r="AB6" s="49">
        <v>0</v>
      </c>
      <c r="AC6" s="48">
        <v>0</v>
      </c>
      <c r="AD6" s="49">
        <v>0</v>
      </c>
      <c r="AE6" s="48">
        <v>0</v>
      </c>
      <c r="AF6" s="49">
        <v>0</v>
      </c>
      <c r="AG6" s="48">
        <v>0</v>
      </c>
      <c r="AH6" s="85" t="s">
        <v>879</v>
      </c>
      <c r="AI6" s="85" t="s">
        <v>879</v>
      </c>
    </row>
    <row r="7" spans="1:35" ht="15">
      <c r="A7" s="88" t="s">
        <v>1450</v>
      </c>
      <c r="B7" s="66" t="s">
        <v>1463</v>
      </c>
      <c r="C7" s="66" t="s">
        <v>56</v>
      </c>
      <c r="D7" s="110"/>
      <c r="E7" s="109"/>
      <c r="F7" s="111" t="s">
        <v>1450</v>
      </c>
      <c r="G7" s="112"/>
      <c r="H7" s="112"/>
      <c r="I7" s="113">
        <v>7</v>
      </c>
      <c r="J7" s="114"/>
      <c r="K7" s="48">
        <v>4</v>
      </c>
      <c r="L7" s="48">
        <v>3</v>
      </c>
      <c r="M7" s="48">
        <v>0</v>
      </c>
      <c r="N7" s="48">
        <v>3</v>
      </c>
      <c r="O7" s="48">
        <v>0</v>
      </c>
      <c r="P7" s="49">
        <v>0</v>
      </c>
      <c r="Q7" s="49">
        <v>0</v>
      </c>
      <c r="R7" s="48">
        <v>1</v>
      </c>
      <c r="S7" s="48">
        <v>0</v>
      </c>
      <c r="T7" s="48">
        <v>4</v>
      </c>
      <c r="U7" s="48">
        <v>3</v>
      </c>
      <c r="V7" s="48">
        <v>2</v>
      </c>
      <c r="W7" s="49">
        <v>1.125</v>
      </c>
      <c r="X7" s="49">
        <v>0.25</v>
      </c>
      <c r="Y7" s="48">
        <v>0</v>
      </c>
      <c r="Z7" s="49">
        <v>0</v>
      </c>
      <c r="AA7" s="48">
        <v>0</v>
      </c>
      <c r="AB7" s="49">
        <v>0</v>
      </c>
      <c r="AC7" s="48">
        <v>0</v>
      </c>
      <c r="AD7" s="49">
        <v>0</v>
      </c>
      <c r="AE7" s="48">
        <v>0</v>
      </c>
      <c r="AF7" s="49">
        <v>0</v>
      </c>
      <c r="AG7" s="48">
        <v>0</v>
      </c>
      <c r="AH7" s="85" t="s">
        <v>879</v>
      </c>
      <c r="AI7" s="85" t="s">
        <v>879</v>
      </c>
    </row>
    <row r="8" spans="1:35" ht="15">
      <c r="A8" s="88" t="s">
        <v>1451</v>
      </c>
      <c r="B8" s="66" t="s">
        <v>1464</v>
      </c>
      <c r="C8" s="66" t="s">
        <v>56</v>
      </c>
      <c r="D8" s="110"/>
      <c r="E8" s="109"/>
      <c r="F8" s="111" t="s">
        <v>1451</v>
      </c>
      <c r="G8" s="112"/>
      <c r="H8" s="112"/>
      <c r="I8" s="113">
        <v>8</v>
      </c>
      <c r="J8" s="114"/>
      <c r="K8" s="48">
        <v>4</v>
      </c>
      <c r="L8" s="48">
        <v>2</v>
      </c>
      <c r="M8" s="48">
        <v>8</v>
      </c>
      <c r="N8" s="48">
        <v>10</v>
      </c>
      <c r="O8" s="48">
        <v>10</v>
      </c>
      <c r="P8" s="49" t="s">
        <v>1514</v>
      </c>
      <c r="Q8" s="49" t="s">
        <v>1514</v>
      </c>
      <c r="R8" s="48">
        <v>4</v>
      </c>
      <c r="S8" s="48">
        <v>4</v>
      </c>
      <c r="T8" s="48">
        <v>1</v>
      </c>
      <c r="U8" s="48">
        <v>5</v>
      </c>
      <c r="V8" s="48">
        <v>0</v>
      </c>
      <c r="W8" s="49">
        <v>0</v>
      </c>
      <c r="X8" s="49">
        <v>0</v>
      </c>
      <c r="Y8" s="48">
        <v>0</v>
      </c>
      <c r="Z8" s="49">
        <v>0</v>
      </c>
      <c r="AA8" s="48">
        <v>0</v>
      </c>
      <c r="AB8" s="49">
        <v>0</v>
      </c>
      <c r="AC8" s="48">
        <v>0</v>
      </c>
      <c r="AD8" s="49">
        <v>0</v>
      </c>
      <c r="AE8" s="48">
        <v>0</v>
      </c>
      <c r="AF8" s="49">
        <v>0</v>
      </c>
      <c r="AG8" s="48">
        <v>0</v>
      </c>
      <c r="AH8" s="85" t="s">
        <v>879</v>
      </c>
      <c r="AI8" s="85" t="s">
        <v>879</v>
      </c>
    </row>
    <row r="9" spans="1:35" ht="15">
      <c r="A9" s="88" t="s">
        <v>1452</v>
      </c>
      <c r="B9" s="66" t="s">
        <v>1465</v>
      </c>
      <c r="C9" s="66" t="s">
        <v>56</v>
      </c>
      <c r="D9" s="110"/>
      <c r="E9" s="109"/>
      <c r="F9" s="111" t="s">
        <v>1452</v>
      </c>
      <c r="G9" s="112"/>
      <c r="H9" s="112"/>
      <c r="I9" s="113">
        <v>9</v>
      </c>
      <c r="J9" s="114"/>
      <c r="K9" s="48">
        <v>3</v>
      </c>
      <c r="L9" s="48">
        <v>2</v>
      </c>
      <c r="M9" s="48">
        <v>6</v>
      </c>
      <c r="N9" s="48">
        <v>8</v>
      </c>
      <c r="O9" s="48">
        <v>0</v>
      </c>
      <c r="P9" s="49">
        <v>0.3333333333333333</v>
      </c>
      <c r="Q9" s="49">
        <v>0.5</v>
      </c>
      <c r="R9" s="48">
        <v>1</v>
      </c>
      <c r="S9" s="48">
        <v>0</v>
      </c>
      <c r="T9" s="48">
        <v>3</v>
      </c>
      <c r="U9" s="48">
        <v>8</v>
      </c>
      <c r="V9" s="48">
        <v>1</v>
      </c>
      <c r="W9" s="49">
        <v>0.666667</v>
      </c>
      <c r="X9" s="49">
        <v>0.6666666666666666</v>
      </c>
      <c r="Y9" s="48">
        <v>0</v>
      </c>
      <c r="Z9" s="49">
        <v>0</v>
      </c>
      <c r="AA9" s="48">
        <v>0</v>
      </c>
      <c r="AB9" s="49">
        <v>0</v>
      </c>
      <c r="AC9" s="48">
        <v>0</v>
      </c>
      <c r="AD9" s="49">
        <v>0</v>
      </c>
      <c r="AE9" s="48">
        <v>0</v>
      </c>
      <c r="AF9" s="49">
        <v>0</v>
      </c>
      <c r="AG9" s="48">
        <v>0</v>
      </c>
      <c r="AH9" s="85" t="s">
        <v>879</v>
      </c>
      <c r="AI9" s="85" t="s">
        <v>879</v>
      </c>
    </row>
    <row r="10" spans="1:35" ht="14.25" customHeight="1">
      <c r="A10" s="88" t="s">
        <v>1453</v>
      </c>
      <c r="B10" s="66" t="s">
        <v>1466</v>
      </c>
      <c r="C10" s="66" t="s">
        <v>56</v>
      </c>
      <c r="D10" s="110"/>
      <c r="E10" s="109"/>
      <c r="F10" s="111" t="s">
        <v>1453</v>
      </c>
      <c r="G10" s="112"/>
      <c r="H10" s="112"/>
      <c r="I10" s="113">
        <v>10</v>
      </c>
      <c r="J10" s="114"/>
      <c r="K10" s="48">
        <v>2</v>
      </c>
      <c r="L10" s="48">
        <v>1</v>
      </c>
      <c r="M10" s="48">
        <v>0</v>
      </c>
      <c r="N10" s="48">
        <v>1</v>
      </c>
      <c r="O10" s="48">
        <v>0</v>
      </c>
      <c r="P10" s="49">
        <v>0</v>
      </c>
      <c r="Q10" s="49">
        <v>0</v>
      </c>
      <c r="R10" s="48">
        <v>1</v>
      </c>
      <c r="S10" s="48">
        <v>0</v>
      </c>
      <c r="T10" s="48">
        <v>2</v>
      </c>
      <c r="U10" s="48">
        <v>1</v>
      </c>
      <c r="V10" s="48">
        <v>1</v>
      </c>
      <c r="W10" s="49">
        <v>0.5</v>
      </c>
      <c r="X10" s="49">
        <v>0.5</v>
      </c>
      <c r="Y10" s="48">
        <v>0</v>
      </c>
      <c r="Z10" s="49">
        <v>0</v>
      </c>
      <c r="AA10" s="48">
        <v>0</v>
      </c>
      <c r="AB10" s="49">
        <v>0</v>
      </c>
      <c r="AC10" s="48">
        <v>0</v>
      </c>
      <c r="AD10" s="49">
        <v>0</v>
      </c>
      <c r="AE10" s="48">
        <v>0</v>
      </c>
      <c r="AF10" s="49">
        <v>0</v>
      </c>
      <c r="AG10" s="48">
        <v>0</v>
      </c>
      <c r="AH10" s="85" t="s">
        <v>879</v>
      </c>
      <c r="AI10" s="85" t="s">
        <v>879</v>
      </c>
    </row>
    <row r="11" spans="1:35" ht="15">
      <c r="A11" s="88" t="s">
        <v>1454</v>
      </c>
      <c r="B11" s="66" t="s">
        <v>1467</v>
      </c>
      <c r="C11" s="66" t="s">
        <v>56</v>
      </c>
      <c r="D11" s="110"/>
      <c r="E11" s="109"/>
      <c r="F11" s="111" t="s">
        <v>1454</v>
      </c>
      <c r="G11" s="112"/>
      <c r="H11" s="112"/>
      <c r="I11" s="113">
        <v>11</v>
      </c>
      <c r="J11" s="114"/>
      <c r="K11" s="48">
        <v>2</v>
      </c>
      <c r="L11" s="48">
        <v>1</v>
      </c>
      <c r="M11" s="48">
        <v>8</v>
      </c>
      <c r="N11" s="48">
        <v>9</v>
      </c>
      <c r="O11" s="48">
        <v>6</v>
      </c>
      <c r="P11" s="49">
        <v>1</v>
      </c>
      <c r="Q11" s="49">
        <v>1</v>
      </c>
      <c r="R11" s="48">
        <v>1</v>
      </c>
      <c r="S11" s="48">
        <v>0</v>
      </c>
      <c r="T11" s="48">
        <v>2</v>
      </c>
      <c r="U11" s="48">
        <v>9</v>
      </c>
      <c r="V11" s="48">
        <v>1</v>
      </c>
      <c r="W11" s="49">
        <v>0.5</v>
      </c>
      <c r="X11" s="49">
        <v>1</v>
      </c>
      <c r="Y11" s="48">
        <v>0</v>
      </c>
      <c r="Z11" s="49">
        <v>0</v>
      </c>
      <c r="AA11" s="48">
        <v>0</v>
      </c>
      <c r="AB11" s="49">
        <v>0</v>
      </c>
      <c r="AC11" s="48">
        <v>0</v>
      </c>
      <c r="AD11" s="49">
        <v>0</v>
      </c>
      <c r="AE11" s="48">
        <v>0</v>
      </c>
      <c r="AF11" s="49">
        <v>0</v>
      </c>
      <c r="AG11" s="48">
        <v>0</v>
      </c>
      <c r="AH11" s="85" t="s">
        <v>879</v>
      </c>
      <c r="AI11" s="85" t="s">
        <v>879</v>
      </c>
    </row>
    <row r="12" spans="1:35" ht="15">
      <c r="A12" s="88" t="s">
        <v>1455</v>
      </c>
      <c r="B12" s="66" t="s">
        <v>1468</v>
      </c>
      <c r="C12" s="66" t="s">
        <v>56</v>
      </c>
      <c r="D12" s="110"/>
      <c r="E12" s="109"/>
      <c r="F12" s="111" t="s">
        <v>1455</v>
      </c>
      <c r="G12" s="112"/>
      <c r="H12" s="112"/>
      <c r="I12" s="113">
        <v>12</v>
      </c>
      <c r="J12" s="114"/>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0</v>
      </c>
      <c r="AB12" s="49">
        <v>0</v>
      </c>
      <c r="AC12" s="48">
        <v>0</v>
      </c>
      <c r="AD12" s="49">
        <v>0</v>
      </c>
      <c r="AE12" s="48">
        <v>0</v>
      </c>
      <c r="AF12" s="49">
        <v>0</v>
      </c>
      <c r="AG12" s="48">
        <v>0</v>
      </c>
      <c r="AH12" s="85" t="s">
        <v>879</v>
      </c>
      <c r="AI12" s="85" t="s">
        <v>879</v>
      </c>
    </row>
    <row r="13" spans="1:35" ht="15">
      <c r="A13" s="88" t="s">
        <v>1456</v>
      </c>
      <c r="B13" s="66" t="s">
        <v>1469</v>
      </c>
      <c r="C13" s="66" t="s">
        <v>56</v>
      </c>
      <c r="D13" s="110"/>
      <c r="E13" s="109"/>
      <c r="F13" s="111" t="s">
        <v>1456</v>
      </c>
      <c r="G13" s="112"/>
      <c r="H13" s="112"/>
      <c r="I13" s="113">
        <v>13</v>
      </c>
      <c r="J13" s="114"/>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0</v>
      </c>
      <c r="AB13" s="49">
        <v>0</v>
      </c>
      <c r="AC13" s="48">
        <v>0</v>
      </c>
      <c r="AD13" s="49">
        <v>0</v>
      </c>
      <c r="AE13" s="48">
        <v>0</v>
      </c>
      <c r="AF13" s="49">
        <v>0</v>
      </c>
      <c r="AG13" s="48">
        <v>0</v>
      </c>
      <c r="AH13" s="85" t="s">
        <v>879</v>
      </c>
      <c r="AI13" s="85" t="s">
        <v>879</v>
      </c>
    </row>
    <row r="14" spans="1:35" ht="15">
      <c r="A14" s="88" t="s">
        <v>1457</v>
      </c>
      <c r="B14" s="66" t="s">
        <v>1470</v>
      </c>
      <c r="C14" s="66" t="s">
        <v>56</v>
      </c>
      <c r="D14" s="110"/>
      <c r="E14" s="109"/>
      <c r="F14" s="111" t="s">
        <v>1457</v>
      </c>
      <c r="G14" s="112"/>
      <c r="H14" s="112"/>
      <c r="I14" s="113">
        <v>14</v>
      </c>
      <c r="J14" s="114"/>
      <c r="K14" s="48">
        <v>2</v>
      </c>
      <c r="L14" s="48">
        <v>1</v>
      </c>
      <c r="M14" s="48">
        <v>0</v>
      </c>
      <c r="N14" s="48">
        <v>1</v>
      </c>
      <c r="O14" s="48">
        <v>0</v>
      </c>
      <c r="P14" s="49">
        <v>0</v>
      </c>
      <c r="Q14" s="49">
        <v>0</v>
      </c>
      <c r="R14" s="48">
        <v>1</v>
      </c>
      <c r="S14" s="48">
        <v>0</v>
      </c>
      <c r="T14" s="48">
        <v>2</v>
      </c>
      <c r="U14" s="48">
        <v>1</v>
      </c>
      <c r="V14" s="48">
        <v>1</v>
      </c>
      <c r="W14" s="49">
        <v>0.5</v>
      </c>
      <c r="X14" s="49">
        <v>0.5</v>
      </c>
      <c r="Y14" s="48">
        <v>0</v>
      </c>
      <c r="Z14" s="49">
        <v>0</v>
      </c>
      <c r="AA14" s="48">
        <v>0</v>
      </c>
      <c r="AB14" s="49">
        <v>0</v>
      </c>
      <c r="AC14" s="48">
        <v>0</v>
      </c>
      <c r="AD14" s="49">
        <v>0</v>
      </c>
      <c r="AE14" s="48">
        <v>0</v>
      </c>
      <c r="AF14" s="49">
        <v>0</v>
      </c>
      <c r="AG14" s="48">
        <v>0</v>
      </c>
      <c r="AH14" s="85" t="s">
        <v>879</v>
      </c>
      <c r="AI14" s="85" t="s">
        <v>879</v>
      </c>
    </row>
    <row r="15" spans="1:35" ht="15">
      <c r="A15" s="88" t="s">
        <v>1458</v>
      </c>
      <c r="B15" s="66" t="s">
        <v>1459</v>
      </c>
      <c r="C15" s="66" t="s">
        <v>59</v>
      </c>
      <c r="D15" s="110"/>
      <c r="E15" s="109"/>
      <c r="F15" s="111" t="s">
        <v>1458</v>
      </c>
      <c r="G15" s="112"/>
      <c r="H15" s="112"/>
      <c r="I15" s="113">
        <v>15</v>
      </c>
      <c r="J15" s="114"/>
      <c r="K15" s="48">
        <v>2</v>
      </c>
      <c r="L15" s="48">
        <v>2</v>
      </c>
      <c r="M15" s="48">
        <v>0</v>
      </c>
      <c r="N15" s="48">
        <v>2</v>
      </c>
      <c r="O15" s="48">
        <v>1</v>
      </c>
      <c r="P15" s="49">
        <v>0</v>
      </c>
      <c r="Q15" s="49">
        <v>0</v>
      </c>
      <c r="R15" s="48">
        <v>1</v>
      </c>
      <c r="S15" s="48">
        <v>0</v>
      </c>
      <c r="T15" s="48">
        <v>2</v>
      </c>
      <c r="U15" s="48">
        <v>2</v>
      </c>
      <c r="V15" s="48">
        <v>1</v>
      </c>
      <c r="W15" s="49">
        <v>0.5</v>
      </c>
      <c r="X15" s="49">
        <v>0.5</v>
      </c>
      <c r="Y15" s="48">
        <v>0</v>
      </c>
      <c r="Z15" s="49">
        <v>0</v>
      </c>
      <c r="AA15" s="48">
        <v>0</v>
      </c>
      <c r="AB15" s="49">
        <v>0</v>
      </c>
      <c r="AC15" s="48">
        <v>0</v>
      </c>
      <c r="AD15" s="49">
        <v>0</v>
      </c>
      <c r="AE15" s="48">
        <v>0</v>
      </c>
      <c r="AF15" s="49">
        <v>0</v>
      </c>
      <c r="AG15" s="48">
        <v>0</v>
      </c>
      <c r="AH15" s="85" t="s">
        <v>879</v>
      </c>
      <c r="AI15" s="85" t="s">
        <v>879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1446</v>
      </c>
      <c r="B2" s="85" t="s">
        <v>250</v>
      </c>
      <c r="C2" s="79">
        <f>VLOOKUP(GroupVertices[[#This Row],[Vertex]],Vertices[],MATCH("ID",Vertices[[#Headers],[Vertex]:[Top Word Pairs in About by Salience]],0),FALSE)</f>
        <v>24</v>
      </c>
    </row>
    <row r="3" spans="1:3" ht="15">
      <c r="A3" s="79" t="s">
        <v>1446</v>
      </c>
      <c r="B3" s="85" t="s">
        <v>268</v>
      </c>
      <c r="C3" s="79">
        <f>VLOOKUP(GroupVertices[[#This Row],[Vertex]],Vertices[],MATCH("ID",Vertices[[#Headers],[Vertex]:[Top Word Pairs in About by Salience]],0),FALSE)</f>
        <v>78</v>
      </c>
    </row>
    <row r="4" spans="1:3" ht="15">
      <c r="A4" s="79" t="s">
        <v>1446</v>
      </c>
      <c r="B4" s="85" t="s">
        <v>267</v>
      </c>
      <c r="C4" s="79">
        <f>VLOOKUP(GroupVertices[[#This Row],[Vertex]],Vertices[],MATCH("ID",Vertices[[#Headers],[Vertex]:[Top Word Pairs in About by Salience]],0),FALSE)</f>
        <v>77</v>
      </c>
    </row>
    <row r="5" spans="1:3" ht="15">
      <c r="A5" s="79" t="s">
        <v>1446</v>
      </c>
      <c r="B5" s="85" t="s">
        <v>309</v>
      </c>
      <c r="C5" s="79">
        <f>VLOOKUP(GroupVertices[[#This Row],[Vertex]],Vertices[],MATCH("ID",Vertices[[#Headers],[Vertex]:[Top Word Pairs in About by Salience]],0),FALSE)</f>
        <v>76</v>
      </c>
    </row>
    <row r="6" spans="1:3" ht="15">
      <c r="A6" s="79" t="s">
        <v>1446</v>
      </c>
      <c r="B6" s="85" t="s">
        <v>308</v>
      </c>
      <c r="C6" s="79">
        <f>VLOOKUP(GroupVertices[[#This Row],[Vertex]],Vertices[],MATCH("ID",Vertices[[#Headers],[Vertex]:[Top Word Pairs in About by Salience]],0),FALSE)</f>
        <v>75</v>
      </c>
    </row>
    <row r="7" spans="1:3" ht="15">
      <c r="A7" s="79" t="s">
        <v>1446</v>
      </c>
      <c r="B7" s="85" t="s">
        <v>307</v>
      </c>
      <c r="C7" s="79">
        <f>VLOOKUP(GroupVertices[[#This Row],[Vertex]],Vertices[],MATCH("ID",Vertices[[#Headers],[Vertex]:[Top Word Pairs in About by Salience]],0),FALSE)</f>
        <v>74</v>
      </c>
    </row>
    <row r="8" spans="1:3" ht="15">
      <c r="A8" s="79" t="s">
        <v>1446</v>
      </c>
      <c r="B8" s="85" t="s">
        <v>265</v>
      </c>
      <c r="C8" s="79">
        <f>VLOOKUP(GroupVertices[[#This Row],[Vertex]],Vertices[],MATCH("ID",Vertices[[#Headers],[Vertex]:[Top Word Pairs in About by Salience]],0),FALSE)</f>
        <v>73</v>
      </c>
    </row>
    <row r="9" spans="1:3" ht="15">
      <c r="A9" s="79" t="s">
        <v>1446</v>
      </c>
      <c r="B9" s="85" t="s">
        <v>264</v>
      </c>
      <c r="C9" s="79">
        <f>VLOOKUP(GroupVertices[[#This Row],[Vertex]],Vertices[],MATCH("ID",Vertices[[#Headers],[Vertex]:[Top Word Pairs in About by Salience]],0),FALSE)</f>
        <v>72</v>
      </c>
    </row>
    <row r="10" spans="1:3" ht="15">
      <c r="A10" s="79" t="s">
        <v>1446</v>
      </c>
      <c r="B10" s="85" t="s">
        <v>263</v>
      </c>
      <c r="C10" s="79">
        <f>VLOOKUP(GroupVertices[[#This Row],[Vertex]],Vertices[],MATCH("ID",Vertices[[#Headers],[Vertex]:[Top Word Pairs in About by Salience]],0),FALSE)</f>
        <v>71</v>
      </c>
    </row>
    <row r="11" spans="1:3" ht="15">
      <c r="A11" s="79" t="s">
        <v>1446</v>
      </c>
      <c r="B11" s="85" t="s">
        <v>262</v>
      </c>
      <c r="C11" s="79">
        <f>VLOOKUP(GroupVertices[[#This Row],[Vertex]],Vertices[],MATCH("ID",Vertices[[#Headers],[Vertex]:[Top Word Pairs in About by Salience]],0),FALSE)</f>
        <v>70</v>
      </c>
    </row>
    <row r="12" spans="1:3" ht="15">
      <c r="A12" s="79" t="s">
        <v>1446</v>
      </c>
      <c r="B12" s="85" t="s">
        <v>306</v>
      </c>
      <c r="C12" s="79">
        <f>VLOOKUP(GroupVertices[[#This Row],[Vertex]],Vertices[],MATCH("ID",Vertices[[#Headers],[Vertex]:[Top Word Pairs in About by Salience]],0),FALSE)</f>
        <v>69</v>
      </c>
    </row>
    <row r="13" spans="1:3" ht="15">
      <c r="A13" s="79" t="s">
        <v>1446</v>
      </c>
      <c r="B13" s="85" t="s">
        <v>305</v>
      </c>
      <c r="C13" s="79">
        <f>VLOOKUP(GroupVertices[[#This Row],[Vertex]],Vertices[],MATCH("ID",Vertices[[#Headers],[Vertex]:[Top Word Pairs in About by Salience]],0),FALSE)</f>
        <v>68</v>
      </c>
    </row>
    <row r="14" spans="1:3" ht="15">
      <c r="A14" s="79" t="s">
        <v>1446</v>
      </c>
      <c r="B14" s="85" t="s">
        <v>261</v>
      </c>
      <c r="C14" s="79">
        <f>VLOOKUP(GroupVertices[[#This Row],[Vertex]],Vertices[],MATCH("ID",Vertices[[#Headers],[Vertex]:[Top Word Pairs in About by Salience]],0),FALSE)</f>
        <v>67</v>
      </c>
    </row>
    <row r="15" spans="1:3" ht="15">
      <c r="A15" s="79" t="s">
        <v>1446</v>
      </c>
      <c r="B15" s="85" t="s">
        <v>304</v>
      </c>
      <c r="C15" s="79">
        <f>VLOOKUP(GroupVertices[[#This Row],[Vertex]],Vertices[],MATCH("ID",Vertices[[#Headers],[Vertex]:[Top Word Pairs in About by Salience]],0),FALSE)</f>
        <v>66</v>
      </c>
    </row>
    <row r="16" spans="1:3" ht="15">
      <c r="A16" s="79" t="s">
        <v>1446</v>
      </c>
      <c r="B16" s="85" t="s">
        <v>303</v>
      </c>
      <c r="C16" s="79">
        <f>VLOOKUP(GroupVertices[[#This Row],[Vertex]],Vertices[],MATCH("ID",Vertices[[#Headers],[Vertex]:[Top Word Pairs in About by Salience]],0),FALSE)</f>
        <v>65</v>
      </c>
    </row>
    <row r="17" spans="1:3" ht="15">
      <c r="A17" s="79" t="s">
        <v>1446</v>
      </c>
      <c r="B17" s="85" t="s">
        <v>266</v>
      </c>
      <c r="C17" s="79">
        <f>VLOOKUP(GroupVertices[[#This Row],[Vertex]],Vertices[],MATCH("ID",Vertices[[#Headers],[Vertex]:[Top Word Pairs in About by Salience]],0),FALSE)</f>
        <v>64</v>
      </c>
    </row>
    <row r="18" spans="1:3" ht="15">
      <c r="A18" s="79" t="s">
        <v>1446</v>
      </c>
      <c r="B18" s="85" t="s">
        <v>260</v>
      </c>
      <c r="C18" s="79">
        <f>VLOOKUP(GroupVertices[[#This Row],[Vertex]],Vertices[],MATCH("ID",Vertices[[#Headers],[Vertex]:[Top Word Pairs in About by Salience]],0),FALSE)</f>
        <v>63</v>
      </c>
    </row>
    <row r="19" spans="1:3" ht="15">
      <c r="A19" s="79" t="s">
        <v>1446</v>
      </c>
      <c r="B19" s="85" t="s">
        <v>259</v>
      </c>
      <c r="C19" s="79">
        <f>VLOOKUP(GroupVertices[[#This Row],[Vertex]],Vertices[],MATCH("ID",Vertices[[#Headers],[Vertex]:[Top Word Pairs in About by Salience]],0),FALSE)</f>
        <v>62</v>
      </c>
    </row>
    <row r="20" spans="1:3" ht="15">
      <c r="A20" s="79" t="s">
        <v>1446</v>
      </c>
      <c r="B20" s="85" t="s">
        <v>258</v>
      </c>
      <c r="C20" s="79">
        <f>VLOOKUP(GroupVertices[[#This Row],[Vertex]],Vertices[],MATCH("ID",Vertices[[#Headers],[Vertex]:[Top Word Pairs in About by Salience]],0),FALSE)</f>
        <v>61</v>
      </c>
    </row>
    <row r="21" spans="1:3" ht="15">
      <c r="A21" s="79" t="s">
        <v>1446</v>
      </c>
      <c r="B21" s="85" t="s">
        <v>257</v>
      </c>
      <c r="C21" s="79">
        <f>VLOOKUP(GroupVertices[[#This Row],[Vertex]],Vertices[],MATCH("ID",Vertices[[#Headers],[Vertex]:[Top Word Pairs in About by Salience]],0),FALSE)</f>
        <v>60</v>
      </c>
    </row>
    <row r="22" spans="1:3" ht="15">
      <c r="A22" s="79" t="s">
        <v>1446</v>
      </c>
      <c r="B22" s="85" t="s">
        <v>256</v>
      </c>
      <c r="C22" s="79">
        <f>VLOOKUP(GroupVertices[[#This Row],[Vertex]],Vertices[],MATCH("ID",Vertices[[#Headers],[Vertex]:[Top Word Pairs in About by Salience]],0),FALSE)</f>
        <v>59</v>
      </c>
    </row>
    <row r="23" spans="1:3" ht="15">
      <c r="A23" s="79" t="s">
        <v>1446</v>
      </c>
      <c r="B23" s="85" t="s">
        <v>302</v>
      </c>
      <c r="C23" s="79">
        <f>VLOOKUP(GroupVertices[[#This Row],[Vertex]],Vertices[],MATCH("ID",Vertices[[#Headers],[Vertex]:[Top Word Pairs in About by Salience]],0),FALSE)</f>
        <v>58</v>
      </c>
    </row>
    <row r="24" spans="1:3" ht="15">
      <c r="A24" s="79" t="s">
        <v>1446</v>
      </c>
      <c r="B24" s="85" t="s">
        <v>255</v>
      </c>
      <c r="C24" s="79">
        <f>VLOOKUP(GroupVertices[[#This Row],[Vertex]],Vertices[],MATCH("ID",Vertices[[#Headers],[Vertex]:[Top Word Pairs in About by Salience]],0),FALSE)</f>
        <v>57</v>
      </c>
    </row>
    <row r="25" spans="1:3" ht="15">
      <c r="A25" s="79" t="s">
        <v>1446</v>
      </c>
      <c r="B25" s="85" t="s">
        <v>254</v>
      </c>
      <c r="C25" s="79">
        <f>VLOOKUP(GroupVertices[[#This Row],[Vertex]],Vertices[],MATCH("ID",Vertices[[#Headers],[Vertex]:[Top Word Pairs in About by Salience]],0),FALSE)</f>
        <v>56</v>
      </c>
    </row>
    <row r="26" spans="1:3" ht="15">
      <c r="A26" s="79" t="s">
        <v>1446</v>
      </c>
      <c r="B26" s="85" t="s">
        <v>301</v>
      </c>
      <c r="C26" s="79">
        <f>VLOOKUP(GroupVertices[[#This Row],[Vertex]],Vertices[],MATCH("ID",Vertices[[#Headers],[Vertex]:[Top Word Pairs in About by Salience]],0),FALSE)</f>
        <v>55</v>
      </c>
    </row>
    <row r="27" spans="1:3" ht="15">
      <c r="A27" s="79" t="s">
        <v>1446</v>
      </c>
      <c r="B27" s="85" t="s">
        <v>299</v>
      </c>
      <c r="C27" s="79">
        <f>VLOOKUP(GroupVertices[[#This Row],[Vertex]],Vertices[],MATCH("ID",Vertices[[#Headers],[Vertex]:[Top Word Pairs in About by Salience]],0),FALSE)</f>
        <v>51</v>
      </c>
    </row>
    <row r="28" spans="1:3" ht="15">
      <c r="A28" s="79" t="s">
        <v>1446</v>
      </c>
      <c r="B28" s="85" t="s">
        <v>240</v>
      </c>
      <c r="C28" s="79">
        <f>VLOOKUP(GroupVertices[[#This Row],[Vertex]],Vertices[],MATCH("ID",Vertices[[#Headers],[Vertex]:[Top Word Pairs in About by Salience]],0),FALSE)</f>
        <v>36</v>
      </c>
    </row>
    <row r="29" spans="1:3" ht="15">
      <c r="A29" s="79" t="s">
        <v>1446</v>
      </c>
      <c r="B29" s="85" t="s">
        <v>238</v>
      </c>
      <c r="C29" s="79">
        <f>VLOOKUP(GroupVertices[[#This Row],[Vertex]],Vertices[],MATCH("ID",Vertices[[#Headers],[Vertex]:[Top Word Pairs in About by Salience]],0),FALSE)</f>
        <v>34</v>
      </c>
    </row>
    <row r="30" spans="1:3" ht="15">
      <c r="A30" s="79" t="s">
        <v>1447</v>
      </c>
      <c r="B30" s="85" t="s">
        <v>253</v>
      </c>
      <c r="C30" s="79">
        <f>VLOOKUP(GroupVertices[[#This Row],[Vertex]],Vertices[],MATCH("ID",Vertices[[#Headers],[Vertex]:[Top Word Pairs in About by Salience]],0),FALSE)</f>
        <v>23</v>
      </c>
    </row>
    <row r="31" spans="1:3" ht="15">
      <c r="A31" s="79" t="s">
        <v>1447</v>
      </c>
      <c r="B31" s="85" t="s">
        <v>233</v>
      </c>
      <c r="C31" s="79">
        <f>VLOOKUP(GroupVertices[[#This Row],[Vertex]],Vertices[],MATCH("ID",Vertices[[#Headers],[Vertex]:[Top Word Pairs in About by Salience]],0),FALSE)</f>
        <v>5</v>
      </c>
    </row>
    <row r="32" spans="1:3" ht="15">
      <c r="A32" s="79" t="s">
        <v>1447</v>
      </c>
      <c r="B32" s="85" t="s">
        <v>288</v>
      </c>
      <c r="C32" s="79">
        <f>VLOOKUP(GroupVertices[[#This Row],[Vertex]],Vertices[],MATCH("ID",Vertices[[#Headers],[Vertex]:[Top Word Pairs in About by Salience]],0),FALSE)</f>
        <v>22</v>
      </c>
    </row>
    <row r="33" spans="1:3" ht="15">
      <c r="A33" s="79" t="s">
        <v>1447</v>
      </c>
      <c r="B33" s="85" t="s">
        <v>287</v>
      </c>
      <c r="C33" s="79">
        <f>VLOOKUP(GroupVertices[[#This Row],[Vertex]],Vertices[],MATCH("ID",Vertices[[#Headers],[Vertex]:[Top Word Pairs in About by Salience]],0),FALSE)</f>
        <v>21</v>
      </c>
    </row>
    <row r="34" spans="1:3" ht="15">
      <c r="A34" s="79" t="s">
        <v>1447</v>
      </c>
      <c r="B34" s="85" t="s">
        <v>286</v>
      </c>
      <c r="C34" s="79">
        <f>VLOOKUP(GroupVertices[[#This Row],[Vertex]],Vertices[],MATCH("ID",Vertices[[#Headers],[Vertex]:[Top Word Pairs in About by Salience]],0),FALSE)</f>
        <v>20</v>
      </c>
    </row>
    <row r="35" spans="1:3" ht="15">
      <c r="A35" s="79" t="s">
        <v>1447</v>
      </c>
      <c r="B35" s="85" t="s">
        <v>285</v>
      </c>
      <c r="C35" s="79">
        <f>VLOOKUP(GroupVertices[[#This Row],[Vertex]],Vertices[],MATCH("ID",Vertices[[#Headers],[Vertex]:[Top Word Pairs in About by Salience]],0),FALSE)</f>
        <v>19</v>
      </c>
    </row>
    <row r="36" spans="1:3" ht="15">
      <c r="A36" s="79" t="s">
        <v>1447</v>
      </c>
      <c r="B36" s="85" t="s">
        <v>284</v>
      </c>
      <c r="C36" s="79">
        <f>VLOOKUP(GroupVertices[[#This Row],[Vertex]],Vertices[],MATCH("ID",Vertices[[#Headers],[Vertex]:[Top Word Pairs in About by Salience]],0),FALSE)</f>
        <v>18</v>
      </c>
    </row>
    <row r="37" spans="1:3" ht="15">
      <c r="A37" s="79" t="s">
        <v>1447</v>
      </c>
      <c r="B37" s="85" t="s">
        <v>283</v>
      </c>
      <c r="C37" s="79">
        <f>VLOOKUP(GroupVertices[[#This Row],[Vertex]],Vertices[],MATCH("ID",Vertices[[#Headers],[Vertex]:[Top Word Pairs in About by Salience]],0),FALSE)</f>
        <v>17</v>
      </c>
    </row>
    <row r="38" spans="1:3" ht="15">
      <c r="A38" s="79" t="s">
        <v>1447</v>
      </c>
      <c r="B38" s="85" t="s">
        <v>282</v>
      </c>
      <c r="C38" s="79">
        <f>VLOOKUP(GroupVertices[[#This Row],[Vertex]],Vertices[],MATCH("ID",Vertices[[#Headers],[Vertex]:[Top Word Pairs in About by Salience]],0),FALSE)</f>
        <v>16</v>
      </c>
    </row>
    <row r="39" spans="1:3" ht="15">
      <c r="A39" s="79" t="s">
        <v>1447</v>
      </c>
      <c r="B39" s="85" t="s">
        <v>281</v>
      </c>
      <c r="C39" s="79">
        <f>VLOOKUP(GroupVertices[[#This Row],[Vertex]],Vertices[],MATCH("ID",Vertices[[#Headers],[Vertex]:[Top Word Pairs in About by Salience]],0),FALSE)</f>
        <v>15</v>
      </c>
    </row>
    <row r="40" spans="1:3" ht="15">
      <c r="A40" s="79" t="s">
        <v>1447</v>
      </c>
      <c r="B40" s="85" t="s">
        <v>280</v>
      </c>
      <c r="C40" s="79">
        <f>VLOOKUP(GroupVertices[[#This Row],[Vertex]],Vertices[],MATCH("ID",Vertices[[#Headers],[Vertex]:[Top Word Pairs in About by Salience]],0),FALSE)</f>
        <v>14</v>
      </c>
    </row>
    <row r="41" spans="1:3" ht="15">
      <c r="A41" s="79" t="s">
        <v>1447</v>
      </c>
      <c r="B41" s="85" t="s">
        <v>279</v>
      </c>
      <c r="C41" s="79">
        <f>VLOOKUP(GroupVertices[[#This Row],[Vertex]],Vertices[],MATCH("ID",Vertices[[#Headers],[Vertex]:[Top Word Pairs in About by Salience]],0),FALSE)</f>
        <v>13</v>
      </c>
    </row>
    <row r="42" spans="1:3" ht="15">
      <c r="A42" s="79" t="s">
        <v>1447</v>
      </c>
      <c r="B42" s="85" t="s">
        <v>278</v>
      </c>
      <c r="C42" s="79">
        <f>VLOOKUP(GroupVertices[[#This Row],[Vertex]],Vertices[],MATCH("ID",Vertices[[#Headers],[Vertex]:[Top Word Pairs in About by Salience]],0),FALSE)</f>
        <v>12</v>
      </c>
    </row>
    <row r="43" spans="1:3" ht="15">
      <c r="A43" s="79" t="s">
        <v>1447</v>
      </c>
      <c r="B43" s="85" t="s">
        <v>277</v>
      </c>
      <c r="C43" s="79">
        <f>VLOOKUP(GroupVertices[[#This Row],[Vertex]],Vertices[],MATCH("ID",Vertices[[#Headers],[Vertex]:[Top Word Pairs in About by Salience]],0),FALSE)</f>
        <v>11</v>
      </c>
    </row>
    <row r="44" spans="1:3" ht="15">
      <c r="A44" s="79" t="s">
        <v>1447</v>
      </c>
      <c r="B44" s="85" t="s">
        <v>276</v>
      </c>
      <c r="C44" s="79">
        <f>VLOOKUP(GroupVertices[[#This Row],[Vertex]],Vertices[],MATCH("ID",Vertices[[#Headers],[Vertex]:[Top Word Pairs in About by Salience]],0),FALSE)</f>
        <v>10</v>
      </c>
    </row>
    <row r="45" spans="1:3" ht="15">
      <c r="A45" s="79" t="s">
        <v>1447</v>
      </c>
      <c r="B45" s="85" t="s">
        <v>275</v>
      </c>
      <c r="C45" s="79">
        <f>VLOOKUP(GroupVertices[[#This Row],[Vertex]],Vertices[],MATCH("ID",Vertices[[#Headers],[Vertex]:[Top Word Pairs in About by Salience]],0),FALSE)</f>
        <v>9</v>
      </c>
    </row>
    <row r="46" spans="1:3" ht="15">
      <c r="A46" s="79" t="s">
        <v>1447</v>
      </c>
      <c r="B46" s="85" t="s">
        <v>274</v>
      </c>
      <c r="C46" s="79">
        <f>VLOOKUP(GroupVertices[[#This Row],[Vertex]],Vertices[],MATCH("ID",Vertices[[#Headers],[Vertex]:[Top Word Pairs in About by Salience]],0),FALSE)</f>
        <v>8</v>
      </c>
    </row>
    <row r="47" spans="1:3" ht="15">
      <c r="A47" s="79" t="s">
        <v>1447</v>
      </c>
      <c r="B47" s="85" t="s">
        <v>273</v>
      </c>
      <c r="C47" s="79">
        <f>VLOOKUP(GroupVertices[[#This Row],[Vertex]],Vertices[],MATCH("ID",Vertices[[#Headers],[Vertex]:[Top Word Pairs in About by Salience]],0),FALSE)</f>
        <v>7</v>
      </c>
    </row>
    <row r="48" spans="1:3" ht="15">
      <c r="A48" s="79" t="s">
        <v>1447</v>
      </c>
      <c r="B48" s="85" t="s">
        <v>272</v>
      </c>
      <c r="C48" s="79">
        <f>VLOOKUP(GroupVertices[[#This Row],[Vertex]],Vertices[],MATCH("ID",Vertices[[#Headers],[Vertex]:[Top Word Pairs in About by Salience]],0),FALSE)</f>
        <v>6</v>
      </c>
    </row>
    <row r="49" spans="1:3" ht="15">
      <c r="A49" s="79" t="s">
        <v>1448</v>
      </c>
      <c r="B49" s="85" t="s">
        <v>270</v>
      </c>
      <c r="C49" s="79">
        <f>VLOOKUP(GroupVertices[[#This Row],[Vertex]],Vertices[],MATCH("ID",Vertices[[#Headers],[Vertex]:[Top Word Pairs in About by Salience]],0),FALSE)</f>
        <v>80</v>
      </c>
    </row>
    <row r="50" spans="1:3" ht="15">
      <c r="A50" s="79" t="s">
        <v>1448</v>
      </c>
      <c r="B50" s="85" t="s">
        <v>271</v>
      </c>
      <c r="C50" s="79">
        <f>VLOOKUP(GroupVertices[[#This Row],[Vertex]],Vertices[],MATCH("ID",Vertices[[#Headers],[Vertex]:[Top Word Pairs in About by Salience]],0),FALSE)</f>
        <v>4</v>
      </c>
    </row>
    <row r="51" spans="1:3" ht="15">
      <c r="A51" s="79" t="s">
        <v>1448</v>
      </c>
      <c r="B51" s="85" t="s">
        <v>249</v>
      </c>
      <c r="C51" s="79">
        <f>VLOOKUP(GroupVertices[[#This Row],[Vertex]],Vertices[],MATCH("ID",Vertices[[#Headers],[Vertex]:[Top Word Pairs in About by Salience]],0),FALSE)</f>
        <v>50</v>
      </c>
    </row>
    <row r="52" spans="1:3" ht="15">
      <c r="A52" s="79" t="s">
        <v>1448</v>
      </c>
      <c r="B52" s="85" t="s">
        <v>232</v>
      </c>
      <c r="C52" s="79">
        <f>VLOOKUP(GroupVertices[[#This Row],[Vertex]],Vertices[],MATCH("ID",Vertices[[#Headers],[Vertex]:[Top Word Pairs in About by Salience]],0),FALSE)</f>
        <v>3</v>
      </c>
    </row>
    <row r="53" spans="1:3" ht="15">
      <c r="A53" s="79" t="s">
        <v>1449</v>
      </c>
      <c r="B53" s="85" t="s">
        <v>244</v>
      </c>
      <c r="C53" s="79">
        <f>VLOOKUP(GroupVertices[[#This Row],[Vertex]],Vertices[],MATCH("ID",Vertices[[#Headers],[Vertex]:[Top Word Pairs in About by Salience]],0),FALSE)</f>
        <v>43</v>
      </c>
    </row>
    <row r="54" spans="1:3" ht="15">
      <c r="A54" s="79" t="s">
        <v>1449</v>
      </c>
      <c r="B54" s="85" t="s">
        <v>297</v>
      </c>
      <c r="C54" s="79">
        <f>VLOOKUP(GroupVertices[[#This Row],[Vertex]],Vertices[],MATCH("ID",Vertices[[#Headers],[Vertex]:[Top Word Pairs in About by Salience]],0),FALSE)</f>
        <v>44</v>
      </c>
    </row>
    <row r="55" spans="1:3" ht="15">
      <c r="A55" s="79" t="s">
        <v>1449</v>
      </c>
      <c r="B55" s="85" t="s">
        <v>243</v>
      </c>
      <c r="C55" s="79">
        <f>VLOOKUP(GroupVertices[[#This Row],[Vertex]],Vertices[],MATCH("ID",Vertices[[#Headers],[Vertex]:[Top Word Pairs in About by Salience]],0),FALSE)</f>
        <v>41</v>
      </c>
    </row>
    <row r="56" spans="1:3" ht="15">
      <c r="A56" s="79" t="s">
        <v>1449</v>
      </c>
      <c r="B56" s="85" t="s">
        <v>296</v>
      </c>
      <c r="C56" s="79">
        <f>VLOOKUP(GroupVertices[[#This Row],[Vertex]],Vertices[],MATCH("ID",Vertices[[#Headers],[Vertex]:[Top Word Pairs in About by Salience]],0),FALSE)</f>
        <v>42</v>
      </c>
    </row>
    <row r="57" spans="1:3" ht="15">
      <c r="A57" s="79" t="s">
        <v>1450</v>
      </c>
      <c r="B57" s="85" t="s">
        <v>234</v>
      </c>
      <c r="C57" s="79">
        <f>VLOOKUP(GroupVertices[[#This Row],[Vertex]],Vertices[],MATCH("ID",Vertices[[#Headers],[Vertex]:[Top Word Pairs in About by Salience]],0),FALSE)</f>
        <v>25</v>
      </c>
    </row>
    <row r="58" spans="1:3" ht="15">
      <c r="A58" s="79" t="s">
        <v>1450</v>
      </c>
      <c r="B58" s="85" t="s">
        <v>291</v>
      </c>
      <c r="C58" s="79">
        <f>VLOOKUP(GroupVertices[[#This Row],[Vertex]],Vertices[],MATCH("ID",Vertices[[#Headers],[Vertex]:[Top Word Pairs in About by Salience]],0),FALSE)</f>
        <v>28</v>
      </c>
    </row>
    <row r="59" spans="1:3" ht="15">
      <c r="A59" s="79" t="s">
        <v>1450</v>
      </c>
      <c r="B59" s="85" t="s">
        <v>290</v>
      </c>
      <c r="C59" s="79">
        <f>VLOOKUP(GroupVertices[[#This Row],[Vertex]],Vertices[],MATCH("ID",Vertices[[#Headers],[Vertex]:[Top Word Pairs in About by Salience]],0),FALSE)</f>
        <v>27</v>
      </c>
    </row>
    <row r="60" spans="1:3" ht="15">
      <c r="A60" s="79" t="s">
        <v>1450</v>
      </c>
      <c r="B60" s="85" t="s">
        <v>289</v>
      </c>
      <c r="C60" s="79">
        <f>VLOOKUP(GroupVertices[[#This Row],[Vertex]],Vertices[],MATCH("ID",Vertices[[#Headers],[Vertex]:[Top Word Pairs in About by Salience]],0),FALSE)</f>
        <v>26</v>
      </c>
    </row>
    <row r="61" spans="1:3" ht="15">
      <c r="A61" s="79" t="s">
        <v>1451</v>
      </c>
      <c r="B61" s="85" t="s">
        <v>235</v>
      </c>
      <c r="C61" s="79">
        <f>VLOOKUP(GroupVertices[[#This Row],[Vertex]],Vertices[],MATCH("ID",Vertices[[#Headers],[Vertex]:[Top Word Pairs in About by Salience]],0),FALSE)</f>
        <v>29</v>
      </c>
    </row>
    <row r="62" spans="1:3" ht="15">
      <c r="A62" s="79" t="s">
        <v>1451</v>
      </c>
      <c r="B62" s="85" t="s">
        <v>239</v>
      </c>
      <c r="C62" s="79">
        <f>VLOOKUP(GroupVertices[[#This Row],[Vertex]],Vertices[],MATCH("ID",Vertices[[#Headers],[Vertex]:[Top Word Pairs in About by Salience]],0),FALSE)</f>
        <v>35</v>
      </c>
    </row>
    <row r="63" spans="1:3" ht="15">
      <c r="A63" s="79" t="s">
        <v>1451</v>
      </c>
      <c r="B63" s="85" t="s">
        <v>248</v>
      </c>
      <c r="C63" s="79">
        <f>VLOOKUP(GroupVertices[[#This Row],[Vertex]],Vertices[],MATCH("ID",Vertices[[#Headers],[Vertex]:[Top Word Pairs in About by Salience]],0),FALSE)</f>
        <v>49</v>
      </c>
    </row>
    <row r="64" spans="1:3" ht="15">
      <c r="A64" s="79" t="s">
        <v>1451</v>
      </c>
      <c r="B64" s="85" t="s">
        <v>269</v>
      </c>
      <c r="C64" s="79">
        <f>VLOOKUP(GroupVertices[[#This Row],[Vertex]],Vertices[],MATCH("ID",Vertices[[#Headers],[Vertex]:[Top Word Pairs in About by Salience]],0),FALSE)</f>
        <v>79</v>
      </c>
    </row>
    <row r="65" spans="1:3" ht="15">
      <c r="A65" s="79" t="s">
        <v>1452</v>
      </c>
      <c r="B65" s="85" t="s">
        <v>252</v>
      </c>
      <c r="C65" s="79">
        <f>VLOOKUP(GroupVertices[[#This Row],[Vertex]],Vertices[],MATCH("ID",Vertices[[#Headers],[Vertex]:[Top Word Pairs in About by Salience]],0),FALSE)</f>
        <v>54</v>
      </c>
    </row>
    <row r="66" spans="1:3" ht="15">
      <c r="A66" s="79" t="s">
        <v>1452</v>
      </c>
      <c r="B66" s="85" t="s">
        <v>251</v>
      </c>
      <c r="C66" s="79">
        <f>VLOOKUP(GroupVertices[[#This Row],[Vertex]],Vertices[],MATCH("ID",Vertices[[#Headers],[Vertex]:[Top Word Pairs in About by Salience]],0),FALSE)</f>
        <v>52</v>
      </c>
    </row>
    <row r="67" spans="1:3" ht="15">
      <c r="A67" s="79" t="s">
        <v>1452</v>
      </c>
      <c r="B67" s="85" t="s">
        <v>300</v>
      </c>
      <c r="C67" s="79">
        <f>VLOOKUP(GroupVertices[[#This Row],[Vertex]],Vertices[],MATCH("ID",Vertices[[#Headers],[Vertex]:[Top Word Pairs in About by Salience]],0),FALSE)</f>
        <v>53</v>
      </c>
    </row>
    <row r="68" spans="1:3" ht="15">
      <c r="A68" s="79" t="s">
        <v>1453</v>
      </c>
      <c r="B68" s="85" t="s">
        <v>247</v>
      </c>
      <c r="C68" s="79">
        <f>VLOOKUP(GroupVertices[[#This Row],[Vertex]],Vertices[],MATCH("ID",Vertices[[#Headers],[Vertex]:[Top Word Pairs in About by Salience]],0),FALSE)</f>
        <v>47</v>
      </c>
    </row>
    <row r="69" spans="1:3" ht="15">
      <c r="A69" s="79" t="s">
        <v>1453</v>
      </c>
      <c r="B69" s="85" t="s">
        <v>298</v>
      </c>
      <c r="C69" s="79">
        <f>VLOOKUP(GroupVertices[[#This Row],[Vertex]],Vertices[],MATCH("ID",Vertices[[#Headers],[Vertex]:[Top Word Pairs in About by Salience]],0),FALSE)</f>
        <v>48</v>
      </c>
    </row>
    <row r="70" spans="1:3" ht="15">
      <c r="A70" s="79" t="s">
        <v>1454</v>
      </c>
      <c r="B70" s="85" t="s">
        <v>246</v>
      </c>
      <c r="C70" s="79">
        <f>VLOOKUP(GroupVertices[[#This Row],[Vertex]],Vertices[],MATCH("ID",Vertices[[#Headers],[Vertex]:[Top Word Pairs in About by Salience]],0),FALSE)</f>
        <v>46</v>
      </c>
    </row>
    <row r="71" spans="1:3" ht="15">
      <c r="A71" s="79" t="s">
        <v>1454</v>
      </c>
      <c r="B71" s="85" t="s">
        <v>245</v>
      </c>
      <c r="C71" s="79">
        <f>VLOOKUP(GroupVertices[[#This Row],[Vertex]],Vertices[],MATCH("ID",Vertices[[#Headers],[Vertex]:[Top Word Pairs in About by Salience]],0),FALSE)</f>
        <v>45</v>
      </c>
    </row>
    <row r="72" spans="1:3" ht="15">
      <c r="A72" s="79" t="s">
        <v>1455</v>
      </c>
      <c r="B72" s="85" t="s">
        <v>242</v>
      </c>
      <c r="C72" s="79">
        <f>VLOOKUP(GroupVertices[[#This Row],[Vertex]],Vertices[],MATCH("ID",Vertices[[#Headers],[Vertex]:[Top Word Pairs in About by Salience]],0),FALSE)</f>
        <v>39</v>
      </c>
    </row>
    <row r="73" spans="1:3" ht="15">
      <c r="A73" s="79" t="s">
        <v>1455</v>
      </c>
      <c r="B73" s="85" t="s">
        <v>295</v>
      </c>
      <c r="C73" s="79">
        <f>VLOOKUP(GroupVertices[[#This Row],[Vertex]],Vertices[],MATCH("ID",Vertices[[#Headers],[Vertex]:[Top Word Pairs in About by Salience]],0),FALSE)</f>
        <v>40</v>
      </c>
    </row>
    <row r="74" spans="1:3" ht="15">
      <c r="A74" s="79" t="s">
        <v>1456</v>
      </c>
      <c r="B74" s="85" t="s">
        <v>241</v>
      </c>
      <c r="C74" s="79">
        <f>VLOOKUP(GroupVertices[[#This Row],[Vertex]],Vertices[],MATCH("ID",Vertices[[#Headers],[Vertex]:[Top Word Pairs in About by Salience]],0),FALSE)</f>
        <v>37</v>
      </c>
    </row>
    <row r="75" spans="1:3" ht="15">
      <c r="A75" s="79" t="s">
        <v>1456</v>
      </c>
      <c r="B75" s="85" t="s">
        <v>294</v>
      </c>
      <c r="C75" s="79">
        <f>VLOOKUP(GroupVertices[[#This Row],[Vertex]],Vertices[],MATCH("ID",Vertices[[#Headers],[Vertex]:[Top Word Pairs in About by Salience]],0),FALSE)</f>
        <v>38</v>
      </c>
    </row>
    <row r="76" spans="1:3" ht="15">
      <c r="A76" s="79" t="s">
        <v>1457</v>
      </c>
      <c r="B76" s="85" t="s">
        <v>237</v>
      </c>
      <c r="C76" s="79">
        <f>VLOOKUP(GroupVertices[[#This Row],[Vertex]],Vertices[],MATCH("ID",Vertices[[#Headers],[Vertex]:[Top Word Pairs in About by Salience]],0),FALSE)</f>
        <v>32</v>
      </c>
    </row>
    <row r="77" spans="1:3" ht="15">
      <c r="A77" s="79" t="s">
        <v>1457</v>
      </c>
      <c r="B77" s="85" t="s">
        <v>293</v>
      </c>
      <c r="C77" s="79">
        <f>VLOOKUP(GroupVertices[[#This Row],[Vertex]],Vertices[],MATCH("ID",Vertices[[#Headers],[Vertex]:[Top Word Pairs in About by Salience]],0),FALSE)</f>
        <v>33</v>
      </c>
    </row>
    <row r="78" spans="1:3" ht="15">
      <c r="A78" s="79" t="s">
        <v>1458</v>
      </c>
      <c r="B78" s="85" t="s">
        <v>236</v>
      </c>
      <c r="C78" s="79">
        <f>VLOOKUP(GroupVertices[[#This Row],[Vertex]],Vertices[],MATCH("ID",Vertices[[#Headers],[Vertex]:[Top Word Pairs in About by Salience]],0),FALSE)</f>
        <v>30</v>
      </c>
    </row>
    <row r="79" spans="1:3" ht="15">
      <c r="A79" s="79" t="s">
        <v>1458</v>
      </c>
      <c r="B79" s="85" t="s">
        <v>292</v>
      </c>
      <c r="C79" s="79">
        <f>VLOOKUP(GroupVertices[[#This Row],[Vertex]],Vertices[],MATCH("ID",Vertices[[#Headers],[Vertex]:[Top Word Pairs in About by Salience]],0),FALSE)</f>
        <v>31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1477</v>
      </c>
      <c r="B2" s="34" t="s">
        <v>191</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39</v>
      </c>
      <c r="J2" s="37">
        <f>MIN(Vertices[Betweenness Centrality])</f>
        <v>0</v>
      </c>
      <c r="K2" s="38">
        <f>COUNTIF(Vertices[Betweenness Centrality],"&gt;= "&amp;J2)-COUNTIF(Vertices[Betweenness Centrality],"&gt;="&amp;J3)</f>
        <v>72</v>
      </c>
      <c r="L2" s="37">
        <f>MIN(Vertices[Closeness Centrality])</f>
        <v>0</v>
      </c>
      <c r="M2" s="38">
        <f>COUNTIF(Vertices[Closeness Centrality],"&gt;= "&amp;L2)-COUNTIF(Vertices[Closeness Centrality],"&gt;="&amp;L3)</f>
        <v>62</v>
      </c>
      <c r="N2" s="37">
        <f>MIN(Vertices[Eigenvector Centrality])</f>
        <v>0</v>
      </c>
      <c r="O2" s="38">
        <f>COUNTIF(Vertices[Eigenvector Centrality],"&gt;= "&amp;N2)-COUNTIF(Vertices[Eigenvector Centrality],"&gt;="&amp;N3)</f>
        <v>20</v>
      </c>
      <c r="P2" s="37">
        <f>MIN(Vertices[PageRank])</f>
        <v>0.460654</v>
      </c>
      <c r="Q2" s="38">
        <f>COUNTIF(Vertices[PageRank],"&gt;= "&amp;P2)-COUNTIF(Vertices[PageRank],"&gt;="&amp;P3)</f>
        <v>44</v>
      </c>
      <c r="R2" s="37">
        <f>MIN(Vertices[Clustering Coefficient])</f>
        <v>0</v>
      </c>
      <c r="S2" s="43">
        <f>COUNTIF(Vertices[Clustering Coefficient],"&gt;= "&amp;R2)-COUNTIF(Vertices[Clustering Coefficient],"&gt;="&amp;R3)</f>
        <v>68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0.5818181818181818</v>
      </c>
      <c r="I3" s="40">
        <f>COUNTIF(Vertices[Out-Degree],"&gt;= "&amp;H3)-COUNTIF(Vertices[Out-Degree],"&gt;="&amp;H4)</f>
        <v>26</v>
      </c>
      <c r="J3" s="39">
        <f aca="true" t="shared" si="4" ref="J3:J26">J2+($J$57-$J$2)/BinDivisor</f>
        <v>51.38181818181818</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0.0023480909090909095</v>
      </c>
      <c r="O3" s="40">
        <f>COUNTIF(Vertices[Eigenvector Centrality],"&gt;= "&amp;N3)-COUNTIF(Vertices[Eigenvector Centrality],"&gt;="&amp;N4)</f>
        <v>2</v>
      </c>
      <c r="P3" s="39">
        <f aca="true" t="shared" si="7" ref="P3:P26">P2+($P$57-$P$2)/BinDivisor</f>
        <v>0.6981440727272727</v>
      </c>
      <c r="Q3" s="40">
        <f>COUNTIF(Vertices[PageRank],"&gt;= "&amp;P3)-COUNTIF(Vertices[PageRank],"&gt;="&amp;P4)</f>
        <v>12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78</v>
      </c>
      <c r="D4" s="32">
        <f t="shared" si="1"/>
        <v>0</v>
      </c>
      <c r="E4" s="3">
        <f>COUNTIF(Vertices[Degree],"&gt;= "&amp;D4)-COUNTIF(Vertices[Degree],"&gt;="&amp;D5)</f>
        <v>0</v>
      </c>
      <c r="F4" s="37">
        <f t="shared" si="2"/>
        <v>0.6909090909090909</v>
      </c>
      <c r="G4" s="38">
        <f>COUNTIF(Vertices[In-Degree],"&gt;= "&amp;F4)-COUNTIF(Vertices[In-Degree],"&gt;="&amp;F5)</f>
        <v>50</v>
      </c>
      <c r="H4" s="37">
        <f t="shared" si="3"/>
        <v>1.1636363636363636</v>
      </c>
      <c r="I4" s="38">
        <f>COUNTIF(Vertices[Out-Degree],"&gt;= "&amp;H4)-COUNTIF(Vertices[Out-Degree],"&gt;="&amp;H5)</f>
        <v>0</v>
      </c>
      <c r="J4" s="37">
        <f t="shared" si="4"/>
        <v>102.76363636363637</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0.004696181818181819</v>
      </c>
      <c r="O4" s="38">
        <f>COUNTIF(Vertices[Eigenvector Centrality],"&gt;= "&amp;N4)-COUNTIF(Vertices[Eigenvector Centrality],"&gt;="&amp;N5)</f>
        <v>19</v>
      </c>
      <c r="P4" s="37">
        <f t="shared" si="7"/>
        <v>0.9356341454545455</v>
      </c>
      <c r="Q4" s="38">
        <f>COUNTIF(Vertices[PageRank],"&gt;= "&amp;P4)-COUNTIF(Vertices[PageRank],"&gt;="&amp;P5)</f>
        <v>14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1.0363636363636364</v>
      </c>
      <c r="G5" s="40">
        <f>COUNTIF(Vertices[In-Degree],"&gt;= "&amp;F5)-COUNTIF(Vertices[In-Degree],"&gt;="&amp;F6)</f>
        <v>0</v>
      </c>
      <c r="H5" s="39">
        <f t="shared" si="3"/>
        <v>1.7454545454545454</v>
      </c>
      <c r="I5" s="40">
        <f>COUNTIF(Vertices[Out-Degree],"&gt;= "&amp;H5)-COUNTIF(Vertices[Out-Degree],"&gt;="&amp;H6)</f>
        <v>5</v>
      </c>
      <c r="J5" s="39">
        <f t="shared" si="4"/>
        <v>154.14545454545456</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0.007044272727272729</v>
      </c>
      <c r="O5" s="40">
        <f>COUNTIF(Vertices[Eigenvector Centrality],"&gt;= "&amp;N5)-COUNTIF(Vertices[Eigenvector Centrality],"&gt;="&amp;N6)</f>
        <v>0</v>
      </c>
      <c r="P5" s="39">
        <f t="shared" si="7"/>
        <v>1.1731242181818182</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74</v>
      </c>
      <c r="D6" s="32">
        <f t="shared" si="1"/>
        <v>0</v>
      </c>
      <c r="E6" s="3">
        <f>COUNTIF(Vertices[Degree],"&gt;= "&amp;D6)-COUNTIF(Vertices[Degree],"&gt;="&amp;D7)</f>
        <v>0</v>
      </c>
      <c r="F6" s="37">
        <f t="shared" si="2"/>
        <v>1.3818181818181818</v>
      </c>
      <c r="G6" s="38">
        <f>COUNTIF(Vertices[In-Degree],"&gt;= "&amp;F6)-COUNTIF(Vertices[In-Degree],"&gt;="&amp;F7)</f>
        <v>0</v>
      </c>
      <c r="H6" s="37">
        <f t="shared" si="3"/>
        <v>2.327272727272727</v>
      </c>
      <c r="I6" s="38">
        <f>COUNTIF(Vertices[Out-Degree],"&gt;= "&amp;H6)-COUNTIF(Vertices[Out-Degree],"&gt;="&amp;H7)</f>
        <v>0</v>
      </c>
      <c r="J6" s="37">
        <f t="shared" si="4"/>
        <v>205.52727272727273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0.009392363636363638</v>
      </c>
      <c r="O6" s="38">
        <f>COUNTIF(Vertices[Eigenvector Centrality],"&gt;= "&amp;N6)-COUNTIF(Vertices[Eigenvector Centrality],"&gt;="&amp;N7)</f>
        <v>0</v>
      </c>
      <c r="P6" s="37">
        <f t="shared" si="7"/>
        <v>1.4106142909090909</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107</v>
      </c>
      <c r="D7" s="32">
        <f t="shared" si="1"/>
        <v>0</v>
      </c>
      <c r="E7" s="3">
        <f>COUNTIF(Vertices[Degree],"&gt;= "&amp;D7)-COUNTIF(Vertices[Degree],"&gt;="&amp;D8)</f>
        <v>0</v>
      </c>
      <c r="F7" s="39">
        <f t="shared" si="2"/>
        <v>1.7272727272727273</v>
      </c>
      <c r="G7" s="40">
        <f>COUNTIF(Vertices[In-Degree],"&gt;= "&amp;F7)-COUNTIF(Vertices[In-Degree],"&gt;="&amp;F8)</f>
        <v>13</v>
      </c>
      <c r="H7" s="39">
        <f t="shared" si="3"/>
        <v>2.909090909090909</v>
      </c>
      <c r="I7" s="40">
        <f>COUNTIF(Vertices[Out-Degree],"&gt;= "&amp;H7)-COUNTIF(Vertices[Out-Degree],"&gt;="&amp;H8)</f>
        <v>4</v>
      </c>
      <c r="J7" s="39">
        <f t="shared" si="4"/>
        <v>256.90909090909093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0.011740454545454547</v>
      </c>
      <c r="O7" s="40">
        <f>COUNTIF(Vertices[Eigenvector Centrality],"&gt;= "&amp;N7)-COUNTIF(Vertices[Eigenvector Centrality],"&gt;="&amp;N8)</f>
        <v>0</v>
      </c>
      <c r="P7" s="39">
        <f t="shared" si="7"/>
        <v>1.6481043636363637</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181</v>
      </c>
      <c r="D8" s="32">
        <f t="shared" si="1"/>
        <v>0</v>
      </c>
      <c r="E8" s="3">
        <f>COUNTIF(Vertices[Degree],"&gt;= "&amp;D8)-COUNTIF(Vertices[Degree],"&gt;="&amp;D9)</f>
        <v>0</v>
      </c>
      <c r="F8" s="37">
        <f t="shared" si="2"/>
        <v>2.0727272727272728</v>
      </c>
      <c r="G8" s="38">
        <f>COUNTIF(Vertices[In-Degree],"&gt;= "&amp;F8)-COUNTIF(Vertices[In-Degree],"&gt;="&amp;F9)</f>
        <v>0</v>
      </c>
      <c r="H8" s="37">
        <f t="shared" si="3"/>
        <v>3.490909090909091</v>
      </c>
      <c r="I8" s="38">
        <f>COUNTIF(Vertices[Out-Degree],"&gt;= "&amp;H8)-COUNTIF(Vertices[Out-Degree],"&gt;="&amp;H9)</f>
        <v>2</v>
      </c>
      <c r="J8" s="37">
        <f t="shared" si="4"/>
        <v>308.2909090909091</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0.014088545454545456</v>
      </c>
      <c r="O8" s="38">
        <f>COUNTIF(Vertices[Eigenvector Centrality],"&gt;= "&amp;N8)-COUNTIF(Vertices[Eigenvector Centrality],"&gt;="&amp;N9)</f>
        <v>0</v>
      </c>
      <c r="P8" s="37">
        <f t="shared" si="7"/>
        <v>1.8855944363636366</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2.418181818181818</v>
      </c>
      <c r="G9" s="40">
        <f>COUNTIF(Vertices[In-Degree],"&gt;= "&amp;F9)-COUNTIF(Vertices[In-Degree],"&gt;="&amp;F10)</f>
        <v>0</v>
      </c>
      <c r="H9" s="39">
        <f t="shared" si="3"/>
        <v>4.072727272727273</v>
      </c>
      <c r="I9" s="40">
        <f>COUNTIF(Vertices[Out-Degree],"&gt;= "&amp;H9)-COUNTIF(Vertices[Out-Degree],"&gt;="&amp;H10)</f>
        <v>0</v>
      </c>
      <c r="J9" s="39">
        <f t="shared" si="4"/>
        <v>359.6727272727273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0.016436636363636365</v>
      </c>
      <c r="O9" s="40">
        <f>COUNTIF(Vertices[Eigenvector Centrality],"&gt;= "&amp;N9)-COUNTIF(Vertices[Eigenvector Centrality],"&gt;="&amp;N10)</f>
        <v>19</v>
      </c>
      <c r="P9" s="39">
        <f t="shared" si="7"/>
        <v>2.1230845090909094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1478</v>
      </c>
      <c r="B10" s="34">
        <v>4</v>
      </c>
      <c r="D10" s="32">
        <f t="shared" si="1"/>
        <v>0</v>
      </c>
      <c r="E10" s="3">
        <f>COUNTIF(Vertices[Degree],"&gt;= "&amp;D10)-COUNTIF(Vertices[Degree],"&gt;="&amp;D11)</f>
        <v>0</v>
      </c>
      <c r="F10" s="37">
        <f t="shared" si="2"/>
        <v>2.7636363636363637</v>
      </c>
      <c r="G10" s="38">
        <f>COUNTIF(Vertices[In-Degree],"&gt;= "&amp;F10)-COUNTIF(Vertices[In-Degree],"&gt;="&amp;F11)</f>
        <v>4</v>
      </c>
      <c r="H10" s="37">
        <f t="shared" si="3"/>
        <v>4.654545454545455</v>
      </c>
      <c r="I10" s="38">
        <f>COUNTIF(Vertices[Out-Degree],"&gt;= "&amp;H10)-COUNTIF(Vertices[Out-Degree],"&gt;="&amp;H11)</f>
        <v>0</v>
      </c>
      <c r="J10" s="37">
        <f t="shared" si="4"/>
        <v>411.05454545454546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0.018784727272727276</v>
      </c>
      <c r="O10" s="38">
        <f>COUNTIF(Vertices[Eigenvector Centrality],"&gt;= "&amp;N10)-COUNTIF(Vertices[Eigenvector Centrality],"&gt;="&amp;N11)</f>
        <v>2</v>
      </c>
      <c r="P10" s="37">
        <f t="shared" si="7"/>
        <v>2.3605745818181822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3.1090909090909093</v>
      </c>
      <c r="G11" s="40">
        <f>COUNTIF(Vertices[In-Degree],"&gt;= "&amp;F11)-COUNTIF(Vertices[In-Degree],"&gt;="&amp;F12)</f>
        <v>0</v>
      </c>
      <c r="H11" s="39">
        <f t="shared" si="3"/>
        <v>5.236363636363637</v>
      </c>
      <c r="I11" s="40">
        <f>COUNTIF(Vertices[Out-Degree],"&gt;= "&amp;H11)-COUNTIF(Vertices[Out-Degree],"&gt;="&amp;H12)</f>
        <v>0</v>
      </c>
      <c r="J11" s="39">
        <f t="shared" si="4"/>
        <v>462.43636363636364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0.021132818181818187</v>
      </c>
      <c r="O11" s="40">
        <f>COUNTIF(Vertices[Eigenvector Centrality],"&gt;= "&amp;N11)-COUNTIF(Vertices[Eigenvector Centrality],"&gt;="&amp;N12)</f>
        <v>6</v>
      </c>
      <c r="P11" s="39">
        <f t="shared" si="7"/>
        <v>2.598064654545455</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310</v>
      </c>
      <c r="B12" s="34">
        <v>72</v>
      </c>
      <c r="D12" s="32">
        <f t="shared" si="1"/>
        <v>0</v>
      </c>
      <c r="E12" s="3">
        <f>COUNTIF(Vertices[Degree],"&gt;= "&amp;D12)-COUNTIF(Vertices[Degree],"&gt;="&amp;D13)</f>
        <v>0</v>
      </c>
      <c r="F12" s="37">
        <f t="shared" si="2"/>
        <v>3.454545454545455</v>
      </c>
      <c r="G12" s="38">
        <f>COUNTIF(Vertices[In-Degree],"&gt;= "&amp;F12)-COUNTIF(Vertices[In-Degree],"&gt;="&amp;F13)</f>
        <v>0</v>
      </c>
      <c r="H12" s="37">
        <f t="shared" si="3"/>
        <v>5.818181818181819</v>
      </c>
      <c r="I12" s="38">
        <f>COUNTIF(Vertices[Out-Degree],"&gt;= "&amp;H12)-COUNTIF(Vertices[Out-Degree],"&gt;="&amp;H13)</f>
        <v>0</v>
      </c>
      <c r="J12" s="37">
        <f t="shared" si="4"/>
        <v>513.8181818181819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0.023480909090909097</v>
      </c>
      <c r="O12" s="38">
        <f>COUNTIF(Vertices[Eigenvector Centrality],"&gt;= "&amp;N12)-COUNTIF(Vertices[Eigenvector Centrality],"&gt;="&amp;N13)</f>
        <v>2</v>
      </c>
      <c r="P12" s="37">
        <f t="shared" si="7"/>
        <v>2.835554727272728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196</v>
      </c>
      <c r="B13" s="34">
        <v>34</v>
      </c>
      <c r="D13" s="32">
        <f t="shared" si="1"/>
        <v>0</v>
      </c>
      <c r="E13" s="3">
        <f>COUNTIF(Vertices[Degree],"&gt;= "&amp;D13)-COUNTIF(Vertices[Degree],"&gt;="&amp;D14)</f>
        <v>0</v>
      </c>
      <c r="F13" s="39">
        <f t="shared" si="2"/>
        <v>3.8000000000000007</v>
      </c>
      <c r="G13" s="40">
        <f>COUNTIF(Vertices[In-Degree],"&gt;= "&amp;F13)-COUNTIF(Vertices[In-Degree],"&gt;="&amp;F14)</f>
        <v>0</v>
      </c>
      <c r="H13" s="39">
        <f t="shared" si="3"/>
        <v>6.400000000000001</v>
      </c>
      <c r="I13" s="40">
        <f>COUNTIF(Vertices[Out-Degree],"&gt;= "&amp;H13)-COUNTIF(Vertices[Out-Degree],"&gt;="&amp;H14)</f>
        <v>0</v>
      </c>
      <c r="J13" s="39">
        <f t="shared" si="4"/>
        <v>565.2</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0.025829000000000008</v>
      </c>
      <c r="O13" s="40">
        <f>COUNTIF(Vertices[Eigenvector Centrality],"&gt;= "&amp;N13)-COUNTIF(Vertices[Eigenvector Centrality],"&gt;="&amp;N14)</f>
        <v>6</v>
      </c>
      <c r="P13" s="39">
        <f t="shared" si="7"/>
        <v>3.073044800000001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311</v>
      </c>
      <c r="B14" s="34">
        <v>66</v>
      </c>
      <c r="D14" s="32">
        <f t="shared" si="1"/>
        <v>0</v>
      </c>
      <c r="E14" s="3">
        <f>COUNTIF(Vertices[Degree],"&gt;= "&amp;D14)-COUNTIF(Vertices[Degree],"&gt;="&amp;D15)</f>
        <v>0</v>
      </c>
      <c r="F14" s="37">
        <f t="shared" si="2"/>
        <v>4.145454545454546</v>
      </c>
      <c r="G14" s="38">
        <f>COUNTIF(Vertices[In-Degree],"&gt;= "&amp;F14)-COUNTIF(Vertices[In-Degree],"&gt;="&amp;F15)</f>
        <v>0</v>
      </c>
      <c r="H14" s="37">
        <f t="shared" si="3"/>
        <v>6.981818181818183</v>
      </c>
      <c r="I14" s="38">
        <f>COUNTIF(Vertices[Out-Degree],"&gt;= "&amp;H14)-COUNTIF(Vertices[Out-Degree],"&gt;="&amp;H15)</f>
        <v>0</v>
      </c>
      <c r="J14" s="37">
        <f t="shared" si="4"/>
        <v>616.5818181818182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0.02817709090909092</v>
      </c>
      <c r="O14" s="38">
        <f>COUNTIF(Vertices[Eigenvector Centrality],"&gt;= "&amp;N14)-COUNTIF(Vertices[Eigenvector Centrality],"&gt;="&amp;N15)</f>
        <v>0</v>
      </c>
      <c r="P14" s="37">
        <f t="shared" si="7"/>
        <v>3.3105348727272736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312</v>
      </c>
      <c r="B15" s="34">
        <v>9</v>
      </c>
      <c r="D15" s="32">
        <f t="shared" si="1"/>
        <v>0</v>
      </c>
      <c r="E15" s="3">
        <f>COUNTIF(Vertices[Degree],"&gt;= "&amp;D15)-COUNTIF(Vertices[Degree],"&gt;="&amp;D16)</f>
        <v>0</v>
      </c>
      <c r="F15" s="39">
        <f t="shared" si="2"/>
        <v>4.490909090909092</v>
      </c>
      <c r="G15" s="40">
        <f>COUNTIF(Vertices[In-Degree],"&gt;= "&amp;F15)-COUNTIF(Vertices[In-Degree],"&gt;="&amp;F16)</f>
        <v>0</v>
      </c>
      <c r="H15" s="39">
        <f t="shared" si="3"/>
        <v>7.563636363636365</v>
      </c>
      <c r="I15" s="40">
        <f>COUNTIF(Vertices[Out-Degree],"&gt;= "&amp;H15)-COUNTIF(Vertices[Out-Degree],"&gt;="&amp;H16)</f>
        <v>0</v>
      </c>
      <c r="J15" s="39">
        <f t="shared" si="4"/>
        <v>667.9636363636364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0.03052518181818183</v>
      </c>
      <c r="O15" s="40">
        <f>COUNTIF(Vertices[Eigenvector Centrality],"&gt;= "&amp;N15)-COUNTIF(Vertices[Eigenvector Centrality],"&gt;="&amp;N16)</f>
        <v>0</v>
      </c>
      <c r="P15" s="39">
        <f t="shared" si="7"/>
        <v>3.5480249454545465</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118"/>
      <c r="B16" s="118"/>
      <c r="D16" s="32">
        <f t="shared" si="1"/>
        <v>0</v>
      </c>
      <c r="E16" s="3">
        <f>COUNTIF(Vertices[Degree],"&gt;= "&amp;D16)-COUNTIF(Vertices[Degree],"&gt;="&amp;D17)</f>
        <v>0</v>
      </c>
      <c r="F16" s="37">
        <f t="shared" si="2"/>
        <v>4.836363636363638</v>
      </c>
      <c r="G16" s="38">
        <f>COUNTIF(Vertices[In-Degree],"&gt;= "&amp;F16)-COUNTIF(Vertices[In-Degree],"&gt;="&amp;F17)</f>
        <v>0</v>
      </c>
      <c r="H16" s="37">
        <f t="shared" si="3"/>
        <v>8.145454545454546</v>
      </c>
      <c r="I16" s="38">
        <f>COUNTIF(Vertices[Out-Degree],"&gt;= "&amp;H16)-COUNTIF(Vertices[Out-Degree],"&gt;="&amp;H17)</f>
        <v>0</v>
      </c>
      <c r="J16" s="37">
        <f t="shared" si="4"/>
        <v>719.3454545454546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0.03287327272727274</v>
      </c>
      <c r="O16" s="38">
        <f>COUNTIF(Vertices[Eigenvector Centrality],"&gt;= "&amp;N16)-COUNTIF(Vertices[Eigenvector Centrality],"&gt;="&amp;N17)</f>
        <v>1</v>
      </c>
      <c r="P16" s="37">
        <f t="shared" si="7"/>
        <v>3.7855150181818193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34</v>
      </c>
      <c r="D17" s="32">
        <f t="shared" si="1"/>
        <v>0</v>
      </c>
      <c r="E17" s="3">
        <f>COUNTIF(Vertices[Degree],"&gt;= "&amp;D17)-COUNTIF(Vertices[Degree],"&gt;="&amp;D18)</f>
        <v>0</v>
      </c>
      <c r="F17" s="39">
        <f t="shared" si="2"/>
        <v>5.181818181818183</v>
      </c>
      <c r="G17" s="40">
        <f>COUNTIF(Vertices[In-Degree],"&gt;= "&amp;F17)-COUNTIF(Vertices[In-Degree],"&gt;="&amp;F18)</f>
        <v>0</v>
      </c>
      <c r="H17" s="39">
        <f t="shared" si="3"/>
        <v>8.727272727272728</v>
      </c>
      <c r="I17" s="40">
        <f>COUNTIF(Vertices[Out-Degree],"&gt;= "&amp;H17)-COUNTIF(Vertices[Out-Degree],"&gt;="&amp;H18)</f>
        <v>0</v>
      </c>
      <c r="J17" s="39">
        <f t="shared" si="4"/>
        <v>770.7272727272727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0.03522136363636365</v>
      </c>
      <c r="O17" s="40">
        <f>COUNTIF(Vertices[Eigenvector Centrality],"&gt;= "&amp;N17)-COUNTIF(Vertices[Eigenvector Centrality],"&gt;="&amp;N18)</f>
        <v>0</v>
      </c>
      <c r="P17" s="39">
        <f t="shared" si="7"/>
        <v>4.023005090909092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118"/>
      <c r="B18" s="118"/>
      <c r="D18" s="32">
        <f t="shared" si="1"/>
        <v>0</v>
      </c>
      <c r="E18" s="3">
        <f>COUNTIF(Vertices[Degree],"&gt;= "&amp;D18)-COUNTIF(Vertices[Degree],"&gt;="&amp;D19)</f>
        <v>0</v>
      </c>
      <c r="F18" s="37">
        <f t="shared" si="2"/>
        <v>5.527272727272729</v>
      </c>
      <c r="G18" s="38">
        <f>COUNTIF(Vertices[In-Degree],"&gt;= "&amp;F18)-COUNTIF(Vertices[In-Degree],"&gt;="&amp;F19)</f>
        <v>0</v>
      </c>
      <c r="H18" s="37">
        <f t="shared" si="3"/>
        <v>9.30909090909091</v>
      </c>
      <c r="I18" s="38">
        <f>COUNTIF(Vertices[Out-Degree],"&gt;= "&amp;H18)-COUNTIF(Vertices[Out-Degree],"&gt;="&amp;H19)</f>
        <v>0</v>
      </c>
      <c r="J18" s="37">
        <f t="shared" si="4"/>
        <v>822.1090909090909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0.03756945454545456</v>
      </c>
      <c r="O18" s="38">
        <f>COUNTIF(Vertices[Eigenvector Centrality],"&gt;= "&amp;N18)-COUNTIF(Vertices[Eigenvector Centrality],"&gt;="&amp;N19)</f>
        <v>0</v>
      </c>
      <c r="P18" s="37">
        <f t="shared" si="7"/>
        <v>4.260495163636365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0.21333333333333335</v>
      </c>
      <c r="D19" s="32">
        <f t="shared" si="1"/>
        <v>0</v>
      </c>
      <c r="E19" s="3">
        <f>COUNTIF(Vertices[Degree],"&gt;= "&amp;D19)-COUNTIF(Vertices[Degree],"&gt;="&amp;D20)</f>
        <v>0</v>
      </c>
      <c r="F19" s="39">
        <f t="shared" si="2"/>
        <v>5.872727272727275</v>
      </c>
      <c r="G19" s="40">
        <f>COUNTIF(Vertices[In-Degree],"&gt;= "&amp;F19)-COUNTIF(Vertices[In-Degree],"&gt;="&amp;F20)</f>
        <v>0</v>
      </c>
      <c r="H19" s="39">
        <f t="shared" si="3"/>
        <v>9.890909090909092</v>
      </c>
      <c r="I19" s="40">
        <f>COUNTIF(Vertices[Out-Degree],"&gt;= "&amp;H19)-COUNTIF(Vertices[Out-Degree],"&gt;="&amp;H20)</f>
        <v>0</v>
      </c>
      <c r="J19" s="39">
        <f t="shared" si="4"/>
        <v>873.4909090909091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0.03991754545454547</v>
      </c>
      <c r="O19" s="40">
        <f>COUNTIF(Vertices[Eigenvector Centrality],"&gt;= "&amp;N19)-COUNTIF(Vertices[Eigenvector Centrality],"&gt;="&amp;N20)</f>
        <v>0</v>
      </c>
      <c r="P19" s="39">
        <f t="shared" si="7"/>
        <v>4.497985236363637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0.3516483516483517</v>
      </c>
      <c r="D20" s="32">
        <f t="shared" si="1"/>
        <v>0</v>
      </c>
      <c r="E20" s="3">
        <f>COUNTIF(Vertices[Degree],"&gt;= "&amp;D20)-COUNTIF(Vertices[Degree],"&gt;="&amp;D21)</f>
        <v>0</v>
      </c>
      <c r="F20" s="37">
        <f t="shared" si="2"/>
        <v>6.2181818181818205</v>
      </c>
      <c r="G20" s="38">
        <f>COUNTIF(Vertices[In-Degree],"&gt;= "&amp;F20)-COUNTIF(Vertices[In-Degree],"&gt;="&amp;F21)</f>
        <v>0</v>
      </c>
      <c r="H20" s="37">
        <f t="shared" si="3"/>
        <v>10.472727272727274</v>
      </c>
      <c r="I20" s="38">
        <f>COUNTIF(Vertices[Out-Degree],"&gt;= "&amp;H20)-COUNTIF(Vertices[Out-Degree],"&gt;="&amp;H21)</f>
        <v>0</v>
      </c>
      <c r="J20" s="37">
        <f t="shared" si="4"/>
        <v>924.8727272727273</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0.04226563636363638</v>
      </c>
      <c r="O20" s="38">
        <f>COUNTIF(Vertices[Eigenvector Centrality],"&gt;= "&amp;N20)-COUNTIF(Vertices[Eigenvector Centrality],"&gt;="&amp;N21)</f>
        <v>0</v>
      </c>
      <c r="P20" s="37">
        <f t="shared" si="7"/>
        <v>4.735475309090909</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118"/>
      <c r="B21" s="118"/>
      <c r="D21" s="32">
        <f t="shared" si="1"/>
        <v>0</v>
      </c>
      <c r="E21" s="3">
        <f>COUNTIF(Vertices[Degree],"&gt;= "&amp;D21)-COUNTIF(Vertices[Degree],"&gt;="&amp;D22)</f>
        <v>0</v>
      </c>
      <c r="F21" s="39">
        <f t="shared" si="2"/>
        <v>6.563636363636366</v>
      </c>
      <c r="G21" s="40">
        <f>COUNTIF(Vertices[In-Degree],"&gt;= "&amp;F21)-COUNTIF(Vertices[In-Degree],"&gt;="&amp;F22)</f>
        <v>0</v>
      </c>
      <c r="H21" s="39">
        <f t="shared" si="3"/>
        <v>11.054545454545456</v>
      </c>
      <c r="I21" s="40">
        <f>COUNTIF(Vertices[Out-Degree],"&gt;= "&amp;H21)-COUNTIF(Vertices[Out-Degree],"&gt;="&amp;H22)</f>
        <v>0</v>
      </c>
      <c r="J21" s="39">
        <f t="shared" si="4"/>
        <v>976.2545454545455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0.04461372727272729</v>
      </c>
      <c r="O21" s="40">
        <f>COUNTIF(Vertices[Eigenvector Centrality],"&gt;= "&amp;N21)-COUNTIF(Vertices[Eigenvector Centrality],"&gt;="&amp;N22)</f>
        <v>0</v>
      </c>
      <c r="P21" s="39">
        <f t="shared" si="7"/>
        <v>4.972965381818182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11</v>
      </c>
      <c r="D22" s="32">
        <f t="shared" si="1"/>
        <v>0</v>
      </c>
      <c r="E22" s="3">
        <f>COUNTIF(Vertices[Degree],"&gt;= "&amp;D22)-COUNTIF(Vertices[Degree],"&gt;="&amp;D23)</f>
        <v>0</v>
      </c>
      <c r="F22" s="37">
        <f t="shared" si="2"/>
        <v>6.909090909090912</v>
      </c>
      <c r="G22" s="38">
        <f>COUNTIF(Vertices[In-Degree],"&gt;= "&amp;F22)-COUNTIF(Vertices[In-Degree],"&gt;="&amp;F23)</f>
        <v>0</v>
      </c>
      <c r="H22" s="37">
        <f t="shared" si="3"/>
        <v>11.636363636363638</v>
      </c>
      <c r="I22" s="38">
        <f>COUNTIF(Vertices[Out-Degree],"&gt;= "&amp;H22)-COUNTIF(Vertices[Out-Degree],"&gt;="&amp;H23)</f>
        <v>0</v>
      </c>
      <c r="J22" s="37">
        <f t="shared" si="4"/>
        <v>1027.6363636363637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0.0469618181818182</v>
      </c>
      <c r="O22" s="38">
        <f>COUNTIF(Vertices[Eigenvector Centrality],"&gt;= "&amp;N22)-COUNTIF(Vertices[Eigenvector Centrality],"&gt;="&amp;N23)</f>
        <v>0</v>
      </c>
      <c r="P22" s="37">
        <f t="shared" si="7"/>
        <v>5.210455454545454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4</v>
      </c>
      <c r="D23" s="32">
        <f t="shared" si="1"/>
        <v>0</v>
      </c>
      <c r="E23" s="3">
        <f>COUNTIF(Vertices[Degree],"&gt;= "&amp;D23)-COUNTIF(Vertices[Degree],"&gt;="&amp;D24)</f>
        <v>0</v>
      </c>
      <c r="F23" s="39">
        <f t="shared" si="2"/>
        <v>7.2545454545454575</v>
      </c>
      <c r="G23" s="40">
        <f>COUNTIF(Vertices[In-Degree],"&gt;= "&amp;F23)-COUNTIF(Vertices[In-Degree],"&gt;="&amp;F24)</f>
        <v>0</v>
      </c>
      <c r="H23" s="39">
        <f t="shared" si="3"/>
        <v>12.21818181818182</v>
      </c>
      <c r="I23" s="40">
        <f>COUNTIF(Vertices[Out-Degree],"&gt;= "&amp;H23)-COUNTIF(Vertices[Out-Degree],"&gt;="&amp;H24)</f>
        <v>0</v>
      </c>
      <c r="J23" s="39">
        <f t="shared" si="4"/>
        <v>1079.018181818182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0.04930990909090911</v>
      </c>
      <c r="O23" s="40">
        <f>COUNTIF(Vertices[Eigenvector Centrality],"&gt;= "&amp;N23)-COUNTIF(Vertices[Eigenvector Centrality],"&gt;="&amp;N24)</f>
        <v>0</v>
      </c>
      <c r="P23" s="39">
        <f t="shared" si="7"/>
        <v>5.447945527272727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58</v>
      </c>
      <c r="D24" s="32">
        <f t="shared" si="1"/>
        <v>0</v>
      </c>
      <c r="E24" s="3">
        <f>COUNTIF(Vertices[Degree],"&gt;= "&amp;D24)-COUNTIF(Vertices[Degree],"&gt;="&amp;D25)</f>
        <v>0</v>
      </c>
      <c r="F24" s="37">
        <f t="shared" si="2"/>
        <v>7.600000000000003</v>
      </c>
      <c r="G24" s="38">
        <f>COUNTIF(Vertices[In-Degree],"&gt;= "&amp;F24)-COUNTIF(Vertices[In-Degree],"&gt;="&amp;F25)</f>
        <v>0</v>
      </c>
      <c r="H24" s="37">
        <f t="shared" si="3"/>
        <v>12.800000000000002</v>
      </c>
      <c r="I24" s="38">
        <f>COUNTIF(Vertices[Out-Degree],"&gt;= "&amp;H24)-COUNTIF(Vertices[Out-Degree],"&gt;="&amp;H25)</f>
        <v>0</v>
      </c>
      <c r="J24" s="37">
        <f t="shared" si="4"/>
        <v>1130.4000000000003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0.05165800000000002</v>
      </c>
      <c r="O24" s="38">
        <f>COUNTIF(Vertices[Eigenvector Centrality],"&gt;= "&amp;N24)-COUNTIF(Vertices[Eigenvector Centrality],"&gt;="&amp;N25)</f>
        <v>0</v>
      </c>
      <c r="P24" s="37">
        <f t="shared" si="7"/>
        <v>5.685435599999999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155</v>
      </c>
      <c r="B25" s="34">
        <v>137</v>
      </c>
      <c r="D25" s="32">
        <f t="shared" si="1"/>
        <v>0</v>
      </c>
      <c r="E25" s="3">
        <f>COUNTIF(Vertices[Degree],"&gt;= "&amp;D25)-COUNTIF(Vertices[Degree],"&gt;="&amp;D26)</f>
        <v>0</v>
      </c>
      <c r="F25" s="39">
        <f t="shared" si="2"/>
        <v>7.945454545454549</v>
      </c>
      <c r="G25" s="40">
        <f>COUNTIF(Vertices[In-Degree],"&gt;= "&amp;F25)-COUNTIF(Vertices[In-Degree],"&gt;="&amp;F26)</f>
        <v>0</v>
      </c>
      <c r="H25" s="39">
        <f t="shared" si="3"/>
        <v>13.381818181818184</v>
      </c>
      <c r="I25" s="40">
        <f>COUNTIF(Vertices[Out-Degree],"&gt;= "&amp;H25)-COUNTIF(Vertices[Out-Degree],"&gt;="&amp;H26)</f>
        <v>0</v>
      </c>
      <c r="J25" s="39">
        <f t="shared" si="4"/>
        <v>1181.7818181818186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0.054006090909090934</v>
      </c>
      <c r="O25" s="40">
        <f>COUNTIF(Vertices[Eigenvector Centrality],"&gt;= "&amp;N25)-COUNTIF(Vertices[Eigenvector Centrality],"&gt;="&amp;N26)</f>
        <v>0</v>
      </c>
      <c r="P25" s="39">
        <f t="shared" si="7"/>
        <v>5.922925672727271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18"/>
      <c r="B26" s="118"/>
      <c r="D26" s="32">
        <f t="shared" si="1"/>
        <v>0</v>
      </c>
      <c r="E26" s="3">
        <f>COUNTIF(Vertices[Degree],"&gt;= "&amp;D26)-COUNTIF(Vertices[Degree],"&gt;="&amp;D28)</f>
        <v>0</v>
      </c>
      <c r="F26" s="37">
        <f t="shared" si="2"/>
        <v>8.290909090909095</v>
      </c>
      <c r="G26" s="38">
        <f>COUNTIF(Vertices[In-Degree],"&gt;= "&amp;F26)-COUNTIF(Vertices[In-Degree],"&gt;="&amp;F28)</f>
        <v>0</v>
      </c>
      <c r="H26" s="37">
        <f t="shared" si="3"/>
        <v>13.963636363636367</v>
      </c>
      <c r="I26" s="38">
        <f>COUNTIF(Vertices[Out-Degree],"&gt;= "&amp;H26)-COUNTIF(Vertices[Out-Degree],"&gt;="&amp;H28)</f>
        <v>0</v>
      </c>
      <c r="J26" s="37">
        <f t="shared" si="4"/>
        <v>1233.163636363637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0.056354181818181845</v>
      </c>
      <c r="O26" s="38">
        <f>COUNTIF(Vertices[Eigenvector Centrality],"&gt;= "&amp;N26)-COUNTIF(Vertices[Eigenvector Centrality],"&gt;="&amp;N28)</f>
        <v>0</v>
      </c>
      <c r="P26" s="37">
        <f t="shared" si="7"/>
        <v>6.160415745454544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-1</v>
      </c>
      <c r="H27" s="62"/>
      <c r="I27" s="63">
        <f>COUNTIF(Vertices[Out-Degree],"&gt;= "&amp;H27)-COUNTIF(Vertices[Out-Degree],"&gt;="&amp;H28)</f>
        <v>-2</v>
      </c>
      <c r="J27" s="62"/>
      <c r="K27" s="63">
        <f>COUNTIF(Vertices[Betweenness Centrality],"&gt;= "&amp;J27)-COUNTIF(Vertices[Betweenness Centrality],"&gt;="&amp;J28)</f>
        <v>-2</v>
      </c>
      <c r="L27" s="62"/>
      <c r="M27" s="63">
        <f>COUNTIF(Vertices[Closeness Centrality],"&gt;= "&amp;L27)-COUNTIF(Vertices[Closeness Centrality],"&gt;="&amp;L28)</f>
        <v>-8</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-8</v>
      </c>
      <c r="T27" s="62"/>
      <c r="U27" s="63">
        <f ca="1">COUNTIF(Vertices[Clustering Coefficient],"&gt;= "&amp;T27)-COUNTIF(Vertices[Clustering Coefficient],"&gt;="&amp;T28)</f>
        <v>0</v>
      </c>
    </row>
    <row r="28" spans="1:21" ht="15">
      <c r="A28" s="34" t="s">
        <v>157</v>
      </c>
      <c r="B28" s="34">
        <v>2.415105</v>
      </c>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14.545454545454549</v>
      </c>
      <c r="I28" s="40">
        <f>COUNTIF(Vertices[Out-Degree],"&gt;= "&amp;H28)-COUNTIF(Vertices[Out-Degree],"&gt;="&amp;H40)</f>
        <v>0</v>
      </c>
      <c r="J28" s="39">
        <f>J26+($J$57-$J$2)/BinDivisor</f>
        <v>1284.5454545454552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0.058702272727272756</v>
      </c>
      <c r="O28" s="40">
        <f>COUNTIF(Vertices[Eigenvector Centrality],"&gt;= "&amp;N28)-COUNTIF(Vertices[Eigenvector Centrality],"&gt;="&amp;N40)</f>
        <v>0</v>
      </c>
      <c r="P28" s="39">
        <f>P26+($P$57-$P$2)/BinDivisor</f>
        <v>6.397905818181816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18"/>
      <c r="B29" s="118"/>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0.015151515151515152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1479</v>
      </c>
      <c r="B31" s="34">
        <v>0.352721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18"/>
      <c r="B32" s="118"/>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1480</v>
      </c>
      <c r="B33" s="34" t="s">
        <v>1481</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-2</v>
      </c>
      <c r="J38" s="62"/>
      <c r="K38" s="63">
        <f>COUNTIF(Vertices[Betweenness Centrality],"&gt;= "&amp;J38)-COUNTIF(Vertices[Betweenness Centrality],"&gt;="&amp;J40)</f>
        <v>-2</v>
      </c>
      <c r="L38" s="62"/>
      <c r="M38" s="63">
        <f>COUNTIF(Vertices[Closeness Centrality],"&gt;= "&amp;L38)-COUNTIF(Vertices[Closeness Centrality],"&gt;="&amp;L40)</f>
        <v>-8</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-8</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-2</v>
      </c>
      <c r="J39" s="62"/>
      <c r="K39" s="63">
        <f>COUNTIF(Vertices[Betweenness Centrality],"&gt;= "&amp;J39)-COUNTIF(Vertices[Betweenness Centrality],"&gt;="&amp;J40)</f>
        <v>-2</v>
      </c>
      <c r="L39" s="62"/>
      <c r="M39" s="63">
        <f>COUNTIF(Vertices[Closeness Centrality],"&gt;= "&amp;L39)-COUNTIF(Vertices[Closeness Centrality],"&gt;="&amp;L40)</f>
        <v>-8</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-8</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8.981818181818186</v>
      </c>
      <c r="G40" s="38">
        <f>COUNTIF(Vertices[In-Degree],"&gt;= "&amp;F40)-COUNTIF(Vertices[In-Degree],"&gt;="&amp;F41)</f>
        <v>0</v>
      </c>
      <c r="H40" s="37">
        <f>H28+($H$57-$H$2)/BinDivisor</f>
        <v>15.12727272727273</v>
      </c>
      <c r="I40" s="38">
        <f>COUNTIF(Vertices[Out-Degree],"&gt;= "&amp;H40)-COUNTIF(Vertices[Out-Degree],"&gt;="&amp;H41)</f>
        <v>0</v>
      </c>
      <c r="J40" s="37">
        <f>J28+($J$57-$J$2)/BinDivisor</f>
        <v>1335.9272727272735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0.061050363636363666</v>
      </c>
      <c r="O40" s="38">
        <f>COUNTIF(Vertices[Eigenvector Centrality],"&gt;= "&amp;N40)-COUNTIF(Vertices[Eigenvector Centrality],"&gt;="&amp;N41)</f>
        <v>0</v>
      </c>
      <c r="P40" s="37">
        <f>P28+($P$57-$P$2)/BinDivisor</f>
        <v>6.635395890909089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15.709090909090913</v>
      </c>
      <c r="I41" s="40">
        <f>COUNTIF(Vertices[Out-Degree],"&gt;= "&amp;H41)-COUNTIF(Vertices[Out-Degree],"&gt;="&amp;H42)</f>
        <v>0</v>
      </c>
      <c r="J41" s="39">
        <f aca="true" t="shared" si="13" ref="J41:J56">J40+($J$57-$J$2)/BinDivisor</f>
        <v>1387.3090909090918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0.06339845454545458</v>
      </c>
      <c r="O41" s="40">
        <f>COUNTIF(Vertices[Eigenvector Centrality],"&gt;= "&amp;N41)-COUNTIF(Vertices[Eigenvector Centrality],"&gt;="&amp;N42)</f>
        <v>0</v>
      </c>
      <c r="P41" s="39">
        <f aca="true" t="shared" si="16" ref="P41:P56">P40+($P$57-$P$2)/BinDivisor</f>
        <v>6.872885963636361</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9.672727272727277</v>
      </c>
      <c r="G42" s="38">
        <f>COUNTIF(Vertices[In-Degree],"&gt;= "&amp;F42)-COUNTIF(Vertices[In-Degree],"&gt;="&amp;F43)</f>
        <v>0</v>
      </c>
      <c r="H42" s="37">
        <f t="shared" si="12"/>
        <v>16.290909090909093</v>
      </c>
      <c r="I42" s="38">
        <f>COUNTIF(Vertices[Out-Degree],"&gt;= "&amp;H42)-COUNTIF(Vertices[Out-Degree],"&gt;="&amp;H43)</f>
        <v>0</v>
      </c>
      <c r="J42" s="37">
        <f t="shared" si="13"/>
        <v>1438.69090909091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0.06574654545454549</v>
      </c>
      <c r="O42" s="38">
        <f>COUNTIF(Vertices[Eigenvector Centrality],"&gt;= "&amp;N42)-COUNTIF(Vertices[Eigenvector Centrality],"&gt;="&amp;N43)</f>
        <v>0</v>
      </c>
      <c r="P42" s="37">
        <f t="shared" si="16"/>
        <v>7.1103760363636335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10.018181818181823</v>
      </c>
      <c r="G43" s="40">
        <f>COUNTIF(Vertices[In-Degree],"&gt;= "&amp;F43)-COUNTIF(Vertices[In-Degree],"&gt;="&amp;F44)</f>
        <v>0</v>
      </c>
      <c r="H43" s="39">
        <f t="shared" si="12"/>
        <v>16.872727272727275</v>
      </c>
      <c r="I43" s="40">
        <f>COUNTIF(Vertices[Out-Degree],"&gt;= "&amp;H43)-COUNTIF(Vertices[Out-Degree],"&gt;="&amp;H44)</f>
        <v>0</v>
      </c>
      <c r="J43" s="39">
        <f t="shared" si="13"/>
        <v>1490.0727272727283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0.0680946363636364</v>
      </c>
      <c r="O43" s="40">
        <f>COUNTIF(Vertices[Eigenvector Centrality],"&gt;= "&amp;N43)-COUNTIF(Vertices[Eigenvector Centrality],"&gt;="&amp;N44)</f>
        <v>0</v>
      </c>
      <c r="P43" s="39">
        <f t="shared" si="16"/>
        <v>7.347866109090906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10.363636363636369</v>
      </c>
      <c r="G44" s="38">
        <f>COUNTIF(Vertices[In-Degree],"&gt;= "&amp;F44)-COUNTIF(Vertices[In-Degree],"&gt;="&amp;F45)</f>
        <v>0</v>
      </c>
      <c r="H44" s="37">
        <f t="shared" si="12"/>
        <v>17.454545454545457</v>
      </c>
      <c r="I44" s="38">
        <f>COUNTIF(Vertices[Out-Degree],"&gt;= "&amp;H44)-COUNTIF(Vertices[Out-Degree],"&gt;="&amp;H45)</f>
        <v>0</v>
      </c>
      <c r="J44" s="37">
        <f t="shared" si="13"/>
        <v>1541.4545454545466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0.07044272727272731</v>
      </c>
      <c r="O44" s="38">
        <f>COUNTIF(Vertices[Eigenvector Centrality],"&gt;= "&amp;N44)-COUNTIF(Vertices[Eigenvector Centrality],"&gt;="&amp;N45)</f>
        <v>0</v>
      </c>
      <c r="P44" s="37">
        <f t="shared" si="16"/>
        <v>7.585356181818178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10.709090909090914</v>
      </c>
      <c r="G45" s="40">
        <f>COUNTIF(Vertices[In-Degree],"&gt;= "&amp;F45)-COUNTIF(Vertices[In-Degree],"&gt;="&amp;F46)</f>
        <v>0</v>
      </c>
      <c r="H45" s="39">
        <f t="shared" si="12"/>
        <v>18.03636363636364</v>
      </c>
      <c r="I45" s="40">
        <f>COUNTIF(Vertices[Out-Degree],"&gt;= "&amp;H45)-COUNTIF(Vertices[Out-Degree],"&gt;="&amp;H46)</f>
        <v>0</v>
      </c>
      <c r="J45" s="39">
        <f t="shared" si="13"/>
        <v>1592.836363636365</v>
      </c>
      <c r="K45" s="40">
        <f>COUNTIF(Vertices[Betweenness Centrality],"&gt;= "&amp;J45)-COUNTIF(Vertices[Betweenness Centrality],"&gt;="&amp;J46)</f>
        <v>1</v>
      </c>
      <c r="L45" s="39">
        <f t="shared" si="14"/>
        <v>0.5636363636363637</v>
      </c>
      <c r="M45" s="40">
        <f>COUNTIF(Vertices[Closeness Centrality],"&gt;= "&amp;L45)-COUNTIF(Vertices[Closeness Centrality],"&gt;="&amp;L46)</f>
        <v>0</v>
      </c>
      <c r="N45" s="39">
        <f t="shared" si="15"/>
        <v>0.07279081818181822</v>
      </c>
      <c r="O45" s="40">
        <f>COUNTIF(Vertices[Eigenvector Centrality],"&gt;= "&amp;N45)-COUNTIF(Vertices[Eigenvector Centrality],"&gt;="&amp;N46)</f>
        <v>0</v>
      </c>
      <c r="P45" s="39">
        <f t="shared" si="16"/>
        <v>7.822846254545451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11.05454545454546</v>
      </c>
      <c r="G46" s="38">
        <f>COUNTIF(Vertices[In-Degree],"&gt;= "&amp;F46)-COUNTIF(Vertices[In-Degree],"&gt;="&amp;F47)</f>
        <v>0</v>
      </c>
      <c r="H46" s="37">
        <f t="shared" si="12"/>
        <v>18.61818181818182</v>
      </c>
      <c r="I46" s="38">
        <f>COUNTIF(Vertices[Out-Degree],"&gt;= "&amp;H46)-COUNTIF(Vertices[Out-Degree],"&gt;="&amp;H47)</f>
        <v>1</v>
      </c>
      <c r="J46" s="37">
        <f t="shared" si="13"/>
        <v>1644.2181818181832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0.07513890909090913</v>
      </c>
      <c r="O46" s="38">
        <f>COUNTIF(Vertices[Eigenvector Centrality],"&gt;= "&amp;N46)-COUNTIF(Vertices[Eigenvector Centrality],"&gt;="&amp;N47)</f>
        <v>0</v>
      </c>
      <c r="P46" s="37">
        <f t="shared" si="16"/>
        <v>8.060336327272724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11.400000000000006</v>
      </c>
      <c r="G47" s="40">
        <f>COUNTIF(Vertices[In-Degree],"&gt;= "&amp;F47)-COUNTIF(Vertices[In-Degree],"&gt;="&amp;F48)</f>
        <v>0</v>
      </c>
      <c r="H47" s="39">
        <f t="shared" si="12"/>
        <v>19.200000000000003</v>
      </c>
      <c r="I47" s="40">
        <f>COUNTIF(Vertices[Out-Degree],"&gt;= "&amp;H47)-COUNTIF(Vertices[Out-Degree],"&gt;="&amp;H48)</f>
        <v>0</v>
      </c>
      <c r="J47" s="39">
        <f t="shared" si="13"/>
        <v>1695.6000000000015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0.07748700000000004</v>
      </c>
      <c r="O47" s="40">
        <f>COUNTIF(Vertices[Eigenvector Centrality],"&gt;= "&amp;N47)-COUNTIF(Vertices[Eigenvector Centrality],"&gt;="&amp;N48)</f>
        <v>0</v>
      </c>
      <c r="P47" s="39">
        <f t="shared" si="16"/>
        <v>8.297826399999996</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11.745454545454551</v>
      </c>
      <c r="G48" s="38">
        <f>COUNTIF(Vertices[In-Degree],"&gt;= "&amp;F48)-COUNTIF(Vertices[In-Degree],"&gt;="&amp;F49)</f>
        <v>0</v>
      </c>
      <c r="H48" s="37">
        <f t="shared" si="12"/>
        <v>19.781818181818185</v>
      </c>
      <c r="I48" s="38">
        <f>COUNTIF(Vertices[Out-Degree],"&gt;= "&amp;H48)-COUNTIF(Vertices[Out-Degree],"&gt;="&amp;H49)</f>
        <v>0</v>
      </c>
      <c r="J48" s="37">
        <f t="shared" si="13"/>
        <v>1746.9818181818198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0.07983509090909095</v>
      </c>
      <c r="O48" s="38">
        <f>COUNTIF(Vertices[Eigenvector Centrality],"&gt;= "&amp;N48)-COUNTIF(Vertices[Eigenvector Centrality],"&gt;="&amp;N49)</f>
        <v>0</v>
      </c>
      <c r="P48" s="37">
        <f t="shared" si="16"/>
        <v>8.535316472727269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12.090909090909097</v>
      </c>
      <c r="G49" s="40">
        <f>COUNTIF(Vertices[In-Degree],"&gt;= "&amp;F49)-COUNTIF(Vertices[In-Degree],"&gt;="&amp;F50)</f>
        <v>0</v>
      </c>
      <c r="H49" s="39">
        <f t="shared" si="12"/>
        <v>20.363636363636367</v>
      </c>
      <c r="I49" s="40">
        <f>COUNTIF(Vertices[Out-Degree],"&gt;= "&amp;H49)-COUNTIF(Vertices[Out-Degree],"&gt;="&amp;H50)</f>
        <v>0</v>
      </c>
      <c r="J49" s="39">
        <f t="shared" si="13"/>
        <v>1798.363636363638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0.08218318181818186</v>
      </c>
      <c r="O49" s="40">
        <f>COUNTIF(Vertices[Eigenvector Centrality],"&gt;= "&amp;N49)-COUNTIF(Vertices[Eigenvector Centrality],"&gt;="&amp;N50)</f>
        <v>0</v>
      </c>
      <c r="P49" s="39">
        <f t="shared" si="16"/>
        <v>8.772806545454541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12.436363636363643</v>
      </c>
      <c r="G50" s="38">
        <f>COUNTIF(Vertices[In-Degree],"&gt;= "&amp;F50)-COUNTIF(Vertices[In-Degree],"&gt;="&amp;F51)</f>
        <v>0</v>
      </c>
      <c r="H50" s="37">
        <f t="shared" si="12"/>
        <v>20.94545454545455</v>
      </c>
      <c r="I50" s="38">
        <f>COUNTIF(Vertices[Out-Degree],"&gt;= "&amp;H50)-COUNTIF(Vertices[Out-Degree],"&gt;="&amp;H51)</f>
        <v>0</v>
      </c>
      <c r="J50" s="37">
        <f t="shared" si="13"/>
        <v>1849.7454545454564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0.08453127272727277</v>
      </c>
      <c r="O50" s="38">
        <f>COUNTIF(Vertices[Eigenvector Centrality],"&gt;= "&amp;N50)-COUNTIF(Vertices[Eigenvector Centrality],"&gt;="&amp;N51)</f>
        <v>0</v>
      </c>
      <c r="P50" s="37">
        <f t="shared" si="16"/>
        <v>9.010296618181814</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12.781818181818188</v>
      </c>
      <c r="G51" s="40">
        <f>COUNTIF(Vertices[In-Degree],"&gt;= "&amp;F51)-COUNTIF(Vertices[In-Degree],"&gt;="&amp;F52)</f>
        <v>0</v>
      </c>
      <c r="H51" s="39">
        <f t="shared" si="12"/>
        <v>21.52727272727273</v>
      </c>
      <c r="I51" s="40">
        <f>COUNTIF(Vertices[Out-Degree],"&gt;= "&amp;H51)-COUNTIF(Vertices[Out-Degree],"&gt;="&amp;H52)</f>
        <v>0</v>
      </c>
      <c r="J51" s="39">
        <f t="shared" si="13"/>
        <v>1901.1272727272747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0.08687936363636369</v>
      </c>
      <c r="O51" s="40">
        <f>COUNTIF(Vertices[Eigenvector Centrality],"&gt;= "&amp;N51)-COUNTIF(Vertices[Eigenvector Centrality],"&gt;="&amp;N52)</f>
        <v>0</v>
      </c>
      <c r="P51" s="39">
        <f t="shared" si="16"/>
        <v>9.247786690909086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13.127272727272734</v>
      </c>
      <c r="G52" s="38">
        <f>COUNTIF(Vertices[In-Degree],"&gt;= "&amp;F52)-COUNTIF(Vertices[In-Degree],"&gt;="&amp;F53)</f>
        <v>0</v>
      </c>
      <c r="H52" s="37">
        <f t="shared" si="12"/>
        <v>22.109090909090913</v>
      </c>
      <c r="I52" s="38">
        <f>COUNTIF(Vertices[Out-Degree],"&gt;= "&amp;H52)-COUNTIF(Vertices[Out-Degree],"&gt;="&amp;H53)</f>
        <v>0</v>
      </c>
      <c r="J52" s="37">
        <f t="shared" si="13"/>
        <v>1952.509090909093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0.0892274545454546</v>
      </c>
      <c r="O52" s="38">
        <f>COUNTIF(Vertices[Eigenvector Centrality],"&gt;= "&amp;N52)-COUNTIF(Vertices[Eigenvector Centrality],"&gt;="&amp;N53)</f>
        <v>0</v>
      </c>
      <c r="P52" s="37">
        <f t="shared" si="16"/>
        <v>9.485276763636358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22.690909090909095</v>
      </c>
      <c r="I53" s="40">
        <f>COUNTIF(Vertices[Out-Degree],"&gt;= "&amp;H53)-COUNTIF(Vertices[Out-Degree],"&gt;="&amp;H54)</f>
        <v>0</v>
      </c>
      <c r="J53" s="39">
        <f t="shared" si="13"/>
        <v>2003.8909090909112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0.0915755454545455</v>
      </c>
      <c r="O53" s="40">
        <f>COUNTIF(Vertices[Eigenvector Centrality],"&gt;= "&amp;N53)-COUNTIF(Vertices[Eigenvector Centrality],"&gt;="&amp;N54)</f>
        <v>0</v>
      </c>
      <c r="P53" s="39">
        <f t="shared" si="16"/>
        <v>9.72276683636363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23.272727272727277</v>
      </c>
      <c r="I54" s="38">
        <f>COUNTIF(Vertices[Out-Degree],"&gt;= "&amp;H54)-COUNTIF(Vertices[Out-Degree],"&gt;="&amp;H55)</f>
        <v>0</v>
      </c>
      <c r="J54" s="37">
        <f t="shared" si="13"/>
        <v>2055.2727272727293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0.09392363636363642</v>
      </c>
      <c r="O54" s="38">
        <f>COUNTIF(Vertices[Eigenvector Centrality],"&gt;= "&amp;N54)-COUNTIF(Vertices[Eigenvector Centrality],"&gt;="&amp;N55)</f>
        <v>0</v>
      </c>
      <c r="P54" s="37">
        <f t="shared" si="16"/>
        <v>9.960256909090903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14.163636363636371</v>
      </c>
      <c r="G55" s="40">
        <f>COUNTIF(Vertices[In-Degree],"&gt;= "&amp;F55)-COUNTIF(Vertices[In-Degree],"&gt;="&amp;F56)</f>
        <v>0</v>
      </c>
      <c r="H55" s="39">
        <f t="shared" si="12"/>
        <v>23.85454545454546</v>
      </c>
      <c r="I55" s="40">
        <f>COUNTIF(Vertices[Out-Degree],"&gt;= "&amp;H55)-COUNTIF(Vertices[Out-Degree],"&gt;="&amp;H56)</f>
        <v>0</v>
      </c>
      <c r="J55" s="39">
        <f t="shared" si="13"/>
        <v>2106.6545454545476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0.09627172727272733</v>
      </c>
      <c r="O55" s="40">
        <f>COUNTIF(Vertices[Eigenvector Centrality],"&gt;= "&amp;N55)-COUNTIF(Vertices[Eigenvector Centrality],"&gt;="&amp;N56)</f>
        <v>0</v>
      </c>
      <c r="P55" s="39">
        <f t="shared" si="16"/>
        <v>10.197746981818176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14.509090909090917</v>
      </c>
      <c r="G56" s="38">
        <f>COUNTIF(Vertices[In-Degree],"&gt;= "&amp;F56)-COUNTIF(Vertices[In-Degree],"&gt;="&amp;F57)</f>
        <v>0</v>
      </c>
      <c r="H56" s="37">
        <f t="shared" si="12"/>
        <v>24.43636363636364</v>
      </c>
      <c r="I56" s="38">
        <f>COUNTIF(Vertices[Out-Degree],"&gt;= "&amp;H56)-COUNTIF(Vertices[Out-Degree],"&gt;="&amp;H57)</f>
        <v>0</v>
      </c>
      <c r="J56" s="37">
        <f t="shared" si="13"/>
        <v>2158.036363636366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0.09861981818181824</v>
      </c>
      <c r="O56" s="38">
        <f>COUNTIF(Vertices[Eigenvector Centrality],"&gt;= "&amp;N56)-COUNTIF(Vertices[Eigenvector Centrality],"&gt;="&amp;N57)</f>
        <v>0</v>
      </c>
      <c r="P56" s="37">
        <f t="shared" si="16"/>
        <v>10.435237054545448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19</v>
      </c>
      <c r="G57" s="42">
        <f>COUNTIF(Vertices[In-Degree],"&gt;= "&amp;F57)-COUNTIF(Vertices[In-Degree],"&gt;="&amp;F58)</f>
        <v>1</v>
      </c>
      <c r="H57" s="41">
        <f>MAX(Vertices[Out-Degree])</f>
        <v>32</v>
      </c>
      <c r="I57" s="42">
        <f>COUNTIF(Vertices[Out-Degree],"&gt;= "&amp;H57)-COUNTIF(Vertices[Out-Degree],"&gt;="&amp;H58)</f>
        <v>1</v>
      </c>
      <c r="J57" s="41">
        <f>MAX(Vertices[Betweenness Centrality])</f>
        <v>2826</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0.129145</v>
      </c>
      <c r="O57" s="42">
        <f>COUNTIF(Vertices[Eigenvector Centrality],"&gt;= "&amp;N57)-COUNTIF(Vertices[Eigenvector Centrality],"&gt;="&amp;N58)</f>
        <v>1</v>
      </c>
      <c r="P57" s="41">
        <f>MAX(Vertices[PageRank])</f>
        <v>13.522608</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19</v>
      </c>
    </row>
    <row r="71" spans="1:2" ht="15">
      <c r="A71" s="33" t="s">
        <v>90</v>
      </c>
      <c r="B71" s="47">
        <f>_xlfn.IFERROR(AVERAGE(Vertices[In-Degree]),NoMetricMessage)</f>
        <v>1.3717948717948718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32</v>
      </c>
    </row>
    <row r="85" spans="1:2" ht="15">
      <c r="A85" s="33" t="s">
        <v>96</v>
      </c>
      <c r="B85" s="47">
        <f>_xlfn.IFERROR(AVERAGE(Vertices[Out-Degree]),NoMetricMessage)</f>
        <v>1.3717948717948718</v>
      </c>
    </row>
    <row r="86" spans="1:2" ht="15">
      <c r="A86" s="33" t="s">
        <v>97</v>
      </c>
      <c r="B86" s="47">
        <f>_xlfn.IFERROR(MEDIAN(Vertices[Out-Degree]),NoMetricMessage)</f>
        <v>0.5</v>
      </c>
    </row>
    <row r="97" spans="1:2" ht="15">
      <c r="A97" s="33" t="s">
        <v>100</v>
      </c>
      <c r="B97" s="47">
        <f>IF(COUNT(Vertices[Betweenness Centrality])&gt;0,J2,NoMetricMessage)</f>
        <v>0</v>
      </c>
    </row>
    <row r="98" spans="1:2" ht="15">
      <c r="A98" s="33" t="s">
        <v>101</v>
      </c>
      <c r="B98" s="47">
        <f>IF(COUNT(Vertices[Betweenness Centrality])&gt;0,J57,NoMetricMessage)</f>
        <v>2826</v>
      </c>
    </row>
    <row r="99" spans="1:2" ht="15">
      <c r="A99" s="33" t="s">
        <v>102</v>
      </c>
      <c r="B99" s="47">
        <f>_xlfn.IFERROR(AVERAGE(Vertices[Betweenness Centrality]),NoMetricMessage)</f>
        <v>62.97435897435897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0.1318512564102563</v>
      </c>
    </row>
    <row r="114" spans="1:2" ht="15">
      <c r="A114" s="33" t="s">
        <v>109</v>
      </c>
      <c r="B114" s="47">
        <f>_xlfn.IFERROR(MEDIAN(Vertices[Closeness Centrality]),NoMetricMessage)</f>
        <v>0.007463</v>
      </c>
    </row>
    <row r="125" spans="1:2" ht="15">
      <c r="A125" s="33" t="s">
        <v>112</v>
      </c>
      <c r="B125" s="47">
        <f>IF(COUNT(Vertices[Eigenvector Centrality])&gt;0,N2,NoMetricMessage)</f>
        <v>0</v>
      </c>
    </row>
    <row r="126" spans="1:2" ht="15">
      <c r="A126" s="33" t="s">
        <v>113</v>
      </c>
      <c r="B126" s="47">
        <f>IF(COUNT(Vertices[Eigenvector Centrality])&gt;0,N57,NoMetricMessage)</f>
        <v>0.129145</v>
      </c>
    </row>
    <row r="127" spans="1:2" ht="15">
      <c r="A127" s="33" t="s">
        <v>114</v>
      </c>
      <c r="B127" s="47">
        <f>_xlfn.IFERROR(AVERAGE(Vertices[Eigenvector Centrality]),NoMetricMessage)</f>
        <v>0.012820576923076912</v>
      </c>
    </row>
    <row r="128" spans="1:2" ht="15">
      <c r="A128" s="33" t="s">
        <v>115</v>
      </c>
      <c r="B128" s="47">
        <f>_xlfn.IFERROR(MEDIAN(Vertices[Eigenvector Centrality]),NoMetricMessage)</f>
        <v>0.006019</v>
      </c>
    </row>
    <row r="139" spans="1:2" ht="15">
      <c r="A139" s="33" t="s">
        <v>140</v>
      </c>
      <c r="B139" s="47">
        <f>IF(COUNT(Vertices[PageRank])&gt;0,P2,NoMetricMessage)</f>
        <v>0.460654</v>
      </c>
    </row>
    <row r="140" spans="1:2" ht="15">
      <c r="A140" s="33" t="s">
        <v>141</v>
      </c>
      <c r="B140" s="47">
        <f>IF(COUNT(Vertices[PageRank])&gt;0,P57,NoMetricMessage)</f>
        <v>13.522608</v>
      </c>
    </row>
    <row r="141" spans="1:2" ht="15">
      <c r="A141" s="33" t="s">
        <v>142</v>
      </c>
      <c r="B141" s="47">
        <f>_xlfn.IFERROR(AVERAGE(Vertices[PageRank]),NoMetricMessage)</f>
        <v>0.9999930641025648</v>
      </c>
    </row>
    <row r="142" spans="1:2" ht="15">
      <c r="A142" s="33" t="s">
        <v>143</v>
      </c>
      <c r="B142" s="47">
        <f>_xlfn.IFERROR(MEDIAN(Vertices[PageRank]),NoMetricMessage)</f>
        <v>0.693689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0.08879410063620591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1566</v>
      </c>
    </row>
    <row r="6" spans="1:18" ht="409.5">
      <c r="A6">
        <v>0</v>
      </c>
      <c r="B6" s="1" t="s">
        <v>136</v>
      </c>
      <c r="C6">
        <v>1</v>
      </c>
      <c r="D6" t="s">
        <v>59</v>
      </c>
      <c r="E6" t="s">
        <v>59</v>
      </c>
      <c r="F6">
        <v>0</v>
      </c>
      <c r="H6" t="s">
        <v>71</v>
      </c>
      <c r="J6" t="s">
        <v>173</v>
      </c>
      <c r="K6" s="13" t="s">
        <v>1567</v>
      </c>
      <c r="R6" t="s">
        <v>129</v>
      </c>
    </row>
    <row r="7" spans="1:11" ht="409.5">
      <c r="A7">
        <v>2</v>
      </c>
      <c r="B7">
        <v>1</v>
      </c>
      <c r="C7">
        <v>0</v>
      </c>
      <c r="D7" t="s">
        <v>60</v>
      </c>
      <c r="E7" t="s">
        <v>60</v>
      </c>
      <c r="F7">
        <v>2</v>
      </c>
      <c r="H7" t="s">
        <v>72</v>
      </c>
      <c r="J7" t="s">
        <v>174</v>
      </c>
      <c r="K7" s="13" t="s">
        <v>1568</v>
      </c>
    </row>
    <row r="8" spans="1:11" ht="409.5">
      <c r="A8"/>
      <c r="B8">
        <v>2</v>
      </c>
      <c r="C8">
        <v>2</v>
      </c>
      <c r="D8" t="s">
        <v>61</v>
      </c>
      <c r="E8" t="s">
        <v>61</v>
      </c>
      <c r="H8" t="s">
        <v>73</v>
      </c>
      <c r="J8" t="s">
        <v>175</v>
      </c>
      <c r="K8" s="13" t="s">
        <v>1569</v>
      </c>
    </row>
    <row r="9" spans="1:11" ht="409.5">
      <c r="A9"/>
      <c r="B9">
        <v>3</v>
      </c>
      <c r="C9">
        <v>4</v>
      </c>
      <c r="D9" t="s">
        <v>62</v>
      </c>
      <c r="E9" t="s">
        <v>62</v>
      </c>
      <c r="H9" t="s">
        <v>74</v>
      </c>
      <c r="J9" t="s">
        <v>176</v>
      </c>
      <c r="K9" s="13" t="s">
        <v>1570</v>
      </c>
    </row>
    <row r="10" spans="1:11" ht="15">
      <c r="A10"/>
      <c r="B10">
        <v>4</v>
      </c>
      <c r="D10" t="s">
        <v>63</v>
      </c>
      <c r="E10" t="s">
        <v>63</v>
      </c>
      <c r="H10" t="s">
        <v>75</v>
      </c>
      <c r="J10" t="s">
        <v>177</v>
      </c>
      <c r="K10" t="s">
        <v>1571</v>
      </c>
    </row>
    <row r="11" spans="1:11" ht="15">
      <c r="A11"/>
      <c r="B11">
        <v>5</v>
      </c>
      <c r="D11" t="s">
        <v>46</v>
      </c>
      <c r="E11">
        <v>1</v>
      </c>
      <c r="H11" t="s">
        <v>76</v>
      </c>
      <c r="J11" t="s">
        <v>178</v>
      </c>
      <c r="K11" t="s">
        <v>1572</v>
      </c>
    </row>
    <row r="12" spans="1:11" ht="15">
      <c r="A12"/>
      <c r="B12"/>
      <c r="D12" t="s">
        <v>64</v>
      </c>
      <c r="E12">
        <v>2</v>
      </c>
      <c r="H12">
        <v>0</v>
      </c>
      <c r="J12" t="s">
        <v>179</v>
      </c>
      <c r="K12" t="s">
        <v>1573</v>
      </c>
    </row>
    <row r="13" spans="1:11" ht="15">
      <c r="A13"/>
      <c r="B13"/>
      <c r="D13">
        <v>1</v>
      </c>
      <c r="E13">
        <v>3</v>
      </c>
      <c r="H13">
        <v>1</v>
      </c>
      <c r="J13" t="s">
        <v>180</v>
      </c>
      <c r="K13" t="s">
        <v>1574</v>
      </c>
    </row>
    <row r="14" spans="4:11" ht="15">
      <c r="D14">
        <v>2</v>
      </c>
      <c r="E14">
        <v>4</v>
      </c>
      <c r="H14">
        <v>2</v>
      </c>
      <c r="J14" t="s">
        <v>181</v>
      </c>
      <c r="K14" t="s">
        <v>1575</v>
      </c>
    </row>
    <row r="15" spans="4:11" ht="15">
      <c r="D15">
        <v>3</v>
      </c>
      <c r="E15">
        <v>5</v>
      </c>
      <c r="H15">
        <v>3</v>
      </c>
      <c r="J15" t="s">
        <v>182</v>
      </c>
      <c r="K15" t="s">
        <v>1576</v>
      </c>
    </row>
    <row r="16" spans="4:11" ht="15">
      <c r="D16">
        <v>4</v>
      </c>
      <c r="E16">
        <v>6</v>
      </c>
      <c r="H16">
        <v>4</v>
      </c>
      <c r="J16" t="s">
        <v>183</v>
      </c>
      <c r="K16" t="s">
        <v>1577</v>
      </c>
    </row>
    <row r="17" spans="4:11" ht="15">
      <c r="D17">
        <v>5</v>
      </c>
      <c r="E17">
        <v>7</v>
      </c>
      <c r="H17">
        <v>5</v>
      </c>
      <c r="J17" t="s">
        <v>184</v>
      </c>
      <c r="K17" t="s">
        <v>1578</v>
      </c>
    </row>
    <row r="18" spans="4:11" ht="15">
      <c r="D18">
        <v>6</v>
      </c>
      <c r="E18">
        <v>8</v>
      </c>
      <c r="H18">
        <v>6</v>
      </c>
      <c r="J18" t="s">
        <v>185</v>
      </c>
      <c r="K18" t="s">
        <v>1579</v>
      </c>
    </row>
    <row r="19" spans="4:11" ht="15">
      <c r="D19">
        <v>7</v>
      </c>
      <c r="E19">
        <v>9</v>
      </c>
      <c r="H19">
        <v>7</v>
      </c>
      <c r="J19" t="s">
        <v>186</v>
      </c>
      <c r="K19" t="s">
        <v>1580</v>
      </c>
    </row>
    <row r="20" spans="4:11" ht="409.5">
      <c r="D20">
        <v>8</v>
      </c>
      <c r="H20">
        <v>8</v>
      </c>
      <c r="J20" t="s">
        <v>187</v>
      </c>
      <c r="K20" s="13" t="s">
        <v>1581</v>
      </c>
    </row>
    <row r="21" spans="4:11" ht="409.5">
      <c r="D21">
        <v>9</v>
      </c>
      <c r="H21">
        <v>9</v>
      </c>
      <c r="J21" t="s">
        <v>188</v>
      </c>
      <c r="K21" s="13" t="s">
        <v>1582</v>
      </c>
    </row>
    <row r="22" spans="4:11" ht="409.5">
      <c r="D22">
        <v>10</v>
      </c>
      <c r="J22" t="s">
        <v>189</v>
      </c>
      <c r="K22" s="13" t="s">
        <v>1583</v>
      </c>
    </row>
    <row r="23" spans="4:11" ht="15">
      <c r="D23">
        <v>11</v>
      </c>
      <c r="J23" t="s">
        <v>190</v>
      </c>
      <c r="K23">
        <v>18</v>
      </c>
    </row>
    <row r="24" spans="10:11" ht="15">
      <c r="J24" t="s">
        <v>192</v>
      </c>
      <c r="K24" t="s">
        <v>1563</v>
      </c>
    </row>
    <row r="25" spans="10:11" ht="409.5">
      <c r="J25" t="s">
        <v>193</v>
      </c>
      <c r="K25" s="13" t="s">
        <v>1565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1474</v>
      </c>
      <c r="B2" s="117" t="s">
        <v>1475</v>
      </c>
      <c r="C2" s="52" t="s">
        <v>1476</v>
      </c>
    </row>
    <row r="3" spans="1:3" ht="15">
      <c r="A3" s="116" t="s">
        <v>1446</v>
      </c>
      <c r="B3" s="116" t="s">
        <v>1446</v>
      </c>
      <c r="C3" s="34">
        <v>80</v>
      </c>
    </row>
    <row r="4" spans="1:3" ht="15">
      <c r="A4" s="116" t="s">
        <v>1446</v>
      </c>
      <c r="B4" s="116" t="s">
        <v>1447</v>
      </c>
      <c r="C4" s="34">
        <v>1</v>
      </c>
    </row>
    <row r="5" spans="1:3" ht="15">
      <c r="A5" s="116" t="s">
        <v>1446</v>
      </c>
      <c r="B5" s="116" t="s">
        <v>1449</v>
      </c>
      <c r="C5" s="34">
        <v>1</v>
      </c>
    </row>
    <row r="6" spans="1:3" ht="15">
      <c r="A6" s="116" t="s">
        <v>1446</v>
      </c>
      <c r="B6" s="116" t="s">
        <v>1452</v>
      </c>
      <c r="C6" s="34">
        <v>6</v>
      </c>
    </row>
    <row r="7" spans="1:3" ht="15">
      <c r="A7" s="116" t="s">
        <v>1446</v>
      </c>
      <c r="B7" s="116" t="s">
        <v>1453</v>
      </c>
      <c r="C7" s="34">
        <v>1</v>
      </c>
    </row>
    <row r="8" spans="1:3" ht="15">
      <c r="A8" s="116" t="s">
        <v>1447</v>
      </c>
      <c r="B8" s="116" t="s">
        <v>1446</v>
      </c>
      <c r="C8" s="34">
        <v>1</v>
      </c>
    </row>
    <row r="9" spans="1:3" ht="15">
      <c r="A9" s="116" t="s">
        <v>1447</v>
      </c>
      <c r="B9" s="116" t="s">
        <v>1447</v>
      </c>
      <c r="C9" s="34">
        <v>19</v>
      </c>
    </row>
    <row r="10" spans="1:3" ht="15">
      <c r="A10" s="116" t="s">
        <v>1448</v>
      </c>
      <c r="B10" s="116" t="s">
        <v>1448</v>
      </c>
      <c r="C10" s="34">
        <v>18</v>
      </c>
    </row>
    <row r="11" spans="1:3" ht="15">
      <c r="A11" s="116" t="s">
        <v>1449</v>
      </c>
      <c r="B11" s="116" t="s">
        <v>1446</v>
      </c>
      <c r="C11" s="34">
        <v>3</v>
      </c>
    </row>
    <row r="12" spans="1:3" ht="15">
      <c r="A12" s="116" t="s">
        <v>1449</v>
      </c>
      <c r="B12" s="116" t="s">
        <v>1449</v>
      </c>
      <c r="C12" s="34">
        <v>9</v>
      </c>
    </row>
    <row r="13" spans="1:3" ht="15">
      <c r="A13" s="116" t="s">
        <v>1450</v>
      </c>
      <c r="B13" s="116" t="s">
        <v>1450</v>
      </c>
      <c r="C13" s="34">
        <v>3</v>
      </c>
    </row>
    <row r="14" spans="1:3" ht="15">
      <c r="A14" s="116" t="s">
        <v>1451</v>
      </c>
      <c r="B14" s="116" t="s">
        <v>1451</v>
      </c>
      <c r="C14" s="34">
        <v>10</v>
      </c>
    </row>
    <row r="15" spans="1:3" ht="15">
      <c r="A15" s="116" t="s">
        <v>1452</v>
      </c>
      <c r="B15" s="116" t="s">
        <v>1446</v>
      </c>
      <c r="C15" s="34">
        <v>4</v>
      </c>
    </row>
    <row r="16" spans="1:3" ht="15">
      <c r="A16" s="116" t="s">
        <v>1452</v>
      </c>
      <c r="B16" s="116" t="s">
        <v>1452</v>
      </c>
      <c r="C16" s="34">
        <v>8</v>
      </c>
    </row>
    <row r="17" spans="1:3" ht="15">
      <c r="A17" s="116" t="s">
        <v>1453</v>
      </c>
      <c r="B17" s="116" t="s">
        <v>1446</v>
      </c>
      <c r="C17" s="34">
        <v>1</v>
      </c>
    </row>
    <row r="18" spans="1:3" ht="15">
      <c r="A18" s="116" t="s">
        <v>1453</v>
      </c>
      <c r="B18" s="116" t="s">
        <v>1453</v>
      </c>
      <c r="C18" s="34">
        <v>1</v>
      </c>
    </row>
    <row r="19" spans="1:3" ht="15">
      <c r="A19" s="116" t="s">
        <v>1454</v>
      </c>
      <c r="B19" s="116" t="s">
        <v>1454</v>
      </c>
      <c r="C19" s="34">
        <v>9</v>
      </c>
    </row>
    <row r="20" spans="1:3" ht="15">
      <c r="A20" s="116" t="s">
        <v>1455</v>
      </c>
      <c r="B20" s="116" t="s">
        <v>1455</v>
      </c>
      <c r="C20" s="34">
        <v>1</v>
      </c>
    </row>
    <row r="21" spans="1:3" ht="15">
      <c r="A21" s="116" t="s">
        <v>1456</v>
      </c>
      <c r="B21" s="116" t="s">
        <v>1446</v>
      </c>
      <c r="C21" s="34">
        <v>1</v>
      </c>
    </row>
    <row r="22" spans="1:3" ht="15">
      <c r="A22" s="116" t="s">
        <v>1456</v>
      </c>
      <c r="B22" s="116" t="s">
        <v>1456</v>
      </c>
      <c r="C22" s="34">
        <v>1</v>
      </c>
    </row>
    <row r="23" spans="1:3" ht="15">
      <c r="A23" s="116" t="s">
        <v>1457</v>
      </c>
      <c r="B23" s="116" t="s">
        <v>1457</v>
      </c>
      <c r="C23" s="34">
        <v>1</v>
      </c>
    </row>
    <row r="24" spans="1:3" ht="15">
      <c r="A24" s="116" t="s">
        <v>1458</v>
      </c>
      <c r="B24" s="116" t="s">
        <v>1458</v>
      </c>
      <c r="C24"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3.28125" style="0" bestFit="1" customWidth="1"/>
  </cols>
  <sheetData>
    <row r="1" spans="1:7" ht="15" customHeight="1">
      <c r="A1" s="13" t="s">
        <v>1482</v>
      </c>
      <c r="B1" s="13" t="s">
        <v>1488</v>
      </c>
      <c r="C1" s="13" t="s">
        <v>1489</v>
      </c>
      <c r="D1" s="13" t="s">
        <v>144</v>
      </c>
      <c r="E1" s="13" t="s">
        <v>1491</v>
      </c>
      <c r="F1" s="13" t="s">
        <v>1492</v>
      </c>
      <c r="G1" s="13" t="s">
        <v>1493</v>
      </c>
    </row>
    <row r="2" spans="1:7" ht="15">
      <c r="A2" s="79" t="s">
        <v>1483</v>
      </c>
      <c r="B2" s="79">
        <v>0</v>
      </c>
      <c r="C2" s="119">
        <v>0</v>
      </c>
      <c r="D2" s="79" t="s">
        <v>1490</v>
      </c>
      <c r="E2" s="79"/>
      <c r="F2" s="79"/>
      <c r="G2" s="79"/>
    </row>
    <row r="3" spans="1:7" ht="15">
      <c r="A3" s="79" t="s">
        <v>1484</v>
      </c>
      <c r="B3" s="79">
        <v>0</v>
      </c>
      <c r="C3" s="119">
        <v>0</v>
      </c>
      <c r="D3" s="79" t="s">
        <v>1490</v>
      </c>
      <c r="E3" s="79"/>
      <c r="F3" s="79"/>
      <c r="G3" s="79"/>
    </row>
    <row r="4" spans="1:7" ht="15">
      <c r="A4" s="79" t="s">
        <v>1485</v>
      </c>
      <c r="B4" s="79">
        <v>0</v>
      </c>
      <c r="C4" s="119">
        <v>0</v>
      </c>
      <c r="D4" s="79" t="s">
        <v>1490</v>
      </c>
      <c r="E4" s="79"/>
      <c r="F4" s="79"/>
      <c r="G4" s="79"/>
    </row>
    <row r="5" spans="1:7" ht="15">
      <c r="A5" s="79" t="s">
        <v>1486</v>
      </c>
      <c r="B5" s="79">
        <v>0</v>
      </c>
      <c r="C5" s="119">
        <v>0</v>
      </c>
      <c r="D5" s="79" t="s">
        <v>1490</v>
      </c>
      <c r="E5" s="79"/>
      <c r="F5" s="79"/>
      <c r="G5" s="79"/>
    </row>
    <row r="6" spans="1:7" ht="15">
      <c r="A6" s="79" t="s">
        <v>1487</v>
      </c>
      <c r="B6" s="79">
        <v>0</v>
      </c>
      <c r="C6" s="119">
        <v>1</v>
      </c>
      <c r="D6" s="79" t="s">
        <v>1490</v>
      </c>
      <c r="E6" s="79"/>
      <c r="F6" s="79"/>
      <c r="G6"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1245611-C25F-40EE-B616-7E21877BCF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2019-02-19T20:13:18Z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