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<sst xmlns="http://schemas.openxmlformats.org/spreadsheetml/2006/main" count="8341" uniqueCount="1465">
  <si>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</si>
  <si>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</si>
  <si>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</si>
  <si>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</si>
  <si>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</si>
  <si>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</si>
  <si>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</si>
  <si>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</si>
  <si>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</si>
  <si>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</si>
  <si>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</si>
  <si>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</si>
  <si>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</si>
  <si>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</si>
  <si>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</si>
  <si>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</si>
  <si>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</si>
  <si>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</si>
  <si>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</si>
  <si>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</si>
  <si>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</si>
  <si>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</si>
  <si>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</si>
  <si>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</si>
  <si>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</si>
  <si>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</si>
  <si>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</si>
  <si>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</si>
  <si>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</si>
  <si>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</si>
  <si>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</si>
  <si>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</si>
  <si>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</si>
  <si>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</si>
  <si>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</si>
  <si>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</si>
  <si>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</si>
  <si>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</si>
  <si>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</si>
  <si>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</si>
  <si>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</si>
  <si>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</si>
  <si>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</si>
  <si>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</si>
  <si>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</si>
  <si>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</si>
  <si>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</si>
  <si>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</si>
  <si>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</si>
  <si>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</si>
  <si>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</si>
  <si>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</si>
  <si>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</si>
  <si>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</si>
  <si>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</si>
  <si>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</si>
  <si>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</si>
  <si>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</si>
  <si>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</si>
  <si>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</si>
  <si>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</si>
  <si>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</si>
  <si>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</si>
  <si>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</si>
  <si>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</si>
  <si>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</si>
  <si>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</si>
  <si>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</si>
  <si>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</si>
  <si>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</si>
  <si>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</si>
  <si>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</si>
  <si>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</si>
  <si>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</si>
  <si>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</si>
  <si>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</si>
  <si>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</si>
  <si>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</si>
  <si>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</si>
  <si>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</si>
  <si>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</si>
  <si>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</si>
  <si>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</si>
  <si>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</si>
  <si>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</si>
  <si>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</si>
  <si>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</si>
  <si>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</si>
  <si>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</si>
  <si>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</si>
  <si>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</si>
  <si>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</si>
  <si>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</si>
  <si>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</si>
  <si>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</si>
  <si>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</si>
  <si>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</si>
  <si>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</si>
  <si>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</si>
  <si>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</si>
  <si>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</si>
  <si>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</si>
  <si>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</si>
  <si>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</si>
  <si>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</si>
  <si>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</si>
  <si>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</si>
  <si>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</si>
  <si>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</si>
  <si>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</si>
  <si>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</si>
  <si>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</si>
  <si>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</si>
  <si>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</si>
  <si>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</si>
  <si>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</si>
  <si>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</si>
  <si>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</si>
  <si>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</si>
  <si>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</si>
  <si>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</si>
  <si>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</si>
  <si>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</si>
  <si>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</si>
  <si>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</si>
  <si>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</si>
  <si>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</si>
  <si>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</si>
  <si>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</si>
  <si>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</si>
  <si>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</si>
  <si>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</si>
  <si>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</si>
  <si>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</si>
  <si>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</si>
  <si>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</si>
  <si>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</si>
  <si>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</si>
  <si>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</si>
  <si>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</si>
  <si>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</si>
  <si>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</si>
  <si>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</si>
  <si>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</si>
  <si>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</si>
  <si>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</si>
  <si>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</si>
  <si>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</si>
  <si>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</si>
  <si>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</si>
  <si>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</si>
  <si>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</si>
  <si>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</si>
  <si>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</si>
  <si>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</si>
  <si>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</si>
  <si>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</si>
  <si>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</si>
  <si>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</si>
  <si>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</si>
  <si>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</si>
  <si>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</si>
  <si>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</si>
  <si>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</si>
  <si>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</si>
  <si>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</si>
  <si>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</si>
  <si>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</si>
  <si>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</si>
  <si>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</si>
  <si>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</si>
  <si>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</si>
  <si>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</si>
  <si>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</si>
  <si>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</si>
  <si>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</si>
  <si>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</si>
  <si>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</si>
  <si>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</si>
  <si>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</si>
  <si>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</si>
  <si>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</si>
  <si>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</si>
  <si>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</si>
  <si>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</si>
  <si>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</si>
  <si>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</si>
  <si>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</si>
  <si>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</si>
  <si>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</si>
  <si>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</si>
  <si>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</si>
  <si>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</si>
  <si>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</si>
  <si>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</si>
  <si>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</si>
  <si>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</si>
  <si>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</si>
  <si>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</si>
  <si>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</si>
  <si>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</si>
  <si>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</si>
  <si>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</si>
  <si>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</si>
  <si>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</si>
  <si>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</si>
  <si>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</si>
  <si>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</si>
  <si>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</si>
  <si>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</si>
  <si>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</si>
  <si>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</si>
  <si>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futurefocusedg1</t>
  </si>
  <si>
    <t>uoncomputing</t>
  </si>
  <si>
    <t>nodexl</t>
  </si>
  <si>
    <t>marc_smith</t>
  </si>
  <si>
    <t>khattiy74899201</t>
  </si>
  <si>
    <t>smr_foundation</t>
  </si>
  <si>
    <t>scalarhumanity</t>
  </si>
  <si>
    <t>nomadwarmachine</t>
  </si>
  <si>
    <t>solsticecetl</t>
  </si>
  <si>
    <t>suebecks</t>
  </si>
  <si>
    <t>debbieholley1</t>
  </si>
  <si>
    <t>lindakkaye</t>
  </si>
  <si>
    <t>shu_acdev</t>
  </si>
  <si>
    <t>scotthibberson</t>
  </si>
  <si>
    <t>kiusum</t>
  </si>
  <si>
    <t>jennylewinjones</t>
  </si>
  <si>
    <t>annehole</t>
  </si>
  <si>
    <t>acastrillejo</t>
  </si>
  <si>
    <t>baaanedict</t>
  </si>
  <si>
    <t>belld17</t>
  </si>
  <si>
    <t>warwicklanguage</t>
  </si>
  <si>
    <t>s_j_lancaster</t>
  </si>
  <si>
    <t>aiaddysonzhang</t>
  </si>
  <si>
    <t>sfaulknerpando</t>
  </si>
  <si>
    <t>scottturneruon</t>
  </si>
  <si>
    <t>socmedhe</t>
  </si>
  <si>
    <t>tutormentorteam</t>
  </si>
  <si>
    <t>leefallin</t>
  </si>
  <si>
    <t>a_l_t</t>
  </si>
  <si>
    <t>getsetlearning</t>
  </si>
  <si>
    <t>gemt</t>
  </si>
  <si>
    <t>edubot_he</t>
  </si>
  <si>
    <t>pgogy</t>
  </si>
  <si>
    <t>lthechat</t>
  </si>
  <si>
    <t>santanuvasant</t>
  </si>
  <si>
    <t>kjhaxton</t>
  </si>
  <si>
    <t>jisc</t>
  </si>
  <si>
    <t>advancehe_chat</t>
  </si>
  <si>
    <t>racephil</t>
  </si>
  <si>
    <t>kritchie5247</t>
  </si>
  <si>
    <t>suelee99</t>
  </si>
  <si>
    <t>raisenetwork</t>
  </si>
  <si>
    <t>srowett</t>
  </si>
  <si>
    <t>neilwithnell</t>
  </si>
  <si>
    <t>sfaul</t>
  </si>
  <si>
    <t>sarah__wright1</t>
  </si>
  <si>
    <t>connectedaction</t>
  </si>
  <si>
    <t>edgehill</t>
  </si>
  <si>
    <t>s_cook2013</t>
  </si>
  <si>
    <t>harpereddev</t>
  </si>
  <si>
    <t>drsbroadberry</t>
  </si>
  <si>
    <t>katr</t>
  </si>
  <si>
    <t>creativecommons</t>
  </si>
  <si>
    <t>rkchallen</t>
  </si>
  <si>
    <t>lenandlar</t>
  </si>
  <si>
    <t>ssireview</t>
  </si>
  <si>
    <t>gmacscotland</t>
  </si>
  <si>
    <t>alexgspiers</t>
  </si>
  <si>
    <t>mhawksey</t>
  </si>
  <si>
    <t>marendeepwell</t>
  </si>
  <si>
    <t>Mentions</t>
  </si>
  <si>
    <t>Replies to</t>
  </si>
  <si>
    <t>RT @nodexl: #LTHEchat via NodeXL https://t.co/zJw6nr62S4
@lthechat
@suebecks
@leefallin
@kiusum
@nomadwarmachine
@scottturneruon
@santanuva…</t>
  </si>
  <si>
    <t>#LTHEchat via NodeXL https://t.co/zJw6nr62S4
@lthechat
@suebecks
@leefallin
@kiusum
@nomadwarmachine
@scottturneruon
@santanuvasant
@jisc
@racephil
@sfaulknerpando
Top hashtags:
#lthechat
#byod4l
#socmedhe18
#advancehe_chat
#qaafocuson
#altc
#socmedhe
#mugafesto</t>
  </si>
  <si>
    <t>#LTHEchat via NodeXL https://t.co/T4Lwfhj2HQ
@lthechat
@advancehe_chat
@suebecks
@leefallin
@kiusum
@scottturneruon
@santanuvasant
@nomadwarmachine
@jisc
@sfaulknerpando
Top hashtags:
#lthechat
#advancehe_chat
#byod4l
#socmedhe18
#qaafocuson
#socmedhe
#altc
#mugafesto</t>
  </si>
  <si>
    <t>#LTHEchat via NodeXL https://t.co/ZF24BZT9Oy
@lthechat
@leefallin
@racephil
@scottturneruon
@advancehe_chat
@suebecks
@kiusum
@jisc
@nomadwarmachine
@kjhaxton
Top hashtags:
#lthechat
#byod4l
#advancehe_chat
#socmedhe18
#socmedhe
#altc
#mugafesto
#byod4l19
#edtech
#tags</t>
  </si>
  <si>
    <t>RT @smr_foundation: #LTHEchat via NodeXL https://t.co/ZF24BZT9Oy
@lthechat
@leefallin
@racephil
@scottturneruon
@advancehe_chat
@suebecks
@…</t>
  </si>
  <si>
    <t>@neilwithnell @srowett @KiuSum @LTHEchat @RAISEnetwork @SueLee99 @HarperEdDev @scottturneruon @KRitchie5247… https://t.co/AY1jCGfGVt</t>
  </si>
  <si>
    <t>RT @scottturneruon: #SocMedHE via NodeXL https://t.co/fqIBEuN5sc
@warwicklanguage
@socmedhe
@nomadwarmachine
@scottturneruon
@kiusum
@sfaul…</t>
  </si>
  <si>
    <t>The #SocMedHE19 Conference isn't until 19th December 2019 at @edgehill yet look at this @ConnectedAction @nodexl visualisation of the conversations! 
The graph represents a network of 143 Twitter users whose tweets contained #SocMedHE 
@belld17 @Sarah__Wright1 https://t.co/sPDJQ4fCdD</t>
  </si>
  <si>
    <t>RT @suebecks: The #SocMedHE19 Conference isn't until 19th December 2019 at @edgehill yet look at this @ConnectedAction @nodexl visualisatio…</t>
  </si>
  <si>
    <t>.@S_Cook2013’s just reminded me it’s #InternationalDayOfHappiness 
My tip is to keep a stress ball next to your PC… https://t.co/t6CK9fmwm0</t>
  </si>
  <si>
    <t>A2: Going to be old school and prefer my well ironed paper notebooks (or scented if I am feeling it!) with my colourful set of perfectly smooth well written pens...
(which reminds me of @SocMedHE #SocMedHE #SocMedHE18 AMAZING one of a kind fountain pen!!)
#LTHEChat @HarperEdDev https://t.co/XD3nNeBrjZ</t>
  </si>
  <si>
    <t>@LTHEchat A1 For me personally, it's been #LTHEchat  itself and the #SocMedHE conferences</t>
  </si>
  <si>
    <t>RT @WarwickLanguage: #lthechat #socmedhe we really need a word for this "tweet meet" ? https://t.co/Nk9ljlvTOq</t>
  </si>
  <si>
    <t>@belld17 @SocMedHE Am a he.
I must say though, you are by far my fav @SocMedHE team...but Team NTU was equally brilliant!
#SocMedHE18 #SocMedHE19 #SocMedHE</t>
  </si>
  <si>
    <t>RT @S_J_Lancaster: @WarwickLanguage "tweetup" it's been around a while #lthechat #socmedhe</t>
  </si>
  <si>
    <t>@RKChallen @KatR @DrSBroadberry ooh a stationery tweet, my favourite! #altc #socmedHE what's your favourite tweet type??</t>
  </si>
  <si>
    <t>@RKChallen @KatR @DrSBroadberry I can manage a chocolate digestive will that do?? #altc #socmedHE #tweettweets https://t.co/zPp9x7xS0o</t>
  </si>
  <si>
    <t>@WarwickLanguage "tweetup" it's been around a while #lthechat #socmedhe</t>
  </si>
  <si>
    <t>@S_J_Lancaster Such a mine of information! Someone write that down...#socmedhe</t>
  </si>
  <si>
    <t>Hearing about challenge/ problem based learning good to see a @creativecommons licence on slides, using Trello for projects and learning #socmedhe #cmctove https://t.co/JsPUKWdT1P</t>
  </si>
  <si>
    <t>RT @SFaulknerPandO: _xD83D__xDEA8_ For anyone who has an interest in education, marketing and or leadership you will not want to miss this. The amazing…</t>
  </si>
  <si>
    <t>@aiaddysonzhang A2 I throughly agree @aiaddysonzhang essentially these conversations could and should take place be… https://t.co/o0Y7ESfYKI</t>
  </si>
  <si>
    <t>_xD83D__xDEA8_ For anyone who has an interest in education, marketing and or leadership you will not want to miss this. The amazing @aiaddysonzhang interviewing the amazing Seth Godin_xD83D__xDEA8__xD83D__xDC47__xD83C__xDFFB_#LTHEchat #SocMedHE https://t.co/ps5MdyKY4G</t>
  </si>
  <si>
    <t>RT @marc_smith: #LTHEchat via NodeXL https://t.co/T4Lwfhj2HQ
@lthechat
@advancehe_chat
@suebecks
@leefallin
@kiusum
@scottturneruon
@santanâ€¦</t>
  </si>
  <si>
    <t>#SocMedHE via NodeXL https://t.co/fqIBEuN5sc
@warwicklanguage
@socmedhe
@nomadwarmachine
@scottturneruon
@kiusum
@sfaulknerpando
@nodexl
@lenandlar
@suebecks
@rkchallen
Top hashtags:
#socmedhe
#socmedhe18
#lthechat
#mugafesto
#altc
#virtualexchange
#ft30uk
#femedtech /</t>
  </si>
  <si>
    <t>Is strange to see you have your own box, let alone the magical part of seeing how you connect with another person via a simple weekly #LTHEChat...
#SocMedHE @SocMedHE https://t.co/kwPMB59Jbx</t>
  </si>
  <si>
    <t>#lthechat #socmedhe we really need a word for this "tweet meet" ?</t>
  </si>
  <si>
    <t>@gmacscotland @scottturneruon @tutormentorteam @NomadWarMachine @SSIReview Both #altc and #SocMedHE19 (#SocMedHE conferences in general) are brilliant at starting the conversation before, during and perhaps more importantly after an event! #KeepTheConversationGoing</t>
  </si>
  <si>
    <t>RT @SFaulknerPandO: @gmacscotland @scottturneruon @tutormentorteam @NomadWarMachine @SSIReview Both #altc and #SocMedHE19 (#SocMedHE confer…</t>
  </si>
  <si>
    <t>RT @LeeFallin: My conference poster based on Designing for Diverse Learners - A resource for making #accessible, #inclusive learning materi…</t>
  </si>
  <si>
    <t>RT @LeeFallin: My conference poster based on Designing for Diverse Learners - A resource for making #accessible,… https://t.co/aI3SwqgY30</t>
  </si>
  <si>
    <t>My conference poster based on Designing for Diverse Learners - A resource for making #accessible, #inclusive learni… https://t.co/sMuQwI8qMP</t>
  </si>
  <si>
    <t>@MarenDeepwell @mhawksey as I said to  @alexgspiers at #socmedhe -it's like doing a gig, but so so so so many times worse</t>
  </si>
  <si>
    <t>https://nodexlgraphgallery.org/Pages/Graph.aspx?graphID=183251</t>
  </si>
  <si>
    <t>https://nodexlgraphgallery.org/Pages/Graph.aspx?graphID=185032</t>
  </si>
  <si>
    <t>https://nodexlgraphgallery.org/Pages/Graph.aspx?graphID=186907</t>
  </si>
  <si>
    <t>https://twitter.com/i/web/status/1095790380208005121</t>
  </si>
  <si>
    <t>https://nodexlgraphgallery.org/Pages/Graph.aspx?graphID=186908</t>
  </si>
  <si>
    <t>https://twitter.com/i/web/status/1108303434732703744</t>
  </si>
  <si>
    <t>https://twitter.com/LTHEchat/status/1095777630471757824</t>
  </si>
  <si>
    <t>https://twitter.com/drreznicek/status/1108703378639650816</t>
  </si>
  <si>
    <t>https://twitter.com/i/web/status/1091129454980710400</t>
  </si>
  <si>
    <t>https://twitter.com/aiaddysonzhang/status/1097482543874551808</t>
  </si>
  <si>
    <t>https://twitter.com/suebecks/status/1107269224379105281</t>
  </si>
  <si>
    <t>https://twitter.com/i/web/status/1118821632586526720</t>
  </si>
  <si>
    <t>https://twitter.com/i/web/status/1118816513597767680</t>
  </si>
  <si>
    <t>nodexlgraphgallery.org</t>
  </si>
  <si>
    <t>twitter.com</t>
  </si>
  <si>
    <t>lthechat lthechat byod4l socmedhe18 advancehe_chat qaafocuson altc socmedhe mugafesto</t>
  </si>
  <si>
    <t>lthechat lthechat advancehe_chat byod4l socmedhe18 qaafocuson socmedhe altc mugafesto</t>
  </si>
  <si>
    <t>lthechat lthechat byod4l advancehe_chat socmedhe18 socmedhe altc mugafesto byod4l19 edtech tags</t>
  </si>
  <si>
    <t>socmedhe19 socmedhe</t>
  </si>
  <si>
    <t>socmedhe19</t>
  </si>
  <si>
    <t>internationaldayofhappiness</t>
  </si>
  <si>
    <t>socmedhe socmedhe18 lthechat</t>
  </si>
  <si>
    <t>lthechat socmedhe</t>
  </si>
  <si>
    <t>socmedhe18 socmedhe19 socmedhe</t>
  </si>
  <si>
    <t>altc socmedhe</t>
  </si>
  <si>
    <t>altc socmedhe tweettweets</t>
  </si>
  <si>
    <t>socmedhe cmctove</t>
  </si>
  <si>
    <t>socmedhe socmedhe socmedhe18 lthechat mugafesto altc virtualexchange ft30uk femedtech</t>
  </si>
  <si>
    <t>altc socmedhe19 socmedhe keeptheconversationgoing</t>
  </si>
  <si>
    <t>altc socmedhe19 socmedhe</t>
  </si>
  <si>
    <t>accessible inclusive</t>
  </si>
  <si>
    <t>accessible</t>
  </si>
  <si>
    <t>https://pbs.twimg.com/media/D13MxOvW0AUyaZl.jpg</t>
  </si>
  <si>
    <t>https://pbs.twimg.com/media/Dzx6vinW0AAFhhr.jpg</t>
  </si>
  <si>
    <t>https://pbs.twimg.com/media/D3ObzO4WsAA0yOM.jpg</t>
  </si>
  <si>
    <t>http://pbs.twimg.com/profile_images/1028300264846098432/M51rTf8m_normal.jpg</t>
  </si>
  <si>
    <t>http://pbs.twimg.com/profile_images/1850681547/course_wordle_normal.PNG</t>
  </si>
  <si>
    <t>http://pbs.twimg.com/profile_images/849132774661308416/pa2Uplq1_normal.jpg</t>
  </si>
  <si>
    <t>http://pbs.twimg.com/profile_images/943596894831255552/cMOzkc5i_normal.jpg</t>
  </si>
  <si>
    <t>http://pbs.twimg.com/profile_images/1036847807322185728/iOgzhLd9_normal.jpg</t>
  </si>
  <si>
    <t>http://pbs.twimg.com/profile_images/849133030237061120/6hUrNP0a_normal.jpg</t>
  </si>
  <si>
    <t>http://pbs.twimg.com/profile_images/851863204951142400/QI35SGUJ_normal.jpg</t>
  </si>
  <si>
    <t>http://pbs.twimg.com/profile_images/1047122314276614144/XdsZ7BKr_normal.jpg</t>
  </si>
  <si>
    <t>http://pbs.twimg.com/profile_images/444719379/SolsticeLogo_normal.jpg</t>
  </si>
  <si>
    <t>http://pbs.twimg.com/profile_images/1114516058977853440/WchNc7yZ_normal.png</t>
  </si>
  <si>
    <t>http://pbs.twimg.com/profile_images/1030732811525922816/OSl9xEhH_normal.jpg</t>
  </si>
  <si>
    <t>http://pbs.twimg.com/profile_images/793472605516881921/5hAJ9_Up_normal.jpg</t>
  </si>
  <si>
    <t>http://pbs.twimg.com/profile_images/848489599542362112/h7lhcTCy_normal.jpg</t>
  </si>
  <si>
    <t>http://pbs.twimg.com/profile_images/915596670959783936/8Hysdkh__normal.jpg</t>
  </si>
  <si>
    <t>http://pbs.twimg.com/profile_images/607122981320572928/dVXhLEtC_normal.jpg</t>
  </si>
  <si>
    <t>http://pbs.twimg.com/profile_images/1118807761180033024/D4GyUIba_normal.png</t>
  </si>
  <si>
    <t>http://pbs.twimg.com/profile_images/742613993525776384/iQ6sOplh_normal.jpg</t>
  </si>
  <si>
    <t>http://pbs.twimg.com/profile_images/987430781655109632/8RyhQqng_normal.jpg</t>
  </si>
  <si>
    <t>http://pbs.twimg.com/profile_images/1103357355784318976/hBegLP4W_normal.png</t>
  </si>
  <si>
    <t>http://pbs.twimg.com/profile_images/754956635450200064/iN-luRsi_normal.jpg</t>
  </si>
  <si>
    <t>http://pbs.twimg.com/profile_images/378800000053679902/d95b82c56b64d2ec493fe9be630663fb_normal.jpeg</t>
  </si>
  <si>
    <t>http://pbs.twimg.com/profile_images/1097637144808415232/_XAhGP8t_normal.jpg</t>
  </si>
  <si>
    <t>http://pbs.twimg.com/profile_images/878517414471897088/4UzVqIN1_normal.jpg</t>
  </si>
  <si>
    <t>http://pbs.twimg.com/profile_images/707234049144840195/oOSySzdy_normal.jpg</t>
  </si>
  <si>
    <t>http://pbs.twimg.com/profile_images/1112439249557704709/KmlJJhzU_normal.png</t>
  </si>
  <si>
    <t>http://pbs.twimg.com/profile_images/1106198763473944577/9-Ws7_kE_normal.png</t>
  </si>
  <si>
    <t>http://pbs.twimg.com/profile_images/753894560108011520/7h68mawt_normal.jpg</t>
  </si>
  <si>
    <t>http://pbs.twimg.com/profile_images/439001186385944576/mrtJJX5d_normal.png</t>
  </si>
  <si>
    <t>http://pbs.twimg.com/profile_images/776813473657450497/7KHzfkD-_normal.jpg</t>
  </si>
  <si>
    <t>http://pbs.twimg.com/profile_images/427166208928907264/oan4qVOF_normal.jpeg</t>
  </si>
  <si>
    <t>http://pbs.twimg.com/profile_images/811626867803455488/HfJAYECJ_normal.jpg</t>
  </si>
  <si>
    <t>http://pbs.twimg.com/profile_images/1110499285018251264/APvH2Fj6_normal.png</t>
  </si>
  <si>
    <t>https://twitter.com/#!/futurefocusedg1/status/1091448145958064128</t>
  </si>
  <si>
    <t>https://twitter.com/#!/uoncomputing/status/1091449729102286855</t>
  </si>
  <si>
    <t>https://twitter.com/#!/nodexl/status/1089150697814126593</t>
  </si>
  <si>
    <t>https://twitter.com/#!/marc_smith/status/1091705373390561280</t>
  </si>
  <si>
    <t>https://twitter.com/#!/khattiy74899201/status/1095858414863839232</t>
  </si>
  <si>
    <t>https://twitter.com/#!/smr_foundation/status/1096765521096110081</t>
  </si>
  <si>
    <t>https://twitter.com/#!/scalarhumanity/status/1096765912907161600</t>
  </si>
  <si>
    <t>https://twitter.com/#!/nomadwarmachine/status/1095790380208005121</t>
  </si>
  <si>
    <t>https://twitter.com/#!/solsticecetl/status/1096866380828295168</t>
  </si>
  <si>
    <t>https://twitter.com/#!/suebecks/status/1107269224379105281</t>
  </si>
  <si>
    <t>https://twitter.com/#!/debbieholley1/status/1107270523862552576</t>
  </si>
  <si>
    <t>https://twitter.com/#!/lindakkaye/status/1107529289329766400</t>
  </si>
  <si>
    <t>https://twitter.com/#!/shu_acdev/status/1107667166030192641</t>
  </si>
  <si>
    <t>https://twitter.com/#!/scotthibberson/status/1108303434732703744</t>
  </si>
  <si>
    <t>https://twitter.com/#!/kiusum/status/1095778596227035138</t>
  </si>
  <si>
    <t>https://twitter.com/#!/jennylewinjones/status/1108459356964691968</t>
  </si>
  <si>
    <t>https://twitter.com/#!/annehole/status/1109200824230658050</t>
  </si>
  <si>
    <t>https://twitter.com/#!/acastrillejo/status/1109507687014977542</t>
  </si>
  <si>
    <t>https://twitter.com/#!/baaanedict/status/1091398051141509120</t>
  </si>
  <si>
    <t>https://twitter.com/#!/baaanedict/status/1109737596928905216</t>
  </si>
  <si>
    <t>https://twitter.com/#!/belld17/status/1110463357012926464</t>
  </si>
  <si>
    <t>https://twitter.com/#!/warwicklanguage/status/1097885164091441153</t>
  </si>
  <si>
    <t>https://twitter.com/#!/warwicklanguage/status/1097887609051889664</t>
  </si>
  <si>
    <t>https://twitter.com/#!/s_j_lancaster/status/1110108852735918082</t>
  </si>
  <si>
    <t>https://twitter.com/#!/warwicklanguage/status/1110116444946214912</t>
  </si>
  <si>
    <t>https://twitter.com/#!/warwicklanguage/status/1113404846563123200</t>
  </si>
  <si>
    <t>https://twitter.com/#!/aiaddysonzhang/status/1097514308911607808</t>
  </si>
  <si>
    <t>https://twitter.com/#!/sfaulknerpando/status/1091129454980710400</t>
  </si>
  <si>
    <t>https://twitter.com/#!/sfaulknerpando/status/1097504112839659521</t>
  </si>
  <si>
    <t>https://twitter.com/#!/nomadwarmachine/status/1091706174720876544</t>
  </si>
  <si>
    <t>https://twitter.com/#!/scottturneruon/status/1091724018745556992</t>
  </si>
  <si>
    <t>https://twitter.com/#!/scottturneruon/status/1096795473522974720</t>
  </si>
  <si>
    <t>https://twitter.com/#!/nomadwarmachine/status/1096771729979072512</t>
  </si>
  <si>
    <t>https://twitter.com/#!/scottturneruon/status/1096795555131518977</t>
  </si>
  <si>
    <t>https://twitter.com/#!/socmedhe/status/1096864259152187393</t>
  </si>
  <si>
    <t>https://twitter.com/#!/scottturneruon/status/1100821799099617282</t>
  </si>
  <si>
    <t>https://twitter.com/#!/kiusum/status/1108412635337261058</t>
  </si>
  <si>
    <t>https://twitter.com/#!/warwicklanguage/status/1109176170845822977</t>
  </si>
  <si>
    <t>https://twitter.com/#!/scottturneruon/status/1107306894446813184</t>
  </si>
  <si>
    <t>https://twitter.com/#!/tutormentorteam/status/1107276202946019328</t>
  </si>
  <si>
    <t>https://twitter.com/#!/sfaulknerpando/status/1114903966456926208</t>
  </si>
  <si>
    <t>https://twitter.com/#!/scottturneruon/status/1114913811897647104</t>
  </si>
  <si>
    <t>https://twitter.com/#!/tutormentorteam/status/1114915975009308674</t>
  </si>
  <si>
    <t>https://twitter.com/#!/leefallin/status/1091463846659796992</t>
  </si>
  <si>
    <t>https://twitter.com/#!/a_l_t/status/1118821059879370752</t>
  </si>
  <si>
    <t>https://twitter.com/#!/getsetlearning/status/1118821632586526720</t>
  </si>
  <si>
    <t>https://twitter.com/#!/gemt/status/1118826998611283968</t>
  </si>
  <si>
    <t>https://twitter.com/#!/leefallin/status/1118816513597767680</t>
  </si>
  <si>
    <t>https://twitter.com/#!/edubot_he/status/1118829448483229696</t>
  </si>
  <si>
    <t>https://twitter.com/#!/pgogy/status/1118916764086231041</t>
  </si>
  <si>
    <t>1091448145958064128</t>
  </si>
  <si>
    <t>1091449729102286855</t>
  </si>
  <si>
    <t>1089150697814126593</t>
  </si>
  <si>
    <t>1091705373390561280</t>
  </si>
  <si>
    <t>1095858414863839232</t>
  </si>
  <si>
    <t>1096765521096110081</t>
  </si>
  <si>
    <t>1096765912907161600</t>
  </si>
  <si>
    <t>1095790380208005121</t>
  </si>
  <si>
    <t>1096866380828295168</t>
  </si>
  <si>
    <t>1107269224379105281</t>
  </si>
  <si>
    <t>1107270523862552576</t>
  </si>
  <si>
    <t>1107529289329766400</t>
  </si>
  <si>
    <t>1107667166030192641</t>
  </si>
  <si>
    <t>1108303434732703744</t>
  </si>
  <si>
    <t>1095778596227035138</t>
  </si>
  <si>
    <t>1108459356964691968</t>
  </si>
  <si>
    <t>1109200824230658050</t>
  </si>
  <si>
    <t>1109507687014977542</t>
  </si>
  <si>
    <t>1091398051141509120</t>
  </si>
  <si>
    <t>1109737596928905216</t>
  </si>
  <si>
    <t>1110463357012926464</t>
  </si>
  <si>
    <t>1097885164091441153</t>
  </si>
  <si>
    <t>1097887609051889664</t>
  </si>
  <si>
    <t>1110108852735918082</t>
  </si>
  <si>
    <t>1110116444946214912</t>
  </si>
  <si>
    <t>1113404846563123200</t>
  </si>
  <si>
    <t>1097514308911607808</t>
  </si>
  <si>
    <t>1091129454980710400</t>
  </si>
  <si>
    <t>1097504112839659521</t>
  </si>
  <si>
    <t>1091706174720876544</t>
  </si>
  <si>
    <t>1091724018745556992</t>
  </si>
  <si>
    <t>1096795473522974720</t>
  </si>
  <si>
    <t>1096771729979072512</t>
  </si>
  <si>
    <t>1096795555131518977</t>
  </si>
  <si>
    <t>1096864259152187393</t>
  </si>
  <si>
    <t>1100821799099617282</t>
  </si>
  <si>
    <t>1108412635337261058</t>
  </si>
  <si>
    <t>1109176170845822977</t>
  </si>
  <si>
    <t>1107306894446813184</t>
  </si>
  <si>
    <t>1107276202946019328</t>
  </si>
  <si>
    <t>1114903966456926208</t>
  </si>
  <si>
    <t>1114913811897647104</t>
  </si>
  <si>
    <t>1114915975009308674</t>
  </si>
  <si>
    <t>1091463846659796992</t>
  </si>
  <si>
    <t>1118821059879370752</t>
  </si>
  <si>
    <t>1118821632586526720</t>
  </si>
  <si>
    <t>1118826998611283968</t>
  </si>
  <si>
    <t>1118816513597767680</t>
  </si>
  <si>
    <t>1118829448483229696</t>
  </si>
  <si>
    <t>1118916764086231041</t>
  </si>
  <si>
    <t>1095790058785910792</t>
  </si>
  <si>
    <t>1108458437405343744</t>
  </si>
  <si>
    <t>1091379699979292672</t>
  </si>
  <si>
    <t>1097884727619530761</t>
  </si>
  <si>
    <t>1097886049680932864</t>
  </si>
  <si>
    <t>1091128205421899776</t>
  </si>
  <si>
    <t>1114869568206508032</t>
  </si>
  <si>
    <t>1118915691040727040</t>
  </si>
  <si>
    <t/>
  </si>
  <si>
    <t>249686528</t>
  </si>
  <si>
    <t>2659221798</t>
  </si>
  <si>
    <t>1274404952</t>
  </si>
  <si>
    <t>19968678</t>
  </si>
  <si>
    <t>81817497</t>
  </si>
  <si>
    <t>240186025</t>
  </si>
  <si>
    <t>2154802629</t>
  </si>
  <si>
    <t>1206145507</t>
  </si>
  <si>
    <t>323173367</t>
  </si>
  <si>
    <t>en</t>
  </si>
  <si>
    <t>1095777630471757824</t>
  </si>
  <si>
    <t>1108703378639650816</t>
  </si>
  <si>
    <t>1097482543874551808</t>
  </si>
  <si>
    <t>1118194487916941317</t>
  </si>
  <si>
    <t>Twitter Web Client</t>
  </si>
  <si>
    <t>Twitter for iPhone</t>
  </si>
  <si>
    <t>Twitter for Android</t>
  </si>
  <si>
    <t>behavioralscience</t>
  </si>
  <si>
    <t>TweetDeck</t>
  </si>
  <si>
    <t>Twitter for iPad</t>
  </si>
  <si>
    <t>Twitter Web App</t>
  </si>
  <si>
    <t>IFTTT</t>
  </si>
  <si>
    <t>EduBot_HE</t>
  </si>
  <si>
    <t>Retweet</t>
  </si>
  <si>
    <t>-122.28853,37.443954 
-122.177339,37.443954 
-122.177339,37.550633 
-122.28853,37.550633</t>
  </si>
  <si>
    <t>-1.230959,53.341885 
-1.230959,53.379306 
-1.194273,53.379306 
-1.194273,53.341885</t>
  </si>
  <si>
    <t>-2.068054,52.551586 
-1.930464,52.551586 
-1.930464,52.640933 
-2.068054,52.640933</t>
  </si>
  <si>
    <t>-4.8861677,55.7777478 
-4.8442319,55.7777478 
-4.8442319,55.8166319 
-4.8861677,55.8166319</t>
  </si>
  <si>
    <t>United States</t>
  </si>
  <si>
    <t>United Kingdom</t>
  </si>
  <si>
    <t>US</t>
  </si>
  <si>
    <t>GB</t>
  </si>
  <si>
    <t>Redwood City, CA</t>
  </si>
  <si>
    <t>Dinnington, England</t>
  </si>
  <si>
    <t>Walsall, England</t>
  </si>
  <si>
    <t>Largs, Scotland</t>
  </si>
  <si>
    <t>a409256339a7c6a1</t>
  </si>
  <si>
    <t>28af06fbad8384d3</t>
  </si>
  <si>
    <t>3d251d43bb82e514</t>
  </si>
  <si>
    <t>0e090637ca923926</t>
  </si>
  <si>
    <t>Redwood City</t>
  </si>
  <si>
    <t>Dinnington</t>
  </si>
  <si>
    <t>Walsall</t>
  </si>
  <si>
    <t>Largs</t>
  </si>
  <si>
    <t>city</t>
  </si>
  <si>
    <t>https://api.twitter.com/1.1/geo/id/a409256339a7c6a1.json</t>
  </si>
  <si>
    <t>https://api.twitter.com/1.1/geo/id/28af06fbad8384d3.json</t>
  </si>
  <si>
    <t>https://api.twitter.com/1.1/geo/id/3d251d43bb82e514.json</t>
  </si>
  <si>
    <t>https://api.twitter.com/1.1/geo/id/0e090637ca923926.json</t>
  </si>
  <si>
    <t>santana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</si>
  <si>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</si>
  <si>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</si>
  <si>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</si>
  <si>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</si>
  <si>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</si>
  <si>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</si>
  <si>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</si>
  <si>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</si>
  <si>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</si>
  <si>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</si>
  <si>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</si>
  <si>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</si>
  <si>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</si>
  <si>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</si>
  <si>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</si>
  <si>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</si>
  <si>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</si>
  <si>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</si>
  <si>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</si>
  <si>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</si>
  <si>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</si>
  <si>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Future Focused Group</t>
  </si>
  <si>
    <t>Dr Scott Turner</t>
  </si>
  <si>
    <t>Sarah Honeychurch</t>
  </si>
  <si>
    <t>Kiu Sum</t>
  </si>
  <si>
    <t>Lee Fallin</t>
  </si>
  <si>
    <t>Sue Beckingham</t>
  </si>
  <si>
    <t>LTHE Tweetchat</t>
  </si>
  <si>
    <t>Nodexl Project</t>
  </si>
  <si>
    <t>Computing</t>
  </si>
  <si>
    <t>Santanu Vasant</t>
  </si>
  <si>
    <t>Marc Smith</t>
  </si>
  <si>
    <t>Khattiya Boonmat</t>
  </si>
  <si>
    <t>SMR Foundation</t>
  </si>
  <si>
    <t>Dr Katherine J Haxton</t>
  </si>
  <si>
    <t>Jisc</t>
  </si>
  <si>
    <t>Scalar Humanity</t>
  </si>
  <si>
    <t>#AdvanceHE_chat</t>
  </si>
  <si>
    <t>Phil Race</t>
  </si>
  <si>
    <t>Keith Ritchie</t>
  </si>
  <si>
    <t>Sue Lee</t>
  </si>
  <si>
    <t>RAISE network</t>
  </si>
  <si>
    <t>Steve Rowett</t>
  </si>
  <si>
    <t>Neil Withnell</t>
  </si>
  <si>
    <t>SolsticeCETL</t>
  </si>
  <si>
    <t>Shelli Faul</t>
  </si>
  <si>
    <t>@SocMedHE</t>
  </si>
  <si>
    <t>Teresa MacKinnon</t>
  </si>
  <si>
    <t>Sarah Wright</t>
  </si>
  <si>
    <t>Dr Debbie Holley</t>
  </si>
  <si>
    <t>Connected Action</t>
  </si>
  <si>
    <t>Edge Hill University</t>
  </si>
  <si>
    <t>Dr Linda K. Kaye</t>
  </si>
  <si>
    <t>SHU_AcDev</t>
  </si>
  <si>
    <t>Scott Hibberson</t>
  </si>
  <si>
    <t>Sharon E. Cook</t>
  </si>
  <si>
    <t>Lydia Arnold</t>
  </si>
  <si>
    <t>Jenny Lewin-Jones</t>
  </si>
  <si>
    <t>Anne Hole</t>
  </si>
  <si>
    <t>Victoria Castrillejo</t>
  </si>
  <si>
    <t>Baaanedict</t>
  </si>
  <si>
    <t>Dawne</t>
  </si>
  <si>
    <t>Simon Lancaster</t>
  </si>
  <si>
    <t>Sarah Broadberry</t>
  </si>
  <si>
    <t>Kat Reed</t>
  </si>
  <si>
    <t>Creative Commons</t>
  </si>
  <si>
    <t>Ai Addyson-Zhang PhD | #ClassroomWithoutWalls</t>
  </si>
  <si>
    <t>Suzanne Faulkner</t>
  </si>
  <si>
    <t>Rachel Challen PFHEA</t>
  </si>
  <si>
    <t>Lenandlar Singh</t>
  </si>
  <si>
    <t>Daniel Bassill</t>
  </si>
  <si>
    <t>Social Innovation</t>
  </si>
  <si>
    <t>Dr Graham Mackenzie_xD83C__xDDEA__xD83C__xDDFA_</t>
  </si>
  <si>
    <t>ALT - alt.ac.uk</t>
  </si>
  <si>
    <t>GetSet</t>
  </si>
  <si>
    <t>GemT</t>
  </si>
  <si>
    <t>EduBot</t>
  </si>
  <si>
    <t>Pgogy WebStuff</t>
  </si>
  <si>
    <t>Alex Spiers</t>
  </si>
  <si>
    <t>Martin Hawksey</t>
  </si>
  <si>
    <t>Dr Maren Deepwell</t>
  </si>
  <si>
    <t>Ivan Santana</t>
  </si>
  <si>
    <t>Future Focused Group lead by @dr_alisherbaz @scottturneruon @dmc_devecchi</t>
  </si>
  <si>
    <t>Computing academic, Robots, computing education. Pi Cert Educator, code club, Member BCS @TheIET, #FRSA Views are authors only, RTs do not imply agreement</t>
  </si>
  <si>
    <t>Remixer, knitter, uke player. Teaching Fellow @UofGAsbs @UofGlasgow;  Editor @HybridPed. #jisc50social  http://bit.ly/1Le3tna #YouYesYet #LTHEchat #ALTC</t>
  </si>
  <si>
    <t>Sci edu &amp; careers at @ifstnews _xD83D__xDC69__xD83C__xDFFB_| ANutr_xD83C__xDF4F_| Nutrition @ImperialMed @uw_alumni _xD83C__xDF93_ | Otherwise lots of Student Engagement _xD83D__xDCBB_| Odd Insta _xD83D__xDCF8_| Own Views _xD83D__xDD0D_</t>
  </si>
  <si>
    <t>#LearningDeveloper, #EdD student, #MCE &amp; #MIEExpert @UniofHull. I tweet #HigherEd, #EdTech, #Lego, #LDchat, #politics &amp; #Hull. All tweets in a personal capacity</t>
  </si>
  <si>
    <t>National Teaching Fellow/Principal Lecturer/SFHEA @sheffhallamuni, Social Media Researcher, @Hootsuite_UK Ambassador, @LTHEchat #WIASN https://t.co/rmz7tfxkQY</t>
  </si>
  <si>
    <t>a collaborative project to discuss learning &amp; teaching in HE with the wider community via tweetchats, first #lthechat 29.10.14, Wed 8-9pm UK time, join us!</t>
  </si>
  <si>
    <t>(Social) (media) network analysis and visualization add-in for Excel: influencers, segments, &amp; content. Get NodeXL Pro! http://bit.ly/1L0asP7</t>
  </si>
  <si>
    <t>undergraduate and postgraduate Computing courses in Computer Systems, Software Engineering, Internet, networking, mobile, games</t>
  </si>
  <si>
    <t>#EdTech Head @UEL_CELT | UCL IoE MA, Ex-Brunel, Imperial, City, ICT Teach, SFHEA Journal Reviewer RLT @A_L_T #ukhelf steering member | My views. #learningspaces</t>
  </si>
  <si>
    <t>Sociologist of computer-mediated collective action @ Connected Action http://t.co/5dRFa89a
Director: Social Media Research Foundation http://t.co/KPxyHajJ</t>
  </si>
  <si>
    <t>We are a group of researchers who create tools, generate and host data, and support open scholarship related to social media.</t>
  </si>
  <si>
    <t>Chemist Herder. Generally interstitial. I don't always agree with things I RT. Limited tolerance for thoughtlessness.</t>
  </si>
  <si>
    <t>We provide digital solutions for UK education and research. Follow for the latest on our work and #edtech news from around the world.</t>
  </si>
  <si>
    <t>Ask leaders to make Behavioral Science the root of educational branches. Evolving adults do external value better, when they do internal evaluations better.</t>
  </si>
  <si>
    <t>Our regular Twitter chat with #LTHEchat on teaching &amp; learning issues in HE/FE join us to connect, share &amp; get inspired. 8pm last Weds. of the month, term time.</t>
  </si>
  <si>
    <t>Writer and keynoter on assessment, feedback, teaching and learning in tertiary education, e.g.'Making Learning Happen' &amp; 'Lecturer's Toolkit'. NTF, PFHEA</t>
  </si>
  <si>
    <t>ICT training specialist. AFHEA and Critical Friend. BCS Member. Interests: digital lit, socio-cultural theory and Higher Ed. MA Education student. Views my own.</t>
  </si>
  <si>
    <t>Learning, Teaching and The Archers</t>
  </si>
  <si>
    <t>Academics, practitioners, advisors and students drawn from the Higher Education Sector who are interested in researching and promoting student engagement</t>
  </si>
  <si>
    <t>Proudly Cornish and European. Protesting now more than ever. Generally interested in education technology, hiking, with growing ethical awareness of my actions.</t>
  </si>
  <si>
    <t>Mental Health Nurse, Senior Fellow HEA. Associate Dean Academic (Student Experience) @SalfordUni. Cyclist. #LTHEchat Golden Tweeter Award holder #LSP #byod4l</t>
  </si>
  <si>
    <t>SOLSTICE is Edge Hill University's Centre for Excellence in Teaching and Learning</t>
  </si>
  <si>
    <t>The Social Media for Learning in Higher Education Conference call for proposals is now open! Please click the link below for more information.</t>
  </si>
  <si>
    <t>Principal Teaching Fellow at University of Warwick, Senior Fellow HEA, CMALT Learning Technologist.</t>
  </si>
  <si>
    <t>Teacher. Senior Lecturer in Prim Ed @Edgehill Senior T&amp;L Fellowship @solsticeCETL #ADE2015  Social media researcher, mother of ducks! @TES writer</t>
  </si>
  <si>
    <t>Professor of Learning Innovation, FHSS, Bournemouth University. Research Interests: students/technology, committed to OER Opinions my own.</t>
  </si>
  <si>
    <t>Connected Action applies social science methods to social media strategy &amp; reporting. We provide maps &amp; measures of social media spaces to guide investment.</t>
  </si>
  <si>
    <t>A leading campus-based university offering a wide range of innovative undergraduate and postgraduate degree programmes.</t>
  </si>
  <si>
    <t>Psychology academic at @EdgeHill_Psych. Cyber Doctor! Psych of gaming and online behaviour. Founding member of @BPSCyberpsych 
https://t.co/wV2WNcCRNs</t>
  </si>
  <si>
    <t>Learning Enhancement and Academic Development (LEAD) at Sheffield Hallam University</t>
  </si>
  <si>
    <t>I work with educational technology - educational technology doesn't always work with me. Can often be seen wearing waistcoats; likes hats more.</t>
  </si>
  <si>
    <t>Jisc Account Manager, library geek, and tea fiend! Opinions are my own yadda yadda yadda (personal tweeterage @funkylibrarian)</t>
  </si>
  <si>
    <t>Educational developer, Harper Adams. Action research, feedback, pedagogy, work-based learning, e-learning. NTF. PFHEA. Aspiring runner. Own views.</t>
  </si>
  <si>
    <t>University associate lecturer &amp; language enthusiast. Tweets on #EngLang, language, learning/teaching, #Sociology (see @sociologyworc). Part-time EdD student.</t>
  </si>
  <si>
    <t>Learning Technologist @SussexTEL. FHEA, CMALT, Ed-in-Chief #altc blog.</t>
  </si>
  <si>
    <t>Digital Learning Consultant @CeDiS_FU_Berlin</t>
  </si>
  <si>
    <t>_xD83D__xDC11_Sheep |_xD83D__xDD2C_Final Year Life Science Student| _xD83D__xDCF8_Instagram @Baaanedict | _xD83D__xDC26_#BaaanedictOnTour | _xD83D__xDDD3_ 20.04.2018 |Sheep of Twitter/Instagram? #BaaanedictLoveLife</t>
  </si>
  <si>
    <t>PhD, PFHEA. Senior Lecturer in Teaching &amp; Learning Development. Research interests learner identity and STEM pedagogy. All views are my own.</t>
  </si>
  <si>
    <t>European, Professor of Chemistry Education, National Teaching Fellow. Right now I do politics - vote anything but #Brexit</t>
  </si>
  <si>
    <t>Pricipal Lecturer in Animal and Veterinary Nursing at Nottingham Trent University. Life is family, dogs, animal behaviour and nutrition, and scholarship. _xD83D__xDC3E_</t>
  </si>
  <si>
    <t>Empowering the world to share through 6 simple licenses + a global community of advocates for open. Join us today.</t>
  </si>
  <si>
    <t>Prof. Entrepreneur. Featured in @Forbes @InsideHigherEd. Contributor @Entrepreneur @Thrive. Digital Learning &amp; Storytelling. @HubspotAcademy contributor</t>
  </si>
  <si>
    <t>Teaching Fellow Prosthetics&amp;Orthotics @UniStrathclyde,passionate about digital engagement_xD83D__xDCF2_ _xD83C__xDF93_,sprint triathlete _xD83C__xDFCA__xD83C__xDFFB_‍♀️_xD83D__xDEB4_‍♀️ _xD83C__xDFC3_‍♀️Lego Serious Play facilitator</t>
  </si>
  <si>
    <t>Learning, Teaching and Staff Development Manager, School of Arts &amp; Hums @TrentUni, PFHEA, SCMALT, #LFAuroran, Athena Swan Champ &amp; #altc blog editor</t>
  </si>
  <si>
    <t>Computing Educator | Interested in Learning and Technology | Senior Lecturer @ University of Guyana. Bibliophile._xD83D__xDE09_From Guyana |PhD student @Lancasteruni</t>
  </si>
  <si>
    <t>I collect &amp; share ideas &amp; strategies others can use to fight poverty &amp; inequality and to help volunteer-based tutor/mentor organizations grow in more places.</t>
  </si>
  <si>
    <t>Informing and inspiring leaders of social change. https://t.co/wuoP5AtJN0 | https://t.co/rwAAOCNQ2f</t>
  </si>
  <si>
    <t>GP trainee 2019-22 after 6y hospital medicine &amp; 17y #PublicHealth | @theQCommunity | #QualityImprovement |_xD83D__xDD0E_health topics on Twitter | _xD83C__xDFB7_ | Husband | Dad x3</t>
  </si>
  <si>
    <t>We are the Association for Learning Technology (ALT), the leading professional body for Learning Technology in the UK #altc #CMALT</t>
  </si>
  <si>
    <t>GetSet Learning: We create student connections, then blend them with evidence based techniques to develop resiliency. Don’t just predict drop outs–Prevent them.</t>
  </si>
  <si>
    <t>Enthusiastic teacher, education researcher with an innate sense of curiousity, technology lover, tendency to go off on a tangent. All views my own.</t>
  </si>
  <si>
    <t>Hi, I’m EduBot! I like to retweet stuff about T&amp;L in Higher Education. Please be patient with me as I learn to optimise my algorithms. Retweet ≠ Endorsement</t>
  </si>
  <si>
    <t>Pedagogic and Technological Outfitters : WordPress/Drupal/Moodle/PHP/JS : elearning, visualisations, MOOCs, DigiHums, pretty much all code. @pressedconf helper</t>
  </si>
  <si>
    <t>TEL Project Manager @LIPAliverpool Co-ordinate #ALTNWESIG &amp; #BYOD4L &amp; member of #MELSIG Interested in mobile tech, social media &amp; music</t>
  </si>
  <si>
    <t>Innovation, Community &amp; Technology Officer @A_L_T | @GoogleDevExpert Apps Script | Interested in Open Education, EdTech, Mashups, Analytics, Data, G Suite \o/</t>
  </si>
  <si>
    <t>CEO @A_L_T #altc Senior #CMALT, Anthropologist, Open Practitioner, leadership, policy &amp; Learning Technology CPD, open governance &amp; equality #femedtech</t>
  </si>
  <si>
    <t>Father, Husband, I love to eat. Senior Director of Product for Extensions at Twitch. Previously at Twitter, Hipmunk and Zynga.</t>
  </si>
  <si>
    <t>Northampton, England</t>
  </si>
  <si>
    <t>Northamptonshire</t>
  </si>
  <si>
    <t>Glasgow</t>
  </si>
  <si>
    <t>Sheffield</t>
  </si>
  <si>
    <t>https://www.nodexlgraphgallery.org/Pages/Registration.aspx</t>
  </si>
  <si>
    <t>London</t>
  </si>
  <si>
    <t>Belmont, CA, USA</t>
  </si>
  <si>
    <t>กรุงเทพมหานคร, ประเทศไทย</t>
  </si>
  <si>
    <t>Silicon Valley, CA</t>
  </si>
  <si>
    <t>UK</t>
  </si>
  <si>
    <t>York, England</t>
  </si>
  <si>
    <t>Newcastle Upon Tyne, England</t>
  </si>
  <si>
    <t>Leeds, England</t>
  </si>
  <si>
    <t>Salford, UK</t>
  </si>
  <si>
    <t>Edge Hill University, Ormskirk</t>
  </si>
  <si>
    <t>San Antonio,Texas</t>
  </si>
  <si>
    <t>Edge Hill University Lancashire</t>
  </si>
  <si>
    <t>Coventry, UK</t>
  </si>
  <si>
    <t>Belmont, CA</t>
  </si>
  <si>
    <t>Ormskirk, Lancashire, UK</t>
  </si>
  <si>
    <t>Sheffield, England</t>
  </si>
  <si>
    <t>Wales</t>
  </si>
  <si>
    <t>Stoke-on-Trent, England</t>
  </si>
  <si>
    <t>Brighton, UK</t>
  </si>
  <si>
    <t>Berlin</t>
  </si>
  <si>
    <t xml:space="preserve">"Baaa-ing" _xD83D__xDC11_ </t>
  </si>
  <si>
    <t>Norwich or not</t>
  </si>
  <si>
    <t>Everywhere</t>
  </si>
  <si>
    <t>South Korea &amp; US</t>
  </si>
  <si>
    <t>Nottingham</t>
  </si>
  <si>
    <t>Georgetown, Guyana</t>
  </si>
  <si>
    <t>Chicago</t>
  </si>
  <si>
    <t>Stanford, CA</t>
  </si>
  <si>
    <t>Edinburgh, Scotland</t>
  </si>
  <si>
    <t>Chicago, IL</t>
  </si>
  <si>
    <t>Norfolk, UK</t>
  </si>
  <si>
    <t>Global</t>
  </si>
  <si>
    <t>All Updates from Pgogy</t>
  </si>
  <si>
    <t>Liverpool</t>
  </si>
  <si>
    <t>San Francisco, CA</t>
  </si>
  <si>
    <t>http://scottjturner.weebly.com/</t>
  </si>
  <si>
    <t>http://about.me/sarahhoneychurch</t>
  </si>
  <si>
    <t>https://t.co/UWrodKaQLd</t>
  </si>
  <si>
    <t>http://www.linkedin.com/in/suebeckingham</t>
  </si>
  <si>
    <t>http://lthechat.com</t>
  </si>
  <si>
    <t>http://www.smrfoundation.org</t>
  </si>
  <si>
    <t>http://t.co/M9SWtE39KN</t>
  </si>
  <si>
    <t>https://t.co/tpdRMC7GF9</t>
  </si>
  <si>
    <t>http://connectedaction.net</t>
  </si>
  <si>
    <t>https://t.co/jIwE7id4UD</t>
  </si>
  <si>
    <t>http://www.jisc.ac.uk</t>
  </si>
  <si>
    <t>https://t.co/DTFZZc7wBp</t>
  </si>
  <si>
    <t>https://t.co/4KgQ6vybwe</t>
  </si>
  <si>
    <t>https://t.co/H1f8XThuF0</t>
  </si>
  <si>
    <t>http://www.raise-network.com</t>
  </si>
  <si>
    <t>http://t.co/cIPGQXJe4n</t>
  </si>
  <si>
    <t>https://t.co/NZRN47zNyC</t>
  </si>
  <si>
    <t>https://t.co/sDZp6LOabl</t>
  </si>
  <si>
    <t>http://drdebbieholley.com</t>
  </si>
  <si>
    <t>http://www.connectedaction.net</t>
  </si>
  <si>
    <t>http://t.co/WqJXRafMGI</t>
  </si>
  <si>
    <t>https://t.co/1vS7yaJLQJ</t>
  </si>
  <si>
    <t>https://t.co/g10uC3aQtf</t>
  </si>
  <si>
    <t>https://t.co/SkBc4FVTLY</t>
  </si>
  <si>
    <t>http://www.jisc.ac.uk/wales</t>
  </si>
  <si>
    <t>https://t.co/IFzBHrzxv1</t>
  </si>
  <si>
    <t>https://t.co/aNcUnCfKY2</t>
  </si>
  <si>
    <t>https://www.edgehill.ac.uk/clt/profiles-dawne_bell/</t>
  </si>
  <si>
    <t>https://t.co/bvNjUECd3O</t>
  </si>
  <si>
    <t>https://t.co/AqqagUyLew</t>
  </si>
  <si>
    <t>https://t.co/vWBno8mc4F</t>
  </si>
  <si>
    <t>https://t.co/BXMTBgSRHk</t>
  </si>
  <si>
    <t>https://t.co/C9QCuClt9i</t>
  </si>
  <si>
    <t>https://t.co/6pRTvL8GlM</t>
  </si>
  <si>
    <t>https://t.co/QFPRJVwasx</t>
  </si>
  <si>
    <t>http://t.co/Yw84uHiG4e</t>
  </si>
  <si>
    <t>https://t.co/177njUHwyH</t>
  </si>
  <si>
    <t>http://t.co/d7hBNekdUq</t>
  </si>
  <si>
    <t>https://t.co/l2JksXpzWL</t>
  </si>
  <si>
    <t>https://t.co/5nRHmbGvMh</t>
  </si>
  <si>
    <t>http://about.me/alex.spiers</t>
  </si>
  <si>
    <t>https://mashe.hawksey.info</t>
  </si>
  <si>
    <t>https://t.co/kMXdMTr9bt</t>
  </si>
  <si>
    <t>Pacific Time (US &amp; Canada)</t>
  </si>
  <si>
    <t>https://pbs.twimg.com/profile_banners/996122752150114310/1534000924</t>
  </si>
  <si>
    <t>https://pbs.twimg.com/profile_banners/56366858/1479122559</t>
  </si>
  <si>
    <t>https://pbs.twimg.com/profile_banners/558091832/1522083865</t>
  </si>
  <si>
    <t>https://pbs.twimg.com/profile_banners/246951711/1485288052</t>
  </si>
  <si>
    <t>https://pbs.twimg.com/profile_banners/55448837/1486734016</t>
  </si>
  <si>
    <t>https://pbs.twimg.com/profile_banners/34904126/1348772653</t>
  </si>
  <si>
    <t>https://pbs.twimg.com/profile_banners/2659221798/1444238119</t>
  </si>
  <si>
    <t>https://pbs.twimg.com/profile_banners/87606674/1405285356</t>
  </si>
  <si>
    <t>https://pbs.twimg.com/profile_banners/23588538/1514966184</t>
  </si>
  <si>
    <t>https://pbs.twimg.com/profile_banners/12160482/1423267766</t>
  </si>
  <si>
    <t>https://pbs.twimg.com/profile_banners/1035422540166967296/1551330236</t>
  </si>
  <si>
    <t>https://pbs.twimg.com/profile_banners/151934168/1391403981</t>
  </si>
  <si>
    <t>https://pbs.twimg.com/profile_banners/34229633/1530465501</t>
  </si>
  <si>
    <t>https://pbs.twimg.com/profile_banners/18829580/1522764600</t>
  </si>
  <si>
    <t>https://pbs.twimg.com/profile_banners/717927353268232192/1460477788</t>
  </si>
  <si>
    <t>https://pbs.twimg.com/profile_banners/3726587775/1452177565</t>
  </si>
  <si>
    <t>https://pbs.twimg.com/profile_banners/1350065268/1460222436</t>
  </si>
  <si>
    <t>https://pbs.twimg.com/profile_banners/2819376027/1534436825</t>
  </si>
  <si>
    <t>https://pbs.twimg.com/profile_banners/278996983/1379593374</t>
  </si>
  <si>
    <t>https://pbs.twimg.com/profile_banners/351707332/1402172015</t>
  </si>
  <si>
    <t>https://pbs.twimg.com/profile_banners/249686528/1448008572</t>
  </si>
  <si>
    <t>https://pbs.twimg.com/profile_banners/3346395670/1554060851</t>
  </si>
  <si>
    <t>https://pbs.twimg.com/profile_banners/81817497/1354468137</t>
  </si>
  <si>
    <t>https://pbs.twimg.com/profile_banners/204746761/1549281607</t>
  </si>
  <si>
    <t>https://pbs.twimg.com/profile_banners/77721089/1554556397</t>
  </si>
  <si>
    <t>https://pbs.twimg.com/profile_banners/98097823/1538797822</t>
  </si>
  <si>
    <t>https://pbs.twimg.com/profile_banners/14908181/1551110056</t>
  </si>
  <si>
    <t>https://pbs.twimg.com/profile_banners/234744939/1541780534</t>
  </si>
  <si>
    <t>https://pbs.twimg.com/profile_banners/756441531783970817/1523357540</t>
  </si>
  <si>
    <t>https://pbs.twimg.com/profile_banners/20042098/1410958420</t>
  </si>
  <si>
    <t>https://pbs.twimg.com/profile_banners/277403809/1354102536</t>
  </si>
  <si>
    <t>https://pbs.twimg.com/profile_banners/1962894121/1541712341</t>
  </si>
  <si>
    <t>https://pbs.twimg.com/profile_banners/1484808264/1538854770</t>
  </si>
  <si>
    <t>https://pbs.twimg.com/profile_banners/20687622/1555579165</t>
  </si>
  <si>
    <t>https://pbs.twimg.com/profile_banners/6567482/1465063967</t>
  </si>
  <si>
    <t>https://pbs.twimg.com/profile_banners/987423597324103680/1528061353</t>
  </si>
  <si>
    <t>https://pbs.twimg.com/profile_banners/1274404952/1555185279</t>
  </si>
  <si>
    <t>https://pbs.twimg.com/profile_banners/240186025/1372342264</t>
  </si>
  <si>
    <t>https://pbs.twimg.com/profile_banners/17462723/1553875890</t>
  </si>
  <si>
    <t>https://pbs.twimg.com/profile_banners/2154802629/1522832456</t>
  </si>
  <si>
    <t>https://pbs.twimg.com/profile_banners/859771153321259009/1526588492</t>
  </si>
  <si>
    <t>https://pbs.twimg.com/profile_banners/19968678/1552149875</t>
  </si>
  <si>
    <t>https://pbs.twimg.com/profile_banners/45338918/1532633282</t>
  </si>
  <si>
    <t>https://pbs.twimg.com/profile_banners/50360725/1550786689</t>
  </si>
  <si>
    <t>https://pbs.twimg.com/profile_banners/1206145507/1545000937</t>
  </si>
  <si>
    <t>https://pbs.twimg.com/profile_banners/41210876/1552553640</t>
  </si>
  <si>
    <t>https://pbs.twimg.com/profile_banners/1672017145/1474041041</t>
  </si>
  <si>
    <t>https://pbs.twimg.com/profile_banners/811626119636127744/1482341927</t>
  </si>
  <si>
    <t>https://pbs.twimg.com/profile_banners/291323178/1484910672</t>
  </si>
  <si>
    <t>https://pbs.twimg.com/profile_banners/1056578767/1436441450</t>
  </si>
  <si>
    <t>https://pbs.twimg.com/profile_banners/13046992/1478558874</t>
  </si>
  <si>
    <t>https://pbs.twimg.com/profile_banners/323173367/1552551974</t>
  </si>
  <si>
    <t>https://pbs.twimg.com/profile_banners/54030633/1507783717</t>
  </si>
  <si>
    <t>en-gb</t>
  </si>
  <si>
    <t>th</t>
  </si>
  <si>
    <t>de</t>
  </si>
  <si>
    <t>http://abs.twimg.com/images/themes/theme5/bg.gif</t>
  </si>
  <si>
    <t>http://abs.twimg.com/images/themes/theme10/bg.gif</t>
  </si>
  <si>
    <t>http://abs.twimg.com/images/themes/theme19/bg.gif</t>
  </si>
  <si>
    <t>http://abs.twimg.com/images/themes/theme1/bg.png</t>
  </si>
  <si>
    <t>http://abs.twimg.com/images/themes/theme4/bg.gif</t>
  </si>
  <si>
    <t>http://abs.twimg.com/images/themes/theme14/bg.gif</t>
  </si>
  <si>
    <t>http://abs.twimg.com/images/themes/theme3/bg.gif</t>
  </si>
  <si>
    <t>http://abs.twimg.com/images/themes/theme9/bg.gif</t>
  </si>
  <si>
    <t>http://abs.twimg.com/images/themes/theme15/bg.png</t>
  </si>
  <si>
    <t>http://abs.twimg.com/images/themes/theme2/bg.gif</t>
  </si>
  <si>
    <t>http://abs.twimg.com/images/themes/theme13/bg.gif</t>
  </si>
  <si>
    <t>http://abs.twimg.com/images/themes/theme17/bg.gif</t>
  </si>
  <si>
    <t>http://abs.twimg.com/images/themes/theme11/bg.gif</t>
  </si>
  <si>
    <t>http://abs.twimg.com/images/themes/theme18/bg.gif</t>
  </si>
  <si>
    <t>http://pbs.twimg.com/profile_images/752530081134837760/SoxVPTBo_normal.jpg</t>
  </si>
  <si>
    <t>http://pbs.twimg.com/profile_images/493788994547613697/3q2OoTbK_normal.jpeg</t>
  </si>
  <si>
    <t>http://pbs.twimg.com/profile_images/1077865576721076224/J44EV5tZ_normal.jpg</t>
  </si>
  <si>
    <t>http://pbs.twimg.com/profile_images/1073950966242836480/ottYwXyG_normal.jpg</t>
  </si>
  <si>
    <t>http://pbs.twimg.com/profile_images/1026813249273114624/ygdcdpoJ_normal.jpg</t>
  </si>
  <si>
    <t>http://pbs.twimg.com/profile_images/1013793991844909058/TzdFQ3Si_normal.jpg</t>
  </si>
  <si>
    <t>http://pbs.twimg.com/profile_images/378800000609415725/19672c718d9873a6c2faba1242b6562d_normal.jpeg</t>
  </si>
  <si>
    <t>http://pbs.twimg.com/profile_images/1030089716803272704/c2HqLjvl_normal.jpg</t>
  </si>
  <si>
    <t>http://pbs.twimg.com/profile_images/484458298/Pumpkin_normal.jpg</t>
  </si>
  <si>
    <t>http://pbs.twimg.com/profile_images/1304329114/Raise_logo_blue6_normal.jpg</t>
  </si>
  <si>
    <t>http://pbs.twimg.com/profile_images/2218742957/stevetree_normal.jpg</t>
  </si>
  <si>
    <t>http://pbs.twimg.com/profile_images/3230210603/cfc48af828b67bcb8c8f75f46701f929_normal.jpeg</t>
  </si>
  <si>
    <t>http://abs.twimg.com/sticky/default_profile_images/default_profile_normal.png</t>
  </si>
  <si>
    <t>http://pbs.twimg.com/profile_images/1064628081363742721/NVh24-lS_normal.jpg</t>
  </si>
  <si>
    <t>http://pbs.twimg.com/profile_images/1058449535112867841/JP-rVYlW_normal.jpg</t>
  </si>
  <si>
    <t>http://pbs.twimg.com/profile_images/876750567183462400/c7tK8Hod_normal.jpg</t>
  </si>
  <si>
    <t>http://pbs.twimg.com/profile_images/1095667652708700161/dNskZQKQ_normal.png</t>
  </si>
  <si>
    <t>http://pbs.twimg.com/profile_images/998101090506760192/oCEHJcy5_normal.jpg</t>
  </si>
  <si>
    <t>http://pbs.twimg.com/profile_images/1095387274559262720/iF5Na2OT_normal.jpg</t>
  </si>
  <si>
    <t>http://abs.twimg.com/sticky/default_profile_images/default_profile_5_normal.png</t>
  </si>
  <si>
    <t>http://pbs.twimg.com/profile_images/1111661918962573312/D9sKPfLC_normal.png</t>
  </si>
  <si>
    <t>http://pbs.twimg.com/profile_images/832657387660009473/C5MRwE0Y_normal.jpg</t>
  </si>
  <si>
    <t>http://pbs.twimg.com/profile_images/3532181986/7c2af885cc0fab7babae2e0df1d1a9e3_normal.jpeg</t>
  </si>
  <si>
    <t>http://pbs.twimg.com/profile_images/2052962511/Social-Media-Icon-whitney_normal.jpg</t>
  </si>
  <si>
    <t>http://pbs.twimg.com/profile_images/1014272128689033216/QGL0FELi_normal.jpg</t>
  </si>
  <si>
    <t>http://pbs.twimg.com/profile_images/586457577992491011/rz6qrjfU_normal.jpg</t>
  </si>
  <si>
    <t>http://pbs.twimg.com/profile_images/2390851993/xu6aptqy6a8rb2h2w5by_normal.jpeg</t>
  </si>
  <si>
    <t>http://pbs.twimg.com/profile_images/1106108974481489920/SNmOSvkd_normal.png</t>
  </si>
  <si>
    <t>http://pbs.twimg.com/profile_images/804166908174073858/_ECGcGoz_normal.jpg</t>
  </si>
  <si>
    <t>Open Twitter Page for This Person</t>
  </si>
  <si>
    <t>https://twitter.com/futurefocusedg1</t>
  </si>
  <si>
    <t>https://twitter.com/scottturneruon</t>
  </si>
  <si>
    <t>https://twitter.com/nomadwarmachine</t>
  </si>
  <si>
    <t>https://twitter.com/kiusum</t>
  </si>
  <si>
    <t>https://twitter.com/leefallin</t>
  </si>
  <si>
    <t>https://twitter.com/suebecks</t>
  </si>
  <si>
    <t>https://twitter.com/lthechat</t>
  </si>
  <si>
    <t>https://twitter.com/nodexl</t>
  </si>
  <si>
    <t>https://twitter.com/uoncomputing</t>
  </si>
  <si>
    <t>https://twitter.com/santanuvasant</t>
  </si>
  <si>
    <t>https://twitter.com/marc_smith</t>
  </si>
  <si>
    <t>https://twitter.com/khattiy74899201</t>
  </si>
  <si>
    <t>https://twitter.com/smr_foundation</t>
  </si>
  <si>
    <t>https://twitter.com/kjhaxton</t>
  </si>
  <si>
    <t>https://twitter.com/jisc</t>
  </si>
  <si>
    <t>https://twitter.com/scalarhumanity</t>
  </si>
  <si>
    <t>https://twitter.com/advancehe_chat</t>
  </si>
  <si>
    <t>https://twitter.com/racephil</t>
  </si>
  <si>
    <t>https://twitter.com/kritchie5247</t>
  </si>
  <si>
    <t>https://twitter.com/suelee99</t>
  </si>
  <si>
    <t>https://twitter.com/raisenetwork</t>
  </si>
  <si>
    <t>https://twitter.com/srowett</t>
  </si>
  <si>
    <t>https://twitter.com/neilwithnell</t>
  </si>
  <si>
    <t>https://twitter.com/solsticecetl</t>
  </si>
  <si>
    <t>https://twitter.com/sfaul</t>
  </si>
  <si>
    <t>https://twitter.com/socmedhe</t>
  </si>
  <si>
    <t>https://twitter.com/warwicklanguage</t>
  </si>
  <si>
    <t>https://twitter.com/sarah__wright1</t>
  </si>
  <si>
    <t>https://twitter.com/debbieholley1</t>
  </si>
  <si>
    <t>https://twitter.com/connectedaction</t>
  </si>
  <si>
    <t>https://twitter.com/edgehill</t>
  </si>
  <si>
    <t>https://twitter.com/lindakkaye</t>
  </si>
  <si>
    <t>https://twitter.com/shu_acdev</t>
  </si>
  <si>
    <t>https://twitter.com/scotthibberson</t>
  </si>
  <si>
    <t>https://twitter.com/s_cook2013</t>
  </si>
  <si>
    <t>https://twitter.com/harpereddev</t>
  </si>
  <si>
    <t>https://twitter.com/jennylewinjones</t>
  </si>
  <si>
    <t>https://twitter.com/annehole</t>
  </si>
  <si>
    <t>https://twitter.com/acastrillejo</t>
  </si>
  <si>
    <t>https://twitter.com/baaanedict</t>
  </si>
  <si>
    <t>https://twitter.com/belld17</t>
  </si>
  <si>
    <t>https://twitter.com/s_j_lancaster</t>
  </si>
  <si>
    <t>https://twitter.com/drsbroadberry</t>
  </si>
  <si>
    <t>https://twitter.com/katr</t>
  </si>
  <si>
    <t>https://twitter.com/creativecommons</t>
  </si>
  <si>
    <t>https://twitter.com/aiaddysonzhang</t>
  </si>
  <si>
    <t>https://twitter.com/sfaulknerpando</t>
  </si>
  <si>
    <t>https://twitter.com/rkchallen</t>
  </si>
  <si>
    <t>https://twitter.com/lenandlar</t>
  </si>
  <si>
    <t>https://twitter.com/tutormentorteam</t>
  </si>
  <si>
    <t>https://twitter.com/ssireview</t>
  </si>
  <si>
    <t>https://twitter.com/gmacscotland</t>
  </si>
  <si>
    <t>https://twitter.com/a_l_t</t>
  </si>
  <si>
    <t>https://twitter.com/getsetlearning</t>
  </si>
  <si>
    <t>https://twitter.com/gemt</t>
  </si>
  <si>
    <t>https://twitter.com/edubot_he</t>
  </si>
  <si>
    <t>https://twitter.com/pgogy</t>
  </si>
  <si>
    <t>https://twitter.com/alexgspiers</t>
  </si>
  <si>
    <t>https://twitter.com/mhawksey</t>
  </si>
  <si>
    <t>https://twitter.com/marendeepwell</t>
  </si>
  <si>
    <t>https://twitter.com/santana</t>
  </si>
  <si>
    <t>futurefocusedg1
RT @nodexl: #LTHEchat via NodeXL
https://t.co/zJw6nr62S4 @lthechat
@suebecks @leefallin @kiusum @nomadwarmachine
@scottturneruon @santanuva…</t>
  </si>
  <si>
    <t>scottturneruon
RT @SFaulknerPandO: @gmacscotland
@scottturneruon @tutormentorteam
@NomadWarMachine @SSIReview Both
#altc and #SocMedHE19 (#SocMedHE
confer…</t>
  </si>
  <si>
    <t>nomadwarmachine
RT @smr_foundation: #LTHEchat via
NodeXL https://t.co/ZF24BZT9Oy
@lthechat @leefallin @racephil
@scottturneruon @advancehe_chat
@suebecks @…</t>
  </si>
  <si>
    <t>kiusum
Is strange to see you have your
own box, let alone the magical
part of seeing how you connect
with another person via a simple
weekly #LTHEChat... #SocMedHE @SocMedHE
https://t.co/kwPMB59Jbx</t>
  </si>
  <si>
    <t>leefallin
My conference poster based on Designing
for Diverse Learners - A resource
for making #accessible, #inclusive
learni… https://t.co/sMuQwI8qMP</t>
  </si>
  <si>
    <t>suebecks
The #SocMedHE19 Conference isn't
until 19th December 2019 at @edgehill
yet look at this @ConnectedAction
@nodexl visualisation of the conversations!
The graph represents a network
of 143 Twitter users whose tweets
contained #SocMedHE @belld17 @Sarah__Wright1
https://t.co/sPDJQ4fCdD</t>
  </si>
  <si>
    <t xml:space="preserve">lthechat
</t>
  </si>
  <si>
    <t>nodexl
#LTHEchat via NodeXL https://t.co/zJw6nr62S4
@lthechat @suebecks @leefallin
@kiusum @nomadwarmachine @scottturneruon
@santanuvasant @jisc @racephil
@sfaulknerpando Top hashtags: #lthechat
#byod4l #socmedhe18 #advancehe_chat
#qaafocuson #altc #socmedhe #mugafesto</t>
  </si>
  <si>
    <t>uoncomputing
RT @nodexl: #LTHEchat via NodeXL
https://t.co/zJw6nr62S4 @lthechat
@suebecks @leefallin @kiusum @nomadwarmachine
@scottturneruon @santanuva…</t>
  </si>
  <si>
    <t xml:space="preserve">santanuvasant
</t>
  </si>
  <si>
    <t>marc_smith
#LTHEchat via NodeXL https://t.co/T4Lwfhj2HQ
@lthechat @advancehe_chat @suebecks
@leefallin @kiusum @scottturneruon
@santanuvasant @nomadwarmachine
@jisc @sfaulknerpando Top hashtags:
#lthechat #advancehe_chat #byod4l
#socmedhe18 #qaafocuson #socmedhe
#altc #mugafesto</t>
  </si>
  <si>
    <t>khattiy74899201
RT @nodexl: #LTHEchat via NodeXL
https://t.co/zJw6nr62S4 @lthechat
@suebecks @leefallin @kiusum @nomadwarmachine
@scottturneruon @santanuva…</t>
  </si>
  <si>
    <t>smr_foundation
#LTHEchat via NodeXL https://t.co/ZF24BZT9Oy
@lthechat @leefallin @racephil
@scottturneruon @advancehe_chat
@suebecks @kiusum @jisc @nomadwarmachine
@kjhaxton Top hashtags: #lthechat
#byod4l #advancehe_chat #socmedhe18
#socmedhe #altc #mugafesto #byod4l19
#edtech #tags</t>
  </si>
  <si>
    <t xml:space="preserve">kjhaxton
</t>
  </si>
  <si>
    <t xml:space="preserve">jisc
</t>
  </si>
  <si>
    <t>scalarhumanity
RT @smr_foundation: #LTHEchat via
NodeXL https://t.co/ZF24BZT9Oy
@lthechat @leefallin @racephil
@scottturneruon @advancehe_chat
@suebecks @…</t>
  </si>
  <si>
    <t xml:space="preserve">advancehe_chat
</t>
  </si>
  <si>
    <t xml:space="preserve">racephil
</t>
  </si>
  <si>
    <t xml:space="preserve">kritchie5247
</t>
  </si>
  <si>
    <t xml:space="preserve">suelee99
</t>
  </si>
  <si>
    <t xml:space="preserve">raisenetwork
</t>
  </si>
  <si>
    <t xml:space="preserve">srowett
</t>
  </si>
  <si>
    <t xml:space="preserve">neilwithnell
</t>
  </si>
  <si>
    <t>solsticecetl
RT @scottturneruon: #SocMedHE via
NodeXL https://t.co/fqIBEuN5sc
@warwicklanguage @socmedhe @nomadwarmachine
@scottturneruon @kiusum @sfaul…</t>
  </si>
  <si>
    <t xml:space="preserve">sfaul
</t>
  </si>
  <si>
    <t>socmedhe
RT @scottturneruon: #SocMedHE via
NodeXL https://t.co/fqIBEuN5sc
@warwicklanguage @socmedhe @nomadwarmachine
@scottturneruon @kiusum @sfaul…</t>
  </si>
  <si>
    <t>warwicklanguage
Hearing about challenge/ problem
based learning good to see a @creativecommons
licence on slides, using Trello
for projects and learning #socmedhe
#cmctove https://t.co/JsPUKWdT1P</t>
  </si>
  <si>
    <t xml:space="preserve">sarah__wright1
</t>
  </si>
  <si>
    <t>debbieholley1
RT @suebecks: The #SocMedHE19 Conference
isn't until 19th December 2019
at @edgehill yet look at this @ConnectedAction
@nodexl visualisatio…</t>
  </si>
  <si>
    <t xml:space="preserve">connectedaction
</t>
  </si>
  <si>
    <t xml:space="preserve">edgehill
</t>
  </si>
  <si>
    <t>lindakkaye
RT @suebecks: The #SocMedHE19 Conference
isn't until 19th December 2019
at @edgehill yet look at this @ConnectedAction
@nodexl visualisatio…</t>
  </si>
  <si>
    <t>shu_acdev
RT @suebecks: The #SocMedHE19 Conference
isn't until 19th December 2019
at @edgehill yet look at this @ConnectedAction
@nodexl visualisatio…</t>
  </si>
  <si>
    <t>scotthibberson
.@S_Cook2013’s just reminded me
it’s #InternationalDayOfHappiness
My tip is to keep a stress ball
next to your PC… https://t.co/t6CK9fmwm0</t>
  </si>
  <si>
    <t xml:space="preserve">s_cook2013
</t>
  </si>
  <si>
    <t xml:space="preserve">harpereddev
</t>
  </si>
  <si>
    <t>jennylewinjones
@LTHEchat A1 For me personally,
it's been #LTHEchat itself and
the #SocMedHE conferences</t>
  </si>
  <si>
    <t>annehole
RT @WarwickLanguage: #lthechat
#socmedhe we really need a word
for this "tweet meet" ? https://t.co/Nk9ljlvTOq</t>
  </si>
  <si>
    <t>acastrillejo
RT @WarwickLanguage: #lthechat
#socmedhe we really need a word
for this "tweet meet" ? https://t.co/Nk9ljlvTOq</t>
  </si>
  <si>
    <t>baaanedict
RT @WarwickLanguage: #lthechat
#socmedhe we really need a word
for this "tweet meet" ? https://t.co/Nk9ljlvTOq</t>
  </si>
  <si>
    <t>belld17
RT @S_J_Lancaster: @WarwickLanguage
"tweetup" it's been around a while
#lthechat #socmedhe</t>
  </si>
  <si>
    <t>s_j_lancaster
@WarwickLanguage "tweetup" it's
been around a while #lthechat #socmedhe</t>
  </si>
  <si>
    <t xml:space="preserve">drsbroadberry
</t>
  </si>
  <si>
    <t xml:space="preserve">katr
</t>
  </si>
  <si>
    <t xml:space="preserve">creativecommons
</t>
  </si>
  <si>
    <t>aiaddysonzhang
RT @SFaulknerPandO: _xD83D__xDEA8_ For anyone
who has an interest in education,
marketing and or leadership you
will not want to miss this. The
amazing…</t>
  </si>
  <si>
    <t>sfaulknerpando
@gmacscotland @scottturneruon @tutormentorteam
@NomadWarMachine @SSIReview Both
#altc and #SocMedHE19 (#SocMedHE
conferences in general) are brilliant
at starting the conversation before,
during and perhaps more importantly
after an event! #KeepTheConversationGoing</t>
  </si>
  <si>
    <t xml:space="preserve">rkchallen
</t>
  </si>
  <si>
    <t xml:space="preserve">lenandlar
</t>
  </si>
  <si>
    <t>tutormentorteam
RT @SFaulknerPandO: @gmacscotland
@scottturneruon @tutormentorteam
@NomadWarMachine @SSIReview Both
#altc and #SocMedHE19 (#SocMedHE
confer…</t>
  </si>
  <si>
    <t xml:space="preserve">ssireview
</t>
  </si>
  <si>
    <t xml:space="preserve">gmacscotland
</t>
  </si>
  <si>
    <t>a_l_t
RT @LeeFallin: My conference poster
based on Designing for Diverse
Learners - A resource for making
#accessible, #inclusive learning
materi…</t>
  </si>
  <si>
    <t>getsetlearning
RT @LeeFallin: My conference poster
based on Designing for Diverse
Learners - A resource for making
#accessible,… https://t.co/aI3SwqgY30</t>
  </si>
  <si>
    <t>gemt
RT @LeeFallin: My conference poster
based on Designing for Diverse
Learners - A resource for making
#accessible, #inclusive learning
materi…</t>
  </si>
  <si>
    <t>edubot_he
RT @LeeFallin: My conference poster
based on Designing for Diverse
Learners - A resource for making
#accessible, #inclusive learning
materi…</t>
  </si>
  <si>
    <t>pgogy
@MarenDeepwell @mhawksey as I said
to @alexgspiers at #socmedhe -it's
like doing a gig, but so so so
so many times worse</t>
  </si>
  <si>
    <t xml:space="preserve">alexgspiers
</t>
  </si>
  <si>
    <t xml:space="preserve">mhawksey
</t>
  </si>
  <si>
    <t xml:space="preserve">marendeepwell
</t>
  </si>
  <si>
    <t xml:space="preserve">santana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</si>
  <si>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</si>
  <si>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</si>
  <si>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</si>
  <si>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</si>
  <si>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</si>
  <si>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</si>
  <si>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</si>
  <si>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t>
  </si>
  <si>
    <t>Workbook Settings 5</t>
  </si>
  <si>
    <t xml:space="preserve">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t>
  </si>
  <si>
    <t>Workbook Settings 6</t>
  </si>
  <si>
    <t xml:space="preserve">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t>
  </si>
  <si>
    <t>Workbook Settings 7</t>
  </si>
  <si>
    <t>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t>
  </si>
  <si>
    <t>Workbook Settings 8</t>
  </si>
  <si>
    <t>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t>
  </si>
  <si>
    <t>Workbook Settings 9</t>
  </si>
  <si>
    <t>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t>
  </si>
  <si>
    <t>Workbook Settings 10</t>
  </si>
  <si>
    <t>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t>
  </si>
  <si>
    <t>Workbook Settings 11</t>
  </si>
  <si>
    <t>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t>
  </si>
  <si>
    <t>Workbook Settings 12</t>
  </si>
  <si>
    <t>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t>
  </si>
  <si>
    <t>Workbook Settings 13</t>
  </si>
  <si>
    <t>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t>
  </si>
  <si>
    <t>Workbook Settings 14</t>
  </si>
  <si>
    <t>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t>
  </si>
  <si>
    <t>Workbook Settings 15</t>
  </si>
  <si>
    <t>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t>
  </si>
  <si>
    <t>Workbook Settings 16</t>
  </si>
  <si>
    <t>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t>
  </si>
  <si>
    <t>Workbook Settings 17</t>
  </si>
  <si>
    <t>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
  </si>
  <si>
    <t>Workbook Settings 18</t>
  </si>
  <si>
    <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</si>
  <si>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</si>
  <si>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</si>
  <si>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</si>
  <si>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</si>
  <si>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</si>
  <si>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</si>
  <si>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</si>
  <si>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</si>
  <si>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</si>
  <si>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</si>
  <si>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</si>
  <si>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</si>
  <si>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</si>
  <si>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</si>
  <si>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</si>
  <si>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</si>
  <si>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</si>
  <si>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</si>
  <si>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</si>
  <si>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</si>
  <si>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</si>
  <si>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</si>
  <si>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</si>
  <si>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</si>
  <si>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</si>
  <si>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</si>
  <si>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Number of Edge Types</t>
  </si>
  <si>
    <t>Modularity</t>
  </si>
  <si>
    <t>NodeXL Version</t>
  </si>
  <si>
    <t>1.0.1.410</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</si>
  <si>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</si>
  <si>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</si>
  <si>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</si>
  <si>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</si>
  <si>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</si>
  <si>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</si>
  <si>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</si>
  <si>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</si>
  <si>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</si>
  <si>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</si>
  <si>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</si>
  <si>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</si>
  <si>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</si>
  <si>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</si>
  <si>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</si>
  <si>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</si>
  <si>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</si>
  <si>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</si>
  <si>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</si>
  <si>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https://nodexlgraphgallery.org/Pages/Graph.aspx?graphID=183251 https://twitter.com/i/web/status/1118816513597767680 https://twitter.com/i/web/status/1118821632586526720 https://twitter.com/i/web/status/1095790380208005121 https://nodexlgraphgallery.org/Pages/Graph.aspx?graphID=185032 https://nodexlgraphgallery.org/Pages/Graph.aspx?graphID=186907 https://twitter.com/LTHEchat/status/1095777630471757824 https://twitter.com/suebecks/status/1107269224379105281</t>
  </si>
  <si>
    <t>https://twitter.com/drreznicek/status/1108703378639650816 https://nodexlgraphgallery.org/Pages/Graph.aspx?graphID=186908</t>
  </si>
  <si>
    <t>https://nodexlgraphgallery.org/Pages/Graph.aspx?graphID=186907 https://nodexlgraphgallery.org/Pages/Graph.aspx?graphID=185032</t>
  </si>
  <si>
    <t>https://nodexlgraphgallery.org/Pages/Graph.aspx?graphID=186908 https://nodexlgraphgallery.org/Pages/Graph.aspx?graphID=185032 https://nodexlgraphgallery.org/Pages/Graph.aspx?graphID=186907 https://twitter.com/i/web/status/1091129454980710400 https://twitter.com/aiaddysonzhang/status/1097482543874551808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</si>
  <si>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</si>
  <si>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</si>
  <si>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</si>
  <si>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</si>
  <si>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</si>
  <si>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</si>
  <si>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</si>
  <si>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</si>
  <si>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</si>
  <si>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</si>
  <si>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nodexlgraphgallery.org twitter.com</t>
  </si>
  <si>
    <t>twitter.com nodexlgraphgallery.org</t>
  </si>
  <si>
    <t>Top Hashtags in Tweet in Entire Graph</t>
  </si>
  <si>
    <t>altc</t>
  </si>
  <si>
    <t>socmedhe18</t>
  </si>
  <si>
    <t>inclusive</t>
  </si>
  <si>
    <t>mugafesto</t>
  </si>
  <si>
    <t>byod4l</t>
  </si>
  <si>
    <t>Top Hashtags in Tweet in G1</t>
  </si>
  <si>
    <t>Top Hashtags in Tweet in G2</t>
  </si>
  <si>
    <t>tweettweets</t>
  </si>
  <si>
    <t>cmctove</t>
  </si>
  <si>
    <t>Top Hashtags in Tweet in G3</t>
  </si>
  <si>
    <t>qaafocuson</t>
  </si>
  <si>
    <t>byod4l19</t>
  </si>
  <si>
    <t>edtech</t>
  </si>
  <si>
    <t>Top Hashtags in Tweet in G4</t>
  </si>
  <si>
    <t>Top Hashtags in Tweet in G5</t>
  </si>
  <si>
    <t>virtualexchange</t>
  </si>
  <si>
    <t>ft30uk</t>
  </si>
  <si>
    <t>femedtech</t>
  </si>
  <si>
    <t>keeptheconversationgoing</t>
  </si>
  <si>
    <t>Top Hashtags in Tweet in G6</t>
  </si>
  <si>
    <t>Top Hashtags in Tweet in G7</t>
  </si>
  <si>
    <t>Top Hashtags in Tweet in G8</t>
  </si>
  <si>
    <t>Top Hashtags in Tweet</t>
  </si>
  <si>
    <t>lthechat accessible inclusive socmedhe socmedhe18</t>
  </si>
  <si>
    <t>socmedhe lthechat altc tweettweets cmctove socmedhe18 socmedhe19</t>
  </si>
  <si>
    <t>lthechat socmedhe advancehe_chat byod4l socmedhe18 altc mugafesto qaafocuson byod4l19 edtech</t>
  </si>
  <si>
    <t>socmedhe19 socmedhe altc lthechat byod4l socmedhe18 advancehe_chat qaafocuson mugafesto</t>
  </si>
  <si>
    <t>socmedhe lthechat altc socmedhe19 socmedhe18 mugafesto virtualexchange ft30uk femedtech keeptheconversationgoing</t>
  </si>
  <si>
    <t>Top Words in Tweet in Entire Graph</t>
  </si>
  <si>
    <t>Words in Sentiment List#1: Positive</t>
  </si>
  <si>
    <t>Words in Sentiment List#2: Negative</t>
  </si>
  <si>
    <t>Words in Sentiment List#3: Angry/Violent</t>
  </si>
  <si>
    <t>Non-categorized Words</t>
  </si>
  <si>
    <t>Total Words</t>
  </si>
  <si>
    <t>#socmedhe</t>
  </si>
  <si>
    <t>#lthechat</t>
  </si>
  <si>
    <t>Top Words in Tweet in G1</t>
  </si>
  <si>
    <t>conference</t>
  </si>
  <si>
    <t>poster</t>
  </si>
  <si>
    <t>based</t>
  </si>
  <si>
    <t>Top Words in Tweet in G2</t>
  </si>
  <si>
    <t>tweet</t>
  </si>
  <si>
    <t>really</t>
  </si>
  <si>
    <t>need</t>
  </si>
  <si>
    <t>word</t>
  </si>
  <si>
    <t>meet</t>
  </si>
  <si>
    <t>Top Words in Tweet in G3</t>
  </si>
  <si>
    <t>Top Words in Tweet in G4</t>
  </si>
  <si>
    <t>#socmedhe19</t>
  </si>
  <si>
    <t>until</t>
  </si>
  <si>
    <t>19th</t>
  </si>
  <si>
    <t>december</t>
  </si>
  <si>
    <t>2019</t>
  </si>
  <si>
    <t>look</t>
  </si>
  <si>
    <t>Top Words in Tweet in G5</t>
  </si>
  <si>
    <t>#altc</t>
  </si>
  <si>
    <t>Top Words in Tweet in G6</t>
  </si>
  <si>
    <t>Top Words in Tweet in G7</t>
  </si>
  <si>
    <t>s</t>
  </si>
  <si>
    <t>Top Words in Tweet in G8</t>
  </si>
  <si>
    <t>Top Words in Tweet</t>
  </si>
  <si>
    <t>leefallin nodexl #lthechat lthechat scottturneruon suebecks kiusum conference poster based</t>
  </si>
  <si>
    <t>#socmedhe warwicklanguage #lthechat tweet really need word meet socmedhe scottturneruon</t>
  </si>
  <si>
    <t>#lthechat lthechat nodexl advancehe_chat suebecks leefallin scottturneruon #socmedhe kiusum nomadwarmachine</t>
  </si>
  <si>
    <t>#socmedhe19 nodexl suebecks conference until 19th december 2019 edgehill look</t>
  </si>
  <si>
    <t>scottturneruon #socmedhe nodexl nomadwarmachine #lthechat suebecks sfaulknerpando #altc #socmedhe19 kiusum</t>
  </si>
  <si>
    <t>Top Word Pairs in Tweet in Entire Graph</t>
  </si>
  <si>
    <t>#lthechat,nodexl</t>
  </si>
  <si>
    <t>nodexl,lthechat</t>
  </si>
  <si>
    <t>nomadwarmachine,scottturneruon</t>
  </si>
  <si>
    <t>suebecks,leefallin</t>
  </si>
  <si>
    <t>leefallin,kiusum</t>
  </si>
  <si>
    <t>#lthechat,#socmedhe</t>
  </si>
  <si>
    <t>advancehe_chat,suebecks</t>
  </si>
  <si>
    <t>#socmedhe19,conference</t>
  </si>
  <si>
    <t>conference,until</t>
  </si>
  <si>
    <t>until,19th</t>
  </si>
  <si>
    <t>Top Word Pairs in Tweet in G1</t>
  </si>
  <si>
    <t>conference,poster</t>
  </si>
  <si>
    <t>poster,based</t>
  </si>
  <si>
    <t>based,designing</t>
  </si>
  <si>
    <t>designing,diverse</t>
  </si>
  <si>
    <t>diverse,learners</t>
  </si>
  <si>
    <t>learners,resource</t>
  </si>
  <si>
    <t>resource,making</t>
  </si>
  <si>
    <t>making,#accessible</t>
  </si>
  <si>
    <t>Top Word Pairs in Tweet in G2</t>
  </si>
  <si>
    <t>#socmedhe,really</t>
  </si>
  <si>
    <t>really,need</t>
  </si>
  <si>
    <t>need,word</t>
  </si>
  <si>
    <t>word,tweet</t>
  </si>
  <si>
    <t>tweet,meet</t>
  </si>
  <si>
    <t>warwicklanguage,#lthechat</t>
  </si>
  <si>
    <t>rkchallen,katr</t>
  </si>
  <si>
    <t>katr,drsbroadberry</t>
  </si>
  <si>
    <t>#altc,#socmedhe</t>
  </si>
  <si>
    <t>Top Word Pairs in Tweet in G3</t>
  </si>
  <si>
    <t>top,hashtags</t>
  </si>
  <si>
    <t>hashtags,#lthechat</t>
  </si>
  <si>
    <t>#socmedhe,#altc</t>
  </si>
  <si>
    <t>#altc,#mugafesto</t>
  </si>
  <si>
    <t>lthechat,leefallin</t>
  </si>
  <si>
    <t>leefallin,racephil</t>
  </si>
  <si>
    <t>racephil,scottturneruon</t>
  </si>
  <si>
    <t>Top Word Pairs in Tweet in G4</t>
  </si>
  <si>
    <t>19th,december</t>
  </si>
  <si>
    <t>december,2019</t>
  </si>
  <si>
    <t>2019,edgehill</t>
  </si>
  <si>
    <t>edgehill,look</t>
  </si>
  <si>
    <t>look,connectedaction</t>
  </si>
  <si>
    <t>connectedaction,nodexl</t>
  </si>
  <si>
    <t>suebecks,#socmedhe19</t>
  </si>
  <si>
    <t>Top Word Pairs in Tweet in G5</t>
  </si>
  <si>
    <t>gmacscotland,scottturneruon</t>
  </si>
  <si>
    <t>scottturneruon,tutormentorteam</t>
  </si>
  <si>
    <t>tutormentorteam,nomadwarmachine</t>
  </si>
  <si>
    <t>nomadwarmachine,ssireview</t>
  </si>
  <si>
    <t>ssireview,both</t>
  </si>
  <si>
    <t>both,#altc</t>
  </si>
  <si>
    <t>#altc,#socmedhe19</t>
  </si>
  <si>
    <t>#socmedhe19,#socmedhe</t>
  </si>
  <si>
    <t>Top Word Pairs in Tweet in G6</t>
  </si>
  <si>
    <t>Top Word Pairs in Tweet in G7</t>
  </si>
  <si>
    <t>Top Word Pairs in Tweet in G8</t>
  </si>
  <si>
    <t>Top Word Pairs in Tweet</t>
  </si>
  <si>
    <t>#lthechat,nodexl  nodexl,lthechat  conference,poster  poster,based  based,designing  designing,diverse  diverse,learners  learners,resource  resource,making  making,#accessible</t>
  </si>
  <si>
    <t>#lthechat,#socmedhe  #socmedhe,really  really,need  need,word  word,tweet  tweet,meet  warwicklanguage,#lthechat  rkchallen,katr  katr,drsbroadberry  #altc,#socmedhe</t>
  </si>
  <si>
    <t>#lthechat,nodexl  nodexl,lthechat  advancehe_chat,suebecks  top,hashtags  hashtags,#lthechat  #socmedhe,#altc  #altc,#mugafesto  lthechat,leefallin  leefallin,racephil  racephil,scottturneruon</t>
  </si>
  <si>
    <t>#socmedhe19,conference  conference,until  until,19th  19th,december  december,2019  2019,edgehill  edgehill,look  look,connectedaction  connectedaction,nodexl  suebecks,#socmedhe19</t>
  </si>
  <si>
    <t>gmacscotland,scottturneruon  scottturneruon,tutormentorteam  tutormentorteam,nomadwarmachine  nomadwarmachine,ssireview  ssireview,both  both,#altc  #altc,#socmedhe19  #socmedhe19,#socmedhe  #lthechat,nodexl  nodexl,lthechat</t>
  </si>
  <si>
    <t>Top Replied-To in Entire Graph</t>
  </si>
  <si>
    <t>Top Mentioned in Entire Graph</t>
  </si>
  <si>
    <t>Top Replied-To in G1</t>
  </si>
  <si>
    <t>Top Replied-To in G2</t>
  </si>
  <si>
    <t>Top Mentioned in G1</t>
  </si>
  <si>
    <t>santanuva</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</si>
  <si>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</si>
  <si>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</si>
  <si>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</si>
  <si>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</si>
  <si>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</si>
  <si>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</si>
  <si>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</si>
  <si>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</si>
  <si>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</si>
  <si>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</si>
  <si>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</si>
  <si>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</si>
  <si>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</si>
  <si>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</si>
  <si>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rkchallen s_j_lancaster warwicklanguage belld17</t>
  </si>
  <si>
    <t>gmacscotland aiaddysonzhang</t>
  </si>
  <si>
    <t>Top Mentioned in Tweet</t>
  </si>
  <si>
    <t>leefallin lthechat scottturneruon suebecks kiusum nodexl nomadwarmachine santanuva harpereddev advancehe_chat</t>
  </si>
  <si>
    <t>warwicklanguage socmedhe katr drsbroadberry scottturneruon nomadwarmachine kiusum sfaul creativecommons s_j_lancaster</t>
  </si>
  <si>
    <t>lthechat advancehe_chat suebecks leefallin scottturneruon kiusum nomadwarmachine jisc racephil santanuvasant</t>
  </si>
  <si>
    <t>suebecks edgehill connectedaction nodexl sfaulknerpando scottturneruon nomadwarmachine gmacscotland tutormentorteam ssireview</t>
  </si>
  <si>
    <t>scottturneruon nomadwarmachine suebecks sfaulknerpando kiusum tutormentorteam ssireview lthechat advancehe_chat leefallin</t>
  </si>
  <si>
    <t>mhawksey alexgspiers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</si>
  <si>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</si>
  <si>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</si>
  <si>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</si>
  <si>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</si>
  <si>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</si>
  <si>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</si>
  <si>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</si>
  <si>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</si>
  <si>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</si>
  <si>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</si>
  <si>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khattiy74899201 getsetlearning neilwithnell nomadwarmachine a_l_t kiusum edubot_he leefallin srowett raisenetwork</t>
  </si>
  <si>
    <t>warwicklanguage s_j_lancaster creativecommons annehole acastrillejo baaanedict socmedhe belld17 solsticecetl drsbroadberry</t>
  </si>
  <si>
    <t>scalarhumanity jisc kjhaxton marc_smith santanuvasant racephil jennylewinjones lthechat smr_foundation advancehe_chat</t>
  </si>
  <si>
    <t>suebecks tutormentorteam debbieholley1 lindakkaye sarah__wright1 edgehill nodexl connectedaction shu_acdev</t>
  </si>
  <si>
    <t>aiaddysonzhang scottturneruon gmacscotland lenandlar ssireview sfaulknerpando rkchallen</t>
  </si>
  <si>
    <t>mhawksey alexgspiers marendeepwell pgogy</t>
  </si>
  <si>
    <t>scotthibberson s_cook2013</t>
  </si>
  <si>
    <t>Top URLs in Tweet by Count</t>
  </si>
  <si>
    <t>https://nodexlgraphgallery.org/Pages/Graph.aspx?graphID=186908 https://nodexlgraphgallery.org/Pages/Graph.aspx?graphID=186907 https://nodexlgraphgallery.org/Pages/Graph.aspx?graphID=185032</t>
  </si>
  <si>
    <t>https://twitter.com/i/web/status/1095790380208005121 https://nodexlgraphgallery.org/Pages/Graph.aspx?graphID=186907 https://nodexlgraphgallery.org/Pages/Graph.aspx?graphID=185032</t>
  </si>
  <si>
    <t>https://twitter.com/LTHEchat/status/1095777630471757824 https://twitter.com/suebecks/status/1107269224379105281</t>
  </si>
  <si>
    <t>https://nodexlgraphgallery.org/Pages/Graph.aspx?graphID=183251 https://twitter.com/i/web/status/1118816513597767680</t>
  </si>
  <si>
    <t>https://twitter.com/aiaddysonzhang/status/1097482543874551808 https://twitter.com/i/web/status/1091129454980710400</t>
  </si>
  <si>
    <t>Top URLs in Tweet by Salience</t>
  </si>
  <si>
    <t>Top Domains in Tweet by Count</t>
  </si>
  <si>
    <t>Top Domains in Tweet by Salience</t>
  </si>
  <si>
    <t>Top Hashtags in Tweet by Count</t>
  </si>
  <si>
    <t>socmedhe lthechat altc socmedhe19 socmedhe18 mugafesto virtualexchange ft30uk femedtech</t>
  </si>
  <si>
    <t>socmedhe lthechat socmedhe18</t>
  </si>
  <si>
    <t>lthechat accessible inclusive</t>
  </si>
  <si>
    <t>lthechat byod4l socmedhe18 advancehe_chat qaafocuson altc socmedhe mugafesto</t>
  </si>
  <si>
    <t>lthechat advancehe_chat byod4l socmedhe18 qaafocuson socmedhe altc mugafesto</t>
  </si>
  <si>
    <t>lthechat byod4l advancehe_chat socmedhe18 socmedhe altc mugafesto byod4l19 edtech tags</t>
  </si>
  <si>
    <t>socmedhe altc tweettweets cmctove lthechat</t>
  </si>
  <si>
    <t>socmedhe socmedhe18 socmedhe19 lthechat</t>
  </si>
  <si>
    <t>socmedhe altc socmedhe19 keeptheconversationgoing lthechat</t>
  </si>
  <si>
    <t>socmedhe19 altc socmedhe</t>
  </si>
  <si>
    <t>Top Hashtags in Tweet by Salience</t>
  </si>
  <si>
    <t>socmedhe altc socmedhe19 lthechat socmedhe18 mugafesto virtualexchange ft30uk femedtech</t>
  </si>
  <si>
    <t>socmedhe18 socmedhe lthechat</t>
  </si>
  <si>
    <t>altc tweettweets cmctove lthechat socmedhe</t>
  </si>
  <si>
    <t>socmedhe18 socmedhe19 lthechat socmedhe</t>
  </si>
  <si>
    <t>altc socmedhe19 keeptheconversationgoing lthechat socmedhe</t>
  </si>
  <si>
    <t>altc socmedhe socmedhe19</t>
  </si>
  <si>
    <t>Top Words in Tweet by Count</t>
  </si>
  <si>
    <t>nodexl #lthechat via lthechat suebecks leefallin kiusum nomadwarmachine scottturneruon santanuva</t>
  </si>
  <si>
    <t>scottturneruon nodexl via suebecks nomadwarmachine kiusum #lthechat sfaulknerpando #altc #socmedhe19</t>
  </si>
  <si>
    <t>lthechat scottturneruon kiusum #lthechat via nodexl leefallin advancehe_chat suebecks neilwithnell</t>
  </si>
  <si>
    <t>well socmedhe #lthechat a2 going old school prefer ironed paper</t>
  </si>
  <si>
    <t>#socmedhe19 conference until 19th december 2019 edgehill look connectedaction nodexl</t>
  </si>
  <si>
    <t>#lthechat via nodexl lthechat suebecks leefallin kiusum nomadwarmachine scottturneruon santanuvasant</t>
  </si>
  <si>
    <t>#lthechat via nodexl lthechat advancehe_chat suebecks leefallin kiusum scottturneruon santanuvasant</t>
  </si>
  <si>
    <t>#lthechat via nodexl lthechat leefallin racephil scottturneruon advancehe_chat suebecks kiusum</t>
  </si>
  <si>
    <t>smr_foundation #lthechat via nodexl lthechat leefallin racephil scottturneruon advancehe_chat suebecks</t>
  </si>
  <si>
    <t>scottturneruon via nodexl warwicklanguage socmedhe nomadwarmachine kiusum sfaul</t>
  </si>
  <si>
    <t>tweet rkchallen katr drsbroadberry #altc favourite learning manage chocolate digestive</t>
  </si>
  <si>
    <t>suebecks #socmedhe19 conference until 19th december 2019 edgehill look connectedaction</t>
  </si>
  <si>
    <t>s s_cook2013 reminded #internationaldayofhappiness tip keep stress ball next pc</t>
  </si>
  <si>
    <t>lthechat a1 personally #lthechat itself conferences</t>
  </si>
  <si>
    <t>warwicklanguage #lthechat really need word tweet meet</t>
  </si>
  <si>
    <t>socmedhe team belld17 though far fav ntu equally brilliant #socmedhe18</t>
  </si>
  <si>
    <t>s_j_lancaster warwicklanguage tweetup around #lthechat</t>
  </si>
  <si>
    <t>warwicklanguage tweetup around #lthechat</t>
  </si>
  <si>
    <t>sfaulknerpando anyone interest education marketing leadership want miss amazing</t>
  </si>
  <si>
    <t>aiaddysonzhang amazing gmacscotland scottturneruon tutormentorteam nomadwarmachine ssireview both #altc #socmedhe19</t>
  </si>
  <si>
    <t>#socmedhe19 sfaulknerpando gmacscotland scottturneruon tutormentorteam nomadwarmachine ssireview both #altc confer</t>
  </si>
  <si>
    <t>leefallin conference poster based designing diverse learners resource making #accessible</t>
  </si>
  <si>
    <t>marendeepwell mhawksey alexgspiers doing gig many times worse</t>
  </si>
  <si>
    <t>Top Words in Tweet by Salience</t>
  </si>
  <si>
    <t>sfaulknerpando #altc #socmedhe19 warwicklanguage socmedhe lthechat leefallin advancehe_chat nomadwarmachine kiusum</t>
  </si>
  <si>
    <t>neilwithnell srowett raisenetwork suelee99 harpereddev kritchie5247 smr_foundation racephil marc_smith santanâ</t>
  </si>
  <si>
    <t>well a2 going old school prefer ironed paper notebooks scented</t>
  </si>
  <si>
    <t>favourite learning tweet rkchallen katr drsbroadberry #altc manage chocolate digestive</t>
  </si>
  <si>
    <t>amazing aiaddysonzhang gmacscotland scottturneruon tutormentorteam nomadwarmachine ssireview both #altc #socmedhe19</t>
  </si>
  <si>
    <t>sfaulknerpando gmacscotland scottturneruon tutormentorteam nomadwarmachine ssireview both #altc confer suebecks</t>
  </si>
  <si>
    <t>Top Word Pairs in Tweet by Count</t>
  </si>
  <si>
    <t>nodexl,#lthechat  #lthechat,via  via,nodexl  nodexl,lthechat  lthechat,suebecks  suebecks,leefallin  leefallin,kiusum  kiusum,nomadwarmachine  nomadwarmachine,scottturneruon  scottturneruon,santanuva</t>
  </si>
  <si>
    <t>via,nodexl  #socmedhe,via  nodexl,warwicklanguage  warwicklanguage,socmedhe  socmedhe,nomadwarmachine  nomadwarmachine,scottturneruon  scottturneruon,kiusum  #lthechat,via  nodexl,lthechat  advancehe_chat,suebecks</t>
  </si>
  <si>
    <t>#lthechat,via  via,nodexl  nodexl,lthechat  advancehe_chat,suebecks  neilwithnell,srowett  srowett,kiusum  kiusum,lthechat  lthechat,raisenetwork  raisenetwork,suelee99  suelee99,harpereddev</t>
  </si>
  <si>
    <t>a2,going  going,old  old,school  school,prefer  prefer,well  well,ironed  ironed,paper  paper,notebooks  notebooks,scented  scented,feeling</t>
  </si>
  <si>
    <t>#socmedhe19,conference  conference,until  until,19th  19th,december  december,2019  2019,edgehill  edgehill,look  look,connectedaction  connectedaction,nodexl  nodexl,visualisation</t>
  </si>
  <si>
    <t>#lthechat,via  via,nodexl  nodexl,lthechat  lthechat,suebecks  suebecks,leefallin  leefallin,kiusum  kiusum,nomadwarmachine  nomadwarmachine,scottturneruon  scottturneruon,santanuvasant  santanuvasant,jisc</t>
  </si>
  <si>
    <t>#lthechat,via  via,nodexl  nodexl,lthechat  lthechat,advancehe_chat  advancehe_chat,suebecks  suebecks,leefallin  leefallin,kiusum  kiusum,scottturneruon  scottturneruon,santanuvasant  santanuvasant,nomadwarmachine</t>
  </si>
  <si>
    <t>#lthechat,via  via,nodexl  nodexl,lthechat  lthechat,leefallin  leefallin,racephil  racephil,scottturneruon  scottturneruon,advancehe_chat  advancehe_chat,suebecks  suebecks,kiusum  kiusum,jisc</t>
  </si>
  <si>
    <t>smr_foundation,#lthechat  #lthechat,via  via,nodexl  nodexl,lthechat  lthechat,leefallin  leefallin,racephil  racephil,scottturneruon  scottturneruon,advancehe_chat  advancehe_chat,suebecks</t>
  </si>
  <si>
    <t>scottturneruon,#socmedhe  #socmedhe,via  via,nodexl  nodexl,warwicklanguage  warwicklanguage,socmedhe  socmedhe,nomadwarmachine  nomadwarmachine,scottturneruon  scottturneruon,kiusum  kiusum,sfaul</t>
  </si>
  <si>
    <t>rkchallen,katr  katr,drsbroadberry  #altc,#socmedhe  drsbroadberry,manage  manage,chocolate  chocolate,digestive  digestive,#altc  #socmedhe,#tweettweets  drsbroadberry,ooh  ooh,stationery</t>
  </si>
  <si>
    <t>suebecks,#socmedhe19  #socmedhe19,conference  conference,until  until,19th  19th,december  december,2019  2019,edgehill  edgehill,look  look,connectedaction  connectedaction,nodexl</t>
  </si>
  <si>
    <t>s_cook2013,s  s,reminded  reminded,s  s,#internationaldayofhappiness  #internationaldayofhappiness,tip  tip,keep  keep,stress  stress,ball  ball,next  next,pc</t>
  </si>
  <si>
    <t>lthechat,a1  a1,personally  personally,#lthechat  #lthechat,itself  itself,#socmedhe  #socmedhe,conferences</t>
  </si>
  <si>
    <t>warwicklanguage,#lthechat  #lthechat,#socmedhe  #socmedhe,really  really,need  need,word  word,tweet  tweet,meet</t>
  </si>
  <si>
    <t>belld17,socmedhe  socmedhe,though  though,far  far,fav  fav,socmedhe  socmedhe,team  team,team  team,ntu  ntu,equally  equally,brilliant</t>
  </si>
  <si>
    <t>s_j_lancaster,warwicklanguage  warwicklanguage,tweetup  tweetup,around  around,#lthechat  #lthechat,#socmedhe</t>
  </si>
  <si>
    <t>warwicklanguage,tweetup  tweetup,around  around,#lthechat  #lthechat,#socmedhe</t>
  </si>
  <si>
    <t>sfaulknerpando,anyone  anyone,interest  interest,education  education,marketing  marketing,leadership  leadership,want  want,miss  miss,amazing</t>
  </si>
  <si>
    <t>gmacscotland,scottturneruon  scottturneruon,tutormentorteam  tutormentorteam,nomadwarmachine  nomadwarmachine,ssireview  ssireview,both  both,#altc  #altc,#socmedhe19  #socmedhe19,#socmedhe  #socmedhe,conferences  conferences,general</t>
  </si>
  <si>
    <t>sfaulknerpando,gmacscotland  gmacscotland,scottturneruon  scottturneruon,tutormentorteam  tutormentorteam,nomadwarmachine  nomadwarmachine,ssireview  ssireview,both  both,#altc  #altc,#socmedhe19  #socmedhe19,#socmedhe  #socmedhe,confer</t>
  </si>
  <si>
    <t>leefallin,conference  conference,poster  poster,based  based,designing  designing,diverse  diverse,learners  learners,resource  resource,making  making,#accessible  #accessible,#inclusive</t>
  </si>
  <si>
    <t>leefallin,conference  conference,poster  poster,based  based,designing  designing,diverse  diverse,learners  learners,resource  resource,making  making,#accessible</t>
  </si>
  <si>
    <t>marendeepwell,mhawksey  mhawksey,alexgspiers  alexgspiers,#socmedhe  #socmedhe,doing  doing,gig  gig,many  many,times  times,worse</t>
  </si>
  <si>
    <t>Top Word Pairs in Tweet by Salience</t>
  </si>
  <si>
    <t>#socmedhe,via  nodexl,warwicklanguage  warwicklanguage,socmedhe  socmedhe,nomadwarmachine  nomadwarmachine,scottturneruon  scottturneruon,kiusum  #lthechat,via  nodexl,lthechat  advancehe_chat,suebecks  sfaulknerpando,gmacscotland</t>
  </si>
  <si>
    <t>neilwithnell,srowett  srowett,kiusum  kiusum,lthechat  lthechat,raisenetwork  raisenetwork,suelee99  suelee99,harpereddev  harpereddev,scottturneruon  scottturneruon,kritchie5247  smr_foundation,#lthechat  lthechat,leefallin</t>
  </si>
  <si>
    <t>Word</t>
  </si>
  <si>
    <t>#socmedhe18</t>
  </si>
  <si>
    <t>designing</t>
  </si>
  <si>
    <t>diverse</t>
  </si>
  <si>
    <t>learners</t>
  </si>
  <si>
    <t>resource</t>
  </si>
  <si>
    <t>making</t>
  </si>
  <si>
    <t>#accessible</t>
  </si>
  <si>
    <t>learning</t>
  </si>
  <si>
    <t>visualisatio</t>
  </si>
  <si>
    <t>#inclusive</t>
  </si>
  <si>
    <t>top</t>
  </si>
  <si>
    <t>hashtags</t>
  </si>
  <si>
    <t>#mugafesto</t>
  </si>
  <si>
    <t>amazing</t>
  </si>
  <si>
    <t>materi</t>
  </si>
  <si>
    <t>both</t>
  </si>
  <si>
    <t>#byod4l</t>
  </si>
  <si>
    <t>#advancehe_chat</t>
  </si>
  <si>
    <t>confer</t>
  </si>
  <si>
    <t>conferences</t>
  </si>
  <si>
    <t>brilliant</t>
  </si>
  <si>
    <t>favourite</t>
  </si>
  <si>
    <t>#qaafocuson</t>
  </si>
  <si>
    <t>anyone</t>
  </si>
  <si>
    <t>interest</t>
  </si>
  <si>
    <t>education</t>
  </si>
  <si>
    <t>marketing</t>
  </si>
  <si>
    <t>leadership</t>
  </si>
  <si>
    <t>want</t>
  </si>
  <si>
    <t>miss</t>
  </si>
  <si>
    <t>a2</t>
  </si>
  <si>
    <t>conversations</t>
  </si>
  <si>
    <t>see</t>
  </si>
  <si>
    <t>tweetup</t>
  </si>
  <si>
    <t>around</t>
  </si>
  <si>
    <t>team</t>
  </si>
  <si>
    <t>well</t>
  </si>
  <si>
    <t>santanâ</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</si>
  <si>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</si>
  <si>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</si>
  <si>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</si>
  <si>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</si>
  <si>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</si>
  <si>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</si>
  <si>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</si>
  <si>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</si>
  <si>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</si>
  <si>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</si>
  <si>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</si>
  <si>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</si>
  <si>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</si>
  <si>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</si>
  <si>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</si>
  <si>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</si>
  <si>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</si>
  <si>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</si>
  <si>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</si>
  <si>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</si>
  <si>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</si>
  <si>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</si>
  <si>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</si>
  <si>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</si>
  <si>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</si>
  <si>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</si>
  <si>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</si>
  <si>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</si>
  <si>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</si>
  <si>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</si>
  <si>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</si>
  <si>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Jan</t>
  </si>
  <si>
    <t>26-Jan</t>
  </si>
  <si>
    <t>1 PM</t>
  </si>
  <si>
    <t>Feb</t>
  </si>
  <si>
    <t>1-Feb</t>
  </si>
  <si>
    <t>12 AM</t>
  </si>
  <si>
    <t>6 PM</t>
  </si>
  <si>
    <t>9 PM</t>
  </si>
  <si>
    <t>10 PM</t>
  </si>
  <si>
    <t>2-Feb</t>
  </si>
  <si>
    <t>2 PM</t>
  </si>
  <si>
    <t>3 PM</t>
  </si>
  <si>
    <t>13-Feb</t>
  </si>
  <si>
    <t>8 PM</t>
  </si>
  <si>
    <t>14-Feb</t>
  </si>
  <si>
    <t>1 AM</t>
  </si>
  <si>
    <t>16-Feb</t>
  </si>
  <si>
    <t>18-Feb</t>
  </si>
  <si>
    <t>19-Feb</t>
  </si>
  <si>
    <t>27-Feb</t>
  </si>
  <si>
    <t>Mar</t>
  </si>
  <si>
    <t>17-Mar</t>
  </si>
  <si>
    <t>18-Mar</t>
  </si>
  <si>
    <t>6 AM</t>
  </si>
  <si>
    <t>20-Mar</t>
  </si>
  <si>
    <t>9 AM</t>
  </si>
  <si>
    <t>4 PM</t>
  </si>
  <si>
    <t>22-Mar</t>
  </si>
  <si>
    <t>7 PM</t>
  </si>
  <si>
    <t>23-Mar</t>
  </si>
  <si>
    <t>5 PM</t>
  </si>
  <si>
    <t>24-Mar</t>
  </si>
  <si>
    <t>8 AM</t>
  </si>
  <si>
    <t>25-Mar</t>
  </si>
  <si>
    <t>26-Mar</t>
  </si>
  <si>
    <t>Apr</t>
  </si>
  <si>
    <t>3-Apr</t>
  </si>
  <si>
    <t>11 AM</t>
  </si>
  <si>
    <t>7-Apr</t>
  </si>
  <si>
    <t>18-Apr</t>
  </si>
  <si>
    <t>10 AM</t>
  </si>
  <si>
    <t>128, 128, 128</t>
  </si>
  <si>
    <t>Red</t>
  </si>
  <si>
    <t>G1: leefallin nodexl #lthechat lthechat scottturneruon suebecks kiusum conference poster based</t>
  </si>
  <si>
    <t>G2: #socmedhe warwicklanguage #lthechat tweet really need word meet socmedhe scottturneruon</t>
  </si>
  <si>
    <t>G3: #lthechat lthechat nodexl advancehe_chat suebecks leefallin scottturneruon #socmedhe kiusum nomadwarmachine</t>
  </si>
  <si>
    <t>G4: #socmedhe19 nodexl suebecks conference until 19th december 2019 edgehill look</t>
  </si>
  <si>
    <t>G5: scottturneruon #socmedhe nodexl nomadwarmachine #lthechat suebecks sfaulknerpando #altc #socmedhe19 kiusum</t>
  </si>
  <si>
    <t>G7: s</t>
  </si>
  <si>
    <t>Autofill Workbook Results</t>
  </si>
  <si>
    <t>Edge Weight▓1▓2▓0▓True▓Gray▓Red▓▓Edge Weight▓1▓2▓0▓3▓10▓False▓Edge Weight▓1▓2▓0▓35▓12▓False▓▓0▓0▓0▓True▓Black▓Black▓▓Followers▓2▓61860▓0▓162▓1000▓False▓▓0▓0▓0▓0▓0▓False▓▓0▓0▓0▓0▓0▓False▓▓0▓0▓0▓0▓0▓False</t>
  </si>
  <si>
    <t>GraphSource░GraphServerTwitterSearch▓GraphTerm░#SocMedHE▓ImportDescription░The graph represents a network of 61 Twitter users whose tweets in the requested range contained "#SocMedHE", or who were replied to or mentioned in those tweets.  The network was obtained from the NodeXL Graph Server on Saturday, 20 April 2019 at 07:40 UTC.
The requested start date was Saturday, 20 April 2019 at 00:01 UTC and the maximum number of tweets (going backward in time) was 5,000.
The tweets in the network were tweeted over the 76-day, 16-hour, 16-minute period from Friday, 01 February 2019 at 00:21 UTC to Thursday, 18 April 2019 at 16:38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</si>
</sst>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3"/>
      <tableStyleElement type="headerRow" dxfId="462"/>
    </tableStyle>
    <tableStyle name="NodeXL Table" pivot="0" count="1">
      <tableStyleElement type="headerRow" dxfId="46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8715448"/>
        <c:axId val="11330169"/>
      </c:barChart>
      <c:catAx>
        <c:axId val="87154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330169"/>
        <c:crosses val="autoZero"/>
        <c:auto val="1"/>
        <c:lblOffset val="100"/>
        <c:noMultiLvlLbl val="0"/>
      </c:catAx>
      <c:valAx>
        <c:axId val="11330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15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Series'!$A$26:$A$87</c:f>
              <c:strCache>
                <c:ptCount val="36"/>
                <c:pt idx="0">
                  <c:v>1 PM
26-Jan
Jan
2019</c:v>
                </c:pt>
                <c:pt idx="1">
                  <c:v>12 AM
1-Feb
Feb</c:v>
                </c:pt>
                <c:pt idx="2">
                  <c:v>6 PM</c:v>
                </c:pt>
                <c:pt idx="3">
                  <c:v>9 PM</c:v>
                </c:pt>
                <c:pt idx="4">
                  <c:v>10 PM</c:v>
                </c:pt>
                <c:pt idx="5">
                  <c:v>2 PM
2-Feb</c:v>
                </c:pt>
                <c:pt idx="6">
                  <c:v>3 PM</c:v>
                </c:pt>
                <c:pt idx="7">
                  <c:v>8 PM
13-Feb</c:v>
                </c:pt>
                <c:pt idx="8">
                  <c:v>9 PM</c:v>
                </c:pt>
                <c:pt idx="9">
                  <c:v>1 AM
14-Feb</c:v>
                </c:pt>
                <c:pt idx="10">
                  <c:v>1 PM
16-Feb</c:v>
                </c:pt>
                <c:pt idx="11">
                  <c:v>2 PM</c:v>
                </c:pt>
                <c:pt idx="12">
                  <c:v>3 PM</c:v>
                </c:pt>
                <c:pt idx="13">
                  <c:v>8 PM</c:v>
                </c:pt>
                <c:pt idx="14">
                  <c:v>2 PM
18-Feb</c:v>
                </c:pt>
                <c:pt idx="15">
                  <c:v>3 PM</c:v>
                </c:pt>
                <c:pt idx="16">
                  <c:v>3 PM
19-Feb</c:v>
                </c:pt>
                <c:pt idx="17">
                  <c:v>6 PM
27-Feb</c:v>
                </c:pt>
                <c:pt idx="18">
                  <c:v>1 PM
17-Mar
Mar</c:v>
                </c:pt>
                <c:pt idx="19">
                  <c:v>3 PM</c:v>
                </c:pt>
                <c:pt idx="20">
                  <c:v>6 AM
18-Mar</c:v>
                </c:pt>
                <c:pt idx="21">
                  <c:v>3 PM</c:v>
                </c:pt>
                <c:pt idx="22">
                  <c:v>9 AM
20-Mar</c:v>
                </c:pt>
                <c:pt idx="23">
                  <c:v>4 PM</c:v>
                </c:pt>
                <c:pt idx="24">
                  <c:v>8 PM</c:v>
                </c:pt>
                <c:pt idx="25">
                  <c:v>7 PM
22-Mar</c:v>
                </c:pt>
                <c:pt idx="26">
                  <c:v>9 PM</c:v>
                </c:pt>
                <c:pt idx="27">
                  <c:v>5 PM
23-Mar</c:v>
                </c:pt>
                <c:pt idx="28">
                  <c:v>8 AM
24-Mar</c:v>
                </c:pt>
                <c:pt idx="29">
                  <c:v>9 AM
25-Mar</c:v>
                </c:pt>
                <c:pt idx="30">
                  <c:v>8 AM
26-Mar</c:v>
                </c:pt>
                <c:pt idx="31">
                  <c:v>11 AM
3-Apr
Apr</c:v>
                </c:pt>
                <c:pt idx="32">
                  <c:v>2 PM
7-Apr</c:v>
                </c:pt>
                <c:pt idx="33">
                  <c:v>3 PM</c:v>
                </c:pt>
                <c:pt idx="34">
                  <c:v>10 AM
18-Apr</c:v>
                </c:pt>
                <c:pt idx="35">
                  <c:v>4 PM</c:v>
                </c:pt>
              </c:strCache>
            </c:strRef>
          </c:cat>
          <c:val>
            <c:numRef>
              <c:f>'Time Series'!$B$26:$B$87</c:f>
              <c:numCache>
                <c:formatCode>General</c:formatCode>
                <c:ptCount val="36"/>
                <c:pt idx="0">
                  <c:v>1</c:v>
                </c:pt>
                <c:pt idx="1">
                  <c:v>1</c:v>
                </c:pt>
                <c:pt idx="2">
                  <c:v>1</c:v>
                </c:pt>
                <c:pt idx="3">
                  <c:v>2</c:v>
                </c:pt>
                <c:pt idx="4">
                  <c:v>1</c:v>
                </c:pt>
                <c:pt idx="5">
                  <c:v>2</c:v>
                </c:pt>
                <c:pt idx="6">
                  <c:v>1</c:v>
                </c:pt>
                <c:pt idx="7">
                  <c:v>1</c:v>
                </c:pt>
                <c:pt idx="8">
                  <c:v>1</c:v>
                </c:pt>
                <c:pt idx="9">
                  <c:v>1</c:v>
                </c:pt>
                <c:pt idx="10">
                  <c:v>2</c:v>
                </c:pt>
                <c:pt idx="11">
                  <c:v>1</c:v>
                </c:pt>
                <c:pt idx="12">
                  <c:v>2</c:v>
                </c:pt>
                <c:pt idx="13">
                  <c:v>2</c:v>
                </c:pt>
                <c:pt idx="14">
                  <c:v>1</c:v>
                </c:pt>
                <c:pt idx="15">
                  <c:v>1</c:v>
                </c:pt>
                <c:pt idx="16">
                  <c:v>2</c:v>
                </c:pt>
                <c:pt idx="17">
                  <c:v>1</c:v>
                </c:pt>
                <c:pt idx="18">
                  <c:v>3</c:v>
                </c:pt>
                <c:pt idx="19">
                  <c:v>1</c:v>
                </c:pt>
                <c:pt idx="20">
                  <c:v>1</c:v>
                </c:pt>
                <c:pt idx="21">
                  <c:v>1</c:v>
                </c:pt>
                <c:pt idx="22">
                  <c:v>1</c:v>
                </c:pt>
                <c:pt idx="23">
                  <c:v>1</c:v>
                </c:pt>
                <c:pt idx="24">
                  <c:v>1</c:v>
                </c:pt>
                <c:pt idx="25">
                  <c:v>1</c:v>
                </c:pt>
                <c:pt idx="26">
                  <c:v>1</c:v>
                </c:pt>
                <c:pt idx="27">
                  <c:v>1</c:v>
                </c:pt>
                <c:pt idx="28">
                  <c:v>1</c:v>
                </c:pt>
                <c:pt idx="29">
                  <c:v>2</c:v>
                </c:pt>
                <c:pt idx="30">
                  <c:v>1</c:v>
                </c:pt>
                <c:pt idx="31">
                  <c:v>1</c:v>
                </c:pt>
                <c:pt idx="32">
                  <c:v>1</c:v>
                </c:pt>
                <c:pt idx="33">
                  <c:v>2</c:v>
                </c:pt>
                <c:pt idx="34">
                  <c:v>5</c:v>
                </c:pt>
                <c:pt idx="35">
                  <c:v>1</c:v>
                </c:pt>
              </c:numCache>
            </c:numRef>
          </c:val>
        </c:ser>
        <c:axId val="28498706"/>
        <c:axId val="55161763"/>
      </c:barChart>
      <c:catAx>
        <c:axId val="28498706"/>
        <c:scaling>
          <c:orientation val="minMax"/>
        </c:scaling>
        <c:axPos val="b"/>
        <c:delete val="0"/>
        <c:numFmt formatCode="General" sourceLinked="1"/>
        <c:majorTickMark val="out"/>
        <c:minorTickMark val="none"/>
        <c:tickLblPos val="nextTo"/>
        <c:crossAx val="55161763"/>
        <c:crosses val="autoZero"/>
        <c:auto val="1"/>
        <c:lblOffset val="100"/>
        <c:noMultiLvlLbl val="0"/>
      </c:catAx>
      <c:valAx>
        <c:axId val="55161763"/>
        <c:scaling>
          <c:orientation val="minMax"/>
        </c:scaling>
        <c:axPos val="l"/>
        <c:majorGridlines/>
        <c:delete val="0"/>
        <c:numFmt formatCode="General" sourceLinked="1"/>
        <c:majorTickMark val="out"/>
        <c:minorTickMark val="none"/>
        <c:tickLblPos val="nextTo"/>
        <c:crossAx val="284987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862658"/>
        <c:axId val="45328467"/>
      </c:barChart>
      <c:catAx>
        <c:axId val="348626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328467"/>
        <c:crosses val="autoZero"/>
        <c:auto val="1"/>
        <c:lblOffset val="100"/>
        <c:noMultiLvlLbl val="0"/>
      </c:catAx>
      <c:valAx>
        <c:axId val="45328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62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03020"/>
        <c:axId val="47727181"/>
      </c:barChart>
      <c:catAx>
        <c:axId val="53030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727181"/>
        <c:crosses val="autoZero"/>
        <c:auto val="1"/>
        <c:lblOffset val="100"/>
        <c:noMultiLvlLbl val="0"/>
      </c:catAx>
      <c:valAx>
        <c:axId val="47727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3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6891446"/>
        <c:axId val="40696423"/>
      </c:barChart>
      <c:catAx>
        <c:axId val="268914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696423"/>
        <c:crosses val="autoZero"/>
        <c:auto val="1"/>
        <c:lblOffset val="100"/>
        <c:noMultiLvlLbl val="0"/>
      </c:catAx>
      <c:valAx>
        <c:axId val="40696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91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0723488"/>
        <c:axId val="8075937"/>
      </c:barChart>
      <c:catAx>
        <c:axId val="307234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075937"/>
        <c:crosses val="autoZero"/>
        <c:auto val="1"/>
        <c:lblOffset val="100"/>
        <c:noMultiLvlLbl val="0"/>
      </c:catAx>
      <c:valAx>
        <c:axId val="8075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23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574570"/>
        <c:axId val="50171131"/>
      </c:barChart>
      <c:catAx>
        <c:axId val="55745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171131"/>
        <c:crosses val="autoZero"/>
        <c:auto val="1"/>
        <c:lblOffset val="100"/>
        <c:noMultiLvlLbl val="0"/>
      </c:catAx>
      <c:valAx>
        <c:axId val="50171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4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8886996"/>
        <c:axId val="37329781"/>
      </c:barChart>
      <c:catAx>
        <c:axId val="488869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329781"/>
        <c:crosses val="autoZero"/>
        <c:auto val="1"/>
        <c:lblOffset val="100"/>
        <c:noMultiLvlLbl val="0"/>
      </c:catAx>
      <c:valAx>
        <c:axId val="37329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86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23710"/>
        <c:axId val="3813391"/>
      </c:barChart>
      <c:catAx>
        <c:axId val="4237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13391"/>
        <c:crosses val="autoZero"/>
        <c:auto val="1"/>
        <c:lblOffset val="100"/>
        <c:noMultiLvlLbl val="0"/>
      </c:catAx>
      <c:valAx>
        <c:axId val="3813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4320520"/>
        <c:axId val="40449225"/>
      </c:barChart>
      <c:catAx>
        <c:axId val="34320520"/>
        <c:scaling>
          <c:orientation val="minMax"/>
        </c:scaling>
        <c:axPos val="b"/>
        <c:delete val="1"/>
        <c:majorTickMark val="out"/>
        <c:minorTickMark val="none"/>
        <c:tickLblPos val="none"/>
        <c:crossAx val="40449225"/>
        <c:crosses val="autoZero"/>
        <c:auto val="1"/>
        <c:lblOffset val="100"/>
        <c:noMultiLvlLbl val="0"/>
      </c:catAx>
      <c:valAx>
        <c:axId val="40449225"/>
        <c:scaling>
          <c:orientation val="minMax"/>
        </c:scaling>
        <c:axPos val="l"/>
        <c:delete val="1"/>
        <c:majorTickMark val="out"/>
        <c:minorTickMark val="none"/>
        <c:tickLblPos val="none"/>
        <c:crossAx val="343205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Marc Smith" refreshedVersion="5">
  <cacheSource type="worksheet">
    <worksheetSource ref="A2:BL5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lthechat"/>
        <s v="lthechat lthechat byod4l socmedhe18 advancehe_chat qaafocuson altc socmedhe mugafesto"/>
        <s v="lthechat lthechat advancehe_chat byod4l socmedhe18 qaafocuson socmedhe altc mugafesto"/>
        <s v="lthechat lthechat byod4l advancehe_chat socmedhe18 socmedhe altc mugafesto byod4l19 edtech tags"/>
        <m/>
        <s v="socmedhe"/>
        <s v="socmedhe19 socmedhe"/>
        <s v="socmedhe19"/>
        <s v="internationaldayofhappiness"/>
        <s v="socmedhe socmedhe18 lthechat"/>
        <s v="lthechat socmedhe"/>
        <s v="socmedhe18 socmedhe19 socmedhe"/>
        <s v="altc socmedhe"/>
        <s v="altc socmedhe tweettweets"/>
        <s v="socmedhe cmctove"/>
        <s v="socmedhe socmedhe socmedhe18 lthechat mugafesto altc virtualexchange ft30uk femedtech"/>
        <s v="altc socmedhe19 socmedhe keeptheconversationgoing"/>
        <s v="altc socmedhe19 socmedhe"/>
        <s v="accessible inclusive"/>
        <s v="accessibl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0">
        <d v="2019-02-01T21:28:10.000"/>
        <d v="2019-02-01T21:34:28.000"/>
        <d v="2019-01-26T13:18:56.000"/>
        <d v="2019-02-02T14:30:18.000"/>
        <d v="2019-02-14T01:33:00.000"/>
        <d v="2019-02-16T13:37:31.000"/>
        <d v="2019-02-16T13:39:05.000"/>
        <d v="2019-02-13T21:02:40.000"/>
        <d v="2019-02-16T20:18:18.000"/>
        <d v="2019-03-17T13:15:29.000"/>
        <d v="2019-03-17T13:20:39.000"/>
        <d v="2019-03-18T06:28:54.000"/>
        <d v="2019-03-18T15:36:46.000"/>
        <d v="2019-03-20T09:45:04.000"/>
        <d v="2019-02-13T20:15:50.000"/>
        <d v="2019-03-20T20:04:39.000"/>
        <d v="2019-03-22T21:10:59.000"/>
        <d v="2019-03-23T17:30:20.000"/>
        <d v="2019-02-01T18:09:07.000"/>
        <d v="2019-03-24T08:43:55.000"/>
        <d v="2019-03-26T08:47:50.000"/>
        <d v="2019-02-19T15:46:35.000"/>
        <d v="2019-02-19T15:56:18.000"/>
        <d v="2019-03-25T09:19:09.000"/>
        <d v="2019-03-25T09:49:20.000"/>
        <d v="2019-04-03T11:36:16.000"/>
        <d v="2019-02-18T15:12:56.000"/>
        <d v="2019-02-01T00:21:48.000"/>
        <d v="2019-02-18T14:32:25.000"/>
        <d v="2019-02-02T14:33:29.000"/>
        <d v="2019-02-02T15:44:23.000"/>
        <d v="2019-02-16T15:36:33.000"/>
        <d v="2019-02-16T14:02:12.000"/>
        <d v="2019-02-16T15:36:52.000"/>
        <d v="2019-02-16T20:09:52.000"/>
        <d v="2019-02-27T18:15:43.000"/>
        <d v="2019-03-20T16:59:00.000"/>
        <d v="2019-03-22T19:33:01.000"/>
        <d v="2019-03-17T15:45:11.000"/>
        <d v="2019-03-17T13:43:13.000"/>
        <d v="2019-04-07T14:53:14.000"/>
        <d v="2019-04-07T15:32:21.000"/>
        <d v="2019-04-07T15:40:57.000"/>
        <d v="2019-02-01T22:30:34.000"/>
        <d v="2019-04-18T10:18:22.000"/>
        <d v="2019-04-18T10:20:38.000"/>
        <d v="2019-04-18T10:41:57.000"/>
        <d v="2019-04-18T10:00:18.000"/>
        <d v="2019-04-18T10:51:42.000"/>
        <d v="2019-04-18T16:38:39.000"/>
      </sharedItems>
      <fieldGroup par="66" base="22">
        <rangePr groupBy="hours" autoEnd="1" autoStart="1" startDate="2019-01-26T13:18:56.000" endDate="2019-04-18T16:38:39.000"/>
        <groupItems count="26">
          <s v="&lt;1/26/2019"/>
          <s v="12 AM"/>
          <s v="1 AM"/>
          <s v="2 AM"/>
          <s v="3 AM"/>
          <s v="4 AM"/>
          <s v="5 AM"/>
          <s v="6 AM"/>
          <s v="7 AM"/>
          <s v="8 AM"/>
          <s v="9 AM"/>
          <s v="10 AM"/>
          <s v="11 AM"/>
          <s v="12 PM"/>
          <s v="1 PM"/>
          <s v="2 PM"/>
          <s v="3 PM"/>
          <s v="4 PM"/>
          <s v="5 PM"/>
          <s v="6 PM"/>
          <s v="7 PM"/>
          <s v="8 PM"/>
          <s v="9 PM"/>
          <s v="10 PM"/>
          <s v="11 PM"/>
          <s v="&gt;4/18/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26T13:18:56.000" endDate="2019-04-18T16:38:39.000"/>
        <groupItems count="368">
          <s v="&lt;1/2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8/2019"/>
        </groupItems>
      </fieldGroup>
    </cacheField>
    <cacheField name="Months" databaseField="0">
      <sharedItems containsMixedTypes="0" count="0"/>
      <fieldGroup base="22">
        <rangePr groupBy="months" autoEnd="1" autoStart="1" startDate="2019-01-26T13:18:56.000" endDate="2019-04-18T16:38:39.000"/>
        <groupItems count="14">
          <s v="&lt;1/26/2019"/>
          <s v="Jan"/>
          <s v="Feb"/>
          <s v="Mar"/>
          <s v="Apr"/>
          <s v="May"/>
          <s v="Jun"/>
          <s v="Jul"/>
          <s v="Aug"/>
          <s v="Sep"/>
          <s v="Oct"/>
          <s v="Nov"/>
          <s v="Dec"/>
          <s v="&gt;4/18/2019"/>
        </groupItems>
      </fieldGroup>
    </cacheField>
    <cacheField name="Years" databaseField="0">
      <sharedItems containsMixedTypes="0" count="0"/>
      <fieldGroup base="22">
        <rangePr groupBy="years" autoEnd="1" autoStart="1" startDate="2019-01-26T13:18:56.000" endDate="2019-04-18T16:38:39.000"/>
        <groupItems count="3">
          <s v="&lt;1/26/2019"/>
          <s v="2019"/>
          <s v="&gt;4/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0">
  <r>
    <s v="futurefocusedg1"/>
    <s v="scottturneruon"/>
    <m/>
    <m/>
    <m/>
    <m/>
    <m/>
    <m/>
    <m/>
    <m/>
    <s v="No"/>
    <n v="3"/>
    <m/>
    <m/>
    <x v="0"/>
    <d v="2019-02-01T21:28:10.000"/>
    <s v="RT @nodexl: #LTHEchat via NodeXL https://t.co/zJw6nr62S4_x000a_@lthechat_x000a_@suebecks_x000a_@leefallin_x000a_@kiusum_x000a_@nomadwarmachine_x000a_@scottturneruon_x000a_@santanuva…"/>
    <s v="https://nodexlgraphgallery.org/Pages/Graph.aspx?graphID=183251"/>
    <s v="nodexlgraphgallery.org"/>
    <x v="0"/>
    <m/>
    <s v="http://pbs.twimg.com/profile_images/1028300264846098432/M51rTf8m_normal.jpg"/>
    <x v="0"/>
    <s v="https://twitter.com/#!/futurefocusedg1/status/1091448145958064128"/>
    <m/>
    <m/>
    <s v="1091448145958064128"/>
    <m/>
    <b v="0"/>
    <n v="0"/>
    <s v=""/>
    <b v="0"/>
    <s v="en"/>
    <m/>
    <s v=""/>
    <b v="0"/>
    <n v="5"/>
    <s v="1089150697814126593"/>
    <s v="Twitter Web Client"/>
    <b v="0"/>
    <s v="1089150697814126593"/>
    <s v="Tweet"/>
    <n v="0"/>
    <n v="0"/>
    <m/>
    <m/>
    <m/>
    <m/>
    <m/>
    <m/>
    <m/>
    <m/>
    <n v="1"/>
    <s v="1"/>
    <s v="5"/>
    <m/>
    <m/>
    <m/>
    <m/>
    <m/>
    <m/>
    <m/>
    <m/>
    <m/>
  </r>
  <r>
    <s v="uoncomputing"/>
    <s v="scottturneruon"/>
    <m/>
    <m/>
    <m/>
    <m/>
    <m/>
    <m/>
    <m/>
    <m/>
    <s v="No"/>
    <n v="10"/>
    <m/>
    <m/>
    <x v="0"/>
    <d v="2019-02-01T21:34:28.000"/>
    <s v="RT @nodexl: #LTHEchat via NodeXL https://t.co/zJw6nr62S4_x000a_@lthechat_x000a_@suebecks_x000a_@leefallin_x000a_@kiusum_x000a_@nomadwarmachine_x000a_@scottturneruon_x000a_@santanuva…"/>
    <s v="https://nodexlgraphgallery.org/Pages/Graph.aspx?graphID=183251"/>
    <s v="nodexlgraphgallery.org"/>
    <x v="0"/>
    <m/>
    <s v="http://pbs.twimg.com/profile_images/1850681547/course_wordle_normal.PNG"/>
    <x v="1"/>
    <s v="https://twitter.com/#!/uoncomputing/status/1091449729102286855"/>
    <m/>
    <m/>
    <s v="1091449729102286855"/>
    <m/>
    <b v="0"/>
    <n v="0"/>
    <s v=""/>
    <b v="0"/>
    <s v="en"/>
    <m/>
    <s v=""/>
    <b v="0"/>
    <n v="5"/>
    <s v="1089150697814126593"/>
    <s v="Twitter Web Client"/>
    <b v="0"/>
    <s v="1089150697814126593"/>
    <s v="Tweet"/>
    <n v="0"/>
    <n v="0"/>
    <m/>
    <m/>
    <m/>
    <m/>
    <m/>
    <m/>
    <m/>
    <m/>
    <n v="1"/>
    <s v="1"/>
    <s v="5"/>
    <m/>
    <m/>
    <m/>
    <m/>
    <m/>
    <m/>
    <m/>
    <m/>
    <m/>
  </r>
  <r>
    <s v="nodexl"/>
    <s v="santanuvasant"/>
    <m/>
    <m/>
    <m/>
    <m/>
    <m/>
    <m/>
    <m/>
    <m/>
    <s v="No"/>
    <n v="17"/>
    <m/>
    <m/>
    <x v="0"/>
    <d v="2019-01-26T13:18:56.000"/>
    <s v="#LTHEchat via NodeXL https://t.co/zJw6nr62S4_x000a_@lthechat_x000a_@suebecks_x000a_@leefallin_x000a_@kiusum_x000a_@nomadwarmachine_x000a_@scottturneruon_x000a_@santanuvasant_x000a_@jisc_x000a_@racephil_x000a_@sfaulknerpando_x000a__x000a_Top hashtags:_x000a_#lthechat_x000a_#byod4l_x000a_#socmedhe18_x000a_#advancehe_chat_x000a_#qaafocuson_x000a_#altc_x000a_#socmedhe_x000a_#mugafesto"/>
    <s v="https://nodexlgraphgallery.org/Pages/Graph.aspx?graphID=183251"/>
    <s v="nodexlgraphgallery.org"/>
    <x v="1"/>
    <m/>
    <s v="http://pbs.twimg.com/profile_images/849132774661308416/pa2Uplq1_normal.jpg"/>
    <x v="2"/>
    <s v="https://twitter.com/#!/nodexl/status/1089150697814126593"/>
    <m/>
    <m/>
    <s v="1089150697814126593"/>
    <m/>
    <b v="0"/>
    <n v="6"/>
    <s v=""/>
    <b v="0"/>
    <s v="en"/>
    <m/>
    <s v=""/>
    <b v="0"/>
    <n v="6"/>
    <s v=""/>
    <s v="Twitter for iPhone"/>
    <b v="0"/>
    <s v="1089150697814126593"/>
    <s v="Retweet"/>
    <n v="0"/>
    <n v="0"/>
    <s v="-122.28853,37.443954 _x000a_-122.177339,37.443954 _x000a_-122.177339,37.550633 _x000a_-122.28853,37.550633"/>
    <s v="United States"/>
    <s v="US"/>
    <s v="Redwood City, CA"/>
    <s v="a409256339a7c6a1"/>
    <s v="Redwood City"/>
    <s v="city"/>
    <s v="https://api.twitter.com/1.1/geo/id/a409256339a7c6a1.json"/>
    <n v="1"/>
    <s v="4"/>
    <s v="3"/>
    <m/>
    <m/>
    <m/>
    <m/>
    <m/>
    <m/>
    <m/>
    <m/>
    <m/>
  </r>
  <r>
    <s v="marc_smith"/>
    <s v="santanuvasant"/>
    <m/>
    <m/>
    <m/>
    <m/>
    <m/>
    <m/>
    <m/>
    <m/>
    <s v="No"/>
    <n v="18"/>
    <m/>
    <m/>
    <x v="0"/>
    <d v="2019-02-02T14:30:18.000"/>
    <s v="#LTHEchat via NodeXL https://t.co/T4Lwfhj2HQ_x000a_@lthechat_x000a_@advancehe_chat_x000a_@suebecks_x000a_@leefallin_x000a_@kiusum_x000a_@scottturneruon_x000a_@santanuvasant_x000a_@nomadwarmachine_x000a_@jisc_x000a_@sfaulknerpando_x000a__x000a_Top hashtags:_x000a_#lthechat_x000a_#advancehe_chat_x000a_#byod4l_x000a_#socmedhe18_x000a_#qaafocuson_x000a_#socmedhe_x000a_#altc_x000a_#mugafesto"/>
    <s v="https://nodexlgraphgallery.org/Pages/Graph.aspx?graphID=185032"/>
    <s v="nodexlgraphgallery.org"/>
    <x v="2"/>
    <m/>
    <s v="http://pbs.twimg.com/profile_images/943596894831255552/cMOzkc5i_normal.jpg"/>
    <x v="3"/>
    <s v="https://twitter.com/#!/marc_smith/status/1091705373390561280"/>
    <m/>
    <m/>
    <s v="1091705373390561280"/>
    <m/>
    <b v="0"/>
    <n v="3"/>
    <s v=""/>
    <b v="0"/>
    <s v="en"/>
    <m/>
    <s v=""/>
    <b v="0"/>
    <n v="2"/>
    <s v=""/>
    <s v="Twitter for iPhone"/>
    <b v="0"/>
    <s v="1091705373390561280"/>
    <s v="Tweet"/>
    <n v="0"/>
    <n v="0"/>
    <s v="-122.28853,37.443954 _x000a_-122.177339,37.443954 _x000a_-122.177339,37.550633 _x000a_-122.28853,37.550633"/>
    <s v="United States"/>
    <s v="US"/>
    <s v="Redwood City, CA"/>
    <s v="a409256339a7c6a1"/>
    <s v="Redwood City"/>
    <s v="city"/>
    <s v="https://api.twitter.com/1.1/geo/id/a409256339a7c6a1.json"/>
    <n v="1"/>
    <s v="3"/>
    <s v="3"/>
    <m/>
    <m/>
    <m/>
    <m/>
    <m/>
    <m/>
    <m/>
    <m/>
    <m/>
  </r>
  <r>
    <s v="khattiy74899201"/>
    <s v="scottturneruon"/>
    <m/>
    <m/>
    <m/>
    <m/>
    <m/>
    <m/>
    <m/>
    <m/>
    <s v="No"/>
    <n v="19"/>
    <m/>
    <m/>
    <x v="0"/>
    <d v="2019-02-14T01:33:00.000"/>
    <s v="RT @nodexl: #LTHEchat via NodeXL https://t.co/zJw6nr62S4_x000a_@lthechat_x000a_@suebecks_x000a_@leefallin_x000a_@kiusum_x000a_@nomadwarmachine_x000a_@scottturneruon_x000a_@santanuva…"/>
    <s v="https://nodexlgraphgallery.org/Pages/Graph.aspx?graphID=183251"/>
    <s v="nodexlgraphgallery.org"/>
    <x v="0"/>
    <m/>
    <s v="http://pbs.twimg.com/profile_images/1036847807322185728/iOgzhLd9_normal.jpg"/>
    <x v="4"/>
    <s v="https://twitter.com/#!/khattiy74899201/status/1095858414863839232"/>
    <m/>
    <m/>
    <s v="1095858414863839232"/>
    <m/>
    <b v="0"/>
    <n v="0"/>
    <s v=""/>
    <b v="0"/>
    <s v="en"/>
    <m/>
    <s v=""/>
    <b v="0"/>
    <n v="6"/>
    <s v="1089150697814126593"/>
    <s v="Twitter for Android"/>
    <b v="0"/>
    <s v="1089150697814126593"/>
    <s v="Tweet"/>
    <n v="0"/>
    <n v="0"/>
    <m/>
    <m/>
    <m/>
    <m/>
    <m/>
    <m/>
    <m/>
    <m/>
    <n v="1"/>
    <s v="1"/>
    <s v="5"/>
    <m/>
    <m/>
    <m/>
    <m/>
    <m/>
    <m/>
    <m/>
    <m/>
    <m/>
  </r>
  <r>
    <s v="smr_foundation"/>
    <s v="kjhaxton"/>
    <m/>
    <m/>
    <m/>
    <m/>
    <m/>
    <m/>
    <m/>
    <m/>
    <s v="No"/>
    <n v="26"/>
    <m/>
    <m/>
    <x v="0"/>
    <d v="2019-02-16T13:37:31.000"/>
    <s v="#LTHEchat via NodeXL https://t.co/ZF24BZT9Oy_x000a_@lthechat_x000a_@leefallin_x000a_@racephil_x000a_@scottturneruon_x000a_@advancehe_chat_x000a_@suebecks_x000a_@kiusum_x000a_@jisc_x000a_@nomadwarmachine_x000a_@kjhaxton_x000a__x000a_Top hashtags:_x000a_#lthechat_x000a_#byod4l_x000a_#advancehe_chat_x000a_#socmedhe18_x000a_#socmedhe_x000a_#altc_x000a_#mugafesto_x000a_#byod4l19_x000a_#edtech_x000a_#tags"/>
    <s v="https://nodexlgraphgallery.org/Pages/Graph.aspx?graphID=186907"/>
    <s v="nodexlgraphgallery.org"/>
    <x v="3"/>
    <m/>
    <s v="http://pbs.twimg.com/profile_images/849133030237061120/6hUrNP0a_normal.jpg"/>
    <x v="5"/>
    <s v="https://twitter.com/#!/smr_foundation/status/1096765521096110081"/>
    <m/>
    <m/>
    <s v="1096765521096110081"/>
    <m/>
    <b v="0"/>
    <n v="3"/>
    <s v=""/>
    <b v="0"/>
    <s v="en"/>
    <m/>
    <s v=""/>
    <b v="0"/>
    <n v="3"/>
    <s v=""/>
    <s v="Twitter for iPhone"/>
    <b v="0"/>
    <s v="1096765521096110081"/>
    <s v="Tweet"/>
    <n v="0"/>
    <n v="0"/>
    <m/>
    <m/>
    <m/>
    <m/>
    <m/>
    <m/>
    <m/>
    <m/>
    <n v="1"/>
    <s v="3"/>
    <s v="3"/>
    <m/>
    <m/>
    <m/>
    <m/>
    <m/>
    <m/>
    <m/>
    <m/>
    <m/>
  </r>
  <r>
    <s v="scalarhumanity"/>
    <s v="suebecks"/>
    <m/>
    <m/>
    <m/>
    <m/>
    <m/>
    <m/>
    <m/>
    <m/>
    <s v="No"/>
    <n v="30"/>
    <m/>
    <m/>
    <x v="0"/>
    <d v="2019-02-16T13:39:05.000"/>
    <s v="RT @smr_foundation: #LTHEchat via NodeXL https://t.co/ZF24BZT9Oy_x000a_@lthechat_x000a_@leefallin_x000a_@racephil_x000a_@scottturneruon_x000a_@advancehe_chat_x000a_@suebecks_x000a_@…"/>
    <s v="https://nodexlgraphgallery.org/Pages/Graph.aspx?graphID=186907"/>
    <s v="nodexlgraphgallery.org"/>
    <x v="0"/>
    <m/>
    <s v="http://pbs.twimg.com/profile_images/851863204951142400/QI35SGUJ_normal.jpg"/>
    <x v="6"/>
    <s v="https://twitter.com/#!/scalarhumanity/status/1096765912907161600"/>
    <m/>
    <m/>
    <s v="1096765912907161600"/>
    <m/>
    <b v="0"/>
    <n v="0"/>
    <s v=""/>
    <b v="0"/>
    <s v="en"/>
    <m/>
    <s v=""/>
    <b v="0"/>
    <n v="3"/>
    <s v="1096765521096110081"/>
    <s v="behavioralscience"/>
    <b v="0"/>
    <s v="1096765521096110081"/>
    <s v="Tweet"/>
    <n v="0"/>
    <n v="0"/>
    <m/>
    <m/>
    <m/>
    <m/>
    <m/>
    <m/>
    <m/>
    <m/>
    <n v="1"/>
    <s v="3"/>
    <s v="4"/>
    <m/>
    <m/>
    <m/>
    <m/>
    <m/>
    <m/>
    <m/>
    <m/>
    <m/>
  </r>
  <r>
    <s v="nomadwarmachine"/>
    <s v="kritchie5247"/>
    <m/>
    <m/>
    <m/>
    <m/>
    <m/>
    <m/>
    <m/>
    <m/>
    <s v="No"/>
    <n v="37"/>
    <m/>
    <m/>
    <x v="0"/>
    <d v="2019-02-13T21:02:40.000"/>
    <s v="@neilwithnell @srowett @KiuSum @LTHEchat @RAISEnetwork @SueLee99 @HarperEdDev @scottturneruon @KRitchie5247… https://t.co/AY1jCGfGVt"/>
    <s v="https://twitter.com/i/web/status/1095790380208005121"/>
    <s v="twitter.com"/>
    <x v="4"/>
    <m/>
    <s v="http://pbs.twimg.com/profile_images/1047122314276614144/XdsZ7BKr_normal.jpg"/>
    <x v="7"/>
    <s v="https://twitter.com/#!/nomadwarmachine/status/1095790380208005121"/>
    <m/>
    <m/>
    <s v="1095790380208005121"/>
    <s v="1095790058785910792"/>
    <b v="0"/>
    <n v="0"/>
    <s v="249686528"/>
    <b v="0"/>
    <s v="en"/>
    <m/>
    <s v=""/>
    <b v="0"/>
    <n v="0"/>
    <s v=""/>
    <s v="Twitter for Android"/>
    <b v="1"/>
    <s v="1095790058785910792"/>
    <s v="Tweet"/>
    <n v="0"/>
    <n v="0"/>
    <m/>
    <m/>
    <m/>
    <m/>
    <m/>
    <m/>
    <m/>
    <m/>
    <n v="1"/>
    <s v="1"/>
    <s v="1"/>
    <m/>
    <m/>
    <m/>
    <m/>
    <m/>
    <m/>
    <m/>
    <m/>
    <m/>
  </r>
  <r>
    <s v="solsticecetl"/>
    <s v="sfaul"/>
    <m/>
    <m/>
    <m/>
    <m/>
    <m/>
    <m/>
    <m/>
    <m/>
    <s v="No"/>
    <n v="42"/>
    <m/>
    <m/>
    <x v="0"/>
    <d v="2019-02-16T20:18:18.000"/>
    <s v="RT @scottturneruon: #SocMedHE via NodeXL https://t.co/fqIBEuN5sc_x000a_@warwicklanguage_x000a_@socmedhe_x000a_@nomadwarmachine_x000a_@scottturneruon_x000a_@kiusum_x000a_@sfaul…"/>
    <s v="https://nodexlgraphgallery.org/Pages/Graph.aspx?graphID=186908"/>
    <s v="nodexlgraphgallery.org"/>
    <x v="5"/>
    <m/>
    <s v="http://pbs.twimg.com/profile_images/444719379/SolsticeLogo_normal.jpg"/>
    <x v="8"/>
    <s v="https://twitter.com/#!/solsticecetl/status/1096866380828295168"/>
    <m/>
    <m/>
    <s v="1096866380828295168"/>
    <m/>
    <b v="0"/>
    <n v="0"/>
    <s v=""/>
    <b v="0"/>
    <s v="en"/>
    <m/>
    <s v=""/>
    <b v="0"/>
    <n v="2"/>
    <s v="1096795473522974720"/>
    <s v="Twitter Web Client"/>
    <b v="0"/>
    <s v="1096795473522974720"/>
    <s v="Tweet"/>
    <n v="0"/>
    <n v="0"/>
    <m/>
    <m/>
    <m/>
    <m/>
    <m/>
    <m/>
    <m/>
    <m/>
    <n v="1"/>
    <s v="2"/>
    <s v="2"/>
    <m/>
    <m/>
    <m/>
    <m/>
    <m/>
    <m/>
    <m/>
    <m/>
    <m/>
  </r>
  <r>
    <s v="suebecks"/>
    <s v="sarah__wright1"/>
    <m/>
    <m/>
    <m/>
    <m/>
    <m/>
    <m/>
    <m/>
    <m/>
    <s v="No"/>
    <n v="48"/>
    <m/>
    <m/>
    <x v="0"/>
    <d v="2019-03-17T13:15:29.000"/>
    <s v="The #SocMedHE19 Conference isn't until 19th December 2019 at @edgehill yet look at this @ConnectedAction @nodexl visualisation of the conversations! _x000a__x000a_The graph represents a network of 143 Twitter users whose tweets contained #SocMedHE _x000a__x000a_@belld17 @Sarah__Wright1 https://t.co/sPDJQ4fCdD"/>
    <m/>
    <m/>
    <x v="6"/>
    <s v="https://pbs.twimg.com/media/D13MxOvW0AUyaZl.jpg"/>
    <s v="https://pbs.twimg.com/media/D13MxOvW0AUyaZl.jpg"/>
    <x v="9"/>
    <s v="https://twitter.com/#!/suebecks/status/1107269224379105281"/>
    <m/>
    <m/>
    <s v="1107269224379105281"/>
    <m/>
    <b v="0"/>
    <n v="20"/>
    <s v=""/>
    <b v="0"/>
    <s v="en"/>
    <m/>
    <s v=""/>
    <b v="0"/>
    <n v="5"/>
    <s v=""/>
    <s v="Twitter Web Client"/>
    <b v="0"/>
    <s v="1107269224379105281"/>
    <s v="Tweet"/>
    <n v="0"/>
    <n v="0"/>
    <m/>
    <m/>
    <m/>
    <m/>
    <m/>
    <m/>
    <m/>
    <m/>
    <n v="1"/>
    <s v="4"/>
    <s v="4"/>
    <m/>
    <m/>
    <m/>
    <m/>
    <m/>
    <m/>
    <m/>
    <m/>
    <m/>
  </r>
  <r>
    <s v="debbieholley1"/>
    <s v="nodexl"/>
    <m/>
    <m/>
    <m/>
    <m/>
    <m/>
    <m/>
    <m/>
    <m/>
    <s v="No"/>
    <n v="49"/>
    <m/>
    <m/>
    <x v="0"/>
    <d v="2019-03-17T13:20:39.000"/>
    <s v="RT @suebecks: The #SocMedHE19 Conference isn't until 19th December 2019 at @edgehill yet look at this @ConnectedAction @nodexl visualisatio…"/>
    <m/>
    <m/>
    <x v="7"/>
    <m/>
    <s v="http://pbs.twimg.com/profile_images/1114516058977853440/WchNc7yZ_normal.png"/>
    <x v="10"/>
    <s v="https://twitter.com/#!/debbieholley1/status/1107270523862552576"/>
    <m/>
    <m/>
    <s v="1107270523862552576"/>
    <m/>
    <b v="0"/>
    <n v="0"/>
    <s v=""/>
    <b v="0"/>
    <s v="en"/>
    <m/>
    <s v=""/>
    <b v="0"/>
    <n v="5"/>
    <s v="1107269224379105281"/>
    <s v="Twitter for iPhone"/>
    <b v="0"/>
    <s v="1107269224379105281"/>
    <s v="Tweet"/>
    <n v="0"/>
    <n v="0"/>
    <m/>
    <m/>
    <m/>
    <m/>
    <m/>
    <m/>
    <m/>
    <m/>
    <n v="1"/>
    <s v="4"/>
    <s v="4"/>
    <m/>
    <m/>
    <m/>
    <m/>
    <m/>
    <m/>
    <m/>
    <m/>
    <m/>
  </r>
  <r>
    <s v="lindakkaye"/>
    <s v="nodexl"/>
    <m/>
    <m/>
    <m/>
    <m/>
    <m/>
    <m/>
    <m/>
    <m/>
    <s v="No"/>
    <n v="53"/>
    <m/>
    <m/>
    <x v="0"/>
    <d v="2019-03-18T06:28:54.000"/>
    <s v="RT @suebecks: The #SocMedHE19 Conference isn't until 19th December 2019 at @edgehill yet look at this @ConnectedAction @nodexl visualisatio…"/>
    <m/>
    <m/>
    <x v="7"/>
    <m/>
    <s v="http://pbs.twimg.com/profile_images/1030732811525922816/OSl9xEhH_normal.jpg"/>
    <x v="11"/>
    <s v="https://twitter.com/#!/lindakkaye/status/1107529289329766400"/>
    <m/>
    <m/>
    <s v="1107529289329766400"/>
    <m/>
    <b v="0"/>
    <n v="0"/>
    <s v=""/>
    <b v="0"/>
    <s v="en"/>
    <m/>
    <s v=""/>
    <b v="0"/>
    <n v="5"/>
    <s v="1107269224379105281"/>
    <s v="Twitter for Android"/>
    <b v="0"/>
    <s v="1107269224379105281"/>
    <s v="Tweet"/>
    <n v="0"/>
    <n v="0"/>
    <m/>
    <m/>
    <m/>
    <m/>
    <m/>
    <m/>
    <m/>
    <m/>
    <n v="1"/>
    <s v="4"/>
    <s v="4"/>
    <m/>
    <m/>
    <m/>
    <m/>
    <m/>
    <m/>
    <m/>
    <m/>
    <m/>
  </r>
  <r>
    <s v="shu_acdev"/>
    <s v="nodexl"/>
    <m/>
    <m/>
    <m/>
    <m/>
    <m/>
    <m/>
    <m/>
    <m/>
    <s v="No"/>
    <n v="57"/>
    <m/>
    <m/>
    <x v="0"/>
    <d v="2019-03-18T15:36:46.000"/>
    <s v="RT @suebecks: The #SocMedHE19 Conference isn't until 19th December 2019 at @edgehill yet look at this @ConnectedAction @nodexl visualisatio…"/>
    <m/>
    <m/>
    <x v="7"/>
    <m/>
    <s v="http://pbs.twimg.com/profile_images/793472605516881921/5hAJ9_Up_normal.jpg"/>
    <x v="12"/>
    <s v="https://twitter.com/#!/shu_acdev/status/1107667166030192641"/>
    <m/>
    <m/>
    <s v="1107667166030192641"/>
    <m/>
    <b v="0"/>
    <n v="0"/>
    <s v=""/>
    <b v="0"/>
    <s v="en"/>
    <m/>
    <s v=""/>
    <b v="0"/>
    <n v="5"/>
    <s v="1107269224379105281"/>
    <s v="Twitter Web Client"/>
    <b v="0"/>
    <s v="1107269224379105281"/>
    <s v="Tweet"/>
    <n v="0"/>
    <n v="0"/>
    <m/>
    <m/>
    <m/>
    <m/>
    <m/>
    <m/>
    <m/>
    <m/>
    <n v="1"/>
    <s v="4"/>
    <s v="4"/>
    <m/>
    <m/>
    <m/>
    <m/>
    <m/>
    <m/>
    <m/>
    <m/>
    <m/>
  </r>
  <r>
    <s v="scotthibberson"/>
    <s v="s_cook2013"/>
    <m/>
    <m/>
    <m/>
    <m/>
    <m/>
    <m/>
    <m/>
    <m/>
    <s v="No"/>
    <n v="61"/>
    <m/>
    <m/>
    <x v="0"/>
    <d v="2019-03-20T09:45:04.000"/>
    <s v=".@S_Cook2013’s just reminded me it’s #InternationalDayOfHappiness _x000a__x000a_My tip is to keep a stress ball next to your PC… https://t.co/t6CK9fmwm0"/>
    <s v="https://twitter.com/i/web/status/1108303434732703744"/>
    <s v="twitter.com"/>
    <x v="8"/>
    <m/>
    <s v="http://pbs.twimg.com/profile_images/848489599542362112/h7lhcTCy_normal.jpg"/>
    <x v="13"/>
    <s v="https://twitter.com/#!/scotthibberson/status/1108303434732703744"/>
    <m/>
    <m/>
    <s v="1108303434732703744"/>
    <m/>
    <b v="0"/>
    <n v="0"/>
    <s v=""/>
    <b v="0"/>
    <s v="en"/>
    <m/>
    <s v=""/>
    <b v="0"/>
    <n v="0"/>
    <s v=""/>
    <s v="Twitter for iPhone"/>
    <b v="1"/>
    <s v="1108303434732703744"/>
    <s v="Tweet"/>
    <n v="0"/>
    <n v="0"/>
    <s v="-1.230959,53.341885 _x000a_-1.230959,53.379306 _x000a_-1.194273,53.379306 _x000a_-1.194273,53.341885"/>
    <s v="United Kingdom"/>
    <s v="GB"/>
    <s v="Dinnington, England"/>
    <s v="28af06fbad8384d3"/>
    <s v="Dinnington"/>
    <s v="city"/>
    <s v="https://api.twitter.com/1.1/geo/id/28af06fbad8384d3.json"/>
    <n v="1"/>
    <s v="7"/>
    <s v="7"/>
    <n v="0"/>
    <n v="0"/>
    <n v="1"/>
    <n v="5"/>
    <n v="0"/>
    <n v="0"/>
    <n v="19"/>
    <n v="95"/>
    <n v="20"/>
  </r>
  <r>
    <s v="kiusum"/>
    <s v="harpereddev"/>
    <m/>
    <m/>
    <m/>
    <m/>
    <m/>
    <m/>
    <m/>
    <m/>
    <s v="No"/>
    <n v="63"/>
    <m/>
    <m/>
    <x v="0"/>
    <d v="2019-02-13T20:15:50.000"/>
    <s v="A2: Going to be old school and prefer my well ironed paper notebooks (or scented if I am feeling it!) with my colourful set of perfectly smooth well written pens..._x000a__x000a_(which reminds me of @SocMedHE #SocMedHE #SocMedHE18 AMAZING one of a kind fountain pen!!)_x000a__x000a_#LTHEChat @HarperEdDev https://t.co/XD3nNeBrjZ"/>
    <s v="https://twitter.com/LTHEchat/status/1095777630471757824"/>
    <s v="twitter.com"/>
    <x v="9"/>
    <m/>
    <s v="http://pbs.twimg.com/profile_images/915596670959783936/8Hysdkh__normal.jpg"/>
    <x v="14"/>
    <s v="https://twitter.com/#!/kiusum/status/1095778596227035138"/>
    <m/>
    <m/>
    <s v="1095778596227035138"/>
    <m/>
    <b v="0"/>
    <n v="1"/>
    <s v=""/>
    <b v="1"/>
    <s v="en"/>
    <m/>
    <s v="1095777630471757824"/>
    <b v="0"/>
    <n v="0"/>
    <s v=""/>
    <s v="TweetDeck"/>
    <b v="0"/>
    <s v="1095778596227035138"/>
    <s v="Tweet"/>
    <n v="0"/>
    <n v="0"/>
    <m/>
    <m/>
    <m/>
    <m/>
    <m/>
    <m/>
    <m/>
    <m/>
    <n v="1"/>
    <s v="1"/>
    <s v="1"/>
    <n v="6"/>
    <n v="13.043478260869565"/>
    <n v="0"/>
    <n v="0"/>
    <n v="0"/>
    <n v="0"/>
    <n v="40"/>
    <n v="86.95652173913044"/>
    <n v="46"/>
  </r>
  <r>
    <s v="jennylewinjones"/>
    <s v="lthechat"/>
    <m/>
    <m/>
    <m/>
    <m/>
    <m/>
    <m/>
    <m/>
    <m/>
    <s v="No"/>
    <n v="64"/>
    <m/>
    <m/>
    <x v="1"/>
    <d v="2019-03-20T20:04:39.000"/>
    <s v="@LTHEchat A1 For me personally, it's been #LTHEchat  itself and the #SocMedHE conferences"/>
    <m/>
    <m/>
    <x v="10"/>
    <m/>
    <s v="http://pbs.twimg.com/profile_images/607122981320572928/dVXhLEtC_normal.jpg"/>
    <x v="15"/>
    <s v="https://twitter.com/#!/jennylewinjones/status/1108459356964691968"/>
    <m/>
    <m/>
    <s v="1108459356964691968"/>
    <s v="1108458437405343744"/>
    <b v="0"/>
    <n v="3"/>
    <s v="2659221798"/>
    <b v="0"/>
    <s v="en"/>
    <m/>
    <s v=""/>
    <b v="0"/>
    <n v="0"/>
    <s v=""/>
    <s v="Twitter Web Client"/>
    <b v="0"/>
    <s v="1108458437405343744"/>
    <s v="Tweet"/>
    <n v="0"/>
    <n v="0"/>
    <m/>
    <m/>
    <m/>
    <m/>
    <m/>
    <m/>
    <m/>
    <m/>
    <n v="1"/>
    <s v="3"/>
    <s v="3"/>
    <n v="0"/>
    <n v="0"/>
    <n v="0"/>
    <n v="0"/>
    <n v="0"/>
    <n v="0"/>
    <n v="13"/>
    <n v="100"/>
    <n v="13"/>
  </r>
  <r>
    <s v="annehole"/>
    <s v="warwicklanguage"/>
    <m/>
    <m/>
    <m/>
    <m/>
    <m/>
    <m/>
    <m/>
    <m/>
    <s v="No"/>
    <n v="65"/>
    <m/>
    <m/>
    <x v="0"/>
    <d v="2019-03-22T21:10:59.000"/>
    <s v="RT @WarwickLanguage: #lthechat #socmedhe we really need a word for this &quot;tweet meet&quot; ? https://t.co/Nk9ljlvTOq"/>
    <s v="https://twitter.com/drreznicek/status/1108703378639650816"/>
    <s v="twitter.com"/>
    <x v="10"/>
    <m/>
    <s v="http://pbs.twimg.com/profile_images/1118807761180033024/D4GyUIba_normal.png"/>
    <x v="16"/>
    <s v="https://twitter.com/#!/annehole/status/1109200824230658050"/>
    <m/>
    <m/>
    <s v="1109200824230658050"/>
    <m/>
    <b v="0"/>
    <n v="0"/>
    <s v=""/>
    <b v="1"/>
    <s v="en"/>
    <m/>
    <s v="1108703378639650816"/>
    <b v="0"/>
    <n v="0"/>
    <s v="1109176170845822977"/>
    <s v="Twitter for Android"/>
    <b v="0"/>
    <s v="1109176170845822977"/>
    <s v="Tweet"/>
    <n v="0"/>
    <n v="0"/>
    <m/>
    <m/>
    <m/>
    <m/>
    <m/>
    <m/>
    <m/>
    <m/>
    <n v="1"/>
    <s v="2"/>
    <s v="2"/>
    <n v="0"/>
    <n v="0"/>
    <n v="0"/>
    <n v="0"/>
    <n v="0"/>
    <n v="0"/>
    <n v="13"/>
    <n v="100"/>
    <n v="13"/>
  </r>
  <r>
    <s v="acastrillejo"/>
    <s v="warwicklanguage"/>
    <m/>
    <m/>
    <m/>
    <m/>
    <m/>
    <m/>
    <m/>
    <m/>
    <s v="No"/>
    <n v="66"/>
    <m/>
    <m/>
    <x v="0"/>
    <d v="2019-03-23T17:30:20.000"/>
    <s v="RT @WarwickLanguage: #lthechat #socmedhe we really need a word for this &quot;tweet meet&quot; ? https://t.co/Nk9ljlvTOq"/>
    <s v="https://twitter.com/drreznicek/status/1108703378639650816"/>
    <s v="twitter.com"/>
    <x v="10"/>
    <m/>
    <s v="http://pbs.twimg.com/profile_images/742613993525776384/iQ6sOplh_normal.jpg"/>
    <x v="17"/>
    <s v="https://twitter.com/#!/acastrillejo/status/1109507687014977542"/>
    <m/>
    <m/>
    <s v="1109507687014977542"/>
    <m/>
    <b v="0"/>
    <n v="0"/>
    <s v=""/>
    <b v="1"/>
    <s v="en"/>
    <m/>
    <s v="1108703378639650816"/>
    <b v="0"/>
    <n v="3"/>
    <s v="1109176170845822977"/>
    <s v="Twitter for iPhone"/>
    <b v="0"/>
    <s v="1109176170845822977"/>
    <s v="Tweet"/>
    <n v="0"/>
    <n v="0"/>
    <m/>
    <m/>
    <m/>
    <m/>
    <m/>
    <m/>
    <m/>
    <m/>
    <n v="1"/>
    <s v="2"/>
    <s v="2"/>
    <n v="0"/>
    <n v="0"/>
    <n v="0"/>
    <n v="0"/>
    <n v="0"/>
    <n v="0"/>
    <n v="13"/>
    <n v="100"/>
    <n v="13"/>
  </r>
  <r>
    <s v="baaanedict"/>
    <s v="socmedhe"/>
    <m/>
    <m/>
    <m/>
    <m/>
    <m/>
    <m/>
    <m/>
    <m/>
    <s v="No"/>
    <n v="67"/>
    <m/>
    <m/>
    <x v="0"/>
    <d v="2019-02-01T18:09:07.000"/>
    <s v="@belld17 @SocMedHE Am a he._x000a__x000a_I must say though, you are by far my fav @SocMedHE team...but Team NTU was equally brilliant!_x000a__x000a_#SocMedHE18 #SocMedHE19 #SocMedHE"/>
    <m/>
    <m/>
    <x v="11"/>
    <m/>
    <s v="http://pbs.twimg.com/profile_images/987430781655109632/8RyhQqng_normal.jpg"/>
    <x v="18"/>
    <s v="https://twitter.com/#!/baaanedict/status/1091398051141509120"/>
    <m/>
    <m/>
    <s v="1091398051141509120"/>
    <s v="1091379699979292672"/>
    <b v="0"/>
    <n v="1"/>
    <s v="1274404952"/>
    <b v="0"/>
    <s v="en"/>
    <m/>
    <s v=""/>
    <b v="0"/>
    <n v="0"/>
    <s v=""/>
    <s v="Twitter for Android"/>
    <b v="0"/>
    <s v="1091379699979292672"/>
    <s v="Tweet"/>
    <n v="0"/>
    <n v="0"/>
    <m/>
    <m/>
    <m/>
    <m/>
    <m/>
    <m/>
    <m/>
    <m/>
    <n v="1"/>
    <s v="2"/>
    <s v="2"/>
    <m/>
    <m/>
    <m/>
    <m/>
    <m/>
    <m/>
    <m/>
    <m/>
    <m/>
  </r>
  <r>
    <s v="baaanedict"/>
    <s v="warwicklanguage"/>
    <m/>
    <m/>
    <m/>
    <m/>
    <m/>
    <m/>
    <m/>
    <m/>
    <s v="No"/>
    <n v="69"/>
    <m/>
    <m/>
    <x v="0"/>
    <d v="2019-03-24T08:43:55.000"/>
    <s v="RT @WarwickLanguage: #lthechat #socmedhe we really need a word for this &quot;tweet meet&quot; ? https://t.co/Nk9ljlvTOq"/>
    <s v="https://twitter.com/drreznicek/status/1108703378639650816"/>
    <s v="twitter.com"/>
    <x v="10"/>
    <m/>
    <s v="http://pbs.twimg.com/profile_images/987430781655109632/8RyhQqng_normal.jpg"/>
    <x v="19"/>
    <s v="https://twitter.com/#!/baaanedict/status/1109737596928905216"/>
    <m/>
    <m/>
    <s v="1109737596928905216"/>
    <m/>
    <b v="0"/>
    <n v="0"/>
    <s v=""/>
    <b v="1"/>
    <s v="en"/>
    <m/>
    <s v="1108703378639650816"/>
    <b v="0"/>
    <n v="0"/>
    <s v="1109176170845822977"/>
    <s v="TweetDeck"/>
    <b v="0"/>
    <s v="1109176170845822977"/>
    <s v="Tweet"/>
    <n v="0"/>
    <n v="0"/>
    <m/>
    <m/>
    <m/>
    <m/>
    <m/>
    <m/>
    <m/>
    <m/>
    <n v="1"/>
    <s v="2"/>
    <s v="2"/>
    <n v="0"/>
    <n v="0"/>
    <n v="0"/>
    <n v="0"/>
    <n v="0"/>
    <n v="0"/>
    <n v="13"/>
    <n v="100"/>
    <n v="13"/>
  </r>
  <r>
    <s v="belld17"/>
    <s v="warwicklanguage"/>
    <m/>
    <m/>
    <m/>
    <m/>
    <m/>
    <m/>
    <m/>
    <m/>
    <s v="No"/>
    <n v="71"/>
    <m/>
    <m/>
    <x v="0"/>
    <d v="2019-03-26T08:47:50.000"/>
    <s v="RT @S_J_Lancaster: @WarwickLanguage &quot;tweetup&quot; it's been around a while #lthechat #socmedhe"/>
    <m/>
    <m/>
    <x v="10"/>
    <m/>
    <s v="http://pbs.twimg.com/profile_images/1103357355784318976/hBegLP4W_normal.png"/>
    <x v="20"/>
    <s v="https://twitter.com/#!/belld17/status/1110463357012926464"/>
    <m/>
    <m/>
    <s v="1110463357012926464"/>
    <m/>
    <b v="0"/>
    <n v="0"/>
    <s v=""/>
    <b v="0"/>
    <s v="en"/>
    <m/>
    <s v=""/>
    <b v="0"/>
    <n v="0"/>
    <s v="1110108852735918082"/>
    <s v="Twitter Web Client"/>
    <b v="0"/>
    <s v="1110108852735918082"/>
    <s v="Tweet"/>
    <n v="0"/>
    <n v="0"/>
    <m/>
    <m/>
    <m/>
    <m/>
    <m/>
    <m/>
    <m/>
    <m/>
    <n v="1"/>
    <s v="2"/>
    <s v="2"/>
    <m/>
    <m/>
    <m/>
    <m/>
    <m/>
    <m/>
    <m/>
    <m/>
    <m/>
  </r>
  <r>
    <s v="warwicklanguage"/>
    <s v="drsbroadberry"/>
    <m/>
    <m/>
    <m/>
    <m/>
    <m/>
    <m/>
    <m/>
    <m/>
    <s v="No"/>
    <n v="73"/>
    <m/>
    <m/>
    <x v="0"/>
    <d v="2019-02-19T15:46:35.000"/>
    <s v="@RKChallen @KatR @DrSBroadberry ooh a stationery tweet, my favourite! #altc #socmedHE what's your favourite tweet type??"/>
    <m/>
    <m/>
    <x v="12"/>
    <m/>
    <s v="http://pbs.twimg.com/profile_images/754956635450200064/iN-luRsi_normal.jpg"/>
    <x v="21"/>
    <s v="https://twitter.com/#!/warwicklanguage/status/1097885164091441153"/>
    <m/>
    <m/>
    <s v="1097885164091441153"/>
    <s v="1097884727619530761"/>
    <b v="0"/>
    <n v="0"/>
    <s v="19968678"/>
    <b v="0"/>
    <s v="en"/>
    <m/>
    <s v=""/>
    <b v="0"/>
    <n v="0"/>
    <s v=""/>
    <s v="Twitter Web Client"/>
    <b v="0"/>
    <s v="1097884727619530761"/>
    <s v="Tweet"/>
    <n v="0"/>
    <n v="0"/>
    <m/>
    <m/>
    <m/>
    <m/>
    <m/>
    <m/>
    <m/>
    <m/>
    <n v="2"/>
    <s v="2"/>
    <s v="2"/>
    <m/>
    <m/>
    <m/>
    <m/>
    <m/>
    <m/>
    <m/>
    <m/>
    <m/>
  </r>
  <r>
    <s v="warwicklanguage"/>
    <s v="drsbroadberry"/>
    <m/>
    <m/>
    <m/>
    <m/>
    <m/>
    <m/>
    <m/>
    <m/>
    <s v="No"/>
    <n v="74"/>
    <m/>
    <m/>
    <x v="0"/>
    <d v="2019-02-19T15:56:18.000"/>
    <s v="@RKChallen @KatR @DrSBroadberry I can manage a chocolate digestive will that do?? #altc #socmedHE #tweettweets https://t.co/zPp9x7xS0o"/>
    <m/>
    <m/>
    <x v="13"/>
    <s v="https://pbs.twimg.com/media/Dzx6vinW0AAFhhr.jpg"/>
    <s v="https://pbs.twimg.com/media/Dzx6vinW0AAFhhr.jpg"/>
    <x v="22"/>
    <s v="https://twitter.com/#!/warwicklanguage/status/1097887609051889664"/>
    <m/>
    <m/>
    <s v="1097887609051889664"/>
    <s v="1097886049680932864"/>
    <b v="0"/>
    <n v="1"/>
    <s v="19968678"/>
    <b v="0"/>
    <s v="en"/>
    <m/>
    <s v=""/>
    <b v="0"/>
    <n v="0"/>
    <s v=""/>
    <s v="Twitter Web Client"/>
    <b v="0"/>
    <s v="1097886049680932864"/>
    <s v="Tweet"/>
    <n v="0"/>
    <n v="0"/>
    <m/>
    <m/>
    <m/>
    <m/>
    <m/>
    <m/>
    <m/>
    <m/>
    <n v="2"/>
    <s v="2"/>
    <s v="2"/>
    <m/>
    <m/>
    <m/>
    <m/>
    <m/>
    <m/>
    <m/>
    <m/>
    <m/>
  </r>
  <r>
    <s v="s_j_lancaster"/>
    <s v="warwicklanguage"/>
    <m/>
    <m/>
    <m/>
    <m/>
    <m/>
    <m/>
    <m/>
    <m/>
    <s v="Yes"/>
    <n v="77"/>
    <m/>
    <m/>
    <x v="1"/>
    <d v="2019-03-25T09:19:09.000"/>
    <s v="@WarwickLanguage &quot;tweetup&quot; it's been around a while #lthechat #socmedhe"/>
    <m/>
    <m/>
    <x v="10"/>
    <m/>
    <s v="http://pbs.twimg.com/profile_images/378800000053679902/d95b82c56b64d2ec493fe9be630663fb_normal.jpeg"/>
    <x v="23"/>
    <s v="https://twitter.com/#!/s_j_lancaster/status/1110108852735918082"/>
    <m/>
    <m/>
    <s v="1110108852735918082"/>
    <s v="1109176170845822977"/>
    <b v="0"/>
    <n v="2"/>
    <s v="81817497"/>
    <b v="0"/>
    <s v="en"/>
    <m/>
    <s v=""/>
    <b v="0"/>
    <n v="0"/>
    <s v=""/>
    <s v="TweetDeck"/>
    <b v="0"/>
    <s v="1109176170845822977"/>
    <s v="Tweet"/>
    <n v="0"/>
    <n v="0"/>
    <m/>
    <m/>
    <m/>
    <m/>
    <m/>
    <m/>
    <m/>
    <m/>
    <n v="1"/>
    <s v="2"/>
    <s v="2"/>
    <n v="0"/>
    <n v="0"/>
    <n v="0"/>
    <n v="0"/>
    <n v="0"/>
    <n v="0"/>
    <n v="9"/>
    <n v="100"/>
    <n v="9"/>
  </r>
  <r>
    <s v="warwicklanguage"/>
    <s v="s_j_lancaster"/>
    <m/>
    <m/>
    <m/>
    <m/>
    <m/>
    <m/>
    <m/>
    <m/>
    <s v="Yes"/>
    <n v="78"/>
    <m/>
    <m/>
    <x v="1"/>
    <d v="2019-03-25T09:49:20.000"/>
    <s v="@S_J_Lancaster Such a mine of information! Someone write that down...#socmedhe"/>
    <m/>
    <m/>
    <x v="5"/>
    <m/>
    <s v="http://pbs.twimg.com/profile_images/754956635450200064/iN-luRsi_normal.jpg"/>
    <x v="24"/>
    <s v="https://twitter.com/#!/warwicklanguage/status/1110116444946214912"/>
    <m/>
    <m/>
    <s v="1110116444946214912"/>
    <s v="1110108852735918082"/>
    <b v="0"/>
    <n v="0"/>
    <s v="240186025"/>
    <b v="0"/>
    <s v="en"/>
    <m/>
    <s v=""/>
    <b v="0"/>
    <n v="0"/>
    <s v=""/>
    <s v="Twitter for Android"/>
    <b v="0"/>
    <s v="1110108852735918082"/>
    <s v="Tweet"/>
    <n v="0"/>
    <n v="0"/>
    <m/>
    <m/>
    <m/>
    <m/>
    <m/>
    <m/>
    <m/>
    <m/>
    <n v="1"/>
    <s v="2"/>
    <s v="2"/>
    <n v="0"/>
    <n v="0"/>
    <n v="0"/>
    <n v="0"/>
    <n v="0"/>
    <n v="0"/>
    <n v="11"/>
    <n v="100"/>
    <n v="11"/>
  </r>
  <r>
    <s v="warwicklanguage"/>
    <s v="creativecommons"/>
    <m/>
    <m/>
    <m/>
    <m/>
    <m/>
    <m/>
    <m/>
    <m/>
    <s v="No"/>
    <n v="79"/>
    <m/>
    <m/>
    <x v="0"/>
    <d v="2019-04-03T11:36:16.000"/>
    <s v="Hearing about challenge/ problem based learning good to see a @creativecommons licence on slides, using Trello for projects and learning #socmedhe #cmctove https://t.co/JsPUKWdT1P"/>
    <m/>
    <m/>
    <x v="14"/>
    <s v="https://pbs.twimg.com/media/D3ObzO4WsAA0yOM.jpg"/>
    <s v="https://pbs.twimg.com/media/D3ObzO4WsAA0yOM.jpg"/>
    <x v="25"/>
    <s v="https://twitter.com/#!/warwicklanguage/status/1113404846563123200"/>
    <n v="52.572402"/>
    <n v="-1.9694226"/>
    <s v="1113404846563123200"/>
    <m/>
    <b v="0"/>
    <n v="0"/>
    <s v=""/>
    <b v="0"/>
    <s v="en"/>
    <m/>
    <s v=""/>
    <b v="0"/>
    <n v="0"/>
    <s v=""/>
    <s v="Twitter for Android"/>
    <b v="0"/>
    <s v="1113404846563123200"/>
    <s v="Tweet"/>
    <n v="0"/>
    <n v="0"/>
    <s v="-2.068054,52.551586 _x000a_-1.930464,52.551586 _x000a_-1.930464,52.640933 _x000a_-2.068054,52.640933"/>
    <s v="United Kingdom"/>
    <s v="GB"/>
    <s v="Walsall, England"/>
    <s v="3d251d43bb82e514"/>
    <s v="Walsall"/>
    <s v="city"/>
    <s v="https://api.twitter.com/1.1/geo/id/3d251d43bb82e514.json"/>
    <n v="1"/>
    <s v="2"/>
    <s v="2"/>
    <n v="1"/>
    <n v="4.545454545454546"/>
    <n v="1"/>
    <n v="4.545454545454546"/>
    <n v="0"/>
    <n v="0"/>
    <n v="20"/>
    <n v="90.9090909090909"/>
    <n v="22"/>
  </r>
  <r>
    <s v="aiaddysonzhang"/>
    <s v="sfaulknerpando"/>
    <m/>
    <m/>
    <m/>
    <m/>
    <m/>
    <m/>
    <m/>
    <m/>
    <s v="Yes"/>
    <n v="80"/>
    <m/>
    <m/>
    <x v="0"/>
    <d v="2019-02-18T15:12:56.000"/>
    <s v="RT @SFaulknerPandO: 🚨 For anyone who has an interest in education, marketing and or leadership you will not want to miss this. The amazing…"/>
    <m/>
    <m/>
    <x v="4"/>
    <m/>
    <s v="http://pbs.twimg.com/profile_images/1097637144808415232/_XAhGP8t_normal.jpg"/>
    <x v="26"/>
    <s v="https://twitter.com/#!/aiaddysonzhang/status/1097514308911607808"/>
    <m/>
    <m/>
    <s v="1097514308911607808"/>
    <m/>
    <b v="0"/>
    <n v="0"/>
    <s v=""/>
    <b v="1"/>
    <s v="en"/>
    <m/>
    <s v="1097482543874551808"/>
    <b v="0"/>
    <n v="1"/>
    <s v="1097504112839659521"/>
    <s v="Twitter Web Client"/>
    <b v="0"/>
    <s v="1097504112839659521"/>
    <s v="Tweet"/>
    <n v="0"/>
    <n v="0"/>
    <m/>
    <m/>
    <m/>
    <m/>
    <m/>
    <m/>
    <m/>
    <m/>
    <n v="1"/>
    <s v="5"/>
    <s v="5"/>
    <n v="1"/>
    <n v="4.3478260869565215"/>
    <n v="1"/>
    <n v="4.3478260869565215"/>
    <n v="0"/>
    <n v="0"/>
    <n v="21"/>
    <n v="91.30434782608695"/>
    <n v="23"/>
  </r>
  <r>
    <s v="sfaulknerpando"/>
    <s v="aiaddysonzhang"/>
    <m/>
    <m/>
    <m/>
    <m/>
    <m/>
    <m/>
    <m/>
    <m/>
    <s v="Yes"/>
    <n v="81"/>
    <m/>
    <m/>
    <x v="1"/>
    <d v="2019-02-01T00:21:48.000"/>
    <s v="@aiaddysonzhang A2 I throughly agree @aiaddysonzhang essentially these conversations could and should take place be… https://t.co/o0Y7ESfYKI"/>
    <s v="https://twitter.com/i/web/status/1091129454980710400"/>
    <s v="twitter.com"/>
    <x v="4"/>
    <m/>
    <s v="http://pbs.twimg.com/profile_images/878517414471897088/4UzVqIN1_normal.jpg"/>
    <x v="27"/>
    <s v="https://twitter.com/#!/sfaulknerpando/status/1091129454980710400"/>
    <m/>
    <m/>
    <s v="1091129454980710400"/>
    <s v="1091128205421899776"/>
    <b v="0"/>
    <n v="0"/>
    <s v="2154802629"/>
    <b v="0"/>
    <s v="en"/>
    <m/>
    <s v=""/>
    <b v="0"/>
    <n v="0"/>
    <s v=""/>
    <s v="Twitter for iPhone"/>
    <b v="1"/>
    <s v="1091128205421899776"/>
    <s v="Tweet"/>
    <n v="0"/>
    <n v="0"/>
    <m/>
    <m/>
    <m/>
    <m/>
    <m/>
    <m/>
    <m/>
    <m/>
    <n v="1"/>
    <s v="5"/>
    <s v="5"/>
    <n v="0"/>
    <n v="0"/>
    <n v="0"/>
    <n v="0"/>
    <n v="0"/>
    <n v="0"/>
    <n v="15"/>
    <n v="100"/>
    <n v="15"/>
  </r>
  <r>
    <s v="sfaulknerpando"/>
    <s v="aiaddysonzhang"/>
    <m/>
    <m/>
    <m/>
    <m/>
    <m/>
    <m/>
    <m/>
    <m/>
    <s v="Yes"/>
    <n v="82"/>
    <m/>
    <m/>
    <x v="0"/>
    <d v="2019-02-18T14:32:25.000"/>
    <s v="🚨 For anyone who has an interest in education, marketing and or leadership you will not want to miss this. The amazing @aiaddysonzhang interviewing the amazing Seth Godin🚨👇🏻#LTHEchat #SocMedHE https://t.co/ps5MdyKY4G"/>
    <s v="https://twitter.com/aiaddysonzhang/status/1097482543874551808"/>
    <s v="twitter.com"/>
    <x v="10"/>
    <m/>
    <s v="http://pbs.twimg.com/profile_images/878517414471897088/4UzVqIN1_normal.jpg"/>
    <x v="28"/>
    <s v="https://twitter.com/#!/sfaulknerpando/status/1097504112839659521"/>
    <m/>
    <m/>
    <s v="1097504112839659521"/>
    <m/>
    <b v="0"/>
    <n v="1"/>
    <s v=""/>
    <b v="1"/>
    <s v="en"/>
    <m/>
    <s v="1097482543874551808"/>
    <b v="0"/>
    <n v="1"/>
    <s v=""/>
    <s v="Twitter for iPhone"/>
    <b v="0"/>
    <s v="1097504112839659521"/>
    <s v="Tweet"/>
    <n v="0"/>
    <n v="0"/>
    <s v="-4.8861677,55.7777478 _x000a_-4.8442319,55.7777478 _x000a_-4.8442319,55.8166319 _x000a_-4.8861677,55.8166319"/>
    <s v="United Kingdom"/>
    <s v="GB"/>
    <s v="Largs, Scotland"/>
    <s v="0e090637ca923926"/>
    <s v="Largs"/>
    <s v="city"/>
    <s v="https://api.twitter.com/1.1/geo/id/0e090637ca923926.json"/>
    <n v="1"/>
    <s v="5"/>
    <s v="5"/>
    <n v="2"/>
    <n v="6.896551724137931"/>
    <n v="1"/>
    <n v="3.4482758620689653"/>
    <n v="0"/>
    <n v="0"/>
    <n v="26"/>
    <n v="89.65517241379311"/>
    <n v="29"/>
  </r>
  <r>
    <s v="nomadwarmachine"/>
    <s v="marc_smith"/>
    <m/>
    <m/>
    <m/>
    <m/>
    <m/>
    <m/>
    <m/>
    <m/>
    <s v="Yes"/>
    <n v="91"/>
    <m/>
    <m/>
    <x v="0"/>
    <d v="2019-02-02T14:33:29.000"/>
    <s v="RT @marc_smith: #LTHEchat via NodeXL https://t.co/T4Lwfhj2HQ_x000a_@lthechat_x000a_@advancehe_chat_x000a_@suebecks_x000a_@leefallin_x000a_@kiusum_x000a_@scottturneruon_x000a_@santanâ€¦"/>
    <s v="https://nodexlgraphgallery.org/Pages/Graph.aspx?graphID=185032"/>
    <s v="nodexlgraphgallery.org"/>
    <x v="0"/>
    <m/>
    <s v="http://pbs.twimg.com/profile_images/1047122314276614144/XdsZ7BKr_normal.jpg"/>
    <x v="29"/>
    <s v="https://twitter.com/#!/nomadwarmachine/status/1091706174720876544"/>
    <m/>
    <m/>
    <s v="1091706174720876544"/>
    <m/>
    <b v="0"/>
    <n v="0"/>
    <s v=""/>
    <b v="0"/>
    <s v="en"/>
    <m/>
    <s v=""/>
    <b v="0"/>
    <n v="2"/>
    <s v="1091705373390561280"/>
    <s v="Twitter Web Client"/>
    <b v="0"/>
    <s v="1091705373390561280"/>
    <s v="Tweet"/>
    <n v="0"/>
    <n v="0"/>
    <m/>
    <m/>
    <m/>
    <m/>
    <m/>
    <m/>
    <m/>
    <m/>
    <n v="1"/>
    <s v="1"/>
    <s v="3"/>
    <m/>
    <m/>
    <m/>
    <m/>
    <m/>
    <m/>
    <m/>
    <m/>
    <m/>
  </r>
  <r>
    <s v="scottturneruon"/>
    <s v="marc_smith"/>
    <m/>
    <m/>
    <m/>
    <m/>
    <m/>
    <m/>
    <m/>
    <m/>
    <s v="Yes"/>
    <n v="92"/>
    <m/>
    <m/>
    <x v="0"/>
    <d v="2019-02-02T15:44:23.000"/>
    <s v="RT @marc_smith: #LTHEchat via NodeXL https://t.co/T4Lwfhj2HQ_x000a_@lthechat_x000a_@advancehe_chat_x000a_@suebecks_x000a_@leefallin_x000a_@kiusum_x000a_@scottturneruon_x000a_@santanâ€¦"/>
    <s v="https://nodexlgraphgallery.org/Pages/Graph.aspx?graphID=185032"/>
    <s v="nodexlgraphgallery.org"/>
    <x v="0"/>
    <m/>
    <s v="http://pbs.twimg.com/profile_images/707234049144840195/oOSySzdy_normal.jpg"/>
    <x v="30"/>
    <s v="https://twitter.com/#!/scottturneruon/status/1091724018745556992"/>
    <m/>
    <m/>
    <s v="1091724018745556992"/>
    <m/>
    <b v="0"/>
    <n v="0"/>
    <s v=""/>
    <b v="0"/>
    <s v="en"/>
    <m/>
    <s v=""/>
    <b v="0"/>
    <n v="2"/>
    <s v="1091705373390561280"/>
    <s v="Twitter for iPad"/>
    <b v="0"/>
    <s v="1091705373390561280"/>
    <s v="Tweet"/>
    <n v="0"/>
    <n v="0"/>
    <m/>
    <m/>
    <m/>
    <m/>
    <m/>
    <m/>
    <m/>
    <m/>
    <n v="1"/>
    <s v="5"/>
    <s v="3"/>
    <m/>
    <m/>
    <m/>
    <m/>
    <m/>
    <m/>
    <m/>
    <m/>
    <m/>
  </r>
  <r>
    <s v="scottturneruon"/>
    <s v="rkchallen"/>
    <m/>
    <m/>
    <m/>
    <m/>
    <m/>
    <m/>
    <m/>
    <m/>
    <s v="No"/>
    <n v="95"/>
    <m/>
    <m/>
    <x v="0"/>
    <d v="2019-02-16T15:36:33.000"/>
    <s v="#SocMedHE via NodeXL https://t.co/fqIBEuN5sc_x000a_@warwicklanguage_x000a_@socmedhe_x000a_@nomadwarmachine_x000a_@scottturneruon_x000a_@kiusum_x000a_@sfaulknerpando_x000a_@nodexl_x000a_@lenandlar_x000a_@suebecks_x000a_@rkchallen_x000a__x000a_Top hashtags:_x000a_#socmedhe_x000a_#socmedhe18_x000a_#lthechat_x000a_#mugafesto_x000a_#altc_x000a_#virtualexchange_x000a_#ft30uk_x000a_#femedtech /"/>
    <s v="https://nodexlgraphgallery.org/Pages/Graph.aspx?graphID=186908"/>
    <s v="nodexlgraphgallery.org"/>
    <x v="15"/>
    <m/>
    <s v="http://pbs.twimg.com/profile_images/707234049144840195/oOSySzdy_normal.jpg"/>
    <x v="31"/>
    <s v="https://twitter.com/#!/scottturneruon/status/1096795473522974720"/>
    <m/>
    <m/>
    <s v="1096795473522974720"/>
    <m/>
    <b v="0"/>
    <n v="10"/>
    <s v=""/>
    <b v="0"/>
    <s v="en"/>
    <m/>
    <s v=""/>
    <b v="0"/>
    <n v="2"/>
    <s v=""/>
    <s v="Twitter for iPad"/>
    <b v="0"/>
    <s v="1096795473522974720"/>
    <s v="Tweet"/>
    <n v="0"/>
    <n v="0"/>
    <m/>
    <m/>
    <m/>
    <m/>
    <m/>
    <m/>
    <m/>
    <m/>
    <n v="1"/>
    <s v="5"/>
    <s v="5"/>
    <m/>
    <m/>
    <m/>
    <m/>
    <m/>
    <m/>
    <m/>
    <m/>
    <m/>
  </r>
  <r>
    <s v="nomadwarmachine"/>
    <s v="advancehe_chat"/>
    <m/>
    <m/>
    <m/>
    <m/>
    <m/>
    <m/>
    <m/>
    <m/>
    <s v="No"/>
    <n v="99"/>
    <m/>
    <m/>
    <x v="0"/>
    <d v="2019-02-16T14:02:12.000"/>
    <s v="RT @smr_foundation: #LTHEchat via NodeXL https://t.co/ZF24BZT9Oy_x000a_@lthechat_x000a_@leefallin_x000a_@racephil_x000a_@scottturneruon_x000a_@advancehe_chat_x000a_@suebecks_x000a_@…"/>
    <s v="https://nodexlgraphgallery.org/Pages/Graph.aspx?graphID=186907"/>
    <s v="nodexlgraphgallery.org"/>
    <x v="0"/>
    <m/>
    <s v="http://pbs.twimg.com/profile_images/1047122314276614144/XdsZ7BKr_normal.jpg"/>
    <x v="32"/>
    <s v="https://twitter.com/#!/nomadwarmachine/status/1096771729979072512"/>
    <m/>
    <m/>
    <s v="1096771729979072512"/>
    <m/>
    <b v="0"/>
    <n v="0"/>
    <s v=""/>
    <b v="0"/>
    <s v="en"/>
    <m/>
    <s v=""/>
    <b v="0"/>
    <n v="3"/>
    <s v="1096765521096110081"/>
    <s v="Twitter for Android"/>
    <b v="0"/>
    <s v="1096765521096110081"/>
    <s v="Tweet"/>
    <n v="0"/>
    <n v="0"/>
    <m/>
    <m/>
    <m/>
    <m/>
    <m/>
    <m/>
    <m/>
    <m/>
    <n v="2"/>
    <s v="1"/>
    <s v="3"/>
    <m/>
    <m/>
    <m/>
    <m/>
    <m/>
    <m/>
    <m/>
    <m/>
    <m/>
  </r>
  <r>
    <s v="scottturneruon"/>
    <s v="advancehe_chat"/>
    <m/>
    <m/>
    <m/>
    <m/>
    <m/>
    <m/>
    <m/>
    <m/>
    <s v="No"/>
    <n v="101"/>
    <m/>
    <m/>
    <x v="0"/>
    <d v="2019-02-16T15:36:52.000"/>
    <s v="RT @smr_foundation: #LTHEchat via NodeXL https://t.co/ZF24BZT9Oy_x000a_@lthechat_x000a_@leefallin_x000a_@racephil_x000a_@scottturneruon_x000a_@advancehe_chat_x000a_@suebecks_x000a_@…"/>
    <s v="https://nodexlgraphgallery.org/Pages/Graph.aspx?graphID=186907"/>
    <s v="nodexlgraphgallery.org"/>
    <x v="0"/>
    <m/>
    <s v="http://pbs.twimg.com/profile_images/707234049144840195/oOSySzdy_normal.jpg"/>
    <x v="33"/>
    <s v="https://twitter.com/#!/scottturneruon/status/1096795555131518977"/>
    <m/>
    <m/>
    <s v="1096795555131518977"/>
    <m/>
    <b v="0"/>
    <n v="0"/>
    <s v=""/>
    <b v="0"/>
    <s v="en"/>
    <m/>
    <s v=""/>
    <b v="0"/>
    <n v="3"/>
    <s v="1096765521096110081"/>
    <s v="Twitter for iPad"/>
    <b v="0"/>
    <s v="1096765521096110081"/>
    <s v="Tweet"/>
    <n v="0"/>
    <n v="0"/>
    <m/>
    <m/>
    <m/>
    <m/>
    <m/>
    <m/>
    <m/>
    <m/>
    <n v="2"/>
    <s v="5"/>
    <s v="3"/>
    <m/>
    <m/>
    <m/>
    <m/>
    <m/>
    <m/>
    <m/>
    <m/>
    <m/>
  </r>
  <r>
    <s v="socmedhe"/>
    <s v="sfaul"/>
    <m/>
    <m/>
    <m/>
    <m/>
    <m/>
    <m/>
    <m/>
    <m/>
    <s v="No"/>
    <n v="114"/>
    <m/>
    <m/>
    <x v="0"/>
    <d v="2019-02-16T20:09:52.000"/>
    <s v="RT @scottturneruon: #SocMedHE via NodeXL https://t.co/fqIBEuN5sc_x000a_@warwicklanguage_x000a_@socmedhe_x000a_@nomadwarmachine_x000a_@scottturneruon_x000a_@kiusum_x000a_@sfaul…"/>
    <s v="https://nodexlgraphgallery.org/Pages/Graph.aspx?graphID=186908"/>
    <s v="nodexlgraphgallery.org"/>
    <x v="5"/>
    <m/>
    <s v="http://pbs.twimg.com/profile_images/1112439249557704709/KmlJJhzU_normal.png"/>
    <x v="34"/>
    <s v="https://twitter.com/#!/socmedhe/status/1096864259152187393"/>
    <m/>
    <m/>
    <s v="1096864259152187393"/>
    <m/>
    <b v="0"/>
    <n v="0"/>
    <s v=""/>
    <b v="0"/>
    <s v="en"/>
    <m/>
    <s v=""/>
    <b v="0"/>
    <n v="2"/>
    <s v="1096795473522974720"/>
    <s v="Twitter Web Client"/>
    <b v="0"/>
    <s v="1096795473522974720"/>
    <s v="Tweet"/>
    <n v="0"/>
    <n v="0"/>
    <m/>
    <m/>
    <m/>
    <m/>
    <m/>
    <m/>
    <m/>
    <m/>
    <n v="1"/>
    <s v="2"/>
    <s v="2"/>
    <m/>
    <m/>
    <m/>
    <m/>
    <m/>
    <m/>
    <m/>
    <m/>
    <m/>
  </r>
  <r>
    <s v="scottturneruon"/>
    <s v="sfaul"/>
    <m/>
    <m/>
    <m/>
    <m/>
    <m/>
    <m/>
    <m/>
    <m/>
    <s v="No"/>
    <n v="115"/>
    <m/>
    <m/>
    <x v="0"/>
    <d v="2019-02-27T18:15:43.000"/>
    <s v="RT @scottturneruon: #SocMedHE via NodeXL https://t.co/fqIBEuN5sc_x000a_@warwicklanguage_x000a_@socmedhe_x000a_@nomadwarmachine_x000a_@scottturneruon_x000a_@kiusum_x000a_@sfaul…"/>
    <s v="https://nodexlgraphgallery.org/Pages/Graph.aspx?graphID=186908"/>
    <s v="nodexlgraphgallery.org"/>
    <x v="5"/>
    <m/>
    <s v="http://pbs.twimg.com/profile_images/707234049144840195/oOSySzdy_normal.jpg"/>
    <x v="35"/>
    <s v="https://twitter.com/#!/scottturneruon/status/1100821799099617282"/>
    <m/>
    <m/>
    <s v="1100821799099617282"/>
    <m/>
    <b v="0"/>
    <n v="0"/>
    <s v=""/>
    <b v="0"/>
    <s v="en"/>
    <m/>
    <s v=""/>
    <b v="0"/>
    <n v="4"/>
    <s v="1096795473522974720"/>
    <s v="TweetDeck"/>
    <b v="0"/>
    <s v="1096795473522974720"/>
    <s v="Tweet"/>
    <n v="0"/>
    <n v="0"/>
    <m/>
    <m/>
    <m/>
    <m/>
    <m/>
    <m/>
    <m/>
    <m/>
    <n v="1"/>
    <s v="5"/>
    <s v="2"/>
    <m/>
    <m/>
    <m/>
    <m/>
    <m/>
    <m/>
    <m/>
    <m/>
    <m/>
  </r>
  <r>
    <s v="kiusum"/>
    <s v="socmedhe"/>
    <m/>
    <m/>
    <m/>
    <m/>
    <m/>
    <m/>
    <m/>
    <m/>
    <s v="Yes"/>
    <n v="121"/>
    <m/>
    <m/>
    <x v="0"/>
    <d v="2019-03-20T16:59:00.000"/>
    <s v="Is strange to see you have your own box, let alone the magical part of seeing how you connect with another person via a simple weekly #LTHEChat..._x000a__x000a_#SocMedHE @SocMedHE https://t.co/kwPMB59Jbx"/>
    <s v="https://twitter.com/suebecks/status/1107269224379105281"/>
    <s v="twitter.com"/>
    <x v="10"/>
    <m/>
    <s v="http://pbs.twimg.com/profile_images/915596670959783936/8Hysdkh__normal.jpg"/>
    <x v="36"/>
    <s v="https://twitter.com/#!/kiusum/status/1108412635337261058"/>
    <m/>
    <m/>
    <s v="1108412635337261058"/>
    <m/>
    <b v="0"/>
    <n v="3"/>
    <s v=""/>
    <b v="1"/>
    <s v="en"/>
    <m/>
    <s v="1107269224379105281"/>
    <b v="0"/>
    <n v="0"/>
    <s v=""/>
    <s v="TweetDeck"/>
    <b v="0"/>
    <s v="1108412635337261058"/>
    <s v="Tweet"/>
    <n v="0"/>
    <n v="0"/>
    <m/>
    <m/>
    <m/>
    <m/>
    <m/>
    <m/>
    <m/>
    <m/>
    <n v="2"/>
    <s v="1"/>
    <s v="2"/>
    <n v="1"/>
    <n v="3.4482758620689653"/>
    <n v="1"/>
    <n v="3.4482758620689653"/>
    <n v="0"/>
    <n v="0"/>
    <n v="27"/>
    <n v="93.10344827586206"/>
    <n v="29"/>
  </r>
  <r>
    <s v="warwicklanguage"/>
    <s v="warwicklanguage"/>
    <m/>
    <m/>
    <m/>
    <m/>
    <m/>
    <m/>
    <m/>
    <m/>
    <s v="No"/>
    <n v="124"/>
    <m/>
    <m/>
    <x v="2"/>
    <d v="2019-03-22T19:33:01.000"/>
    <s v="#lthechat #socmedhe we really need a word for this &quot;tweet meet&quot; ?"/>
    <m/>
    <m/>
    <x v="10"/>
    <m/>
    <s v="http://pbs.twimg.com/profile_images/754956635450200064/iN-luRsi_normal.jpg"/>
    <x v="37"/>
    <s v="https://twitter.com/#!/warwicklanguage/status/1109176170845822977"/>
    <m/>
    <m/>
    <s v="1109176170845822977"/>
    <m/>
    <b v="0"/>
    <n v="0"/>
    <s v=""/>
    <b v="1"/>
    <s v="en"/>
    <m/>
    <s v="1108703378639650816"/>
    <b v="0"/>
    <n v="0"/>
    <s v=""/>
    <s v="Twitter for Android"/>
    <b v="0"/>
    <s v="1109176170845822977"/>
    <s v="Tweet"/>
    <n v="0"/>
    <n v="0"/>
    <m/>
    <m/>
    <m/>
    <m/>
    <m/>
    <m/>
    <m/>
    <m/>
    <n v="1"/>
    <s v="2"/>
    <s v="2"/>
    <n v="0"/>
    <n v="0"/>
    <n v="0"/>
    <n v="0"/>
    <n v="0"/>
    <n v="0"/>
    <n v="11"/>
    <n v="100"/>
    <n v="11"/>
  </r>
  <r>
    <s v="scottturneruon"/>
    <s v="connectedaction"/>
    <m/>
    <m/>
    <m/>
    <m/>
    <m/>
    <m/>
    <m/>
    <m/>
    <s v="No"/>
    <n v="128"/>
    <m/>
    <m/>
    <x v="0"/>
    <d v="2019-03-17T15:45:11.000"/>
    <s v="RT @suebecks: The #SocMedHE19 Conference isn't until 19th December 2019 at @edgehill yet look at this @ConnectedAction @nodexl visualisatio…"/>
    <m/>
    <m/>
    <x v="7"/>
    <m/>
    <s v="http://pbs.twimg.com/profile_images/707234049144840195/oOSySzdy_normal.jpg"/>
    <x v="38"/>
    <s v="https://twitter.com/#!/scottturneruon/status/1107306894446813184"/>
    <m/>
    <m/>
    <s v="1107306894446813184"/>
    <m/>
    <b v="0"/>
    <n v="0"/>
    <s v=""/>
    <b v="0"/>
    <s v="en"/>
    <m/>
    <s v=""/>
    <b v="0"/>
    <n v="5"/>
    <s v="1107269224379105281"/>
    <s v="Twitter for iPad"/>
    <b v="0"/>
    <s v="1107269224379105281"/>
    <s v="Tweet"/>
    <n v="0"/>
    <n v="0"/>
    <m/>
    <m/>
    <m/>
    <m/>
    <m/>
    <m/>
    <m/>
    <m/>
    <n v="1"/>
    <s v="5"/>
    <s v="4"/>
    <m/>
    <m/>
    <m/>
    <m/>
    <m/>
    <m/>
    <m/>
    <m/>
    <m/>
  </r>
  <r>
    <s v="tutormentorteam"/>
    <s v="connectedaction"/>
    <m/>
    <m/>
    <m/>
    <m/>
    <m/>
    <m/>
    <m/>
    <m/>
    <s v="No"/>
    <n v="129"/>
    <m/>
    <m/>
    <x v="0"/>
    <d v="2019-03-17T13:43:13.000"/>
    <s v="RT @suebecks: The #SocMedHE19 Conference isn't until 19th December 2019 at @edgehill yet look at this @ConnectedAction @nodexl visualisatio…"/>
    <m/>
    <m/>
    <x v="7"/>
    <m/>
    <s v="http://pbs.twimg.com/profile_images/1106198763473944577/9-Ws7_kE_normal.png"/>
    <x v="39"/>
    <s v="https://twitter.com/#!/tutormentorteam/status/1107276202946019328"/>
    <m/>
    <m/>
    <s v="1107276202946019328"/>
    <m/>
    <b v="0"/>
    <n v="0"/>
    <s v=""/>
    <b v="0"/>
    <s v="en"/>
    <m/>
    <s v=""/>
    <b v="0"/>
    <n v="5"/>
    <s v="1107269224379105281"/>
    <s v="Twitter Web App"/>
    <b v="0"/>
    <s v="1107269224379105281"/>
    <s v="Tweet"/>
    <n v="0"/>
    <n v="0"/>
    <m/>
    <m/>
    <m/>
    <m/>
    <m/>
    <m/>
    <m/>
    <m/>
    <n v="1"/>
    <s v="4"/>
    <s v="4"/>
    <m/>
    <m/>
    <m/>
    <m/>
    <m/>
    <m/>
    <m/>
    <m/>
    <m/>
  </r>
  <r>
    <s v="sfaulknerpando"/>
    <s v="ssireview"/>
    <m/>
    <m/>
    <m/>
    <m/>
    <m/>
    <m/>
    <m/>
    <m/>
    <s v="No"/>
    <n v="133"/>
    <m/>
    <m/>
    <x v="0"/>
    <d v="2019-04-07T14:53:14.000"/>
    <s v="@gmacscotland @scottturneruon @tutormentorteam @NomadWarMachine @SSIReview Both #altc and #SocMedHE19 (#SocMedHE conferences in general) are brilliant at starting the conversation before, during and perhaps more importantly after an event! #KeepTheConversationGoing"/>
    <m/>
    <m/>
    <x v="16"/>
    <m/>
    <s v="http://pbs.twimg.com/profile_images/878517414471897088/4UzVqIN1_normal.jpg"/>
    <x v="40"/>
    <s v="https://twitter.com/#!/sfaulknerpando/status/1114903966456926208"/>
    <m/>
    <m/>
    <s v="1114903966456926208"/>
    <s v="1114869568206508032"/>
    <b v="0"/>
    <n v="3"/>
    <s v="1206145507"/>
    <b v="0"/>
    <s v="en"/>
    <m/>
    <s v=""/>
    <b v="0"/>
    <n v="2"/>
    <s v=""/>
    <s v="Twitter for iPhone"/>
    <b v="0"/>
    <s v="1114869568206508032"/>
    <s v="Tweet"/>
    <n v="0"/>
    <n v="0"/>
    <m/>
    <m/>
    <m/>
    <m/>
    <m/>
    <m/>
    <m/>
    <m/>
    <n v="1"/>
    <s v="5"/>
    <s v="5"/>
    <m/>
    <m/>
    <m/>
    <m/>
    <m/>
    <m/>
    <m/>
    <m/>
    <m/>
  </r>
  <r>
    <s v="scottturneruon"/>
    <s v="ssireview"/>
    <m/>
    <m/>
    <m/>
    <m/>
    <m/>
    <m/>
    <m/>
    <m/>
    <s v="No"/>
    <n v="134"/>
    <m/>
    <m/>
    <x v="0"/>
    <d v="2019-04-07T15:32:21.000"/>
    <s v="RT @SFaulknerPandO: @gmacscotland @scottturneruon @tutormentorteam @NomadWarMachine @SSIReview Both #altc and #SocMedHE19 (#SocMedHE confer…"/>
    <m/>
    <m/>
    <x v="17"/>
    <m/>
    <s v="http://pbs.twimg.com/profile_images/707234049144840195/oOSySzdy_normal.jpg"/>
    <x v="41"/>
    <s v="https://twitter.com/#!/scottturneruon/status/1114913811897647104"/>
    <m/>
    <m/>
    <s v="1114913811897647104"/>
    <m/>
    <b v="0"/>
    <n v="0"/>
    <s v=""/>
    <b v="0"/>
    <s v="en"/>
    <m/>
    <s v=""/>
    <b v="0"/>
    <n v="2"/>
    <s v="1114903966456926208"/>
    <s v="Twitter for iPad"/>
    <b v="0"/>
    <s v="1114903966456926208"/>
    <s v="Tweet"/>
    <n v="0"/>
    <n v="0"/>
    <m/>
    <m/>
    <m/>
    <m/>
    <m/>
    <m/>
    <m/>
    <m/>
    <n v="1"/>
    <s v="5"/>
    <s v="5"/>
    <m/>
    <m/>
    <m/>
    <m/>
    <m/>
    <m/>
    <m/>
    <m/>
    <m/>
  </r>
  <r>
    <s v="tutormentorteam"/>
    <s v="ssireview"/>
    <m/>
    <m/>
    <m/>
    <m/>
    <m/>
    <m/>
    <m/>
    <m/>
    <s v="No"/>
    <n v="135"/>
    <m/>
    <m/>
    <x v="0"/>
    <d v="2019-04-07T15:40:57.000"/>
    <s v="RT @SFaulknerPandO: @gmacscotland @scottturneruon @tutormentorteam @NomadWarMachine @SSIReview Both #altc and #SocMedHE19 (#SocMedHE confer…"/>
    <m/>
    <m/>
    <x v="17"/>
    <m/>
    <s v="http://pbs.twimg.com/profile_images/1106198763473944577/9-Ws7_kE_normal.png"/>
    <x v="42"/>
    <s v="https://twitter.com/#!/tutormentorteam/status/1114915975009308674"/>
    <m/>
    <m/>
    <s v="1114915975009308674"/>
    <m/>
    <b v="0"/>
    <n v="0"/>
    <s v=""/>
    <b v="0"/>
    <s v="en"/>
    <m/>
    <s v=""/>
    <b v="0"/>
    <n v="2"/>
    <s v="1114903966456926208"/>
    <s v="Twitter Web App"/>
    <b v="0"/>
    <s v="1114903966456926208"/>
    <s v="Tweet"/>
    <n v="0"/>
    <n v="0"/>
    <m/>
    <m/>
    <m/>
    <m/>
    <m/>
    <m/>
    <m/>
    <m/>
    <n v="1"/>
    <s v="4"/>
    <s v="5"/>
    <m/>
    <m/>
    <m/>
    <m/>
    <m/>
    <m/>
    <m/>
    <m/>
    <m/>
  </r>
  <r>
    <s v="leefallin"/>
    <s v="scottturneruon"/>
    <m/>
    <m/>
    <m/>
    <m/>
    <m/>
    <m/>
    <m/>
    <m/>
    <s v="Yes"/>
    <n v="171"/>
    <m/>
    <m/>
    <x v="0"/>
    <d v="2019-02-01T22:30:34.000"/>
    <s v="RT @nodexl: #LTHEchat via NodeXL https://t.co/zJw6nr62S4_x000a_@lthechat_x000a_@suebecks_x000a_@leefallin_x000a_@kiusum_x000a_@nomadwarmachine_x000a_@scottturneruon_x000a_@santanuva…"/>
    <s v="https://nodexlgraphgallery.org/Pages/Graph.aspx?graphID=183251"/>
    <s v="nodexlgraphgallery.org"/>
    <x v="0"/>
    <m/>
    <s v="http://pbs.twimg.com/profile_images/753894560108011520/7h68mawt_normal.jpg"/>
    <x v="43"/>
    <s v="https://twitter.com/#!/leefallin/status/1091463846659796992"/>
    <m/>
    <m/>
    <s v="1091463846659796992"/>
    <m/>
    <b v="0"/>
    <n v="0"/>
    <s v=""/>
    <b v="0"/>
    <s v="en"/>
    <m/>
    <s v=""/>
    <b v="0"/>
    <n v="5"/>
    <s v="1089150697814126593"/>
    <s v="Twitter for iPhone"/>
    <b v="0"/>
    <s v="1089150697814126593"/>
    <s v="Tweet"/>
    <n v="0"/>
    <n v="0"/>
    <m/>
    <m/>
    <m/>
    <m/>
    <m/>
    <m/>
    <m/>
    <m/>
    <n v="1"/>
    <s v="1"/>
    <s v="5"/>
    <m/>
    <m/>
    <m/>
    <m/>
    <m/>
    <m/>
    <m/>
    <m/>
    <m/>
  </r>
  <r>
    <s v="a_l_t"/>
    <s v="leefallin"/>
    <m/>
    <m/>
    <m/>
    <m/>
    <m/>
    <m/>
    <m/>
    <m/>
    <s v="No"/>
    <n v="192"/>
    <m/>
    <m/>
    <x v="0"/>
    <d v="2019-04-18T10:18:22.000"/>
    <s v="RT @LeeFallin: My conference poster based on Designing for Diverse Learners - A resource for making #accessible, #inclusive learning materi…"/>
    <m/>
    <m/>
    <x v="18"/>
    <m/>
    <s v="http://pbs.twimg.com/profile_images/439001186385944576/mrtJJX5d_normal.png"/>
    <x v="44"/>
    <s v="https://twitter.com/#!/a_l_t/status/1118821059879370752"/>
    <m/>
    <m/>
    <s v="1118821059879370752"/>
    <m/>
    <b v="0"/>
    <n v="0"/>
    <s v=""/>
    <b v="1"/>
    <s v="en"/>
    <m/>
    <s v="1118194487916941317"/>
    <b v="0"/>
    <n v="3"/>
    <s v="1118816513597767680"/>
    <s v="TweetDeck"/>
    <b v="0"/>
    <s v="1118816513597767680"/>
    <s v="Tweet"/>
    <n v="0"/>
    <n v="0"/>
    <m/>
    <m/>
    <m/>
    <m/>
    <m/>
    <m/>
    <m/>
    <m/>
    <n v="1"/>
    <s v="1"/>
    <s v="1"/>
    <n v="1"/>
    <n v="5.2631578947368425"/>
    <n v="0"/>
    <n v="0"/>
    <n v="0"/>
    <n v="0"/>
    <n v="18"/>
    <n v="94.73684210526316"/>
    <n v="19"/>
  </r>
  <r>
    <s v="getsetlearning"/>
    <s v="leefallin"/>
    <m/>
    <m/>
    <m/>
    <m/>
    <m/>
    <m/>
    <m/>
    <m/>
    <s v="No"/>
    <n v="193"/>
    <m/>
    <m/>
    <x v="0"/>
    <d v="2019-04-18T10:20:38.000"/>
    <s v="RT @LeeFallin: My conference poster based on Designing for Diverse Learners - A resource for making #accessible,… https://t.co/aI3SwqgY30"/>
    <s v="https://twitter.com/i/web/status/1118821632586526720"/>
    <s v="twitter.com"/>
    <x v="19"/>
    <m/>
    <s v="http://pbs.twimg.com/profile_images/776813473657450497/7KHzfkD-_normal.jpg"/>
    <x v="45"/>
    <s v="https://twitter.com/#!/getsetlearning/status/1118821632586526720"/>
    <m/>
    <m/>
    <s v="1118821632586526720"/>
    <m/>
    <b v="0"/>
    <n v="0"/>
    <s v=""/>
    <b v="1"/>
    <s v="en"/>
    <m/>
    <s v="1118194487916941317"/>
    <b v="0"/>
    <n v="0"/>
    <s v=""/>
    <s v="IFTTT"/>
    <b v="1"/>
    <s v="1118821632586526720"/>
    <s v="Tweet"/>
    <n v="0"/>
    <n v="0"/>
    <m/>
    <m/>
    <m/>
    <m/>
    <m/>
    <m/>
    <m/>
    <m/>
    <n v="1"/>
    <s v="1"/>
    <s v="1"/>
    <n v="1"/>
    <n v="6.25"/>
    <n v="0"/>
    <n v="0"/>
    <n v="0"/>
    <n v="0"/>
    <n v="15"/>
    <n v="93.75"/>
    <n v="16"/>
  </r>
  <r>
    <s v="gemt"/>
    <s v="leefallin"/>
    <m/>
    <m/>
    <m/>
    <m/>
    <m/>
    <m/>
    <m/>
    <m/>
    <s v="No"/>
    <n v="194"/>
    <m/>
    <m/>
    <x v="0"/>
    <d v="2019-04-18T10:41:57.000"/>
    <s v="RT @LeeFallin: My conference poster based on Designing for Diverse Learners - A resource for making #accessible, #inclusive learning materi…"/>
    <m/>
    <m/>
    <x v="18"/>
    <m/>
    <s v="http://pbs.twimg.com/profile_images/427166208928907264/oan4qVOF_normal.jpeg"/>
    <x v="46"/>
    <s v="https://twitter.com/#!/gemt/status/1118826998611283968"/>
    <m/>
    <m/>
    <s v="1118826998611283968"/>
    <m/>
    <b v="0"/>
    <n v="0"/>
    <s v=""/>
    <b v="1"/>
    <s v="en"/>
    <m/>
    <s v="1118194487916941317"/>
    <b v="0"/>
    <n v="3"/>
    <s v="1118816513597767680"/>
    <s v="Twitter for iPhone"/>
    <b v="0"/>
    <s v="1118816513597767680"/>
    <s v="Tweet"/>
    <n v="0"/>
    <n v="0"/>
    <m/>
    <m/>
    <m/>
    <m/>
    <m/>
    <m/>
    <m/>
    <m/>
    <n v="1"/>
    <s v="1"/>
    <s v="1"/>
    <n v="1"/>
    <n v="5.2631578947368425"/>
    <n v="0"/>
    <n v="0"/>
    <n v="0"/>
    <n v="0"/>
    <n v="18"/>
    <n v="94.73684210526316"/>
    <n v="19"/>
  </r>
  <r>
    <s v="leefallin"/>
    <s v="leefallin"/>
    <m/>
    <m/>
    <m/>
    <m/>
    <m/>
    <m/>
    <m/>
    <m/>
    <s v="No"/>
    <n v="195"/>
    <m/>
    <m/>
    <x v="2"/>
    <d v="2019-04-18T10:00:18.000"/>
    <s v="My conference poster based on Designing for Diverse Learners - A resource for making #accessible, #inclusive learni… https://t.co/sMuQwI8qMP"/>
    <s v="https://twitter.com/i/web/status/1118816513597767680"/>
    <s v="twitter.com"/>
    <x v="18"/>
    <m/>
    <s v="http://pbs.twimg.com/profile_images/753894560108011520/7h68mawt_normal.jpg"/>
    <x v="47"/>
    <s v="https://twitter.com/#!/leefallin/status/1118816513597767680"/>
    <m/>
    <m/>
    <s v="1118816513597767680"/>
    <m/>
    <b v="0"/>
    <n v="0"/>
    <s v=""/>
    <b v="1"/>
    <s v="en"/>
    <m/>
    <s v="1118194487916941317"/>
    <b v="0"/>
    <n v="0"/>
    <s v=""/>
    <s v="Twitter Web Client"/>
    <b v="1"/>
    <s v="1118816513597767680"/>
    <s v="Tweet"/>
    <n v="0"/>
    <n v="0"/>
    <m/>
    <m/>
    <m/>
    <m/>
    <m/>
    <m/>
    <m/>
    <m/>
    <n v="1"/>
    <s v="1"/>
    <s v="1"/>
    <n v="1"/>
    <n v="6.25"/>
    <n v="0"/>
    <n v="0"/>
    <n v="0"/>
    <n v="0"/>
    <n v="15"/>
    <n v="93.75"/>
    <n v="16"/>
  </r>
  <r>
    <s v="edubot_he"/>
    <s v="leefallin"/>
    <m/>
    <m/>
    <m/>
    <m/>
    <m/>
    <m/>
    <m/>
    <m/>
    <s v="No"/>
    <n v="196"/>
    <m/>
    <m/>
    <x v="0"/>
    <d v="2019-04-18T10:51:42.000"/>
    <s v="RT @LeeFallin: My conference poster based on Designing for Diverse Learners - A resource for making #accessible, #inclusive learning materi…"/>
    <m/>
    <m/>
    <x v="18"/>
    <m/>
    <s v="http://pbs.twimg.com/profile_images/811626867803455488/HfJAYECJ_normal.jpg"/>
    <x v="48"/>
    <s v="https://twitter.com/#!/edubot_he/status/1118829448483229696"/>
    <m/>
    <m/>
    <s v="1118829448483229696"/>
    <m/>
    <b v="0"/>
    <n v="0"/>
    <s v=""/>
    <b v="1"/>
    <s v="en"/>
    <m/>
    <s v="1118194487916941317"/>
    <b v="0"/>
    <n v="3"/>
    <s v="1118816513597767680"/>
    <s v="EduBot_HE"/>
    <b v="0"/>
    <s v="1118816513597767680"/>
    <s v="Tweet"/>
    <n v="0"/>
    <n v="0"/>
    <m/>
    <m/>
    <m/>
    <m/>
    <m/>
    <m/>
    <m/>
    <m/>
    <n v="1"/>
    <s v="1"/>
    <s v="1"/>
    <n v="1"/>
    <n v="5.2631578947368425"/>
    <n v="0"/>
    <n v="0"/>
    <n v="0"/>
    <n v="0"/>
    <n v="18"/>
    <n v="94.73684210526316"/>
    <n v="19"/>
  </r>
  <r>
    <s v="pgogy"/>
    <s v="alexgspiers"/>
    <m/>
    <m/>
    <m/>
    <m/>
    <m/>
    <m/>
    <m/>
    <m/>
    <s v="No"/>
    <n v="197"/>
    <m/>
    <m/>
    <x v="0"/>
    <d v="2019-04-18T16:38:39.000"/>
    <s v="@MarenDeepwell @mhawksey as I said to  @alexgspiers at #socmedhe -it's like doing a gig, but so so so so many times worse"/>
    <m/>
    <m/>
    <x v="5"/>
    <m/>
    <s v="http://pbs.twimg.com/profile_images/1110499285018251264/APvH2Fj6_normal.png"/>
    <x v="49"/>
    <s v="https://twitter.com/#!/pgogy/status/1118916764086231041"/>
    <m/>
    <m/>
    <s v="1118916764086231041"/>
    <s v="1118915691040727040"/>
    <b v="0"/>
    <n v="0"/>
    <s v="323173367"/>
    <b v="0"/>
    <s v="en"/>
    <m/>
    <s v=""/>
    <b v="0"/>
    <n v="0"/>
    <s v=""/>
    <s v="Twitter Web Client"/>
    <b v="0"/>
    <s v="1118915691040727040"/>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62">
    <i>
      <x v="1"/>
    </i>
    <i r="1">
      <x v="1"/>
    </i>
    <i r="2">
      <x v="26"/>
    </i>
    <i r="3">
      <x v="14"/>
    </i>
    <i r="1">
      <x v="2"/>
    </i>
    <i r="2">
      <x v="32"/>
    </i>
    <i r="3">
      <x v="1"/>
    </i>
    <i r="3">
      <x v="19"/>
    </i>
    <i r="3">
      <x v="22"/>
    </i>
    <i r="3">
      <x v="23"/>
    </i>
    <i r="2">
      <x v="33"/>
    </i>
    <i r="3">
      <x v="15"/>
    </i>
    <i r="3">
      <x v="16"/>
    </i>
    <i r="2">
      <x v="44"/>
    </i>
    <i r="3">
      <x v="21"/>
    </i>
    <i r="3">
      <x v="22"/>
    </i>
    <i r="2">
      <x v="45"/>
    </i>
    <i r="3">
      <x v="2"/>
    </i>
    <i r="2">
      <x v="47"/>
    </i>
    <i r="3">
      <x v="14"/>
    </i>
    <i r="3">
      <x v="15"/>
    </i>
    <i r="3">
      <x v="16"/>
    </i>
    <i r="3">
      <x v="21"/>
    </i>
    <i r="2">
      <x v="49"/>
    </i>
    <i r="3">
      <x v="15"/>
    </i>
    <i r="3">
      <x v="16"/>
    </i>
    <i r="2">
      <x v="50"/>
    </i>
    <i r="3">
      <x v="16"/>
    </i>
    <i r="2">
      <x v="58"/>
    </i>
    <i r="3">
      <x v="19"/>
    </i>
    <i r="1">
      <x v="3"/>
    </i>
    <i r="2">
      <x v="77"/>
    </i>
    <i r="3">
      <x v="14"/>
    </i>
    <i r="3">
      <x v="16"/>
    </i>
    <i r="2">
      <x v="78"/>
    </i>
    <i r="3">
      <x v="7"/>
    </i>
    <i r="3">
      <x v="16"/>
    </i>
    <i r="2">
      <x v="80"/>
    </i>
    <i r="3">
      <x v="10"/>
    </i>
    <i r="3">
      <x v="17"/>
    </i>
    <i r="3">
      <x v="21"/>
    </i>
    <i r="2">
      <x v="82"/>
    </i>
    <i r="3">
      <x v="20"/>
    </i>
    <i r="3">
      <x v="22"/>
    </i>
    <i r="2">
      <x v="83"/>
    </i>
    <i r="3">
      <x v="18"/>
    </i>
    <i r="2">
      <x v="84"/>
    </i>
    <i r="3">
      <x v="9"/>
    </i>
    <i r="2">
      <x v="85"/>
    </i>
    <i r="3">
      <x v="10"/>
    </i>
    <i r="2">
      <x v="86"/>
    </i>
    <i r="3">
      <x v="9"/>
    </i>
    <i r="1">
      <x v="4"/>
    </i>
    <i r="2">
      <x v="94"/>
    </i>
    <i r="3">
      <x v="12"/>
    </i>
    <i r="2">
      <x v="98"/>
    </i>
    <i r="3">
      <x v="15"/>
    </i>
    <i r="3">
      <x v="16"/>
    </i>
    <i r="2">
      <x v="109"/>
    </i>
    <i r="3">
      <x v="11"/>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0">
        <i x="19" s="1"/>
        <i x="18" s="1"/>
        <i x="12" s="1"/>
        <i x="13" s="1"/>
        <i x="17" s="1"/>
        <i x="16" s="1"/>
        <i x="8" s="1"/>
        <i x="0" s="1"/>
        <i x="2" s="1"/>
        <i x="3" s="1"/>
        <i x="1" s="1"/>
        <i x="10" s="1"/>
        <i x="5" s="1"/>
        <i x="14" s="1"/>
        <i x="15" s="1"/>
        <i x="9" s="1"/>
        <i x="11" s="1"/>
        <i x="7" s="1"/>
        <i x="6"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99" totalsRowShown="0" headerRowDxfId="460" dataDxfId="459">
  <autoFilter ref="A2:BL199"/>
  <tableColumns count="64">
    <tableColumn id="1" name="Vertex 1" dataDxfId="458"/>
    <tableColumn id="2" name="Vertex 2" dataDxfId="457"/>
    <tableColumn id="3" name="Color" dataDxfId="456"/>
    <tableColumn id="4" name="Width" dataDxfId="455"/>
    <tableColumn id="11" name="Style" dataDxfId="454"/>
    <tableColumn id="5" name="Opacity" dataDxfId="453"/>
    <tableColumn id="6" name="Visibility" dataDxfId="452"/>
    <tableColumn id="10" name="Label" dataDxfId="451"/>
    <tableColumn id="12" name="Label Text Color" dataDxfId="450"/>
    <tableColumn id="13" name="Label Font Size" dataDxfId="449"/>
    <tableColumn id="14" name="Reciprocated?" dataDxfId="94"/>
    <tableColumn id="7" name="ID" dataDxfId="448"/>
    <tableColumn id="9" name="Dynamic Filter" dataDxfId="447"/>
    <tableColumn id="8" name="Add Your Own Columns Here" dataDxfId="446"/>
    <tableColumn id="15" name="Relationship" dataDxfId="445"/>
    <tableColumn id="16" name="Relationship Date (UTC)" dataDxfId="444"/>
    <tableColumn id="17" name="Tweet" dataDxfId="443"/>
    <tableColumn id="18" name="URLs in Tweet" dataDxfId="442"/>
    <tableColumn id="19" name="Domains in Tweet" dataDxfId="441"/>
    <tableColumn id="20" name="Hashtags in Tweet" dataDxfId="440"/>
    <tableColumn id="21" name="Media in Tweet" dataDxfId="439"/>
    <tableColumn id="22" name="Tweet Image File" dataDxfId="438"/>
    <tableColumn id="23" name="Tweet Date (UTC)" dataDxfId="437"/>
    <tableColumn id="24" name="Twitter Page for Tweet" dataDxfId="436"/>
    <tableColumn id="25" name="Latitude" dataDxfId="435"/>
    <tableColumn id="26" name="Longitude" dataDxfId="434"/>
    <tableColumn id="27" name="Imported ID" dataDxfId="433"/>
    <tableColumn id="28" name="In-Reply-To Tweet ID" dataDxfId="432"/>
    <tableColumn id="29" name="Favorited" dataDxfId="431"/>
    <tableColumn id="30" name="Favorite Count" dataDxfId="430"/>
    <tableColumn id="31" name="In-Reply-To User ID" dataDxfId="429"/>
    <tableColumn id="32" name="Is Quote Status" dataDxfId="428"/>
    <tableColumn id="33" name="Language" dataDxfId="427"/>
    <tableColumn id="34" name="Possibly Sensitive" dataDxfId="426"/>
    <tableColumn id="35" name="Quoted Status ID" dataDxfId="425"/>
    <tableColumn id="36" name="Retweeted" dataDxfId="424"/>
    <tableColumn id="37" name="Retweet Count" dataDxfId="423"/>
    <tableColumn id="38" name="Retweet ID" dataDxfId="422"/>
    <tableColumn id="39" name="Source" dataDxfId="421"/>
    <tableColumn id="40" name="Truncated" dataDxfId="420"/>
    <tableColumn id="41" name="Unified Twitter ID" dataDxfId="419"/>
    <tableColumn id="42" name="Imported Tweet Type" dataDxfId="418"/>
    <tableColumn id="43" name="Added By Extended Analysis" dataDxfId="417"/>
    <tableColumn id="44" name="Corrected By Extended Analysis" dataDxfId="416"/>
    <tableColumn id="45" name="Place Bounding Box" dataDxfId="415"/>
    <tableColumn id="46" name="Place Country" dataDxfId="414"/>
    <tableColumn id="47" name="Place Country Code" dataDxfId="413"/>
    <tableColumn id="48" name="Place Full Name" dataDxfId="412"/>
    <tableColumn id="49" name="Place ID" dataDxfId="411"/>
    <tableColumn id="50" name="Place Name" dataDxfId="410"/>
    <tableColumn id="51" name="Place Type" dataDxfId="409"/>
    <tableColumn id="52" name="Place URL" dataDxfId="408"/>
    <tableColumn id="53" name="Edge Weight"/>
    <tableColumn id="54" name="Vertex 1 Group" dataDxfId="33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6" totalsRowShown="0" headerRowDxfId="330" dataDxfId="329">
  <autoFilter ref="A2:C26"/>
  <tableColumns count="3">
    <tableColumn id="1" name="Group 1" dataDxfId="328"/>
    <tableColumn id="2" name="Group 2" dataDxfId="327"/>
    <tableColumn id="3" name="Edges" dataDxfId="32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11" totalsRowShown="0" headerRowDxfId="323" dataDxfId="322">
  <autoFilter ref="A1:R11"/>
  <tableColumns count="18">
    <tableColumn id="1" name="Top URLs in Tweet in Entire Graph" dataDxfId="321"/>
    <tableColumn id="2" name="Entire Graph Count" dataDxfId="320"/>
    <tableColumn id="3" name="Top URLs in Tweet in G1" dataDxfId="319"/>
    <tableColumn id="4" name="G1 Count" dataDxfId="318"/>
    <tableColumn id="5" name="Top URLs in Tweet in G2" dataDxfId="317"/>
    <tableColumn id="6" name="G2 Count" dataDxfId="316"/>
    <tableColumn id="7" name="Top URLs in Tweet in G3" dataDxfId="315"/>
    <tableColumn id="8" name="G3 Count" dataDxfId="314"/>
    <tableColumn id="9" name="Top URLs in Tweet in G4" dataDxfId="313"/>
    <tableColumn id="10" name="G4 Count" dataDxfId="312"/>
    <tableColumn id="11" name="Top URLs in Tweet in G5" dataDxfId="311"/>
    <tableColumn id="12" name="G5 Count" dataDxfId="310"/>
    <tableColumn id="13" name="Top URLs in Tweet in G6" dataDxfId="309"/>
    <tableColumn id="14" name="G6 Count" dataDxfId="308"/>
    <tableColumn id="15" name="Top URLs in Tweet in G7" dataDxfId="307"/>
    <tableColumn id="16" name="G7 Count" dataDxfId="306"/>
    <tableColumn id="17" name="Top URLs in Tweet in G8" dataDxfId="305"/>
    <tableColumn id="18" name="G8 Count" dataDxfId="30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R16" totalsRowShown="0" headerRowDxfId="303" dataDxfId="302">
  <autoFilter ref="A14:R16"/>
  <tableColumns count="18">
    <tableColumn id="1" name="Top Domains in Tweet in Entire Graph" dataDxfId="301"/>
    <tableColumn id="2" name="Entire Graph Count" dataDxfId="300"/>
    <tableColumn id="3" name="Top Domains in Tweet in G1" dataDxfId="299"/>
    <tableColumn id="4" name="G1 Count" dataDxfId="298"/>
    <tableColumn id="5" name="Top Domains in Tweet in G2" dataDxfId="297"/>
    <tableColumn id="6" name="G2 Count" dataDxfId="296"/>
    <tableColumn id="7" name="Top Domains in Tweet in G3" dataDxfId="295"/>
    <tableColumn id="8" name="G3 Count" dataDxfId="294"/>
    <tableColumn id="9" name="Top Domains in Tweet in G4" dataDxfId="293"/>
    <tableColumn id="10" name="G4 Count" dataDxfId="292"/>
    <tableColumn id="11" name="Top Domains in Tweet in G5" dataDxfId="291"/>
    <tableColumn id="12" name="G5 Count" dataDxfId="290"/>
    <tableColumn id="13" name="Top Domains in Tweet in G6" dataDxfId="289"/>
    <tableColumn id="14" name="G6 Count" dataDxfId="288"/>
    <tableColumn id="15" name="Top Domains in Tweet in G7" dataDxfId="287"/>
    <tableColumn id="16" name="G7 Count" dataDxfId="286"/>
    <tableColumn id="17" name="Top Domains in Tweet in G8" dataDxfId="285"/>
    <tableColumn id="18" name="G8 Count" dataDxfId="28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R29" totalsRowShown="0" headerRowDxfId="283" dataDxfId="282">
  <autoFilter ref="A19:R29"/>
  <tableColumns count="18">
    <tableColumn id="1" name="Top Hashtags in Tweet in Entire Graph" dataDxfId="281"/>
    <tableColumn id="2" name="Entire Graph Count" dataDxfId="280"/>
    <tableColumn id="3" name="Top Hashtags in Tweet in G1" dataDxfId="279"/>
    <tableColumn id="4" name="G1 Count" dataDxfId="278"/>
    <tableColumn id="5" name="Top Hashtags in Tweet in G2" dataDxfId="277"/>
    <tableColumn id="6" name="G2 Count" dataDxfId="276"/>
    <tableColumn id="7" name="Top Hashtags in Tweet in G3" dataDxfId="275"/>
    <tableColumn id="8" name="G3 Count" dataDxfId="274"/>
    <tableColumn id="9" name="Top Hashtags in Tweet in G4" dataDxfId="273"/>
    <tableColumn id="10" name="G4 Count" dataDxfId="272"/>
    <tableColumn id="11" name="Top Hashtags in Tweet in G5" dataDxfId="271"/>
    <tableColumn id="12" name="G5 Count" dataDxfId="270"/>
    <tableColumn id="13" name="Top Hashtags in Tweet in G6" dataDxfId="269"/>
    <tableColumn id="14" name="G6 Count" dataDxfId="268"/>
    <tableColumn id="15" name="Top Hashtags in Tweet in G7" dataDxfId="267"/>
    <tableColumn id="16" name="G7 Count" dataDxfId="266"/>
    <tableColumn id="17" name="Top Hashtags in Tweet in G8" dataDxfId="265"/>
    <tableColumn id="18" name="G8 Count" dataDxfId="2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2:R42" totalsRowShown="0" headerRowDxfId="262" dataDxfId="261">
  <autoFilter ref="A32:R42"/>
  <tableColumns count="18">
    <tableColumn id="1" name="Top Words in Tweet in Entire Graph" dataDxfId="260"/>
    <tableColumn id="2" name="Entire Graph Count" dataDxfId="259"/>
    <tableColumn id="3" name="Top Words in Tweet in G1" dataDxfId="258"/>
    <tableColumn id="4" name="G1 Count" dataDxfId="257"/>
    <tableColumn id="5" name="Top Words in Tweet in G2" dataDxfId="256"/>
    <tableColumn id="6" name="G2 Count" dataDxfId="255"/>
    <tableColumn id="7" name="Top Words in Tweet in G3" dataDxfId="254"/>
    <tableColumn id="8" name="G3 Count" dataDxfId="253"/>
    <tableColumn id="9" name="Top Words in Tweet in G4" dataDxfId="252"/>
    <tableColumn id="10" name="G4 Count" dataDxfId="251"/>
    <tableColumn id="11" name="Top Words in Tweet in G5" dataDxfId="250"/>
    <tableColumn id="12" name="G5 Count" dataDxfId="249"/>
    <tableColumn id="13" name="Top Words in Tweet in G6" dataDxfId="248"/>
    <tableColumn id="14" name="G6 Count" dataDxfId="247"/>
    <tableColumn id="15" name="Top Words in Tweet in G7" dataDxfId="246"/>
    <tableColumn id="16" name="G7 Count" dataDxfId="245"/>
    <tableColumn id="17" name="Top Words in Tweet in G8" dataDxfId="244"/>
    <tableColumn id="18" name="G8 Count" dataDxfId="2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5:R55" totalsRowShown="0" headerRowDxfId="241" dataDxfId="240">
  <autoFilter ref="A45:R55"/>
  <tableColumns count="18">
    <tableColumn id="1" name="Top Word Pairs in Tweet in Entire Graph" dataDxfId="239"/>
    <tableColumn id="2" name="Entire Graph Count" dataDxfId="238"/>
    <tableColumn id="3" name="Top Word Pairs in Tweet in G1" dataDxfId="237"/>
    <tableColumn id="4" name="G1 Count" dataDxfId="236"/>
    <tableColumn id="5" name="Top Word Pairs in Tweet in G2" dataDxfId="235"/>
    <tableColumn id="6" name="G2 Count" dataDxfId="234"/>
    <tableColumn id="7" name="Top Word Pairs in Tweet in G3" dataDxfId="233"/>
    <tableColumn id="8" name="G3 Count" dataDxfId="232"/>
    <tableColumn id="9" name="Top Word Pairs in Tweet in G4" dataDxfId="231"/>
    <tableColumn id="10" name="G4 Count" dataDxfId="230"/>
    <tableColumn id="11" name="Top Word Pairs in Tweet in G5" dataDxfId="229"/>
    <tableColumn id="12" name="G5 Count" dataDxfId="228"/>
    <tableColumn id="13" name="Top Word Pairs in Tweet in G6" dataDxfId="227"/>
    <tableColumn id="14" name="G6 Count" dataDxfId="226"/>
    <tableColumn id="15" name="Top Word Pairs in Tweet in G7" dataDxfId="225"/>
    <tableColumn id="16" name="G7 Count" dataDxfId="224"/>
    <tableColumn id="17" name="Top Word Pairs in Tweet in G8" dataDxfId="223"/>
    <tableColumn id="18" name="G8 Count" dataDxfId="22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8:R67" totalsRowShown="0" headerRowDxfId="220" dataDxfId="219">
  <autoFilter ref="A58:R67"/>
  <tableColumns count="18">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R80" totalsRowShown="0" headerRowDxfId="217" dataDxfId="216">
  <autoFilter ref="A70:R80"/>
  <tableColumns count="18">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3"/>
    <tableColumn id="17" name="Top Mentioned in G8" dataDxfId="182"/>
    <tableColumn id="18" name="G8 Count" dataDxfId="18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R93" totalsRowShown="0" headerRowDxfId="178" dataDxfId="177">
  <autoFilter ref="A83:R93"/>
  <tableColumns count="18">
    <tableColumn id="1" name="Top Tweeters in Entire Graph" dataDxfId="176"/>
    <tableColumn id="2" name="Entire Graph Count" dataDxfId="175"/>
    <tableColumn id="3" name="Top Tweeters in G1" dataDxfId="174"/>
    <tableColumn id="4" name="G1 Count" dataDxfId="173"/>
    <tableColumn id="5" name="Top Tweeters in G2" dataDxfId="172"/>
    <tableColumn id="6" name="G2 Count" dataDxfId="171"/>
    <tableColumn id="7" name="Top Tweeters in G3" dataDxfId="170"/>
    <tableColumn id="8" name="G3 Count" dataDxfId="169"/>
    <tableColumn id="9" name="Top Tweeters in G4" dataDxfId="168"/>
    <tableColumn id="10" name="G4 Count" dataDxfId="167"/>
    <tableColumn id="11" name="Top Tweeters in G5" dataDxfId="166"/>
    <tableColumn id="12" name="G5 Count" dataDxfId="165"/>
    <tableColumn id="13" name="Top Tweeters in G6" dataDxfId="164"/>
    <tableColumn id="14" name="G6 Count" dataDxfId="163"/>
    <tableColumn id="15" name="Top Tweeters in G7" dataDxfId="162"/>
    <tableColumn id="16" name="G7 Count" dataDxfId="161"/>
    <tableColumn id="17" name="Top Tweeters in G8" dataDxfId="160"/>
    <tableColumn id="18" name="G8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3" totalsRowShown="0" headerRowDxfId="407" dataDxfId="406">
  <autoFilter ref="A2:BS63"/>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08" totalsRowShown="0" headerRowDxfId="147" dataDxfId="146">
  <autoFilter ref="A1:G20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79" totalsRowShown="0" headerRowDxfId="138" dataDxfId="137">
  <autoFilter ref="A1:L17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52" totalsRowShown="0" headerRowDxfId="64" dataDxfId="63">
  <autoFilter ref="A2:BL5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4">
  <autoFilter ref="A2:AO10"/>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63"/>
    <tableColumn id="27" name="Top Hashtags in Tweet" dataDxfId="242"/>
    <tableColumn id="28" name="Top Words in Tweet" dataDxfId="221"/>
    <tableColumn id="29" name="Top Word Pairs in Tweet" dataDxfId="180"/>
    <tableColumn id="30" name="Top Replied-To in Tweet" dataDxfId="17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2" totalsRowShown="0" headerRowDxfId="361" dataDxfId="360">
  <autoFilter ref="A1:C62"/>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25"/>
    <tableColumn id="2" name="Value" dataDxfId="32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83251" TargetMode="External" /><Relationship Id="rId2" Type="http://schemas.openxmlformats.org/officeDocument/2006/relationships/hyperlink" Target="https://nodexlgraphgallery.org/Pages/Graph.aspx?graphID=183251" TargetMode="External" /><Relationship Id="rId3" Type="http://schemas.openxmlformats.org/officeDocument/2006/relationships/hyperlink" Target="https://nodexlgraphgallery.org/Pages/Graph.aspx?graphID=183251" TargetMode="External" /><Relationship Id="rId4" Type="http://schemas.openxmlformats.org/officeDocument/2006/relationships/hyperlink" Target="https://nodexlgraphgallery.org/Pages/Graph.aspx?graphID=183251" TargetMode="External" /><Relationship Id="rId5" Type="http://schemas.openxmlformats.org/officeDocument/2006/relationships/hyperlink" Target="https://nodexlgraphgallery.org/Pages/Graph.aspx?graphID=183251" TargetMode="External" /><Relationship Id="rId6" Type="http://schemas.openxmlformats.org/officeDocument/2006/relationships/hyperlink" Target="https://nodexlgraphgallery.org/Pages/Graph.aspx?graphID=183251" TargetMode="External" /><Relationship Id="rId7" Type="http://schemas.openxmlformats.org/officeDocument/2006/relationships/hyperlink" Target="https://nodexlgraphgallery.org/Pages/Graph.aspx?graphID=183251" TargetMode="External" /><Relationship Id="rId8" Type="http://schemas.openxmlformats.org/officeDocument/2006/relationships/hyperlink" Target="https://nodexlgraphgallery.org/Pages/Graph.aspx?graphID=183251" TargetMode="External" /><Relationship Id="rId9" Type="http://schemas.openxmlformats.org/officeDocument/2006/relationships/hyperlink" Target="https://nodexlgraphgallery.org/Pages/Graph.aspx?graphID=183251" TargetMode="External" /><Relationship Id="rId10" Type="http://schemas.openxmlformats.org/officeDocument/2006/relationships/hyperlink" Target="https://nodexlgraphgallery.org/Pages/Graph.aspx?graphID=183251" TargetMode="External" /><Relationship Id="rId11" Type="http://schemas.openxmlformats.org/officeDocument/2006/relationships/hyperlink" Target="https://nodexlgraphgallery.org/Pages/Graph.aspx?graphID=183251" TargetMode="External" /><Relationship Id="rId12" Type="http://schemas.openxmlformats.org/officeDocument/2006/relationships/hyperlink" Target="https://nodexlgraphgallery.org/Pages/Graph.aspx?graphID=183251" TargetMode="External" /><Relationship Id="rId13" Type="http://schemas.openxmlformats.org/officeDocument/2006/relationships/hyperlink" Target="https://nodexlgraphgallery.org/Pages/Graph.aspx?graphID=183251" TargetMode="External" /><Relationship Id="rId14" Type="http://schemas.openxmlformats.org/officeDocument/2006/relationships/hyperlink" Target="https://nodexlgraphgallery.org/Pages/Graph.aspx?graphID=183251" TargetMode="External" /><Relationship Id="rId15" Type="http://schemas.openxmlformats.org/officeDocument/2006/relationships/hyperlink" Target="https://nodexlgraphgallery.org/Pages/Graph.aspx?graphID=183251" TargetMode="External" /><Relationship Id="rId16" Type="http://schemas.openxmlformats.org/officeDocument/2006/relationships/hyperlink" Target="https://nodexlgraphgallery.org/Pages/Graph.aspx?graphID=185032" TargetMode="External" /><Relationship Id="rId17" Type="http://schemas.openxmlformats.org/officeDocument/2006/relationships/hyperlink" Target="https://nodexlgraphgallery.org/Pages/Graph.aspx?graphID=183251" TargetMode="External" /><Relationship Id="rId18" Type="http://schemas.openxmlformats.org/officeDocument/2006/relationships/hyperlink" Target="https://nodexlgraphgallery.org/Pages/Graph.aspx?graphID=183251" TargetMode="External" /><Relationship Id="rId19" Type="http://schemas.openxmlformats.org/officeDocument/2006/relationships/hyperlink" Target="https://nodexlgraphgallery.org/Pages/Graph.aspx?graphID=183251" TargetMode="External" /><Relationship Id="rId20" Type="http://schemas.openxmlformats.org/officeDocument/2006/relationships/hyperlink" Target="https://nodexlgraphgallery.org/Pages/Graph.aspx?graphID=183251" TargetMode="External" /><Relationship Id="rId21" Type="http://schemas.openxmlformats.org/officeDocument/2006/relationships/hyperlink" Target="https://nodexlgraphgallery.org/Pages/Graph.aspx?graphID=183251" TargetMode="External" /><Relationship Id="rId22" Type="http://schemas.openxmlformats.org/officeDocument/2006/relationships/hyperlink" Target="https://nodexlgraphgallery.org/Pages/Graph.aspx?graphID=183251" TargetMode="External" /><Relationship Id="rId23" Type="http://schemas.openxmlformats.org/officeDocument/2006/relationships/hyperlink" Target="https://nodexlgraphgallery.org/Pages/Graph.aspx?graphID=183251" TargetMode="External" /><Relationship Id="rId24" Type="http://schemas.openxmlformats.org/officeDocument/2006/relationships/hyperlink" Target="https://nodexlgraphgallery.org/Pages/Graph.aspx?graphID=186907" TargetMode="External" /><Relationship Id="rId25" Type="http://schemas.openxmlformats.org/officeDocument/2006/relationships/hyperlink" Target="https://nodexlgraphgallery.org/Pages/Graph.aspx?graphID=183251" TargetMode="External" /><Relationship Id="rId26" Type="http://schemas.openxmlformats.org/officeDocument/2006/relationships/hyperlink" Target="https://nodexlgraphgallery.org/Pages/Graph.aspx?graphID=185032" TargetMode="External" /><Relationship Id="rId27" Type="http://schemas.openxmlformats.org/officeDocument/2006/relationships/hyperlink" Target="https://nodexlgraphgallery.org/Pages/Graph.aspx?graphID=186907" TargetMode="External" /><Relationship Id="rId28" Type="http://schemas.openxmlformats.org/officeDocument/2006/relationships/hyperlink" Target="https://nodexlgraphgallery.org/Pages/Graph.aspx?graphID=186907" TargetMode="External" /><Relationship Id="rId29" Type="http://schemas.openxmlformats.org/officeDocument/2006/relationships/hyperlink" Target="https://nodexlgraphgallery.org/Pages/Graph.aspx?graphID=186907" TargetMode="External" /><Relationship Id="rId30" Type="http://schemas.openxmlformats.org/officeDocument/2006/relationships/hyperlink" Target="https://nodexlgraphgallery.org/Pages/Graph.aspx?graphID=186907" TargetMode="External" /><Relationship Id="rId31" Type="http://schemas.openxmlformats.org/officeDocument/2006/relationships/hyperlink" Target="https://nodexlgraphgallery.org/Pages/Graph.aspx?graphID=186907" TargetMode="External" /><Relationship Id="rId32" Type="http://schemas.openxmlformats.org/officeDocument/2006/relationships/hyperlink" Target="https://nodexlgraphgallery.org/Pages/Graph.aspx?graphID=186907" TargetMode="External" /><Relationship Id="rId33" Type="http://schemas.openxmlformats.org/officeDocument/2006/relationships/hyperlink" Target="https://nodexlgraphgallery.org/Pages/Graph.aspx?graphID=186907" TargetMode="External" /><Relationship Id="rId34" Type="http://schemas.openxmlformats.org/officeDocument/2006/relationships/hyperlink" Target="https://nodexlgraphgallery.org/Pages/Graph.aspx?graphID=186907" TargetMode="External" /><Relationship Id="rId35" Type="http://schemas.openxmlformats.org/officeDocument/2006/relationships/hyperlink" Target="https://twitter.com/i/web/status/1095790380208005121" TargetMode="External" /><Relationship Id="rId36" Type="http://schemas.openxmlformats.org/officeDocument/2006/relationships/hyperlink" Target="https://twitter.com/i/web/status/1095790380208005121" TargetMode="External" /><Relationship Id="rId37" Type="http://schemas.openxmlformats.org/officeDocument/2006/relationships/hyperlink" Target="https://twitter.com/i/web/status/1095790380208005121" TargetMode="External" /><Relationship Id="rId38" Type="http://schemas.openxmlformats.org/officeDocument/2006/relationships/hyperlink" Target="https://twitter.com/i/web/status/1095790380208005121" TargetMode="External" /><Relationship Id="rId39" Type="http://schemas.openxmlformats.org/officeDocument/2006/relationships/hyperlink" Target="https://twitter.com/i/web/status/1095790380208005121" TargetMode="External" /><Relationship Id="rId40" Type="http://schemas.openxmlformats.org/officeDocument/2006/relationships/hyperlink" Target="https://nodexlgraphgallery.org/Pages/Graph.aspx?graphID=186908" TargetMode="External" /><Relationship Id="rId41" Type="http://schemas.openxmlformats.org/officeDocument/2006/relationships/hyperlink" Target="https://nodexlgraphgallery.org/Pages/Graph.aspx?graphID=186908" TargetMode="External" /><Relationship Id="rId42" Type="http://schemas.openxmlformats.org/officeDocument/2006/relationships/hyperlink" Target="https://nodexlgraphgallery.org/Pages/Graph.aspx?graphID=186908" TargetMode="External" /><Relationship Id="rId43" Type="http://schemas.openxmlformats.org/officeDocument/2006/relationships/hyperlink" Target="https://nodexlgraphgallery.org/Pages/Graph.aspx?graphID=186908" TargetMode="External" /><Relationship Id="rId44" Type="http://schemas.openxmlformats.org/officeDocument/2006/relationships/hyperlink" Target="https://nodexlgraphgallery.org/Pages/Graph.aspx?graphID=186908" TargetMode="External" /><Relationship Id="rId45" Type="http://schemas.openxmlformats.org/officeDocument/2006/relationships/hyperlink" Target="https://nodexlgraphgallery.org/Pages/Graph.aspx?graphID=186908" TargetMode="External" /><Relationship Id="rId46" Type="http://schemas.openxmlformats.org/officeDocument/2006/relationships/hyperlink" Target="https://twitter.com/i/web/status/1108303434732703744" TargetMode="External" /><Relationship Id="rId47" Type="http://schemas.openxmlformats.org/officeDocument/2006/relationships/hyperlink" Target="https://twitter.com/i/web/status/1095790380208005121" TargetMode="External" /><Relationship Id="rId48" Type="http://schemas.openxmlformats.org/officeDocument/2006/relationships/hyperlink" Target="https://twitter.com/LTHEchat/status/1095777630471757824" TargetMode="External" /><Relationship Id="rId49" Type="http://schemas.openxmlformats.org/officeDocument/2006/relationships/hyperlink" Target="https://twitter.com/drreznicek/status/1108703378639650816" TargetMode="External" /><Relationship Id="rId50" Type="http://schemas.openxmlformats.org/officeDocument/2006/relationships/hyperlink" Target="https://twitter.com/drreznicek/status/1108703378639650816" TargetMode="External" /><Relationship Id="rId51" Type="http://schemas.openxmlformats.org/officeDocument/2006/relationships/hyperlink" Target="https://twitter.com/drreznicek/status/1108703378639650816" TargetMode="External" /><Relationship Id="rId52" Type="http://schemas.openxmlformats.org/officeDocument/2006/relationships/hyperlink" Target="https://twitter.com/i/web/status/1091129454980710400" TargetMode="External" /><Relationship Id="rId53" Type="http://schemas.openxmlformats.org/officeDocument/2006/relationships/hyperlink" Target="https://twitter.com/aiaddysonzhang/status/1097482543874551808" TargetMode="External" /><Relationship Id="rId54" Type="http://schemas.openxmlformats.org/officeDocument/2006/relationships/hyperlink" Target="https://nodexlgraphgallery.org/Pages/Graph.aspx?graphID=185032" TargetMode="External" /><Relationship Id="rId55" Type="http://schemas.openxmlformats.org/officeDocument/2006/relationships/hyperlink" Target="https://nodexlgraphgallery.org/Pages/Graph.aspx?graphID=185032" TargetMode="External" /><Relationship Id="rId56" Type="http://schemas.openxmlformats.org/officeDocument/2006/relationships/hyperlink" Target="https://nodexlgraphgallery.org/Pages/Graph.aspx?graphID=185032" TargetMode="External" /><Relationship Id="rId57" Type="http://schemas.openxmlformats.org/officeDocument/2006/relationships/hyperlink" Target="https://nodexlgraphgallery.org/Pages/Graph.aspx?graphID=185032" TargetMode="External" /><Relationship Id="rId58" Type="http://schemas.openxmlformats.org/officeDocument/2006/relationships/hyperlink" Target="https://nodexlgraphgallery.org/Pages/Graph.aspx?graphID=185032" TargetMode="External" /><Relationship Id="rId59" Type="http://schemas.openxmlformats.org/officeDocument/2006/relationships/hyperlink" Target="https://nodexlgraphgallery.org/Pages/Graph.aspx?graphID=185032" TargetMode="External" /><Relationship Id="rId60" Type="http://schemas.openxmlformats.org/officeDocument/2006/relationships/hyperlink" Target="https://nodexlgraphgallery.org/Pages/Graph.aspx?graphID=185032" TargetMode="External" /><Relationship Id="rId61" Type="http://schemas.openxmlformats.org/officeDocument/2006/relationships/hyperlink" Target="https://nodexlgraphgallery.org/Pages/Graph.aspx?graphID=185032" TargetMode="External" /><Relationship Id="rId62" Type="http://schemas.openxmlformats.org/officeDocument/2006/relationships/hyperlink" Target="https://nodexlgraphgallery.org/Pages/Graph.aspx?graphID=185032" TargetMode="External" /><Relationship Id="rId63" Type="http://schemas.openxmlformats.org/officeDocument/2006/relationships/hyperlink" Target="https://nodexlgraphgallery.org/Pages/Graph.aspx?graphID=185032" TargetMode="External" /><Relationship Id="rId64" Type="http://schemas.openxmlformats.org/officeDocument/2006/relationships/hyperlink" Target="https://nodexlgraphgallery.org/Pages/Graph.aspx?graphID=186908" TargetMode="External" /><Relationship Id="rId65" Type="http://schemas.openxmlformats.org/officeDocument/2006/relationships/hyperlink" Target="https://nodexlgraphgallery.org/Pages/Graph.aspx?graphID=186908" TargetMode="External" /><Relationship Id="rId66" Type="http://schemas.openxmlformats.org/officeDocument/2006/relationships/hyperlink" Target="https://nodexlgraphgallery.org/Pages/Graph.aspx?graphID=186907" TargetMode="External" /><Relationship Id="rId67" Type="http://schemas.openxmlformats.org/officeDocument/2006/relationships/hyperlink" Target="https://nodexlgraphgallery.org/Pages/Graph.aspx?graphID=185032" TargetMode="External" /><Relationship Id="rId68" Type="http://schemas.openxmlformats.org/officeDocument/2006/relationships/hyperlink" Target="https://nodexlgraphgallery.org/Pages/Graph.aspx?graphID=186907" TargetMode="External" /><Relationship Id="rId69" Type="http://schemas.openxmlformats.org/officeDocument/2006/relationships/hyperlink" Target="https://nodexlgraphgallery.org/Pages/Graph.aspx?graphID=185032" TargetMode="External" /><Relationship Id="rId70" Type="http://schemas.openxmlformats.org/officeDocument/2006/relationships/hyperlink" Target="https://nodexlgraphgallery.org/Pages/Graph.aspx?graphID=186907" TargetMode="External" /><Relationship Id="rId71" Type="http://schemas.openxmlformats.org/officeDocument/2006/relationships/hyperlink" Target="https://nodexlgraphgallery.org/Pages/Graph.aspx?graphID=183251" TargetMode="External" /><Relationship Id="rId72" Type="http://schemas.openxmlformats.org/officeDocument/2006/relationships/hyperlink" Target="https://nodexlgraphgallery.org/Pages/Graph.aspx?graphID=186907" TargetMode="External" /><Relationship Id="rId73" Type="http://schemas.openxmlformats.org/officeDocument/2006/relationships/hyperlink" Target="https://nodexlgraphgallery.org/Pages/Graph.aspx?graphID=186907" TargetMode="External" /><Relationship Id="rId74" Type="http://schemas.openxmlformats.org/officeDocument/2006/relationships/hyperlink" Target="https://nodexlgraphgallery.org/Pages/Graph.aspx?graphID=186907" TargetMode="External" /><Relationship Id="rId75" Type="http://schemas.openxmlformats.org/officeDocument/2006/relationships/hyperlink" Target="https://nodexlgraphgallery.org/Pages/Graph.aspx?graphID=186907" TargetMode="External" /><Relationship Id="rId76" Type="http://schemas.openxmlformats.org/officeDocument/2006/relationships/hyperlink" Target="https://nodexlgraphgallery.org/Pages/Graph.aspx?graphID=186907" TargetMode="External" /><Relationship Id="rId77" Type="http://schemas.openxmlformats.org/officeDocument/2006/relationships/hyperlink" Target="https://nodexlgraphgallery.org/Pages/Graph.aspx?graphID=186907" TargetMode="External" /><Relationship Id="rId78" Type="http://schemas.openxmlformats.org/officeDocument/2006/relationships/hyperlink" Target="https://nodexlgraphgallery.org/Pages/Graph.aspx?graphID=186907" TargetMode="External" /><Relationship Id="rId79" Type="http://schemas.openxmlformats.org/officeDocument/2006/relationships/hyperlink" Target="https://nodexlgraphgallery.org/Pages/Graph.aspx?graphID=186907" TargetMode="External" /><Relationship Id="rId80" Type="http://schemas.openxmlformats.org/officeDocument/2006/relationships/hyperlink" Target="https://nodexlgraphgallery.org/Pages/Graph.aspx?graphID=186907" TargetMode="External" /><Relationship Id="rId81" Type="http://schemas.openxmlformats.org/officeDocument/2006/relationships/hyperlink" Target="https://nodexlgraphgallery.org/Pages/Graph.aspx?graphID=186907" TargetMode="External" /><Relationship Id="rId82" Type="http://schemas.openxmlformats.org/officeDocument/2006/relationships/hyperlink" Target="https://nodexlgraphgallery.org/Pages/Graph.aspx?graphID=186907" TargetMode="External" /><Relationship Id="rId83" Type="http://schemas.openxmlformats.org/officeDocument/2006/relationships/hyperlink" Target="https://nodexlgraphgallery.org/Pages/Graph.aspx?graphID=186908" TargetMode="External" /><Relationship Id="rId84" Type="http://schemas.openxmlformats.org/officeDocument/2006/relationships/hyperlink" Target="https://nodexlgraphgallery.org/Pages/Graph.aspx?graphID=186908" TargetMode="External" /><Relationship Id="rId85" Type="http://schemas.openxmlformats.org/officeDocument/2006/relationships/hyperlink" Target="https://nodexlgraphgallery.org/Pages/Graph.aspx?graphID=186908" TargetMode="External" /><Relationship Id="rId86" Type="http://schemas.openxmlformats.org/officeDocument/2006/relationships/hyperlink" Target="https://nodexlgraphgallery.org/Pages/Graph.aspx?graphID=186908" TargetMode="External" /><Relationship Id="rId87" Type="http://schemas.openxmlformats.org/officeDocument/2006/relationships/hyperlink" Target="https://nodexlgraphgallery.org/Pages/Graph.aspx?graphID=186908" TargetMode="External" /><Relationship Id="rId88" Type="http://schemas.openxmlformats.org/officeDocument/2006/relationships/hyperlink" Target="https://nodexlgraphgallery.org/Pages/Graph.aspx?graphID=186908" TargetMode="External" /><Relationship Id="rId89" Type="http://schemas.openxmlformats.org/officeDocument/2006/relationships/hyperlink" Target="https://twitter.com/LTHEchat/status/1095777630471757824" TargetMode="External" /><Relationship Id="rId90" Type="http://schemas.openxmlformats.org/officeDocument/2006/relationships/hyperlink" Target="https://twitter.com/suebecks/status/1107269224379105281" TargetMode="External" /><Relationship Id="rId91" Type="http://schemas.openxmlformats.org/officeDocument/2006/relationships/hyperlink" Target="https://nodexlgraphgallery.org/Pages/Graph.aspx?graphID=186908" TargetMode="External" /><Relationship Id="rId92" Type="http://schemas.openxmlformats.org/officeDocument/2006/relationships/hyperlink" Target="https://nodexlgraphgallery.org/Pages/Graph.aspx?graphID=186908" TargetMode="External" /><Relationship Id="rId93" Type="http://schemas.openxmlformats.org/officeDocument/2006/relationships/hyperlink" Target="https://nodexlgraphgallery.org/Pages/Graph.aspx?graphID=186908" TargetMode="External" /><Relationship Id="rId94" Type="http://schemas.openxmlformats.org/officeDocument/2006/relationships/hyperlink" Target="https://nodexlgraphgallery.org/Pages/Graph.aspx?graphID=186908" TargetMode="External" /><Relationship Id="rId95" Type="http://schemas.openxmlformats.org/officeDocument/2006/relationships/hyperlink" Target="https://nodexlgraphgallery.org/Pages/Graph.aspx?graphID=183251" TargetMode="External" /><Relationship Id="rId96" Type="http://schemas.openxmlformats.org/officeDocument/2006/relationships/hyperlink" Target="https://nodexlgraphgallery.org/Pages/Graph.aspx?graphID=186908" TargetMode="External" /><Relationship Id="rId97" Type="http://schemas.openxmlformats.org/officeDocument/2006/relationships/hyperlink" Target="https://nodexlgraphgallery.org/Pages/Graph.aspx?graphID=183251" TargetMode="External" /><Relationship Id="rId98" Type="http://schemas.openxmlformats.org/officeDocument/2006/relationships/hyperlink" Target="https://nodexlgraphgallery.org/Pages/Graph.aspx?graphID=185032" TargetMode="External" /><Relationship Id="rId99" Type="http://schemas.openxmlformats.org/officeDocument/2006/relationships/hyperlink" Target="https://twitter.com/i/web/status/1095790380208005121" TargetMode="External" /><Relationship Id="rId100" Type="http://schemas.openxmlformats.org/officeDocument/2006/relationships/hyperlink" Target="https://nodexlgraphgallery.org/Pages/Graph.aspx?graphID=186907" TargetMode="External" /><Relationship Id="rId101" Type="http://schemas.openxmlformats.org/officeDocument/2006/relationships/hyperlink" Target="https://nodexlgraphgallery.org/Pages/Graph.aspx?graphID=185032" TargetMode="External" /><Relationship Id="rId102" Type="http://schemas.openxmlformats.org/officeDocument/2006/relationships/hyperlink" Target="https://nodexlgraphgallery.org/Pages/Graph.aspx?graphID=185032" TargetMode="External" /><Relationship Id="rId103" Type="http://schemas.openxmlformats.org/officeDocument/2006/relationships/hyperlink" Target="https://nodexlgraphgallery.org/Pages/Graph.aspx?graphID=185032" TargetMode="External" /><Relationship Id="rId104" Type="http://schemas.openxmlformats.org/officeDocument/2006/relationships/hyperlink" Target="https://nodexlgraphgallery.org/Pages/Graph.aspx?graphID=185032" TargetMode="External" /><Relationship Id="rId105" Type="http://schemas.openxmlformats.org/officeDocument/2006/relationships/hyperlink" Target="https://nodexlgraphgallery.org/Pages/Graph.aspx?graphID=186908" TargetMode="External" /><Relationship Id="rId106" Type="http://schemas.openxmlformats.org/officeDocument/2006/relationships/hyperlink" Target="https://nodexlgraphgallery.org/Pages/Graph.aspx?graphID=186908" TargetMode="External" /><Relationship Id="rId107" Type="http://schemas.openxmlformats.org/officeDocument/2006/relationships/hyperlink" Target="https://nodexlgraphgallery.org/Pages/Graph.aspx?graphID=186908" TargetMode="External" /><Relationship Id="rId108" Type="http://schemas.openxmlformats.org/officeDocument/2006/relationships/hyperlink" Target="https://nodexlgraphgallery.org/Pages/Graph.aspx?graphID=186908" TargetMode="External" /><Relationship Id="rId109" Type="http://schemas.openxmlformats.org/officeDocument/2006/relationships/hyperlink" Target="https://nodexlgraphgallery.org/Pages/Graph.aspx?graphID=186907" TargetMode="External" /><Relationship Id="rId110" Type="http://schemas.openxmlformats.org/officeDocument/2006/relationships/hyperlink" Target="https://nodexlgraphgallery.org/Pages/Graph.aspx?graphID=186907" TargetMode="External" /><Relationship Id="rId111" Type="http://schemas.openxmlformats.org/officeDocument/2006/relationships/hyperlink" Target="https://nodexlgraphgallery.org/Pages/Graph.aspx?graphID=186907" TargetMode="External" /><Relationship Id="rId112" Type="http://schemas.openxmlformats.org/officeDocument/2006/relationships/hyperlink" Target="https://nodexlgraphgallery.org/Pages/Graph.aspx?graphID=186908" TargetMode="External" /><Relationship Id="rId113" Type="http://schemas.openxmlformats.org/officeDocument/2006/relationships/hyperlink" Target="https://nodexlgraphgallery.org/Pages/Graph.aspx?graphID=186908" TargetMode="External" /><Relationship Id="rId114" Type="http://schemas.openxmlformats.org/officeDocument/2006/relationships/hyperlink" Target="https://nodexlgraphgallery.org/Pages/Graph.aspx?graphID=183251" TargetMode="External" /><Relationship Id="rId115" Type="http://schemas.openxmlformats.org/officeDocument/2006/relationships/hyperlink" Target="https://nodexlgraphgallery.org/Pages/Graph.aspx?graphID=183251" TargetMode="External" /><Relationship Id="rId116" Type="http://schemas.openxmlformats.org/officeDocument/2006/relationships/hyperlink" Target="https://nodexlgraphgallery.org/Pages/Graph.aspx?graphID=185032" TargetMode="External" /><Relationship Id="rId117" Type="http://schemas.openxmlformats.org/officeDocument/2006/relationships/hyperlink" Target="https://nodexlgraphgallery.org/Pages/Graph.aspx?graphID=185032" TargetMode="External" /><Relationship Id="rId118" Type="http://schemas.openxmlformats.org/officeDocument/2006/relationships/hyperlink" Target="https://nodexlgraphgallery.org/Pages/Graph.aspx?graphID=185032" TargetMode="External" /><Relationship Id="rId119" Type="http://schemas.openxmlformats.org/officeDocument/2006/relationships/hyperlink" Target="https://nodexlgraphgallery.org/Pages/Graph.aspx?graphID=185032" TargetMode="External" /><Relationship Id="rId120" Type="http://schemas.openxmlformats.org/officeDocument/2006/relationships/hyperlink" Target="https://twitter.com/i/web/status/1095790380208005121" TargetMode="External" /><Relationship Id="rId121" Type="http://schemas.openxmlformats.org/officeDocument/2006/relationships/hyperlink" Target="https://twitter.com/i/web/status/1095790380208005121" TargetMode="External" /><Relationship Id="rId122" Type="http://schemas.openxmlformats.org/officeDocument/2006/relationships/hyperlink" Target="https://nodexlgraphgallery.org/Pages/Graph.aspx?graphID=186907" TargetMode="External" /><Relationship Id="rId123" Type="http://schemas.openxmlformats.org/officeDocument/2006/relationships/hyperlink" Target="https://nodexlgraphgallery.org/Pages/Graph.aspx?graphID=186907" TargetMode="External" /><Relationship Id="rId124" Type="http://schemas.openxmlformats.org/officeDocument/2006/relationships/hyperlink" Target="https://nodexlgraphgallery.org/Pages/Graph.aspx?graphID=186907" TargetMode="External" /><Relationship Id="rId125" Type="http://schemas.openxmlformats.org/officeDocument/2006/relationships/hyperlink" Target="https://nodexlgraphgallery.org/Pages/Graph.aspx?graphID=183251" TargetMode="External" /><Relationship Id="rId126" Type="http://schemas.openxmlformats.org/officeDocument/2006/relationships/hyperlink" Target="https://nodexlgraphgallery.org/Pages/Graph.aspx?graphID=183251" TargetMode="External" /><Relationship Id="rId127" Type="http://schemas.openxmlformats.org/officeDocument/2006/relationships/hyperlink" Target="https://nodexlgraphgallery.org/Pages/Graph.aspx?graphID=183251" TargetMode="External" /><Relationship Id="rId128" Type="http://schemas.openxmlformats.org/officeDocument/2006/relationships/hyperlink" Target="https://nodexlgraphgallery.org/Pages/Graph.aspx?graphID=183251" TargetMode="External" /><Relationship Id="rId129" Type="http://schemas.openxmlformats.org/officeDocument/2006/relationships/hyperlink" Target="https://nodexlgraphgallery.org/Pages/Graph.aspx?graphID=183251" TargetMode="External" /><Relationship Id="rId130" Type="http://schemas.openxmlformats.org/officeDocument/2006/relationships/hyperlink" Target="https://nodexlgraphgallery.org/Pages/Graph.aspx?graphID=183251" TargetMode="External" /><Relationship Id="rId131" Type="http://schemas.openxmlformats.org/officeDocument/2006/relationships/hyperlink" Target="https://nodexlgraphgallery.org/Pages/Graph.aspx?graphID=183251" TargetMode="External" /><Relationship Id="rId132" Type="http://schemas.openxmlformats.org/officeDocument/2006/relationships/hyperlink" Target="https://nodexlgraphgallery.org/Pages/Graph.aspx?graphID=183251" TargetMode="External" /><Relationship Id="rId133" Type="http://schemas.openxmlformats.org/officeDocument/2006/relationships/hyperlink" Target="https://nodexlgraphgallery.org/Pages/Graph.aspx?graphID=183251" TargetMode="External" /><Relationship Id="rId134" Type="http://schemas.openxmlformats.org/officeDocument/2006/relationships/hyperlink" Target="https://twitter.com/i/web/status/1118821632586526720" TargetMode="External" /><Relationship Id="rId135" Type="http://schemas.openxmlformats.org/officeDocument/2006/relationships/hyperlink" Target="https://twitter.com/i/web/status/1118816513597767680" TargetMode="External" /><Relationship Id="rId136" Type="http://schemas.openxmlformats.org/officeDocument/2006/relationships/hyperlink" Target="https://pbs.twimg.com/media/D13MxOvW0AUyaZl.jpg" TargetMode="External" /><Relationship Id="rId137" Type="http://schemas.openxmlformats.org/officeDocument/2006/relationships/hyperlink" Target="https://pbs.twimg.com/media/D13MxOvW0AUyaZl.jpg" TargetMode="External" /><Relationship Id="rId138" Type="http://schemas.openxmlformats.org/officeDocument/2006/relationships/hyperlink" Target="https://pbs.twimg.com/media/Dzx6vinW0AAFhhr.jpg" TargetMode="External" /><Relationship Id="rId139" Type="http://schemas.openxmlformats.org/officeDocument/2006/relationships/hyperlink" Target="https://pbs.twimg.com/media/Dzx6vinW0AAFhhr.jpg" TargetMode="External" /><Relationship Id="rId140" Type="http://schemas.openxmlformats.org/officeDocument/2006/relationships/hyperlink" Target="https://pbs.twimg.com/media/D3ObzO4WsAA0yOM.jpg" TargetMode="External" /><Relationship Id="rId141" Type="http://schemas.openxmlformats.org/officeDocument/2006/relationships/hyperlink" Target="https://pbs.twimg.com/media/Dzx6vinW0AAFhhr.jpg" TargetMode="External" /><Relationship Id="rId142" Type="http://schemas.openxmlformats.org/officeDocument/2006/relationships/hyperlink" Target="https://pbs.twimg.com/media/D13MxOvW0AUyaZl.jpg" TargetMode="External" /><Relationship Id="rId143" Type="http://schemas.openxmlformats.org/officeDocument/2006/relationships/hyperlink" Target="https://pbs.twimg.com/media/D13MxOvW0AUyaZl.jpg" TargetMode="External" /><Relationship Id="rId144" Type="http://schemas.openxmlformats.org/officeDocument/2006/relationships/hyperlink" Target="https://pbs.twimg.com/media/D13MxOvW0AUyaZl.jpg" TargetMode="External" /><Relationship Id="rId145" Type="http://schemas.openxmlformats.org/officeDocument/2006/relationships/hyperlink" Target="http://pbs.twimg.com/profile_images/1028300264846098432/M51rTf8m_normal.jpg" TargetMode="External" /><Relationship Id="rId146" Type="http://schemas.openxmlformats.org/officeDocument/2006/relationships/hyperlink" Target="http://pbs.twimg.com/profile_images/1028300264846098432/M51rTf8m_normal.jpg" TargetMode="External" /><Relationship Id="rId147" Type="http://schemas.openxmlformats.org/officeDocument/2006/relationships/hyperlink" Target="http://pbs.twimg.com/profile_images/1028300264846098432/M51rTf8m_normal.jpg" TargetMode="External" /><Relationship Id="rId148" Type="http://schemas.openxmlformats.org/officeDocument/2006/relationships/hyperlink" Target="http://pbs.twimg.com/profile_images/1028300264846098432/M51rTf8m_normal.jpg" TargetMode="External" /><Relationship Id="rId149" Type="http://schemas.openxmlformats.org/officeDocument/2006/relationships/hyperlink" Target="http://pbs.twimg.com/profile_images/1028300264846098432/M51rTf8m_normal.jpg" TargetMode="External" /><Relationship Id="rId150" Type="http://schemas.openxmlformats.org/officeDocument/2006/relationships/hyperlink" Target="http://pbs.twimg.com/profile_images/1028300264846098432/M51rTf8m_normal.jpg" TargetMode="External" /><Relationship Id="rId151" Type="http://schemas.openxmlformats.org/officeDocument/2006/relationships/hyperlink" Target="http://pbs.twimg.com/profile_images/1028300264846098432/M51rTf8m_normal.jpg" TargetMode="External" /><Relationship Id="rId152" Type="http://schemas.openxmlformats.org/officeDocument/2006/relationships/hyperlink" Target="http://pbs.twimg.com/profile_images/1850681547/course_wordle_normal.PNG" TargetMode="External" /><Relationship Id="rId153" Type="http://schemas.openxmlformats.org/officeDocument/2006/relationships/hyperlink" Target="http://pbs.twimg.com/profile_images/1850681547/course_wordle_normal.PNG" TargetMode="External" /><Relationship Id="rId154" Type="http://schemas.openxmlformats.org/officeDocument/2006/relationships/hyperlink" Target="http://pbs.twimg.com/profile_images/1850681547/course_wordle_normal.PNG" TargetMode="External" /><Relationship Id="rId155" Type="http://schemas.openxmlformats.org/officeDocument/2006/relationships/hyperlink" Target="http://pbs.twimg.com/profile_images/1850681547/course_wordle_normal.PNG" TargetMode="External" /><Relationship Id="rId156" Type="http://schemas.openxmlformats.org/officeDocument/2006/relationships/hyperlink" Target="http://pbs.twimg.com/profile_images/1850681547/course_wordle_normal.PNG" TargetMode="External" /><Relationship Id="rId157" Type="http://schemas.openxmlformats.org/officeDocument/2006/relationships/hyperlink" Target="http://pbs.twimg.com/profile_images/1850681547/course_wordle_normal.PNG" TargetMode="External" /><Relationship Id="rId158" Type="http://schemas.openxmlformats.org/officeDocument/2006/relationships/hyperlink" Target="http://pbs.twimg.com/profile_images/1850681547/course_wordle_normal.PNG" TargetMode="External" /><Relationship Id="rId159" Type="http://schemas.openxmlformats.org/officeDocument/2006/relationships/hyperlink" Target="http://pbs.twimg.com/profile_images/849132774661308416/pa2Uplq1_normal.jpg" TargetMode="External" /><Relationship Id="rId160" Type="http://schemas.openxmlformats.org/officeDocument/2006/relationships/hyperlink" Target="http://pbs.twimg.com/profile_images/943596894831255552/cMOzkc5i_normal.jpg" TargetMode="External" /><Relationship Id="rId161" Type="http://schemas.openxmlformats.org/officeDocument/2006/relationships/hyperlink" Target="http://pbs.twimg.com/profile_images/1036847807322185728/iOgzhLd9_normal.jpg" TargetMode="External" /><Relationship Id="rId162" Type="http://schemas.openxmlformats.org/officeDocument/2006/relationships/hyperlink" Target="http://pbs.twimg.com/profile_images/1036847807322185728/iOgzhLd9_normal.jpg" TargetMode="External" /><Relationship Id="rId163" Type="http://schemas.openxmlformats.org/officeDocument/2006/relationships/hyperlink" Target="http://pbs.twimg.com/profile_images/1036847807322185728/iOgzhLd9_normal.jpg" TargetMode="External" /><Relationship Id="rId164" Type="http://schemas.openxmlformats.org/officeDocument/2006/relationships/hyperlink" Target="http://pbs.twimg.com/profile_images/1036847807322185728/iOgzhLd9_normal.jpg" TargetMode="External" /><Relationship Id="rId165" Type="http://schemas.openxmlformats.org/officeDocument/2006/relationships/hyperlink" Target="http://pbs.twimg.com/profile_images/1036847807322185728/iOgzhLd9_normal.jpg" TargetMode="External" /><Relationship Id="rId166" Type="http://schemas.openxmlformats.org/officeDocument/2006/relationships/hyperlink" Target="http://pbs.twimg.com/profile_images/1036847807322185728/iOgzhLd9_normal.jpg" TargetMode="External" /><Relationship Id="rId167" Type="http://schemas.openxmlformats.org/officeDocument/2006/relationships/hyperlink" Target="http://pbs.twimg.com/profile_images/1036847807322185728/iOgzhLd9_normal.jpg" TargetMode="External" /><Relationship Id="rId168" Type="http://schemas.openxmlformats.org/officeDocument/2006/relationships/hyperlink" Target="http://pbs.twimg.com/profile_images/849133030237061120/6hUrNP0a_normal.jpg" TargetMode="External" /><Relationship Id="rId169" Type="http://schemas.openxmlformats.org/officeDocument/2006/relationships/hyperlink" Target="http://pbs.twimg.com/profile_images/849132774661308416/pa2Uplq1_normal.jpg" TargetMode="External" /><Relationship Id="rId170" Type="http://schemas.openxmlformats.org/officeDocument/2006/relationships/hyperlink" Target="http://pbs.twimg.com/profile_images/943596894831255552/cMOzkc5i_normal.jpg" TargetMode="External" /><Relationship Id="rId171" Type="http://schemas.openxmlformats.org/officeDocument/2006/relationships/hyperlink" Target="http://pbs.twimg.com/profile_images/849133030237061120/6hUrNP0a_normal.jpg" TargetMode="External" /><Relationship Id="rId172" Type="http://schemas.openxmlformats.org/officeDocument/2006/relationships/hyperlink" Target="http://pbs.twimg.com/profile_images/851863204951142400/QI35SGUJ_normal.jpg" TargetMode="External" /><Relationship Id="rId173" Type="http://schemas.openxmlformats.org/officeDocument/2006/relationships/hyperlink" Target="http://pbs.twimg.com/profile_images/851863204951142400/QI35SGUJ_normal.jpg" TargetMode="External" /><Relationship Id="rId174" Type="http://schemas.openxmlformats.org/officeDocument/2006/relationships/hyperlink" Target="http://pbs.twimg.com/profile_images/851863204951142400/QI35SGUJ_normal.jpg" TargetMode="External" /><Relationship Id="rId175" Type="http://schemas.openxmlformats.org/officeDocument/2006/relationships/hyperlink" Target="http://pbs.twimg.com/profile_images/851863204951142400/QI35SGUJ_normal.jpg" TargetMode="External" /><Relationship Id="rId176" Type="http://schemas.openxmlformats.org/officeDocument/2006/relationships/hyperlink" Target="http://pbs.twimg.com/profile_images/851863204951142400/QI35SGUJ_normal.jpg" TargetMode="External" /><Relationship Id="rId177" Type="http://schemas.openxmlformats.org/officeDocument/2006/relationships/hyperlink" Target="http://pbs.twimg.com/profile_images/851863204951142400/QI35SGUJ_normal.jpg" TargetMode="External" /><Relationship Id="rId178" Type="http://schemas.openxmlformats.org/officeDocument/2006/relationships/hyperlink" Target="http://pbs.twimg.com/profile_images/851863204951142400/QI35SGUJ_normal.jpg" TargetMode="External" /><Relationship Id="rId179" Type="http://schemas.openxmlformats.org/officeDocument/2006/relationships/hyperlink" Target="http://pbs.twimg.com/profile_images/1047122314276614144/XdsZ7BKr_normal.jpg" TargetMode="External" /><Relationship Id="rId180" Type="http://schemas.openxmlformats.org/officeDocument/2006/relationships/hyperlink" Target="http://pbs.twimg.com/profile_images/1047122314276614144/XdsZ7BKr_normal.jpg" TargetMode="External" /><Relationship Id="rId181" Type="http://schemas.openxmlformats.org/officeDocument/2006/relationships/hyperlink" Target="http://pbs.twimg.com/profile_images/1047122314276614144/XdsZ7BKr_normal.jpg" TargetMode="External" /><Relationship Id="rId182" Type="http://schemas.openxmlformats.org/officeDocument/2006/relationships/hyperlink" Target="http://pbs.twimg.com/profile_images/1047122314276614144/XdsZ7BKr_normal.jpg" TargetMode="External" /><Relationship Id="rId183" Type="http://schemas.openxmlformats.org/officeDocument/2006/relationships/hyperlink" Target="http://pbs.twimg.com/profile_images/1047122314276614144/XdsZ7BKr_normal.jpg" TargetMode="External" /><Relationship Id="rId184" Type="http://schemas.openxmlformats.org/officeDocument/2006/relationships/hyperlink" Target="http://pbs.twimg.com/profile_images/444719379/SolsticeLogo_normal.jpg" TargetMode="External" /><Relationship Id="rId185" Type="http://schemas.openxmlformats.org/officeDocument/2006/relationships/hyperlink" Target="http://pbs.twimg.com/profile_images/444719379/SolsticeLogo_normal.jpg" TargetMode="External" /><Relationship Id="rId186" Type="http://schemas.openxmlformats.org/officeDocument/2006/relationships/hyperlink" Target="http://pbs.twimg.com/profile_images/444719379/SolsticeLogo_normal.jpg" TargetMode="External" /><Relationship Id="rId187" Type="http://schemas.openxmlformats.org/officeDocument/2006/relationships/hyperlink" Target="http://pbs.twimg.com/profile_images/444719379/SolsticeLogo_normal.jpg" TargetMode="External" /><Relationship Id="rId188" Type="http://schemas.openxmlformats.org/officeDocument/2006/relationships/hyperlink" Target="http://pbs.twimg.com/profile_images/444719379/SolsticeLogo_normal.jpg" TargetMode="External" /><Relationship Id="rId189" Type="http://schemas.openxmlformats.org/officeDocument/2006/relationships/hyperlink" Target="http://pbs.twimg.com/profile_images/444719379/SolsticeLogo_normal.jpg" TargetMode="External" /><Relationship Id="rId190" Type="http://schemas.openxmlformats.org/officeDocument/2006/relationships/hyperlink" Target="https://pbs.twimg.com/media/D13MxOvW0AUyaZl.jpg" TargetMode="External" /><Relationship Id="rId191" Type="http://schemas.openxmlformats.org/officeDocument/2006/relationships/hyperlink" Target="http://pbs.twimg.com/profile_images/1114516058977853440/WchNc7yZ_normal.png" TargetMode="External" /><Relationship Id="rId192" Type="http://schemas.openxmlformats.org/officeDocument/2006/relationships/hyperlink" Target="http://pbs.twimg.com/profile_images/1114516058977853440/WchNc7yZ_normal.png" TargetMode="External" /><Relationship Id="rId193" Type="http://schemas.openxmlformats.org/officeDocument/2006/relationships/hyperlink" Target="http://pbs.twimg.com/profile_images/1114516058977853440/WchNc7yZ_normal.png" TargetMode="External" /><Relationship Id="rId194" Type="http://schemas.openxmlformats.org/officeDocument/2006/relationships/hyperlink" Target="http://pbs.twimg.com/profile_images/1114516058977853440/WchNc7yZ_normal.png" TargetMode="External" /><Relationship Id="rId195" Type="http://schemas.openxmlformats.org/officeDocument/2006/relationships/hyperlink" Target="http://pbs.twimg.com/profile_images/1030732811525922816/OSl9xEhH_normal.jpg" TargetMode="External" /><Relationship Id="rId196" Type="http://schemas.openxmlformats.org/officeDocument/2006/relationships/hyperlink" Target="http://pbs.twimg.com/profile_images/1030732811525922816/OSl9xEhH_normal.jpg" TargetMode="External" /><Relationship Id="rId197" Type="http://schemas.openxmlformats.org/officeDocument/2006/relationships/hyperlink" Target="http://pbs.twimg.com/profile_images/1030732811525922816/OSl9xEhH_normal.jpg" TargetMode="External" /><Relationship Id="rId198" Type="http://schemas.openxmlformats.org/officeDocument/2006/relationships/hyperlink" Target="http://pbs.twimg.com/profile_images/1030732811525922816/OSl9xEhH_normal.jpg" TargetMode="External" /><Relationship Id="rId199" Type="http://schemas.openxmlformats.org/officeDocument/2006/relationships/hyperlink" Target="http://pbs.twimg.com/profile_images/793472605516881921/5hAJ9_Up_normal.jpg" TargetMode="External" /><Relationship Id="rId200" Type="http://schemas.openxmlformats.org/officeDocument/2006/relationships/hyperlink" Target="http://pbs.twimg.com/profile_images/793472605516881921/5hAJ9_Up_normal.jpg" TargetMode="External" /><Relationship Id="rId201" Type="http://schemas.openxmlformats.org/officeDocument/2006/relationships/hyperlink" Target="http://pbs.twimg.com/profile_images/793472605516881921/5hAJ9_Up_normal.jpg" TargetMode="External" /><Relationship Id="rId202" Type="http://schemas.openxmlformats.org/officeDocument/2006/relationships/hyperlink" Target="http://pbs.twimg.com/profile_images/793472605516881921/5hAJ9_Up_normal.jpg" TargetMode="External" /><Relationship Id="rId203" Type="http://schemas.openxmlformats.org/officeDocument/2006/relationships/hyperlink" Target="http://pbs.twimg.com/profile_images/848489599542362112/h7lhcTCy_normal.jpg" TargetMode="External" /><Relationship Id="rId204" Type="http://schemas.openxmlformats.org/officeDocument/2006/relationships/hyperlink" Target="http://pbs.twimg.com/profile_images/1047122314276614144/XdsZ7BKr_normal.jpg" TargetMode="External" /><Relationship Id="rId205" Type="http://schemas.openxmlformats.org/officeDocument/2006/relationships/hyperlink" Target="http://pbs.twimg.com/profile_images/915596670959783936/8Hysdkh__normal.jpg" TargetMode="External" /><Relationship Id="rId206" Type="http://schemas.openxmlformats.org/officeDocument/2006/relationships/hyperlink" Target="http://pbs.twimg.com/profile_images/607122981320572928/dVXhLEtC_normal.jpg" TargetMode="External" /><Relationship Id="rId207" Type="http://schemas.openxmlformats.org/officeDocument/2006/relationships/hyperlink" Target="http://pbs.twimg.com/profile_images/1118807761180033024/D4GyUIba_normal.png" TargetMode="External" /><Relationship Id="rId208" Type="http://schemas.openxmlformats.org/officeDocument/2006/relationships/hyperlink" Target="http://pbs.twimg.com/profile_images/742613993525776384/iQ6sOplh_normal.jpg" TargetMode="External" /><Relationship Id="rId209" Type="http://schemas.openxmlformats.org/officeDocument/2006/relationships/hyperlink" Target="http://pbs.twimg.com/profile_images/987430781655109632/8RyhQqng_normal.jpg" TargetMode="External" /><Relationship Id="rId210" Type="http://schemas.openxmlformats.org/officeDocument/2006/relationships/hyperlink" Target="http://pbs.twimg.com/profile_images/987430781655109632/8RyhQqng_normal.jpg" TargetMode="External" /><Relationship Id="rId211" Type="http://schemas.openxmlformats.org/officeDocument/2006/relationships/hyperlink" Target="http://pbs.twimg.com/profile_images/987430781655109632/8RyhQqng_normal.jpg" TargetMode="External" /><Relationship Id="rId212" Type="http://schemas.openxmlformats.org/officeDocument/2006/relationships/hyperlink" Target="https://pbs.twimg.com/media/D13MxOvW0AUyaZl.jpg" TargetMode="External" /><Relationship Id="rId213" Type="http://schemas.openxmlformats.org/officeDocument/2006/relationships/hyperlink" Target="http://pbs.twimg.com/profile_images/1103357355784318976/hBegLP4W_normal.png" TargetMode="External" /><Relationship Id="rId214" Type="http://schemas.openxmlformats.org/officeDocument/2006/relationships/hyperlink" Target="http://pbs.twimg.com/profile_images/1103357355784318976/hBegLP4W_normal.png" TargetMode="External" /><Relationship Id="rId215" Type="http://schemas.openxmlformats.org/officeDocument/2006/relationships/hyperlink" Target="http://pbs.twimg.com/profile_images/754956635450200064/iN-luRsi_normal.jpg" TargetMode="External" /><Relationship Id="rId216" Type="http://schemas.openxmlformats.org/officeDocument/2006/relationships/hyperlink" Target="https://pbs.twimg.com/media/Dzx6vinW0AAFhhr.jpg" TargetMode="External" /><Relationship Id="rId217" Type="http://schemas.openxmlformats.org/officeDocument/2006/relationships/hyperlink" Target="http://pbs.twimg.com/profile_images/754956635450200064/iN-luRsi_normal.jpg" TargetMode="External" /><Relationship Id="rId218" Type="http://schemas.openxmlformats.org/officeDocument/2006/relationships/hyperlink" Target="https://pbs.twimg.com/media/Dzx6vinW0AAFhhr.jpg" TargetMode="External" /><Relationship Id="rId219" Type="http://schemas.openxmlformats.org/officeDocument/2006/relationships/hyperlink" Target="http://pbs.twimg.com/profile_images/378800000053679902/d95b82c56b64d2ec493fe9be630663fb_normal.jpeg" TargetMode="External" /><Relationship Id="rId220" Type="http://schemas.openxmlformats.org/officeDocument/2006/relationships/hyperlink" Target="http://pbs.twimg.com/profile_images/754956635450200064/iN-luRsi_normal.jpg" TargetMode="External" /><Relationship Id="rId221" Type="http://schemas.openxmlformats.org/officeDocument/2006/relationships/hyperlink" Target="https://pbs.twimg.com/media/D3ObzO4WsAA0yOM.jpg" TargetMode="External" /><Relationship Id="rId222" Type="http://schemas.openxmlformats.org/officeDocument/2006/relationships/hyperlink" Target="http://pbs.twimg.com/profile_images/1097637144808415232/_XAhGP8t_normal.jpg" TargetMode="External" /><Relationship Id="rId223" Type="http://schemas.openxmlformats.org/officeDocument/2006/relationships/hyperlink" Target="http://pbs.twimg.com/profile_images/878517414471897088/4UzVqIN1_normal.jpg" TargetMode="External" /><Relationship Id="rId224" Type="http://schemas.openxmlformats.org/officeDocument/2006/relationships/hyperlink" Target="http://pbs.twimg.com/profile_images/878517414471897088/4UzVqIN1_normal.jpg" TargetMode="External" /><Relationship Id="rId225" Type="http://schemas.openxmlformats.org/officeDocument/2006/relationships/hyperlink" Target="http://pbs.twimg.com/profile_images/943596894831255552/cMOzkc5i_normal.jpg" TargetMode="External" /><Relationship Id="rId226" Type="http://schemas.openxmlformats.org/officeDocument/2006/relationships/hyperlink" Target="http://pbs.twimg.com/profile_images/943596894831255552/cMOzkc5i_normal.jpg" TargetMode="External" /><Relationship Id="rId227" Type="http://schemas.openxmlformats.org/officeDocument/2006/relationships/hyperlink" Target="http://pbs.twimg.com/profile_images/943596894831255552/cMOzkc5i_normal.jpg" TargetMode="External" /><Relationship Id="rId228" Type="http://schemas.openxmlformats.org/officeDocument/2006/relationships/hyperlink" Target="http://pbs.twimg.com/profile_images/943596894831255552/cMOzkc5i_normal.jpg" TargetMode="External" /><Relationship Id="rId229" Type="http://schemas.openxmlformats.org/officeDocument/2006/relationships/hyperlink" Target="http://pbs.twimg.com/profile_images/943596894831255552/cMOzkc5i_normal.jpg" TargetMode="External" /><Relationship Id="rId230" Type="http://schemas.openxmlformats.org/officeDocument/2006/relationships/hyperlink" Target="http://pbs.twimg.com/profile_images/943596894831255552/cMOzkc5i_normal.jpg" TargetMode="External" /><Relationship Id="rId231" Type="http://schemas.openxmlformats.org/officeDocument/2006/relationships/hyperlink" Target="http://pbs.twimg.com/profile_images/943596894831255552/cMOzkc5i_normal.jpg" TargetMode="External" /><Relationship Id="rId232" Type="http://schemas.openxmlformats.org/officeDocument/2006/relationships/hyperlink" Target="http://pbs.twimg.com/profile_images/943596894831255552/cMOzkc5i_normal.jpg" TargetMode="External" /><Relationship Id="rId233" Type="http://schemas.openxmlformats.org/officeDocument/2006/relationships/hyperlink" Target="http://pbs.twimg.com/profile_images/1047122314276614144/XdsZ7BKr_normal.jpg" TargetMode="External" /><Relationship Id="rId234" Type="http://schemas.openxmlformats.org/officeDocument/2006/relationships/hyperlink" Target="http://pbs.twimg.com/profile_images/707234049144840195/oOSySzdy_normal.jpg" TargetMode="External" /><Relationship Id="rId235" Type="http://schemas.openxmlformats.org/officeDocument/2006/relationships/hyperlink" Target="http://pbs.twimg.com/profile_images/754956635450200064/iN-luRsi_normal.jpg" TargetMode="External" /><Relationship Id="rId236" Type="http://schemas.openxmlformats.org/officeDocument/2006/relationships/hyperlink" Target="https://pbs.twimg.com/media/Dzx6vinW0AAFhhr.jpg" TargetMode="External" /><Relationship Id="rId237" Type="http://schemas.openxmlformats.org/officeDocument/2006/relationships/hyperlink" Target="http://pbs.twimg.com/profile_images/707234049144840195/oOSySzdy_normal.jpg" TargetMode="External" /><Relationship Id="rId238" Type="http://schemas.openxmlformats.org/officeDocument/2006/relationships/hyperlink" Target="http://pbs.twimg.com/profile_images/707234049144840195/oOSySzdy_normal.jpg" TargetMode="External" /><Relationship Id="rId239" Type="http://schemas.openxmlformats.org/officeDocument/2006/relationships/hyperlink" Target="http://pbs.twimg.com/profile_images/849133030237061120/6hUrNP0a_normal.jpg" TargetMode="External" /><Relationship Id="rId240" Type="http://schemas.openxmlformats.org/officeDocument/2006/relationships/hyperlink" Target="http://pbs.twimg.com/profile_images/1047122314276614144/XdsZ7BKr_normal.jpg" TargetMode="External" /><Relationship Id="rId241" Type="http://schemas.openxmlformats.org/officeDocument/2006/relationships/hyperlink" Target="http://pbs.twimg.com/profile_images/1047122314276614144/XdsZ7BKr_normal.jpg" TargetMode="External" /><Relationship Id="rId242" Type="http://schemas.openxmlformats.org/officeDocument/2006/relationships/hyperlink" Target="http://pbs.twimg.com/profile_images/707234049144840195/oOSySzdy_normal.jpg" TargetMode="External" /><Relationship Id="rId243" Type="http://schemas.openxmlformats.org/officeDocument/2006/relationships/hyperlink" Target="http://pbs.twimg.com/profile_images/707234049144840195/oOSySzdy_normal.jpg" TargetMode="External" /><Relationship Id="rId244" Type="http://schemas.openxmlformats.org/officeDocument/2006/relationships/hyperlink" Target="http://pbs.twimg.com/profile_images/849132774661308416/pa2Uplq1_normal.jpg" TargetMode="External" /><Relationship Id="rId245" Type="http://schemas.openxmlformats.org/officeDocument/2006/relationships/hyperlink" Target="http://pbs.twimg.com/profile_images/849133030237061120/6hUrNP0a_normal.jpg" TargetMode="External" /><Relationship Id="rId246" Type="http://schemas.openxmlformats.org/officeDocument/2006/relationships/hyperlink" Target="http://pbs.twimg.com/profile_images/1047122314276614144/XdsZ7BKr_normal.jpg" TargetMode="External" /><Relationship Id="rId247" Type="http://schemas.openxmlformats.org/officeDocument/2006/relationships/hyperlink" Target="http://pbs.twimg.com/profile_images/707234049144840195/oOSySzdy_normal.jpg" TargetMode="External" /><Relationship Id="rId248" Type="http://schemas.openxmlformats.org/officeDocument/2006/relationships/hyperlink" Target="http://pbs.twimg.com/profile_images/849133030237061120/6hUrNP0a_normal.jpg" TargetMode="External" /><Relationship Id="rId249" Type="http://schemas.openxmlformats.org/officeDocument/2006/relationships/hyperlink" Target="http://pbs.twimg.com/profile_images/849133030237061120/6hUrNP0a_normal.jpg" TargetMode="External" /><Relationship Id="rId250" Type="http://schemas.openxmlformats.org/officeDocument/2006/relationships/hyperlink" Target="http://pbs.twimg.com/profile_images/849133030237061120/6hUrNP0a_normal.jpg" TargetMode="External" /><Relationship Id="rId251" Type="http://schemas.openxmlformats.org/officeDocument/2006/relationships/hyperlink" Target="http://pbs.twimg.com/profile_images/849133030237061120/6hUrNP0a_normal.jpg" TargetMode="External" /><Relationship Id="rId252" Type="http://schemas.openxmlformats.org/officeDocument/2006/relationships/hyperlink" Target="http://pbs.twimg.com/profile_images/849133030237061120/6hUrNP0a_normal.jpg" TargetMode="External" /><Relationship Id="rId253" Type="http://schemas.openxmlformats.org/officeDocument/2006/relationships/hyperlink" Target="http://pbs.twimg.com/profile_images/849133030237061120/6hUrNP0a_normal.jpg" TargetMode="External" /><Relationship Id="rId254" Type="http://schemas.openxmlformats.org/officeDocument/2006/relationships/hyperlink" Target="http://pbs.twimg.com/profile_images/1047122314276614144/XdsZ7BKr_normal.jpg" TargetMode="External" /><Relationship Id="rId255" Type="http://schemas.openxmlformats.org/officeDocument/2006/relationships/hyperlink" Target="http://pbs.twimg.com/profile_images/707234049144840195/oOSySzdy_normal.jpg" TargetMode="External" /><Relationship Id="rId256" Type="http://schemas.openxmlformats.org/officeDocument/2006/relationships/hyperlink" Target="http://pbs.twimg.com/profile_images/1112439249557704709/KmlJJhzU_normal.png" TargetMode="External" /><Relationship Id="rId257" Type="http://schemas.openxmlformats.org/officeDocument/2006/relationships/hyperlink" Target="http://pbs.twimg.com/profile_images/707234049144840195/oOSySzdy_normal.jpg" TargetMode="External" /><Relationship Id="rId258" Type="http://schemas.openxmlformats.org/officeDocument/2006/relationships/hyperlink" Target="http://pbs.twimg.com/profile_images/1112439249557704709/KmlJJhzU_normal.png" TargetMode="External" /><Relationship Id="rId259" Type="http://schemas.openxmlformats.org/officeDocument/2006/relationships/hyperlink" Target="http://pbs.twimg.com/profile_images/1112439249557704709/KmlJJhzU_normal.png" TargetMode="External" /><Relationship Id="rId260" Type="http://schemas.openxmlformats.org/officeDocument/2006/relationships/hyperlink" Target="http://pbs.twimg.com/profile_images/1112439249557704709/KmlJJhzU_normal.png" TargetMode="External" /><Relationship Id="rId261" Type="http://schemas.openxmlformats.org/officeDocument/2006/relationships/hyperlink" Target="http://pbs.twimg.com/profile_images/1112439249557704709/KmlJJhzU_normal.png" TargetMode="External" /><Relationship Id="rId262" Type="http://schemas.openxmlformats.org/officeDocument/2006/relationships/hyperlink" Target="http://pbs.twimg.com/profile_images/915596670959783936/8Hysdkh__normal.jpg" TargetMode="External" /><Relationship Id="rId263" Type="http://schemas.openxmlformats.org/officeDocument/2006/relationships/hyperlink" Target="http://pbs.twimg.com/profile_images/915596670959783936/8Hysdkh__normal.jpg" TargetMode="External" /><Relationship Id="rId264" Type="http://schemas.openxmlformats.org/officeDocument/2006/relationships/hyperlink" Target="http://pbs.twimg.com/profile_images/707234049144840195/oOSySzdy_normal.jpg" TargetMode="External" /><Relationship Id="rId265" Type="http://schemas.openxmlformats.org/officeDocument/2006/relationships/hyperlink" Target="http://pbs.twimg.com/profile_images/707234049144840195/oOSySzdy_normal.jpg" TargetMode="External" /><Relationship Id="rId266" Type="http://schemas.openxmlformats.org/officeDocument/2006/relationships/hyperlink" Target="http://pbs.twimg.com/profile_images/754956635450200064/iN-luRsi_normal.jpg" TargetMode="External" /><Relationship Id="rId267" Type="http://schemas.openxmlformats.org/officeDocument/2006/relationships/hyperlink" Target="http://pbs.twimg.com/profile_images/707234049144840195/oOSySzdy_normal.jpg" TargetMode="External" /><Relationship Id="rId268" Type="http://schemas.openxmlformats.org/officeDocument/2006/relationships/hyperlink" Target="http://pbs.twimg.com/profile_images/707234049144840195/oOSySzdy_normal.jpg" TargetMode="External" /><Relationship Id="rId269" Type="http://schemas.openxmlformats.org/officeDocument/2006/relationships/hyperlink" Target="https://pbs.twimg.com/media/D13MxOvW0AUyaZl.jpg" TargetMode="External" /><Relationship Id="rId270" Type="http://schemas.openxmlformats.org/officeDocument/2006/relationships/hyperlink" Target="http://pbs.twimg.com/profile_images/707234049144840195/oOSySzdy_normal.jpg" TargetMode="External" /><Relationship Id="rId271" Type="http://schemas.openxmlformats.org/officeDocument/2006/relationships/hyperlink" Target="http://pbs.twimg.com/profile_images/1106198763473944577/9-Ws7_kE_normal.png" TargetMode="External" /><Relationship Id="rId272" Type="http://schemas.openxmlformats.org/officeDocument/2006/relationships/hyperlink" Target="https://pbs.twimg.com/media/D13MxOvW0AUyaZl.jpg" TargetMode="External" /><Relationship Id="rId273" Type="http://schemas.openxmlformats.org/officeDocument/2006/relationships/hyperlink" Target="http://pbs.twimg.com/profile_images/707234049144840195/oOSySzdy_normal.jpg" TargetMode="External" /><Relationship Id="rId274" Type="http://schemas.openxmlformats.org/officeDocument/2006/relationships/hyperlink" Target="http://pbs.twimg.com/profile_images/1106198763473944577/9-Ws7_kE_normal.png" TargetMode="External" /><Relationship Id="rId275" Type="http://schemas.openxmlformats.org/officeDocument/2006/relationships/hyperlink" Target="http://pbs.twimg.com/profile_images/878517414471897088/4UzVqIN1_normal.jpg" TargetMode="External" /><Relationship Id="rId276" Type="http://schemas.openxmlformats.org/officeDocument/2006/relationships/hyperlink" Target="http://pbs.twimg.com/profile_images/707234049144840195/oOSySzdy_normal.jpg" TargetMode="External" /><Relationship Id="rId277" Type="http://schemas.openxmlformats.org/officeDocument/2006/relationships/hyperlink" Target="http://pbs.twimg.com/profile_images/1106198763473944577/9-Ws7_kE_normal.png" TargetMode="External" /><Relationship Id="rId278" Type="http://schemas.openxmlformats.org/officeDocument/2006/relationships/hyperlink" Target="http://pbs.twimg.com/profile_images/878517414471897088/4UzVqIN1_normal.jpg" TargetMode="External" /><Relationship Id="rId279" Type="http://schemas.openxmlformats.org/officeDocument/2006/relationships/hyperlink" Target="http://pbs.twimg.com/profile_images/707234049144840195/oOSySzdy_normal.jpg" TargetMode="External" /><Relationship Id="rId280" Type="http://schemas.openxmlformats.org/officeDocument/2006/relationships/hyperlink" Target="http://pbs.twimg.com/profile_images/1106198763473944577/9-Ws7_kE_normal.png" TargetMode="External" /><Relationship Id="rId281" Type="http://schemas.openxmlformats.org/officeDocument/2006/relationships/hyperlink" Target="http://pbs.twimg.com/profile_images/849132774661308416/pa2Uplq1_normal.jpg" TargetMode="External" /><Relationship Id="rId282" Type="http://schemas.openxmlformats.org/officeDocument/2006/relationships/hyperlink" Target="http://pbs.twimg.com/profile_images/878517414471897088/4UzVqIN1_normal.jpg" TargetMode="External" /><Relationship Id="rId283" Type="http://schemas.openxmlformats.org/officeDocument/2006/relationships/hyperlink" Target="http://pbs.twimg.com/profile_images/878517414471897088/4UzVqIN1_normal.jpg" TargetMode="External" /><Relationship Id="rId284" Type="http://schemas.openxmlformats.org/officeDocument/2006/relationships/hyperlink" Target="http://pbs.twimg.com/profile_images/878517414471897088/4UzVqIN1_normal.jpg" TargetMode="External" /><Relationship Id="rId285" Type="http://schemas.openxmlformats.org/officeDocument/2006/relationships/hyperlink" Target="http://pbs.twimg.com/profile_images/707234049144840195/oOSySzdy_normal.jpg" TargetMode="External" /><Relationship Id="rId286" Type="http://schemas.openxmlformats.org/officeDocument/2006/relationships/hyperlink" Target="http://pbs.twimg.com/profile_images/707234049144840195/oOSySzdy_normal.jpg" TargetMode="External" /><Relationship Id="rId287" Type="http://schemas.openxmlformats.org/officeDocument/2006/relationships/hyperlink" Target="http://pbs.twimg.com/profile_images/1106198763473944577/9-Ws7_kE_normal.png" TargetMode="External" /><Relationship Id="rId288" Type="http://schemas.openxmlformats.org/officeDocument/2006/relationships/hyperlink" Target="http://pbs.twimg.com/profile_images/707234049144840195/oOSySzdy_normal.jpg" TargetMode="External" /><Relationship Id="rId289" Type="http://schemas.openxmlformats.org/officeDocument/2006/relationships/hyperlink" Target="http://pbs.twimg.com/profile_images/1106198763473944577/9-Ws7_kE_normal.png" TargetMode="External" /><Relationship Id="rId290" Type="http://schemas.openxmlformats.org/officeDocument/2006/relationships/hyperlink" Target="http://pbs.twimg.com/profile_images/1106198763473944577/9-Ws7_kE_normal.png" TargetMode="External" /><Relationship Id="rId291" Type="http://schemas.openxmlformats.org/officeDocument/2006/relationships/hyperlink" Target="http://pbs.twimg.com/profile_images/1106198763473944577/9-Ws7_kE_normal.png" TargetMode="External" /><Relationship Id="rId292" Type="http://schemas.openxmlformats.org/officeDocument/2006/relationships/hyperlink" Target="http://pbs.twimg.com/profile_images/1106198763473944577/9-Ws7_kE_normal.png" TargetMode="External" /><Relationship Id="rId293" Type="http://schemas.openxmlformats.org/officeDocument/2006/relationships/hyperlink" Target="http://pbs.twimg.com/profile_images/849132774661308416/pa2Uplq1_normal.jpg" TargetMode="External" /><Relationship Id="rId294" Type="http://schemas.openxmlformats.org/officeDocument/2006/relationships/hyperlink" Target="http://pbs.twimg.com/profile_images/1047122314276614144/XdsZ7BKr_normal.jpg" TargetMode="External" /><Relationship Id="rId295" Type="http://schemas.openxmlformats.org/officeDocument/2006/relationships/hyperlink" Target="http://pbs.twimg.com/profile_images/1047122314276614144/XdsZ7BKr_normal.jpg" TargetMode="External" /><Relationship Id="rId296" Type="http://schemas.openxmlformats.org/officeDocument/2006/relationships/hyperlink" Target="http://pbs.twimg.com/profile_images/1047122314276614144/XdsZ7BKr_normal.jpg" TargetMode="External" /><Relationship Id="rId297" Type="http://schemas.openxmlformats.org/officeDocument/2006/relationships/hyperlink" Target="http://pbs.twimg.com/profile_images/707234049144840195/oOSySzdy_normal.jpg" TargetMode="External" /><Relationship Id="rId298" Type="http://schemas.openxmlformats.org/officeDocument/2006/relationships/hyperlink" Target="http://pbs.twimg.com/profile_images/707234049144840195/oOSySzdy_normal.jpg" TargetMode="External" /><Relationship Id="rId299" Type="http://schemas.openxmlformats.org/officeDocument/2006/relationships/hyperlink" Target="http://pbs.twimg.com/profile_images/707234049144840195/oOSySzdy_normal.jpg" TargetMode="External" /><Relationship Id="rId300" Type="http://schemas.openxmlformats.org/officeDocument/2006/relationships/hyperlink" Target="http://pbs.twimg.com/profile_images/707234049144840195/oOSySzdy_normal.jpg" TargetMode="External" /><Relationship Id="rId301" Type="http://schemas.openxmlformats.org/officeDocument/2006/relationships/hyperlink" Target="http://pbs.twimg.com/profile_images/707234049144840195/oOSySzdy_normal.jpg" TargetMode="External" /><Relationship Id="rId302" Type="http://schemas.openxmlformats.org/officeDocument/2006/relationships/hyperlink" Target="http://pbs.twimg.com/profile_images/707234049144840195/oOSySzdy_normal.jpg" TargetMode="External" /><Relationship Id="rId303" Type="http://schemas.openxmlformats.org/officeDocument/2006/relationships/hyperlink" Target="http://pbs.twimg.com/profile_images/707234049144840195/oOSySzdy_normal.jpg" TargetMode="External" /><Relationship Id="rId304" Type="http://schemas.openxmlformats.org/officeDocument/2006/relationships/hyperlink" Target="http://pbs.twimg.com/profile_images/707234049144840195/oOSySzdy_normal.jpg" TargetMode="External" /><Relationship Id="rId305" Type="http://schemas.openxmlformats.org/officeDocument/2006/relationships/hyperlink" Target="http://pbs.twimg.com/profile_images/707234049144840195/oOSySzdy_normal.jpg" TargetMode="External" /><Relationship Id="rId306" Type="http://schemas.openxmlformats.org/officeDocument/2006/relationships/hyperlink" Target="http://pbs.twimg.com/profile_images/707234049144840195/oOSySzdy_normal.jpg" TargetMode="External" /><Relationship Id="rId307" Type="http://schemas.openxmlformats.org/officeDocument/2006/relationships/hyperlink" Target="http://pbs.twimg.com/profile_images/707234049144840195/oOSySzdy_normal.jpg" TargetMode="External" /><Relationship Id="rId308" Type="http://schemas.openxmlformats.org/officeDocument/2006/relationships/hyperlink" Target="http://pbs.twimg.com/profile_images/707234049144840195/oOSySzdy_normal.jpg" TargetMode="External" /><Relationship Id="rId309" Type="http://schemas.openxmlformats.org/officeDocument/2006/relationships/hyperlink" Target="http://pbs.twimg.com/profile_images/707234049144840195/oOSySzdy_normal.jpg" TargetMode="External" /><Relationship Id="rId310" Type="http://schemas.openxmlformats.org/officeDocument/2006/relationships/hyperlink" Target="http://pbs.twimg.com/profile_images/707234049144840195/oOSySzdy_normal.jpg" TargetMode="External" /><Relationship Id="rId311" Type="http://schemas.openxmlformats.org/officeDocument/2006/relationships/hyperlink" Target="http://pbs.twimg.com/profile_images/707234049144840195/oOSySzdy_normal.jpg" TargetMode="External" /><Relationship Id="rId312" Type="http://schemas.openxmlformats.org/officeDocument/2006/relationships/hyperlink" Target="http://pbs.twimg.com/profile_images/707234049144840195/oOSySzdy_normal.jpg" TargetMode="External" /><Relationship Id="rId313" Type="http://schemas.openxmlformats.org/officeDocument/2006/relationships/hyperlink" Target="http://pbs.twimg.com/profile_images/753894560108011520/7h68mawt_normal.jpg" TargetMode="External" /><Relationship Id="rId314" Type="http://schemas.openxmlformats.org/officeDocument/2006/relationships/hyperlink" Target="http://pbs.twimg.com/profile_images/849132774661308416/pa2Uplq1_normal.jpg" TargetMode="External" /><Relationship Id="rId315" Type="http://schemas.openxmlformats.org/officeDocument/2006/relationships/hyperlink" Target="http://pbs.twimg.com/profile_images/1047122314276614144/XdsZ7BKr_normal.jpg" TargetMode="External" /><Relationship Id="rId316" Type="http://schemas.openxmlformats.org/officeDocument/2006/relationships/hyperlink" Target="http://pbs.twimg.com/profile_images/1047122314276614144/XdsZ7BKr_normal.jpg" TargetMode="External" /><Relationship Id="rId317" Type="http://schemas.openxmlformats.org/officeDocument/2006/relationships/hyperlink" Target="http://pbs.twimg.com/profile_images/1047122314276614144/XdsZ7BKr_normal.jpg" TargetMode="External" /><Relationship Id="rId318" Type="http://schemas.openxmlformats.org/officeDocument/2006/relationships/hyperlink" Target="http://pbs.twimg.com/profile_images/1047122314276614144/XdsZ7BKr_normal.jpg" TargetMode="External" /><Relationship Id="rId319" Type="http://schemas.openxmlformats.org/officeDocument/2006/relationships/hyperlink" Target="http://pbs.twimg.com/profile_images/1047122314276614144/XdsZ7BKr_normal.jpg" TargetMode="External" /><Relationship Id="rId320" Type="http://schemas.openxmlformats.org/officeDocument/2006/relationships/hyperlink" Target="http://pbs.twimg.com/profile_images/1047122314276614144/XdsZ7BKr_normal.jpg" TargetMode="External" /><Relationship Id="rId321" Type="http://schemas.openxmlformats.org/officeDocument/2006/relationships/hyperlink" Target="http://pbs.twimg.com/profile_images/1047122314276614144/XdsZ7BKr_normal.jpg" TargetMode="External" /><Relationship Id="rId322" Type="http://schemas.openxmlformats.org/officeDocument/2006/relationships/hyperlink" Target="http://pbs.twimg.com/profile_images/1047122314276614144/XdsZ7BKr_normal.jpg" TargetMode="External" /><Relationship Id="rId323" Type="http://schemas.openxmlformats.org/officeDocument/2006/relationships/hyperlink" Target="http://pbs.twimg.com/profile_images/1047122314276614144/XdsZ7BKr_normal.jpg" TargetMode="External" /><Relationship Id="rId324" Type="http://schemas.openxmlformats.org/officeDocument/2006/relationships/hyperlink" Target="http://pbs.twimg.com/profile_images/753894560108011520/7h68mawt_normal.jpg" TargetMode="External" /><Relationship Id="rId325" Type="http://schemas.openxmlformats.org/officeDocument/2006/relationships/hyperlink" Target="http://pbs.twimg.com/profile_images/849132774661308416/pa2Uplq1_normal.jpg" TargetMode="External" /><Relationship Id="rId326" Type="http://schemas.openxmlformats.org/officeDocument/2006/relationships/hyperlink" Target="http://pbs.twimg.com/profile_images/753894560108011520/7h68mawt_normal.jpg" TargetMode="External" /><Relationship Id="rId327" Type="http://schemas.openxmlformats.org/officeDocument/2006/relationships/hyperlink" Target="http://pbs.twimg.com/profile_images/849132774661308416/pa2Uplq1_normal.jpg" TargetMode="External" /><Relationship Id="rId328" Type="http://schemas.openxmlformats.org/officeDocument/2006/relationships/hyperlink" Target="https://pbs.twimg.com/media/D13MxOvW0AUyaZl.jpg" TargetMode="External" /><Relationship Id="rId329" Type="http://schemas.openxmlformats.org/officeDocument/2006/relationships/hyperlink" Target="http://pbs.twimg.com/profile_images/753894560108011520/7h68mawt_normal.jpg" TargetMode="External" /><Relationship Id="rId330" Type="http://schemas.openxmlformats.org/officeDocument/2006/relationships/hyperlink" Target="http://pbs.twimg.com/profile_images/849132774661308416/pa2Uplq1_normal.jpg" TargetMode="External" /><Relationship Id="rId331" Type="http://schemas.openxmlformats.org/officeDocument/2006/relationships/hyperlink" Target="http://pbs.twimg.com/profile_images/753894560108011520/7h68mawt_normal.jpg" TargetMode="External" /><Relationship Id="rId332" Type="http://schemas.openxmlformats.org/officeDocument/2006/relationships/hyperlink" Target="http://pbs.twimg.com/profile_images/849132774661308416/pa2Uplq1_normal.jpg" TargetMode="External" /><Relationship Id="rId333" Type="http://schemas.openxmlformats.org/officeDocument/2006/relationships/hyperlink" Target="http://pbs.twimg.com/profile_images/753894560108011520/7h68mawt_normal.jpg" TargetMode="External" /><Relationship Id="rId334" Type="http://schemas.openxmlformats.org/officeDocument/2006/relationships/hyperlink" Target="http://pbs.twimg.com/profile_images/439001186385944576/mrtJJX5d_normal.png" TargetMode="External" /><Relationship Id="rId335" Type="http://schemas.openxmlformats.org/officeDocument/2006/relationships/hyperlink" Target="http://pbs.twimg.com/profile_images/776813473657450497/7KHzfkD-_normal.jpg" TargetMode="External" /><Relationship Id="rId336" Type="http://schemas.openxmlformats.org/officeDocument/2006/relationships/hyperlink" Target="http://pbs.twimg.com/profile_images/427166208928907264/oan4qVOF_normal.jpeg" TargetMode="External" /><Relationship Id="rId337" Type="http://schemas.openxmlformats.org/officeDocument/2006/relationships/hyperlink" Target="http://pbs.twimg.com/profile_images/753894560108011520/7h68mawt_normal.jpg" TargetMode="External" /><Relationship Id="rId338" Type="http://schemas.openxmlformats.org/officeDocument/2006/relationships/hyperlink" Target="http://pbs.twimg.com/profile_images/811626867803455488/HfJAYECJ_normal.jpg" TargetMode="External" /><Relationship Id="rId339" Type="http://schemas.openxmlformats.org/officeDocument/2006/relationships/hyperlink" Target="http://pbs.twimg.com/profile_images/1110499285018251264/APvH2Fj6_normal.png" TargetMode="External" /><Relationship Id="rId340" Type="http://schemas.openxmlformats.org/officeDocument/2006/relationships/hyperlink" Target="http://pbs.twimg.com/profile_images/1110499285018251264/APvH2Fj6_normal.png" TargetMode="External" /><Relationship Id="rId341" Type="http://schemas.openxmlformats.org/officeDocument/2006/relationships/hyperlink" Target="http://pbs.twimg.com/profile_images/1110499285018251264/APvH2Fj6_normal.png" TargetMode="External" /><Relationship Id="rId342" Type="http://schemas.openxmlformats.org/officeDocument/2006/relationships/hyperlink" Target="https://twitter.com/#!/futurefocusedg1/status/1091448145958064128" TargetMode="External" /><Relationship Id="rId343" Type="http://schemas.openxmlformats.org/officeDocument/2006/relationships/hyperlink" Target="https://twitter.com/#!/futurefocusedg1/status/1091448145958064128" TargetMode="External" /><Relationship Id="rId344" Type="http://schemas.openxmlformats.org/officeDocument/2006/relationships/hyperlink" Target="https://twitter.com/#!/futurefocusedg1/status/1091448145958064128" TargetMode="External" /><Relationship Id="rId345" Type="http://schemas.openxmlformats.org/officeDocument/2006/relationships/hyperlink" Target="https://twitter.com/#!/futurefocusedg1/status/1091448145958064128" TargetMode="External" /><Relationship Id="rId346" Type="http://schemas.openxmlformats.org/officeDocument/2006/relationships/hyperlink" Target="https://twitter.com/#!/futurefocusedg1/status/1091448145958064128" TargetMode="External" /><Relationship Id="rId347" Type="http://schemas.openxmlformats.org/officeDocument/2006/relationships/hyperlink" Target="https://twitter.com/#!/futurefocusedg1/status/1091448145958064128" TargetMode="External" /><Relationship Id="rId348" Type="http://schemas.openxmlformats.org/officeDocument/2006/relationships/hyperlink" Target="https://twitter.com/#!/futurefocusedg1/status/1091448145958064128" TargetMode="External" /><Relationship Id="rId349" Type="http://schemas.openxmlformats.org/officeDocument/2006/relationships/hyperlink" Target="https://twitter.com/#!/uoncomputing/status/1091449729102286855" TargetMode="External" /><Relationship Id="rId350" Type="http://schemas.openxmlformats.org/officeDocument/2006/relationships/hyperlink" Target="https://twitter.com/#!/uoncomputing/status/1091449729102286855" TargetMode="External" /><Relationship Id="rId351" Type="http://schemas.openxmlformats.org/officeDocument/2006/relationships/hyperlink" Target="https://twitter.com/#!/uoncomputing/status/1091449729102286855" TargetMode="External" /><Relationship Id="rId352" Type="http://schemas.openxmlformats.org/officeDocument/2006/relationships/hyperlink" Target="https://twitter.com/#!/uoncomputing/status/1091449729102286855" TargetMode="External" /><Relationship Id="rId353" Type="http://schemas.openxmlformats.org/officeDocument/2006/relationships/hyperlink" Target="https://twitter.com/#!/uoncomputing/status/1091449729102286855" TargetMode="External" /><Relationship Id="rId354" Type="http://schemas.openxmlformats.org/officeDocument/2006/relationships/hyperlink" Target="https://twitter.com/#!/uoncomputing/status/1091449729102286855" TargetMode="External" /><Relationship Id="rId355" Type="http://schemas.openxmlformats.org/officeDocument/2006/relationships/hyperlink" Target="https://twitter.com/#!/uoncomputing/status/1091449729102286855" TargetMode="External" /><Relationship Id="rId356" Type="http://schemas.openxmlformats.org/officeDocument/2006/relationships/hyperlink" Target="https://twitter.com/#!/nodexl/status/1089150697814126593" TargetMode="External" /><Relationship Id="rId357" Type="http://schemas.openxmlformats.org/officeDocument/2006/relationships/hyperlink" Target="https://twitter.com/#!/marc_smith/status/1091705373390561280" TargetMode="External" /><Relationship Id="rId358" Type="http://schemas.openxmlformats.org/officeDocument/2006/relationships/hyperlink" Target="https://twitter.com/#!/khattiy74899201/status/1095858414863839232" TargetMode="External" /><Relationship Id="rId359" Type="http://schemas.openxmlformats.org/officeDocument/2006/relationships/hyperlink" Target="https://twitter.com/#!/khattiy74899201/status/1095858414863839232" TargetMode="External" /><Relationship Id="rId360" Type="http://schemas.openxmlformats.org/officeDocument/2006/relationships/hyperlink" Target="https://twitter.com/#!/khattiy74899201/status/1095858414863839232" TargetMode="External" /><Relationship Id="rId361" Type="http://schemas.openxmlformats.org/officeDocument/2006/relationships/hyperlink" Target="https://twitter.com/#!/khattiy74899201/status/1095858414863839232" TargetMode="External" /><Relationship Id="rId362" Type="http://schemas.openxmlformats.org/officeDocument/2006/relationships/hyperlink" Target="https://twitter.com/#!/khattiy74899201/status/1095858414863839232" TargetMode="External" /><Relationship Id="rId363" Type="http://schemas.openxmlformats.org/officeDocument/2006/relationships/hyperlink" Target="https://twitter.com/#!/khattiy74899201/status/1095858414863839232" TargetMode="External" /><Relationship Id="rId364" Type="http://schemas.openxmlformats.org/officeDocument/2006/relationships/hyperlink" Target="https://twitter.com/#!/khattiy74899201/status/1095858414863839232" TargetMode="External" /><Relationship Id="rId365" Type="http://schemas.openxmlformats.org/officeDocument/2006/relationships/hyperlink" Target="https://twitter.com/#!/smr_foundation/status/1096765521096110081" TargetMode="External" /><Relationship Id="rId366" Type="http://schemas.openxmlformats.org/officeDocument/2006/relationships/hyperlink" Target="https://twitter.com/#!/nodexl/status/1089150697814126593" TargetMode="External" /><Relationship Id="rId367" Type="http://schemas.openxmlformats.org/officeDocument/2006/relationships/hyperlink" Target="https://twitter.com/#!/marc_smith/status/1091705373390561280" TargetMode="External" /><Relationship Id="rId368" Type="http://schemas.openxmlformats.org/officeDocument/2006/relationships/hyperlink" Target="https://twitter.com/#!/smr_foundation/status/1096765521096110081" TargetMode="External" /><Relationship Id="rId369" Type="http://schemas.openxmlformats.org/officeDocument/2006/relationships/hyperlink" Target="https://twitter.com/#!/scalarhumanity/status/1096765912907161600" TargetMode="External" /><Relationship Id="rId370" Type="http://schemas.openxmlformats.org/officeDocument/2006/relationships/hyperlink" Target="https://twitter.com/#!/scalarhumanity/status/1096765912907161600" TargetMode="External" /><Relationship Id="rId371" Type="http://schemas.openxmlformats.org/officeDocument/2006/relationships/hyperlink" Target="https://twitter.com/#!/scalarhumanity/status/1096765912907161600" TargetMode="External" /><Relationship Id="rId372" Type="http://schemas.openxmlformats.org/officeDocument/2006/relationships/hyperlink" Target="https://twitter.com/#!/scalarhumanity/status/1096765912907161600" TargetMode="External" /><Relationship Id="rId373" Type="http://schemas.openxmlformats.org/officeDocument/2006/relationships/hyperlink" Target="https://twitter.com/#!/scalarhumanity/status/1096765912907161600" TargetMode="External" /><Relationship Id="rId374" Type="http://schemas.openxmlformats.org/officeDocument/2006/relationships/hyperlink" Target="https://twitter.com/#!/scalarhumanity/status/1096765912907161600" TargetMode="External" /><Relationship Id="rId375" Type="http://schemas.openxmlformats.org/officeDocument/2006/relationships/hyperlink" Target="https://twitter.com/#!/scalarhumanity/status/1096765912907161600" TargetMode="External" /><Relationship Id="rId376" Type="http://schemas.openxmlformats.org/officeDocument/2006/relationships/hyperlink" Target="https://twitter.com/#!/nomadwarmachine/status/1095790380208005121" TargetMode="External" /><Relationship Id="rId377" Type="http://schemas.openxmlformats.org/officeDocument/2006/relationships/hyperlink" Target="https://twitter.com/#!/nomadwarmachine/status/1095790380208005121" TargetMode="External" /><Relationship Id="rId378" Type="http://schemas.openxmlformats.org/officeDocument/2006/relationships/hyperlink" Target="https://twitter.com/#!/nomadwarmachine/status/1095790380208005121" TargetMode="External" /><Relationship Id="rId379" Type="http://schemas.openxmlformats.org/officeDocument/2006/relationships/hyperlink" Target="https://twitter.com/#!/nomadwarmachine/status/1095790380208005121" TargetMode="External" /><Relationship Id="rId380" Type="http://schemas.openxmlformats.org/officeDocument/2006/relationships/hyperlink" Target="https://twitter.com/#!/nomadwarmachine/status/1095790380208005121" TargetMode="External" /><Relationship Id="rId381" Type="http://schemas.openxmlformats.org/officeDocument/2006/relationships/hyperlink" Target="https://twitter.com/#!/solsticecetl/status/1096866380828295168" TargetMode="External" /><Relationship Id="rId382" Type="http://schemas.openxmlformats.org/officeDocument/2006/relationships/hyperlink" Target="https://twitter.com/#!/solsticecetl/status/1096866380828295168" TargetMode="External" /><Relationship Id="rId383" Type="http://schemas.openxmlformats.org/officeDocument/2006/relationships/hyperlink" Target="https://twitter.com/#!/solsticecetl/status/1096866380828295168" TargetMode="External" /><Relationship Id="rId384" Type="http://schemas.openxmlformats.org/officeDocument/2006/relationships/hyperlink" Target="https://twitter.com/#!/solsticecetl/status/1096866380828295168" TargetMode="External" /><Relationship Id="rId385" Type="http://schemas.openxmlformats.org/officeDocument/2006/relationships/hyperlink" Target="https://twitter.com/#!/solsticecetl/status/1096866380828295168" TargetMode="External" /><Relationship Id="rId386" Type="http://schemas.openxmlformats.org/officeDocument/2006/relationships/hyperlink" Target="https://twitter.com/#!/solsticecetl/status/1096866380828295168" TargetMode="External" /><Relationship Id="rId387" Type="http://schemas.openxmlformats.org/officeDocument/2006/relationships/hyperlink" Target="https://twitter.com/#!/suebecks/status/1107269224379105281" TargetMode="External" /><Relationship Id="rId388" Type="http://schemas.openxmlformats.org/officeDocument/2006/relationships/hyperlink" Target="https://twitter.com/#!/debbieholley1/status/1107270523862552576" TargetMode="External" /><Relationship Id="rId389" Type="http://schemas.openxmlformats.org/officeDocument/2006/relationships/hyperlink" Target="https://twitter.com/#!/debbieholley1/status/1107270523862552576" TargetMode="External" /><Relationship Id="rId390" Type="http://schemas.openxmlformats.org/officeDocument/2006/relationships/hyperlink" Target="https://twitter.com/#!/debbieholley1/status/1107270523862552576" TargetMode="External" /><Relationship Id="rId391" Type="http://schemas.openxmlformats.org/officeDocument/2006/relationships/hyperlink" Target="https://twitter.com/#!/debbieholley1/status/1107270523862552576" TargetMode="External" /><Relationship Id="rId392" Type="http://schemas.openxmlformats.org/officeDocument/2006/relationships/hyperlink" Target="https://twitter.com/#!/lindakkaye/status/1107529289329766400" TargetMode="External" /><Relationship Id="rId393" Type="http://schemas.openxmlformats.org/officeDocument/2006/relationships/hyperlink" Target="https://twitter.com/#!/lindakkaye/status/1107529289329766400" TargetMode="External" /><Relationship Id="rId394" Type="http://schemas.openxmlformats.org/officeDocument/2006/relationships/hyperlink" Target="https://twitter.com/#!/lindakkaye/status/1107529289329766400" TargetMode="External" /><Relationship Id="rId395" Type="http://schemas.openxmlformats.org/officeDocument/2006/relationships/hyperlink" Target="https://twitter.com/#!/lindakkaye/status/1107529289329766400" TargetMode="External" /><Relationship Id="rId396" Type="http://schemas.openxmlformats.org/officeDocument/2006/relationships/hyperlink" Target="https://twitter.com/#!/shu_acdev/status/1107667166030192641" TargetMode="External" /><Relationship Id="rId397" Type="http://schemas.openxmlformats.org/officeDocument/2006/relationships/hyperlink" Target="https://twitter.com/#!/shu_acdev/status/1107667166030192641" TargetMode="External" /><Relationship Id="rId398" Type="http://schemas.openxmlformats.org/officeDocument/2006/relationships/hyperlink" Target="https://twitter.com/#!/shu_acdev/status/1107667166030192641" TargetMode="External" /><Relationship Id="rId399" Type="http://schemas.openxmlformats.org/officeDocument/2006/relationships/hyperlink" Target="https://twitter.com/#!/shu_acdev/status/1107667166030192641" TargetMode="External" /><Relationship Id="rId400" Type="http://schemas.openxmlformats.org/officeDocument/2006/relationships/hyperlink" Target="https://twitter.com/#!/scotthibberson/status/1108303434732703744" TargetMode="External" /><Relationship Id="rId401" Type="http://schemas.openxmlformats.org/officeDocument/2006/relationships/hyperlink" Target="https://twitter.com/#!/nomadwarmachine/status/1095790380208005121" TargetMode="External" /><Relationship Id="rId402" Type="http://schemas.openxmlformats.org/officeDocument/2006/relationships/hyperlink" Target="https://twitter.com/#!/kiusum/status/1095778596227035138" TargetMode="External" /><Relationship Id="rId403" Type="http://schemas.openxmlformats.org/officeDocument/2006/relationships/hyperlink" Target="https://twitter.com/#!/jennylewinjones/status/1108459356964691968" TargetMode="External" /><Relationship Id="rId404" Type="http://schemas.openxmlformats.org/officeDocument/2006/relationships/hyperlink" Target="https://twitter.com/#!/annehole/status/1109200824230658050" TargetMode="External" /><Relationship Id="rId405" Type="http://schemas.openxmlformats.org/officeDocument/2006/relationships/hyperlink" Target="https://twitter.com/#!/acastrillejo/status/1109507687014977542" TargetMode="External" /><Relationship Id="rId406" Type="http://schemas.openxmlformats.org/officeDocument/2006/relationships/hyperlink" Target="https://twitter.com/#!/baaanedict/status/1091398051141509120" TargetMode="External" /><Relationship Id="rId407" Type="http://schemas.openxmlformats.org/officeDocument/2006/relationships/hyperlink" Target="https://twitter.com/#!/baaanedict/status/1091398051141509120" TargetMode="External" /><Relationship Id="rId408" Type="http://schemas.openxmlformats.org/officeDocument/2006/relationships/hyperlink" Target="https://twitter.com/#!/baaanedict/status/1109737596928905216" TargetMode="External" /><Relationship Id="rId409" Type="http://schemas.openxmlformats.org/officeDocument/2006/relationships/hyperlink" Target="https://twitter.com/#!/suebecks/status/1107269224379105281" TargetMode="External" /><Relationship Id="rId410" Type="http://schemas.openxmlformats.org/officeDocument/2006/relationships/hyperlink" Target="https://twitter.com/#!/belld17/status/1110463357012926464" TargetMode="External" /><Relationship Id="rId411" Type="http://schemas.openxmlformats.org/officeDocument/2006/relationships/hyperlink" Target="https://twitter.com/#!/belld17/status/1110463357012926464" TargetMode="External" /><Relationship Id="rId412" Type="http://schemas.openxmlformats.org/officeDocument/2006/relationships/hyperlink" Target="https://twitter.com/#!/warwicklanguage/status/1097885164091441153" TargetMode="External" /><Relationship Id="rId413" Type="http://schemas.openxmlformats.org/officeDocument/2006/relationships/hyperlink" Target="https://twitter.com/#!/warwicklanguage/status/1097887609051889664" TargetMode="External" /><Relationship Id="rId414" Type="http://schemas.openxmlformats.org/officeDocument/2006/relationships/hyperlink" Target="https://twitter.com/#!/warwicklanguage/status/1097885164091441153" TargetMode="External" /><Relationship Id="rId415" Type="http://schemas.openxmlformats.org/officeDocument/2006/relationships/hyperlink" Target="https://twitter.com/#!/warwicklanguage/status/1097887609051889664" TargetMode="External" /><Relationship Id="rId416" Type="http://schemas.openxmlformats.org/officeDocument/2006/relationships/hyperlink" Target="https://twitter.com/#!/s_j_lancaster/status/1110108852735918082" TargetMode="External" /><Relationship Id="rId417" Type="http://schemas.openxmlformats.org/officeDocument/2006/relationships/hyperlink" Target="https://twitter.com/#!/warwicklanguage/status/1110116444946214912" TargetMode="External" /><Relationship Id="rId418" Type="http://schemas.openxmlformats.org/officeDocument/2006/relationships/hyperlink" Target="https://twitter.com/#!/warwicklanguage/status/1113404846563123200" TargetMode="External" /><Relationship Id="rId419" Type="http://schemas.openxmlformats.org/officeDocument/2006/relationships/hyperlink" Target="https://twitter.com/#!/aiaddysonzhang/status/1097514308911607808" TargetMode="External" /><Relationship Id="rId420" Type="http://schemas.openxmlformats.org/officeDocument/2006/relationships/hyperlink" Target="https://twitter.com/#!/sfaulknerpando/status/1091129454980710400" TargetMode="External" /><Relationship Id="rId421" Type="http://schemas.openxmlformats.org/officeDocument/2006/relationships/hyperlink" Target="https://twitter.com/#!/sfaulknerpando/status/1097504112839659521" TargetMode="External" /><Relationship Id="rId422" Type="http://schemas.openxmlformats.org/officeDocument/2006/relationships/hyperlink" Target="https://twitter.com/#!/marc_smith/status/1091705373390561280" TargetMode="External" /><Relationship Id="rId423" Type="http://schemas.openxmlformats.org/officeDocument/2006/relationships/hyperlink" Target="https://twitter.com/#!/marc_smith/status/1091705373390561280" TargetMode="External" /><Relationship Id="rId424" Type="http://schemas.openxmlformats.org/officeDocument/2006/relationships/hyperlink" Target="https://twitter.com/#!/marc_smith/status/1091705373390561280" TargetMode="External" /><Relationship Id="rId425" Type="http://schemas.openxmlformats.org/officeDocument/2006/relationships/hyperlink" Target="https://twitter.com/#!/marc_smith/status/1091705373390561280" TargetMode="External" /><Relationship Id="rId426" Type="http://schemas.openxmlformats.org/officeDocument/2006/relationships/hyperlink" Target="https://twitter.com/#!/marc_smith/status/1091705373390561280" TargetMode="External" /><Relationship Id="rId427" Type="http://schemas.openxmlformats.org/officeDocument/2006/relationships/hyperlink" Target="https://twitter.com/#!/marc_smith/status/1091705373390561280" TargetMode="External" /><Relationship Id="rId428" Type="http://schemas.openxmlformats.org/officeDocument/2006/relationships/hyperlink" Target="https://twitter.com/#!/marc_smith/status/1091705373390561280" TargetMode="External" /><Relationship Id="rId429" Type="http://schemas.openxmlformats.org/officeDocument/2006/relationships/hyperlink" Target="https://twitter.com/#!/marc_smith/status/1091705373390561280" TargetMode="External" /><Relationship Id="rId430" Type="http://schemas.openxmlformats.org/officeDocument/2006/relationships/hyperlink" Target="https://twitter.com/#!/nomadwarmachine/status/1091706174720876544" TargetMode="External" /><Relationship Id="rId431" Type="http://schemas.openxmlformats.org/officeDocument/2006/relationships/hyperlink" Target="https://twitter.com/#!/scottturneruon/status/1091724018745556992" TargetMode="External" /><Relationship Id="rId432" Type="http://schemas.openxmlformats.org/officeDocument/2006/relationships/hyperlink" Target="https://twitter.com/#!/warwicklanguage/status/1097885164091441153" TargetMode="External" /><Relationship Id="rId433" Type="http://schemas.openxmlformats.org/officeDocument/2006/relationships/hyperlink" Target="https://twitter.com/#!/warwicklanguage/status/1097887609051889664" TargetMode="External" /><Relationship Id="rId434" Type="http://schemas.openxmlformats.org/officeDocument/2006/relationships/hyperlink" Target="https://twitter.com/#!/scottturneruon/status/1096795473522974720" TargetMode="External" /><Relationship Id="rId435" Type="http://schemas.openxmlformats.org/officeDocument/2006/relationships/hyperlink" Target="https://twitter.com/#!/scottturneruon/status/1096795473522974720" TargetMode="External" /><Relationship Id="rId436" Type="http://schemas.openxmlformats.org/officeDocument/2006/relationships/hyperlink" Target="https://twitter.com/#!/smr_foundation/status/1096765521096110081" TargetMode="External" /><Relationship Id="rId437" Type="http://schemas.openxmlformats.org/officeDocument/2006/relationships/hyperlink" Target="https://twitter.com/#!/nomadwarmachine/status/1091706174720876544" TargetMode="External" /><Relationship Id="rId438" Type="http://schemas.openxmlformats.org/officeDocument/2006/relationships/hyperlink" Target="https://twitter.com/#!/nomadwarmachine/status/1096771729979072512" TargetMode="External" /><Relationship Id="rId439" Type="http://schemas.openxmlformats.org/officeDocument/2006/relationships/hyperlink" Target="https://twitter.com/#!/scottturneruon/status/1091724018745556992" TargetMode="External" /><Relationship Id="rId440" Type="http://schemas.openxmlformats.org/officeDocument/2006/relationships/hyperlink" Target="https://twitter.com/#!/scottturneruon/status/1096795555131518977" TargetMode="External" /><Relationship Id="rId441" Type="http://schemas.openxmlformats.org/officeDocument/2006/relationships/hyperlink" Target="https://twitter.com/#!/nodexl/status/1089150697814126593" TargetMode="External" /><Relationship Id="rId442" Type="http://schemas.openxmlformats.org/officeDocument/2006/relationships/hyperlink" Target="https://twitter.com/#!/smr_foundation/status/1096765521096110081" TargetMode="External" /><Relationship Id="rId443" Type="http://schemas.openxmlformats.org/officeDocument/2006/relationships/hyperlink" Target="https://twitter.com/#!/nomadwarmachine/status/1096771729979072512" TargetMode="External" /><Relationship Id="rId444" Type="http://schemas.openxmlformats.org/officeDocument/2006/relationships/hyperlink" Target="https://twitter.com/#!/scottturneruon/status/1096795555131518977" TargetMode="External" /><Relationship Id="rId445" Type="http://schemas.openxmlformats.org/officeDocument/2006/relationships/hyperlink" Target="https://twitter.com/#!/smr_foundation/status/1096765521096110081" TargetMode="External" /><Relationship Id="rId446" Type="http://schemas.openxmlformats.org/officeDocument/2006/relationships/hyperlink" Target="https://twitter.com/#!/smr_foundation/status/1096765521096110081" TargetMode="External" /><Relationship Id="rId447" Type="http://schemas.openxmlformats.org/officeDocument/2006/relationships/hyperlink" Target="https://twitter.com/#!/smr_foundation/status/1096765521096110081" TargetMode="External" /><Relationship Id="rId448" Type="http://schemas.openxmlformats.org/officeDocument/2006/relationships/hyperlink" Target="https://twitter.com/#!/smr_foundation/status/1096765521096110081" TargetMode="External" /><Relationship Id="rId449" Type="http://schemas.openxmlformats.org/officeDocument/2006/relationships/hyperlink" Target="https://twitter.com/#!/smr_foundation/status/1096765521096110081" TargetMode="External" /><Relationship Id="rId450" Type="http://schemas.openxmlformats.org/officeDocument/2006/relationships/hyperlink" Target="https://twitter.com/#!/smr_foundation/status/1096765521096110081" TargetMode="External" /><Relationship Id="rId451" Type="http://schemas.openxmlformats.org/officeDocument/2006/relationships/hyperlink" Target="https://twitter.com/#!/nomadwarmachine/status/1096771729979072512" TargetMode="External" /><Relationship Id="rId452" Type="http://schemas.openxmlformats.org/officeDocument/2006/relationships/hyperlink" Target="https://twitter.com/#!/scottturneruon/status/1096795555131518977" TargetMode="External" /><Relationship Id="rId453" Type="http://schemas.openxmlformats.org/officeDocument/2006/relationships/hyperlink" Target="https://twitter.com/#!/socmedhe/status/1096864259152187393" TargetMode="External" /><Relationship Id="rId454" Type="http://schemas.openxmlformats.org/officeDocument/2006/relationships/hyperlink" Target="https://twitter.com/#!/scottturneruon/status/1100821799099617282" TargetMode="External" /><Relationship Id="rId455" Type="http://schemas.openxmlformats.org/officeDocument/2006/relationships/hyperlink" Target="https://twitter.com/#!/socmedhe/status/1096864259152187393" TargetMode="External" /><Relationship Id="rId456" Type="http://schemas.openxmlformats.org/officeDocument/2006/relationships/hyperlink" Target="https://twitter.com/#!/socmedhe/status/1096864259152187393" TargetMode="External" /><Relationship Id="rId457" Type="http://schemas.openxmlformats.org/officeDocument/2006/relationships/hyperlink" Target="https://twitter.com/#!/socmedhe/status/1096864259152187393" TargetMode="External" /><Relationship Id="rId458" Type="http://schemas.openxmlformats.org/officeDocument/2006/relationships/hyperlink" Target="https://twitter.com/#!/socmedhe/status/1096864259152187393" TargetMode="External" /><Relationship Id="rId459" Type="http://schemas.openxmlformats.org/officeDocument/2006/relationships/hyperlink" Target="https://twitter.com/#!/kiusum/status/1095778596227035138" TargetMode="External" /><Relationship Id="rId460" Type="http://schemas.openxmlformats.org/officeDocument/2006/relationships/hyperlink" Target="https://twitter.com/#!/kiusum/status/1108412635337261058" TargetMode="External" /><Relationship Id="rId461" Type="http://schemas.openxmlformats.org/officeDocument/2006/relationships/hyperlink" Target="https://twitter.com/#!/scottturneruon/status/1096795473522974720" TargetMode="External" /><Relationship Id="rId462" Type="http://schemas.openxmlformats.org/officeDocument/2006/relationships/hyperlink" Target="https://twitter.com/#!/scottturneruon/status/1100821799099617282" TargetMode="External" /><Relationship Id="rId463" Type="http://schemas.openxmlformats.org/officeDocument/2006/relationships/hyperlink" Target="https://twitter.com/#!/warwicklanguage/status/1109176170845822977" TargetMode="External" /><Relationship Id="rId464" Type="http://schemas.openxmlformats.org/officeDocument/2006/relationships/hyperlink" Target="https://twitter.com/#!/scottturneruon/status/1096795473522974720" TargetMode="External" /><Relationship Id="rId465" Type="http://schemas.openxmlformats.org/officeDocument/2006/relationships/hyperlink" Target="https://twitter.com/#!/scottturneruon/status/1100821799099617282" TargetMode="External" /><Relationship Id="rId466" Type="http://schemas.openxmlformats.org/officeDocument/2006/relationships/hyperlink" Target="https://twitter.com/#!/suebecks/status/1107269224379105281" TargetMode="External" /><Relationship Id="rId467" Type="http://schemas.openxmlformats.org/officeDocument/2006/relationships/hyperlink" Target="https://twitter.com/#!/scottturneruon/status/1107306894446813184" TargetMode="External" /><Relationship Id="rId468" Type="http://schemas.openxmlformats.org/officeDocument/2006/relationships/hyperlink" Target="https://twitter.com/#!/tutormentorteam/status/1107276202946019328" TargetMode="External" /><Relationship Id="rId469" Type="http://schemas.openxmlformats.org/officeDocument/2006/relationships/hyperlink" Target="https://twitter.com/#!/suebecks/status/1107269224379105281" TargetMode="External" /><Relationship Id="rId470" Type="http://schemas.openxmlformats.org/officeDocument/2006/relationships/hyperlink" Target="https://twitter.com/#!/scottturneruon/status/1107306894446813184" TargetMode="External" /><Relationship Id="rId471" Type="http://schemas.openxmlformats.org/officeDocument/2006/relationships/hyperlink" Target="https://twitter.com/#!/tutormentorteam/status/1107276202946019328" TargetMode="External" /><Relationship Id="rId472" Type="http://schemas.openxmlformats.org/officeDocument/2006/relationships/hyperlink" Target="https://twitter.com/#!/sfaulknerpando/status/1114903966456926208" TargetMode="External" /><Relationship Id="rId473" Type="http://schemas.openxmlformats.org/officeDocument/2006/relationships/hyperlink" Target="https://twitter.com/#!/scottturneruon/status/1114913811897647104" TargetMode="External" /><Relationship Id="rId474" Type="http://schemas.openxmlformats.org/officeDocument/2006/relationships/hyperlink" Target="https://twitter.com/#!/tutormentorteam/status/1114915975009308674" TargetMode="External" /><Relationship Id="rId475" Type="http://schemas.openxmlformats.org/officeDocument/2006/relationships/hyperlink" Target="https://twitter.com/#!/sfaulknerpando/status/1114903966456926208" TargetMode="External" /><Relationship Id="rId476" Type="http://schemas.openxmlformats.org/officeDocument/2006/relationships/hyperlink" Target="https://twitter.com/#!/scottturneruon/status/1114913811897647104" TargetMode="External" /><Relationship Id="rId477" Type="http://schemas.openxmlformats.org/officeDocument/2006/relationships/hyperlink" Target="https://twitter.com/#!/tutormentorteam/status/1114915975009308674" TargetMode="External" /><Relationship Id="rId478" Type="http://schemas.openxmlformats.org/officeDocument/2006/relationships/hyperlink" Target="https://twitter.com/#!/nodexl/status/1089150697814126593" TargetMode="External" /><Relationship Id="rId479" Type="http://schemas.openxmlformats.org/officeDocument/2006/relationships/hyperlink" Target="https://twitter.com/#!/sfaulknerpando/status/1114903966456926208" TargetMode="External" /><Relationship Id="rId480" Type="http://schemas.openxmlformats.org/officeDocument/2006/relationships/hyperlink" Target="https://twitter.com/#!/sfaulknerpando/status/1114903966456926208" TargetMode="External" /><Relationship Id="rId481" Type="http://schemas.openxmlformats.org/officeDocument/2006/relationships/hyperlink" Target="https://twitter.com/#!/sfaulknerpando/status/1114903966456926208" TargetMode="External" /><Relationship Id="rId482" Type="http://schemas.openxmlformats.org/officeDocument/2006/relationships/hyperlink" Target="https://twitter.com/#!/scottturneruon/status/1096795473522974720" TargetMode="External" /><Relationship Id="rId483" Type="http://schemas.openxmlformats.org/officeDocument/2006/relationships/hyperlink" Target="https://twitter.com/#!/scottturneruon/status/1114913811897647104" TargetMode="External" /><Relationship Id="rId484" Type="http://schemas.openxmlformats.org/officeDocument/2006/relationships/hyperlink" Target="https://twitter.com/#!/tutormentorteam/status/1114915975009308674" TargetMode="External" /><Relationship Id="rId485" Type="http://schemas.openxmlformats.org/officeDocument/2006/relationships/hyperlink" Target="https://twitter.com/#!/scottturneruon/status/1114913811897647104" TargetMode="External" /><Relationship Id="rId486" Type="http://schemas.openxmlformats.org/officeDocument/2006/relationships/hyperlink" Target="https://twitter.com/#!/tutormentorteam/status/1107276202946019328" TargetMode="External" /><Relationship Id="rId487" Type="http://schemas.openxmlformats.org/officeDocument/2006/relationships/hyperlink" Target="https://twitter.com/#!/tutormentorteam/status/1107276202946019328" TargetMode="External" /><Relationship Id="rId488" Type="http://schemas.openxmlformats.org/officeDocument/2006/relationships/hyperlink" Target="https://twitter.com/#!/tutormentorteam/status/1114915975009308674" TargetMode="External" /><Relationship Id="rId489" Type="http://schemas.openxmlformats.org/officeDocument/2006/relationships/hyperlink" Target="https://twitter.com/#!/tutormentorteam/status/1114915975009308674" TargetMode="External" /><Relationship Id="rId490" Type="http://schemas.openxmlformats.org/officeDocument/2006/relationships/hyperlink" Target="https://twitter.com/#!/nodexl/status/1089150697814126593" TargetMode="External" /><Relationship Id="rId491" Type="http://schemas.openxmlformats.org/officeDocument/2006/relationships/hyperlink" Target="https://twitter.com/#!/nomadwarmachine/status/1091706174720876544" TargetMode="External" /><Relationship Id="rId492" Type="http://schemas.openxmlformats.org/officeDocument/2006/relationships/hyperlink" Target="https://twitter.com/#!/nomadwarmachine/status/1095790380208005121" TargetMode="External" /><Relationship Id="rId493" Type="http://schemas.openxmlformats.org/officeDocument/2006/relationships/hyperlink" Target="https://twitter.com/#!/nomadwarmachine/status/1096771729979072512" TargetMode="External" /><Relationship Id="rId494" Type="http://schemas.openxmlformats.org/officeDocument/2006/relationships/hyperlink" Target="https://twitter.com/#!/scottturneruon/status/1091724018745556992" TargetMode="External" /><Relationship Id="rId495" Type="http://schemas.openxmlformats.org/officeDocument/2006/relationships/hyperlink" Target="https://twitter.com/#!/scottturneruon/status/1091724018745556992" TargetMode="External" /><Relationship Id="rId496" Type="http://schemas.openxmlformats.org/officeDocument/2006/relationships/hyperlink" Target="https://twitter.com/#!/scottturneruon/status/1091724018745556992" TargetMode="External" /><Relationship Id="rId497" Type="http://schemas.openxmlformats.org/officeDocument/2006/relationships/hyperlink" Target="https://twitter.com/#!/scottturneruon/status/1091724018745556992" TargetMode="External" /><Relationship Id="rId498" Type="http://schemas.openxmlformats.org/officeDocument/2006/relationships/hyperlink" Target="https://twitter.com/#!/scottturneruon/status/1096795473522974720" TargetMode="External" /><Relationship Id="rId499" Type="http://schemas.openxmlformats.org/officeDocument/2006/relationships/hyperlink" Target="https://twitter.com/#!/scottturneruon/status/1096795473522974720" TargetMode="External" /><Relationship Id="rId500" Type="http://schemas.openxmlformats.org/officeDocument/2006/relationships/hyperlink" Target="https://twitter.com/#!/scottturneruon/status/1096795473522974720" TargetMode="External" /><Relationship Id="rId501" Type="http://schemas.openxmlformats.org/officeDocument/2006/relationships/hyperlink" Target="https://twitter.com/#!/scottturneruon/status/1096795473522974720" TargetMode="External" /><Relationship Id="rId502" Type="http://schemas.openxmlformats.org/officeDocument/2006/relationships/hyperlink" Target="https://twitter.com/#!/scottturneruon/status/1096795555131518977" TargetMode="External" /><Relationship Id="rId503" Type="http://schemas.openxmlformats.org/officeDocument/2006/relationships/hyperlink" Target="https://twitter.com/#!/scottturneruon/status/1096795555131518977" TargetMode="External" /><Relationship Id="rId504" Type="http://schemas.openxmlformats.org/officeDocument/2006/relationships/hyperlink" Target="https://twitter.com/#!/scottturneruon/status/1096795555131518977" TargetMode="External" /><Relationship Id="rId505" Type="http://schemas.openxmlformats.org/officeDocument/2006/relationships/hyperlink" Target="https://twitter.com/#!/scottturneruon/status/1100821799099617282" TargetMode="External" /><Relationship Id="rId506" Type="http://schemas.openxmlformats.org/officeDocument/2006/relationships/hyperlink" Target="https://twitter.com/#!/scottturneruon/status/1100821799099617282" TargetMode="External" /><Relationship Id="rId507" Type="http://schemas.openxmlformats.org/officeDocument/2006/relationships/hyperlink" Target="https://twitter.com/#!/scottturneruon/status/1107306894446813184" TargetMode="External" /><Relationship Id="rId508" Type="http://schemas.openxmlformats.org/officeDocument/2006/relationships/hyperlink" Target="https://twitter.com/#!/scottturneruon/status/1107306894446813184" TargetMode="External" /><Relationship Id="rId509" Type="http://schemas.openxmlformats.org/officeDocument/2006/relationships/hyperlink" Target="https://twitter.com/#!/scottturneruon/status/1114913811897647104" TargetMode="External" /><Relationship Id="rId510" Type="http://schemas.openxmlformats.org/officeDocument/2006/relationships/hyperlink" Target="https://twitter.com/#!/leefallin/status/1091463846659796992" TargetMode="External" /><Relationship Id="rId511" Type="http://schemas.openxmlformats.org/officeDocument/2006/relationships/hyperlink" Target="https://twitter.com/#!/nodexl/status/1089150697814126593" TargetMode="External" /><Relationship Id="rId512" Type="http://schemas.openxmlformats.org/officeDocument/2006/relationships/hyperlink" Target="https://twitter.com/#!/nomadwarmachine/status/1091706174720876544" TargetMode="External" /><Relationship Id="rId513" Type="http://schemas.openxmlformats.org/officeDocument/2006/relationships/hyperlink" Target="https://twitter.com/#!/nomadwarmachine/status/1091706174720876544" TargetMode="External" /><Relationship Id="rId514" Type="http://schemas.openxmlformats.org/officeDocument/2006/relationships/hyperlink" Target="https://twitter.com/#!/nomadwarmachine/status/1091706174720876544" TargetMode="External" /><Relationship Id="rId515" Type="http://schemas.openxmlformats.org/officeDocument/2006/relationships/hyperlink" Target="https://twitter.com/#!/nomadwarmachine/status/1091706174720876544" TargetMode="External" /><Relationship Id="rId516" Type="http://schemas.openxmlformats.org/officeDocument/2006/relationships/hyperlink" Target="https://twitter.com/#!/nomadwarmachine/status/1095790380208005121" TargetMode="External" /><Relationship Id="rId517" Type="http://schemas.openxmlformats.org/officeDocument/2006/relationships/hyperlink" Target="https://twitter.com/#!/nomadwarmachine/status/1095790380208005121" TargetMode="External" /><Relationship Id="rId518" Type="http://schemas.openxmlformats.org/officeDocument/2006/relationships/hyperlink" Target="https://twitter.com/#!/nomadwarmachine/status/1096771729979072512" TargetMode="External" /><Relationship Id="rId519" Type="http://schemas.openxmlformats.org/officeDocument/2006/relationships/hyperlink" Target="https://twitter.com/#!/nomadwarmachine/status/1096771729979072512" TargetMode="External" /><Relationship Id="rId520" Type="http://schemas.openxmlformats.org/officeDocument/2006/relationships/hyperlink" Target="https://twitter.com/#!/nomadwarmachine/status/1096771729979072512" TargetMode="External" /><Relationship Id="rId521" Type="http://schemas.openxmlformats.org/officeDocument/2006/relationships/hyperlink" Target="https://twitter.com/#!/leefallin/status/1091463846659796992" TargetMode="External" /><Relationship Id="rId522" Type="http://schemas.openxmlformats.org/officeDocument/2006/relationships/hyperlink" Target="https://twitter.com/#!/nodexl/status/1089150697814126593" TargetMode="External" /><Relationship Id="rId523" Type="http://schemas.openxmlformats.org/officeDocument/2006/relationships/hyperlink" Target="https://twitter.com/#!/leefallin/status/1091463846659796992" TargetMode="External" /><Relationship Id="rId524" Type="http://schemas.openxmlformats.org/officeDocument/2006/relationships/hyperlink" Target="https://twitter.com/#!/nodexl/status/1089150697814126593" TargetMode="External" /><Relationship Id="rId525" Type="http://schemas.openxmlformats.org/officeDocument/2006/relationships/hyperlink" Target="https://twitter.com/#!/suebecks/status/1107269224379105281" TargetMode="External" /><Relationship Id="rId526" Type="http://schemas.openxmlformats.org/officeDocument/2006/relationships/hyperlink" Target="https://twitter.com/#!/leefallin/status/1091463846659796992" TargetMode="External" /><Relationship Id="rId527" Type="http://schemas.openxmlformats.org/officeDocument/2006/relationships/hyperlink" Target="https://twitter.com/#!/nodexl/status/1089150697814126593" TargetMode="External" /><Relationship Id="rId528" Type="http://schemas.openxmlformats.org/officeDocument/2006/relationships/hyperlink" Target="https://twitter.com/#!/leefallin/status/1091463846659796992" TargetMode="External" /><Relationship Id="rId529" Type="http://schemas.openxmlformats.org/officeDocument/2006/relationships/hyperlink" Target="https://twitter.com/#!/nodexl/status/1089150697814126593" TargetMode="External" /><Relationship Id="rId530" Type="http://schemas.openxmlformats.org/officeDocument/2006/relationships/hyperlink" Target="https://twitter.com/#!/leefallin/status/1091463846659796992" TargetMode="External" /><Relationship Id="rId531" Type="http://schemas.openxmlformats.org/officeDocument/2006/relationships/hyperlink" Target="https://twitter.com/#!/a_l_t/status/1118821059879370752" TargetMode="External" /><Relationship Id="rId532" Type="http://schemas.openxmlformats.org/officeDocument/2006/relationships/hyperlink" Target="https://twitter.com/#!/getsetlearning/status/1118821632586526720" TargetMode="External" /><Relationship Id="rId533" Type="http://schemas.openxmlformats.org/officeDocument/2006/relationships/hyperlink" Target="https://twitter.com/#!/gemt/status/1118826998611283968" TargetMode="External" /><Relationship Id="rId534" Type="http://schemas.openxmlformats.org/officeDocument/2006/relationships/hyperlink" Target="https://twitter.com/#!/leefallin/status/1118816513597767680" TargetMode="External" /><Relationship Id="rId535" Type="http://schemas.openxmlformats.org/officeDocument/2006/relationships/hyperlink" Target="https://twitter.com/#!/edubot_he/status/1118829448483229696" TargetMode="External" /><Relationship Id="rId536" Type="http://schemas.openxmlformats.org/officeDocument/2006/relationships/hyperlink" Target="https://twitter.com/#!/pgogy/status/1118916764086231041" TargetMode="External" /><Relationship Id="rId537" Type="http://schemas.openxmlformats.org/officeDocument/2006/relationships/hyperlink" Target="https://twitter.com/#!/pgogy/status/1118916764086231041" TargetMode="External" /><Relationship Id="rId538" Type="http://schemas.openxmlformats.org/officeDocument/2006/relationships/hyperlink" Target="https://twitter.com/#!/pgogy/status/1118916764086231041" TargetMode="External" /><Relationship Id="rId539" Type="http://schemas.openxmlformats.org/officeDocument/2006/relationships/hyperlink" Target="https://api.twitter.com/1.1/geo/id/a409256339a7c6a1.json" TargetMode="External" /><Relationship Id="rId540" Type="http://schemas.openxmlformats.org/officeDocument/2006/relationships/hyperlink" Target="https://api.twitter.com/1.1/geo/id/a409256339a7c6a1.json" TargetMode="External" /><Relationship Id="rId541" Type="http://schemas.openxmlformats.org/officeDocument/2006/relationships/hyperlink" Target="https://api.twitter.com/1.1/geo/id/a409256339a7c6a1.json" TargetMode="External" /><Relationship Id="rId542" Type="http://schemas.openxmlformats.org/officeDocument/2006/relationships/hyperlink" Target="https://api.twitter.com/1.1/geo/id/a409256339a7c6a1.json" TargetMode="External" /><Relationship Id="rId543" Type="http://schemas.openxmlformats.org/officeDocument/2006/relationships/hyperlink" Target="https://api.twitter.com/1.1/geo/id/28af06fbad8384d3.json" TargetMode="External" /><Relationship Id="rId544" Type="http://schemas.openxmlformats.org/officeDocument/2006/relationships/hyperlink" Target="https://api.twitter.com/1.1/geo/id/3d251d43bb82e514.json" TargetMode="External" /><Relationship Id="rId545" Type="http://schemas.openxmlformats.org/officeDocument/2006/relationships/hyperlink" Target="https://api.twitter.com/1.1/geo/id/0e090637ca923926.json" TargetMode="External" /><Relationship Id="rId546" Type="http://schemas.openxmlformats.org/officeDocument/2006/relationships/hyperlink" Target="https://api.twitter.com/1.1/geo/id/a409256339a7c6a1.json" TargetMode="External" /><Relationship Id="rId547" Type="http://schemas.openxmlformats.org/officeDocument/2006/relationships/hyperlink" Target="https://api.twitter.com/1.1/geo/id/a409256339a7c6a1.json" TargetMode="External" /><Relationship Id="rId548" Type="http://schemas.openxmlformats.org/officeDocument/2006/relationships/hyperlink" Target="https://api.twitter.com/1.1/geo/id/a409256339a7c6a1.json" TargetMode="External" /><Relationship Id="rId549" Type="http://schemas.openxmlformats.org/officeDocument/2006/relationships/hyperlink" Target="https://api.twitter.com/1.1/geo/id/a409256339a7c6a1.json" TargetMode="External" /><Relationship Id="rId550" Type="http://schemas.openxmlformats.org/officeDocument/2006/relationships/hyperlink" Target="https://api.twitter.com/1.1/geo/id/a409256339a7c6a1.json" TargetMode="External" /><Relationship Id="rId551" Type="http://schemas.openxmlformats.org/officeDocument/2006/relationships/hyperlink" Target="https://api.twitter.com/1.1/geo/id/a409256339a7c6a1.json" TargetMode="External" /><Relationship Id="rId552" Type="http://schemas.openxmlformats.org/officeDocument/2006/relationships/hyperlink" Target="https://api.twitter.com/1.1/geo/id/a409256339a7c6a1.json" TargetMode="External" /><Relationship Id="rId553" Type="http://schemas.openxmlformats.org/officeDocument/2006/relationships/hyperlink" Target="https://api.twitter.com/1.1/geo/id/a409256339a7c6a1.json" TargetMode="External" /><Relationship Id="rId554" Type="http://schemas.openxmlformats.org/officeDocument/2006/relationships/hyperlink" Target="https://api.twitter.com/1.1/geo/id/a409256339a7c6a1.json" TargetMode="External" /><Relationship Id="rId555" Type="http://schemas.openxmlformats.org/officeDocument/2006/relationships/hyperlink" Target="https://api.twitter.com/1.1/geo/id/a409256339a7c6a1.json" TargetMode="External" /><Relationship Id="rId556" Type="http://schemas.openxmlformats.org/officeDocument/2006/relationships/hyperlink" Target="https://api.twitter.com/1.1/geo/id/a409256339a7c6a1.json" TargetMode="External" /><Relationship Id="rId557" Type="http://schemas.openxmlformats.org/officeDocument/2006/relationships/hyperlink" Target="https://api.twitter.com/1.1/geo/id/a409256339a7c6a1.json" TargetMode="External" /><Relationship Id="rId558" Type="http://schemas.openxmlformats.org/officeDocument/2006/relationships/hyperlink" Target="https://api.twitter.com/1.1/geo/id/a409256339a7c6a1.json" TargetMode="External" /><Relationship Id="rId559" Type="http://schemas.openxmlformats.org/officeDocument/2006/relationships/hyperlink" Target="https://api.twitter.com/1.1/geo/id/a409256339a7c6a1.json" TargetMode="External" /><Relationship Id="rId560" Type="http://schemas.openxmlformats.org/officeDocument/2006/relationships/hyperlink" Target="https://api.twitter.com/1.1/geo/id/a409256339a7c6a1.json" TargetMode="External" /><Relationship Id="rId561" Type="http://schemas.openxmlformats.org/officeDocument/2006/relationships/hyperlink" Target="https://api.twitter.com/1.1/geo/id/a409256339a7c6a1.json" TargetMode="External" /><Relationship Id="rId562" Type="http://schemas.openxmlformats.org/officeDocument/2006/relationships/comments" Target="../comments1.xml" /><Relationship Id="rId563" Type="http://schemas.openxmlformats.org/officeDocument/2006/relationships/vmlDrawing" Target="../drawings/vmlDrawing1.vml" /><Relationship Id="rId564" Type="http://schemas.openxmlformats.org/officeDocument/2006/relationships/table" Target="../tables/table1.xml" /><Relationship Id="rId56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nodexlgraphgallery.org/Pages/Graph.aspx?graphID=183251" TargetMode="External" /><Relationship Id="rId2" Type="http://schemas.openxmlformats.org/officeDocument/2006/relationships/hyperlink" Target="https://nodexlgraphgallery.org/Pages/Graph.aspx?graphID=183251" TargetMode="External" /><Relationship Id="rId3" Type="http://schemas.openxmlformats.org/officeDocument/2006/relationships/hyperlink" Target="https://nodexlgraphgallery.org/Pages/Graph.aspx?graphID=183251" TargetMode="External" /><Relationship Id="rId4" Type="http://schemas.openxmlformats.org/officeDocument/2006/relationships/hyperlink" Target="https://nodexlgraphgallery.org/Pages/Graph.aspx?graphID=185032" TargetMode="External" /><Relationship Id="rId5" Type="http://schemas.openxmlformats.org/officeDocument/2006/relationships/hyperlink" Target="https://nodexlgraphgallery.org/Pages/Graph.aspx?graphID=183251" TargetMode="External" /><Relationship Id="rId6" Type="http://schemas.openxmlformats.org/officeDocument/2006/relationships/hyperlink" Target="https://nodexlgraphgallery.org/Pages/Graph.aspx?graphID=186907" TargetMode="External" /><Relationship Id="rId7" Type="http://schemas.openxmlformats.org/officeDocument/2006/relationships/hyperlink" Target="https://nodexlgraphgallery.org/Pages/Graph.aspx?graphID=186907" TargetMode="External" /><Relationship Id="rId8" Type="http://schemas.openxmlformats.org/officeDocument/2006/relationships/hyperlink" Target="https://twitter.com/i/web/status/1095790380208005121" TargetMode="External" /><Relationship Id="rId9" Type="http://schemas.openxmlformats.org/officeDocument/2006/relationships/hyperlink" Target="https://nodexlgraphgallery.org/Pages/Graph.aspx?graphID=186908" TargetMode="External" /><Relationship Id="rId10" Type="http://schemas.openxmlformats.org/officeDocument/2006/relationships/hyperlink" Target="https://twitter.com/i/web/status/1108303434732703744" TargetMode="External" /><Relationship Id="rId11" Type="http://schemas.openxmlformats.org/officeDocument/2006/relationships/hyperlink" Target="https://twitter.com/LTHEchat/status/1095777630471757824" TargetMode="External" /><Relationship Id="rId12" Type="http://schemas.openxmlformats.org/officeDocument/2006/relationships/hyperlink" Target="https://twitter.com/drreznicek/status/1108703378639650816" TargetMode="External" /><Relationship Id="rId13" Type="http://schemas.openxmlformats.org/officeDocument/2006/relationships/hyperlink" Target="https://twitter.com/drreznicek/status/1108703378639650816" TargetMode="External" /><Relationship Id="rId14" Type="http://schemas.openxmlformats.org/officeDocument/2006/relationships/hyperlink" Target="https://twitter.com/drreznicek/status/1108703378639650816" TargetMode="External" /><Relationship Id="rId15" Type="http://schemas.openxmlformats.org/officeDocument/2006/relationships/hyperlink" Target="https://twitter.com/i/web/status/1091129454980710400" TargetMode="External" /><Relationship Id="rId16" Type="http://schemas.openxmlformats.org/officeDocument/2006/relationships/hyperlink" Target="https://twitter.com/aiaddysonzhang/status/1097482543874551808" TargetMode="External" /><Relationship Id="rId17" Type="http://schemas.openxmlformats.org/officeDocument/2006/relationships/hyperlink" Target="https://nodexlgraphgallery.org/Pages/Graph.aspx?graphID=185032" TargetMode="External" /><Relationship Id="rId18" Type="http://schemas.openxmlformats.org/officeDocument/2006/relationships/hyperlink" Target="https://nodexlgraphgallery.org/Pages/Graph.aspx?graphID=185032" TargetMode="External" /><Relationship Id="rId19" Type="http://schemas.openxmlformats.org/officeDocument/2006/relationships/hyperlink" Target="https://nodexlgraphgallery.org/Pages/Graph.aspx?graphID=186908" TargetMode="External" /><Relationship Id="rId20" Type="http://schemas.openxmlformats.org/officeDocument/2006/relationships/hyperlink" Target="https://nodexlgraphgallery.org/Pages/Graph.aspx?graphID=186907" TargetMode="External" /><Relationship Id="rId21" Type="http://schemas.openxmlformats.org/officeDocument/2006/relationships/hyperlink" Target="https://nodexlgraphgallery.org/Pages/Graph.aspx?graphID=186907" TargetMode="External" /><Relationship Id="rId22" Type="http://schemas.openxmlformats.org/officeDocument/2006/relationships/hyperlink" Target="https://nodexlgraphgallery.org/Pages/Graph.aspx?graphID=186908" TargetMode="External" /><Relationship Id="rId23" Type="http://schemas.openxmlformats.org/officeDocument/2006/relationships/hyperlink" Target="https://nodexlgraphgallery.org/Pages/Graph.aspx?graphID=186908" TargetMode="External" /><Relationship Id="rId24" Type="http://schemas.openxmlformats.org/officeDocument/2006/relationships/hyperlink" Target="https://twitter.com/suebecks/status/1107269224379105281" TargetMode="External" /><Relationship Id="rId25" Type="http://schemas.openxmlformats.org/officeDocument/2006/relationships/hyperlink" Target="https://nodexlgraphgallery.org/Pages/Graph.aspx?graphID=183251" TargetMode="External" /><Relationship Id="rId26" Type="http://schemas.openxmlformats.org/officeDocument/2006/relationships/hyperlink" Target="https://twitter.com/i/web/status/1118821632586526720" TargetMode="External" /><Relationship Id="rId27" Type="http://schemas.openxmlformats.org/officeDocument/2006/relationships/hyperlink" Target="https://twitter.com/i/web/status/1118816513597767680" TargetMode="External" /><Relationship Id="rId28" Type="http://schemas.openxmlformats.org/officeDocument/2006/relationships/hyperlink" Target="https://pbs.twimg.com/media/D13MxOvW0AUyaZl.jpg" TargetMode="External" /><Relationship Id="rId29" Type="http://schemas.openxmlformats.org/officeDocument/2006/relationships/hyperlink" Target="https://pbs.twimg.com/media/Dzx6vinW0AAFhhr.jpg" TargetMode="External" /><Relationship Id="rId30" Type="http://schemas.openxmlformats.org/officeDocument/2006/relationships/hyperlink" Target="https://pbs.twimg.com/media/D3ObzO4WsAA0yOM.jpg" TargetMode="External" /><Relationship Id="rId31" Type="http://schemas.openxmlformats.org/officeDocument/2006/relationships/hyperlink" Target="http://pbs.twimg.com/profile_images/1028300264846098432/M51rTf8m_normal.jpg" TargetMode="External" /><Relationship Id="rId32" Type="http://schemas.openxmlformats.org/officeDocument/2006/relationships/hyperlink" Target="http://pbs.twimg.com/profile_images/1850681547/course_wordle_normal.PNG" TargetMode="External" /><Relationship Id="rId33" Type="http://schemas.openxmlformats.org/officeDocument/2006/relationships/hyperlink" Target="http://pbs.twimg.com/profile_images/849132774661308416/pa2Uplq1_normal.jpg" TargetMode="External" /><Relationship Id="rId34" Type="http://schemas.openxmlformats.org/officeDocument/2006/relationships/hyperlink" Target="http://pbs.twimg.com/profile_images/943596894831255552/cMOzkc5i_normal.jpg" TargetMode="External" /><Relationship Id="rId35" Type="http://schemas.openxmlformats.org/officeDocument/2006/relationships/hyperlink" Target="http://pbs.twimg.com/profile_images/1036847807322185728/iOgzhLd9_normal.jpg" TargetMode="External" /><Relationship Id="rId36" Type="http://schemas.openxmlformats.org/officeDocument/2006/relationships/hyperlink" Target="http://pbs.twimg.com/profile_images/849133030237061120/6hUrNP0a_normal.jpg" TargetMode="External" /><Relationship Id="rId37" Type="http://schemas.openxmlformats.org/officeDocument/2006/relationships/hyperlink" Target="http://pbs.twimg.com/profile_images/851863204951142400/QI35SGUJ_normal.jpg" TargetMode="External" /><Relationship Id="rId38" Type="http://schemas.openxmlformats.org/officeDocument/2006/relationships/hyperlink" Target="http://pbs.twimg.com/profile_images/1047122314276614144/XdsZ7BKr_normal.jpg" TargetMode="External" /><Relationship Id="rId39" Type="http://schemas.openxmlformats.org/officeDocument/2006/relationships/hyperlink" Target="http://pbs.twimg.com/profile_images/444719379/SolsticeLogo_normal.jpg" TargetMode="External" /><Relationship Id="rId40" Type="http://schemas.openxmlformats.org/officeDocument/2006/relationships/hyperlink" Target="https://pbs.twimg.com/media/D13MxOvW0AUyaZl.jpg" TargetMode="External" /><Relationship Id="rId41" Type="http://schemas.openxmlformats.org/officeDocument/2006/relationships/hyperlink" Target="http://pbs.twimg.com/profile_images/1114516058977853440/WchNc7yZ_normal.png" TargetMode="External" /><Relationship Id="rId42" Type="http://schemas.openxmlformats.org/officeDocument/2006/relationships/hyperlink" Target="http://pbs.twimg.com/profile_images/1030732811525922816/OSl9xEhH_normal.jpg" TargetMode="External" /><Relationship Id="rId43" Type="http://schemas.openxmlformats.org/officeDocument/2006/relationships/hyperlink" Target="http://pbs.twimg.com/profile_images/793472605516881921/5hAJ9_Up_normal.jpg" TargetMode="External" /><Relationship Id="rId44" Type="http://schemas.openxmlformats.org/officeDocument/2006/relationships/hyperlink" Target="http://pbs.twimg.com/profile_images/848489599542362112/h7lhcTCy_normal.jpg" TargetMode="External" /><Relationship Id="rId45" Type="http://schemas.openxmlformats.org/officeDocument/2006/relationships/hyperlink" Target="http://pbs.twimg.com/profile_images/915596670959783936/8Hysdkh__normal.jpg" TargetMode="External" /><Relationship Id="rId46" Type="http://schemas.openxmlformats.org/officeDocument/2006/relationships/hyperlink" Target="http://pbs.twimg.com/profile_images/607122981320572928/dVXhLEtC_normal.jpg" TargetMode="External" /><Relationship Id="rId47" Type="http://schemas.openxmlformats.org/officeDocument/2006/relationships/hyperlink" Target="http://pbs.twimg.com/profile_images/1118807761180033024/D4GyUIba_normal.png" TargetMode="External" /><Relationship Id="rId48" Type="http://schemas.openxmlformats.org/officeDocument/2006/relationships/hyperlink" Target="http://pbs.twimg.com/profile_images/742613993525776384/iQ6sOplh_normal.jpg" TargetMode="External" /><Relationship Id="rId49" Type="http://schemas.openxmlformats.org/officeDocument/2006/relationships/hyperlink" Target="http://pbs.twimg.com/profile_images/987430781655109632/8RyhQqng_normal.jpg" TargetMode="External" /><Relationship Id="rId50" Type="http://schemas.openxmlformats.org/officeDocument/2006/relationships/hyperlink" Target="http://pbs.twimg.com/profile_images/987430781655109632/8RyhQqng_normal.jpg" TargetMode="External" /><Relationship Id="rId51" Type="http://schemas.openxmlformats.org/officeDocument/2006/relationships/hyperlink" Target="http://pbs.twimg.com/profile_images/1103357355784318976/hBegLP4W_normal.png" TargetMode="External" /><Relationship Id="rId52" Type="http://schemas.openxmlformats.org/officeDocument/2006/relationships/hyperlink" Target="http://pbs.twimg.com/profile_images/754956635450200064/iN-luRsi_normal.jpg" TargetMode="External" /><Relationship Id="rId53" Type="http://schemas.openxmlformats.org/officeDocument/2006/relationships/hyperlink" Target="https://pbs.twimg.com/media/Dzx6vinW0AAFhhr.jpg" TargetMode="External" /><Relationship Id="rId54" Type="http://schemas.openxmlformats.org/officeDocument/2006/relationships/hyperlink" Target="http://pbs.twimg.com/profile_images/378800000053679902/d95b82c56b64d2ec493fe9be630663fb_normal.jpeg" TargetMode="External" /><Relationship Id="rId55" Type="http://schemas.openxmlformats.org/officeDocument/2006/relationships/hyperlink" Target="http://pbs.twimg.com/profile_images/754956635450200064/iN-luRsi_normal.jpg" TargetMode="External" /><Relationship Id="rId56" Type="http://schemas.openxmlformats.org/officeDocument/2006/relationships/hyperlink" Target="https://pbs.twimg.com/media/D3ObzO4WsAA0yOM.jpg" TargetMode="External" /><Relationship Id="rId57" Type="http://schemas.openxmlformats.org/officeDocument/2006/relationships/hyperlink" Target="http://pbs.twimg.com/profile_images/1097637144808415232/_XAhGP8t_normal.jpg" TargetMode="External" /><Relationship Id="rId58" Type="http://schemas.openxmlformats.org/officeDocument/2006/relationships/hyperlink" Target="http://pbs.twimg.com/profile_images/878517414471897088/4UzVqIN1_normal.jpg" TargetMode="External" /><Relationship Id="rId59" Type="http://schemas.openxmlformats.org/officeDocument/2006/relationships/hyperlink" Target="http://pbs.twimg.com/profile_images/878517414471897088/4UzVqIN1_normal.jpg" TargetMode="External" /><Relationship Id="rId60" Type="http://schemas.openxmlformats.org/officeDocument/2006/relationships/hyperlink" Target="http://pbs.twimg.com/profile_images/1047122314276614144/XdsZ7BKr_normal.jpg" TargetMode="External" /><Relationship Id="rId61" Type="http://schemas.openxmlformats.org/officeDocument/2006/relationships/hyperlink" Target="http://pbs.twimg.com/profile_images/707234049144840195/oOSySzdy_normal.jpg" TargetMode="External" /><Relationship Id="rId62" Type="http://schemas.openxmlformats.org/officeDocument/2006/relationships/hyperlink" Target="http://pbs.twimg.com/profile_images/707234049144840195/oOSySzdy_normal.jpg" TargetMode="External" /><Relationship Id="rId63" Type="http://schemas.openxmlformats.org/officeDocument/2006/relationships/hyperlink" Target="http://pbs.twimg.com/profile_images/1047122314276614144/XdsZ7BKr_normal.jpg" TargetMode="External" /><Relationship Id="rId64" Type="http://schemas.openxmlformats.org/officeDocument/2006/relationships/hyperlink" Target="http://pbs.twimg.com/profile_images/707234049144840195/oOSySzdy_normal.jpg" TargetMode="External" /><Relationship Id="rId65" Type="http://schemas.openxmlformats.org/officeDocument/2006/relationships/hyperlink" Target="http://pbs.twimg.com/profile_images/1112439249557704709/KmlJJhzU_normal.png" TargetMode="External" /><Relationship Id="rId66" Type="http://schemas.openxmlformats.org/officeDocument/2006/relationships/hyperlink" Target="http://pbs.twimg.com/profile_images/707234049144840195/oOSySzdy_normal.jpg" TargetMode="External" /><Relationship Id="rId67" Type="http://schemas.openxmlformats.org/officeDocument/2006/relationships/hyperlink" Target="http://pbs.twimg.com/profile_images/915596670959783936/8Hysdkh__normal.jpg" TargetMode="External" /><Relationship Id="rId68" Type="http://schemas.openxmlformats.org/officeDocument/2006/relationships/hyperlink" Target="http://pbs.twimg.com/profile_images/754956635450200064/iN-luRsi_normal.jpg" TargetMode="External" /><Relationship Id="rId69" Type="http://schemas.openxmlformats.org/officeDocument/2006/relationships/hyperlink" Target="http://pbs.twimg.com/profile_images/707234049144840195/oOSySzdy_normal.jpg" TargetMode="External" /><Relationship Id="rId70" Type="http://schemas.openxmlformats.org/officeDocument/2006/relationships/hyperlink" Target="http://pbs.twimg.com/profile_images/1106198763473944577/9-Ws7_kE_normal.png" TargetMode="External" /><Relationship Id="rId71" Type="http://schemas.openxmlformats.org/officeDocument/2006/relationships/hyperlink" Target="http://pbs.twimg.com/profile_images/878517414471897088/4UzVqIN1_normal.jpg" TargetMode="External" /><Relationship Id="rId72" Type="http://schemas.openxmlformats.org/officeDocument/2006/relationships/hyperlink" Target="http://pbs.twimg.com/profile_images/707234049144840195/oOSySzdy_normal.jpg" TargetMode="External" /><Relationship Id="rId73" Type="http://schemas.openxmlformats.org/officeDocument/2006/relationships/hyperlink" Target="http://pbs.twimg.com/profile_images/1106198763473944577/9-Ws7_kE_normal.png" TargetMode="External" /><Relationship Id="rId74" Type="http://schemas.openxmlformats.org/officeDocument/2006/relationships/hyperlink" Target="http://pbs.twimg.com/profile_images/753894560108011520/7h68mawt_normal.jpg" TargetMode="External" /><Relationship Id="rId75" Type="http://schemas.openxmlformats.org/officeDocument/2006/relationships/hyperlink" Target="http://pbs.twimg.com/profile_images/439001186385944576/mrtJJX5d_normal.png" TargetMode="External" /><Relationship Id="rId76" Type="http://schemas.openxmlformats.org/officeDocument/2006/relationships/hyperlink" Target="http://pbs.twimg.com/profile_images/776813473657450497/7KHzfkD-_normal.jpg" TargetMode="External" /><Relationship Id="rId77" Type="http://schemas.openxmlformats.org/officeDocument/2006/relationships/hyperlink" Target="http://pbs.twimg.com/profile_images/427166208928907264/oan4qVOF_normal.jpeg" TargetMode="External" /><Relationship Id="rId78" Type="http://schemas.openxmlformats.org/officeDocument/2006/relationships/hyperlink" Target="http://pbs.twimg.com/profile_images/753894560108011520/7h68mawt_normal.jpg" TargetMode="External" /><Relationship Id="rId79" Type="http://schemas.openxmlformats.org/officeDocument/2006/relationships/hyperlink" Target="http://pbs.twimg.com/profile_images/811626867803455488/HfJAYECJ_normal.jpg" TargetMode="External" /><Relationship Id="rId80" Type="http://schemas.openxmlformats.org/officeDocument/2006/relationships/hyperlink" Target="http://pbs.twimg.com/profile_images/1110499285018251264/APvH2Fj6_normal.png" TargetMode="External" /><Relationship Id="rId81" Type="http://schemas.openxmlformats.org/officeDocument/2006/relationships/hyperlink" Target="https://twitter.com/#!/futurefocusedg1/status/1091448145958064128" TargetMode="External" /><Relationship Id="rId82" Type="http://schemas.openxmlformats.org/officeDocument/2006/relationships/hyperlink" Target="https://twitter.com/#!/uoncomputing/status/1091449729102286855" TargetMode="External" /><Relationship Id="rId83" Type="http://schemas.openxmlformats.org/officeDocument/2006/relationships/hyperlink" Target="https://twitter.com/#!/nodexl/status/1089150697814126593" TargetMode="External" /><Relationship Id="rId84" Type="http://schemas.openxmlformats.org/officeDocument/2006/relationships/hyperlink" Target="https://twitter.com/#!/marc_smith/status/1091705373390561280" TargetMode="External" /><Relationship Id="rId85" Type="http://schemas.openxmlformats.org/officeDocument/2006/relationships/hyperlink" Target="https://twitter.com/#!/khattiy74899201/status/1095858414863839232" TargetMode="External" /><Relationship Id="rId86" Type="http://schemas.openxmlformats.org/officeDocument/2006/relationships/hyperlink" Target="https://twitter.com/#!/smr_foundation/status/1096765521096110081" TargetMode="External" /><Relationship Id="rId87" Type="http://schemas.openxmlformats.org/officeDocument/2006/relationships/hyperlink" Target="https://twitter.com/#!/scalarhumanity/status/1096765912907161600" TargetMode="External" /><Relationship Id="rId88" Type="http://schemas.openxmlformats.org/officeDocument/2006/relationships/hyperlink" Target="https://twitter.com/#!/nomadwarmachine/status/1095790380208005121" TargetMode="External" /><Relationship Id="rId89" Type="http://schemas.openxmlformats.org/officeDocument/2006/relationships/hyperlink" Target="https://twitter.com/#!/solsticecetl/status/1096866380828295168" TargetMode="External" /><Relationship Id="rId90" Type="http://schemas.openxmlformats.org/officeDocument/2006/relationships/hyperlink" Target="https://twitter.com/#!/suebecks/status/1107269224379105281" TargetMode="External" /><Relationship Id="rId91" Type="http://schemas.openxmlformats.org/officeDocument/2006/relationships/hyperlink" Target="https://twitter.com/#!/debbieholley1/status/1107270523862552576" TargetMode="External" /><Relationship Id="rId92" Type="http://schemas.openxmlformats.org/officeDocument/2006/relationships/hyperlink" Target="https://twitter.com/#!/lindakkaye/status/1107529289329766400" TargetMode="External" /><Relationship Id="rId93" Type="http://schemas.openxmlformats.org/officeDocument/2006/relationships/hyperlink" Target="https://twitter.com/#!/shu_acdev/status/1107667166030192641" TargetMode="External" /><Relationship Id="rId94" Type="http://schemas.openxmlformats.org/officeDocument/2006/relationships/hyperlink" Target="https://twitter.com/#!/scotthibberson/status/1108303434732703744" TargetMode="External" /><Relationship Id="rId95" Type="http://schemas.openxmlformats.org/officeDocument/2006/relationships/hyperlink" Target="https://twitter.com/#!/kiusum/status/1095778596227035138" TargetMode="External" /><Relationship Id="rId96" Type="http://schemas.openxmlformats.org/officeDocument/2006/relationships/hyperlink" Target="https://twitter.com/#!/jennylewinjones/status/1108459356964691968" TargetMode="External" /><Relationship Id="rId97" Type="http://schemas.openxmlformats.org/officeDocument/2006/relationships/hyperlink" Target="https://twitter.com/#!/annehole/status/1109200824230658050" TargetMode="External" /><Relationship Id="rId98" Type="http://schemas.openxmlformats.org/officeDocument/2006/relationships/hyperlink" Target="https://twitter.com/#!/acastrillejo/status/1109507687014977542" TargetMode="External" /><Relationship Id="rId99" Type="http://schemas.openxmlformats.org/officeDocument/2006/relationships/hyperlink" Target="https://twitter.com/#!/baaanedict/status/1091398051141509120" TargetMode="External" /><Relationship Id="rId100" Type="http://schemas.openxmlformats.org/officeDocument/2006/relationships/hyperlink" Target="https://twitter.com/#!/baaanedict/status/1109737596928905216" TargetMode="External" /><Relationship Id="rId101" Type="http://schemas.openxmlformats.org/officeDocument/2006/relationships/hyperlink" Target="https://twitter.com/#!/belld17/status/1110463357012926464" TargetMode="External" /><Relationship Id="rId102" Type="http://schemas.openxmlformats.org/officeDocument/2006/relationships/hyperlink" Target="https://twitter.com/#!/warwicklanguage/status/1097885164091441153" TargetMode="External" /><Relationship Id="rId103" Type="http://schemas.openxmlformats.org/officeDocument/2006/relationships/hyperlink" Target="https://twitter.com/#!/warwicklanguage/status/1097887609051889664" TargetMode="External" /><Relationship Id="rId104" Type="http://schemas.openxmlformats.org/officeDocument/2006/relationships/hyperlink" Target="https://twitter.com/#!/s_j_lancaster/status/1110108852735918082" TargetMode="External" /><Relationship Id="rId105" Type="http://schemas.openxmlformats.org/officeDocument/2006/relationships/hyperlink" Target="https://twitter.com/#!/warwicklanguage/status/1110116444946214912" TargetMode="External" /><Relationship Id="rId106" Type="http://schemas.openxmlformats.org/officeDocument/2006/relationships/hyperlink" Target="https://twitter.com/#!/warwicklanguage/status/1113404846563123200" TargetMode="External" /><Relationship Id="rId107" Type="http://schemas.openxmlformats.org/officeDocument/2006/relationships/hyperlink" Target="https://twitter.com/#!/aiaddysonzhang/status/1097514308911607808" TargetMode="External" /><Relationship Id="rId108" Type="http://schemas.openxmlformats.org/officeDocument/2006/relationships/hyperlink" Target="https://twitter.com/#!/sfaulknerpando/status/1091129454980710400" TargetMode="External" /><Relationship Id="rId109" Type="http://schemas.openxmlformats.org/officeDocument/2006/relationships/hyperlink" Target="https://twitter.com/#!/sfaulknerpando/status/1097504112839659521" TargetMode="External" /><Relationship Id="rId110" Type="http://schemas.openxmlformats.org/officeDocument/2006/relationships/hyperlink" Target="https://twitter.com/#!/nomadwarmachine/status/1091706174720876544" TargetMode="External" /><Relationship Id="rId111" Type="http://schemas.openxmlformats.org/officeDocument/2006/relationships/hyperlink" Target="https://twitter.com/#!/scottturneruon/status/1091724018745556992" TargetMode="External" /><Relationship Id="rId112" Type="http://schemas.openxmlformats.org/officeDocument/2006/relationships/hyperlink" Target="https://twitter.com/#!/scottturneruon/status/1096795473522974720" TargetMode="External" /><Relationship Id="rId113" Type="http://schemas.openxmlformats.org/officeDocument/2006/relationships/hyperlink" Target="https://twitter.com/#!/nomadwarmachine/status/1096771729979072512" TargetMode="External" /><Relationship Id="rId114" Type="http://schemas.openxmlformats.org/officeDocument/2006/relationships/hyperlink" Target="https://twitter.com/#!/scottturneruon/status/1096795555131518977" TargetMode="External" /><Relationship Id="rId115" Type="http://schemas.openxmlformats.org/officeDocument/2006/relationships/hyperlink" Target="https://twitter.com/#!/socmedhe/status/1096864259152187393" TargetMode="External" /><Relationship Id="rId116" Type="http://schemas.openxmlformats.org/officeDocument/2006/relationships/hyperlink" Target="https://twitter.com/#!/scottturneruon/status/1100821799099617282" TargetMode="External" /><Relationship Id="rId117" Type="http://schemas.openxmlformats.org/officeDocument/2006/relationships/hyperlink" Target="https://twitter.com/#!/kiusum/status/1108412635337261058" TargetMode="External" /><Relationship Id="rId118" Type="http://schemas.openxmlformats.org/officeDocument/2006/relationships/hyperlink" Target="https://twitter.com/#!/warwicklanguage/status/1109176170845822977" TargetMode="External" /><Relationship Id="rId119" Type="http://schemas.openxmlformats.org/officeDocument/2006/relationships/hyperlink" Target="https://twitter.com/#!/scottturneruon/status/1107306894446813184" TargetMode="External" /><Relationship Id="rId120" Type="http://schemas.openxmlformats.org/officeDocument/2006/relationships/hyperlink" Target="https://twitter.com/#!/tutormentorteam/status/1107276202946019328" TargetMode="External" /><Relationship Id="rId121" Type="http://schemas.openxmlformats.org/officeDocument/2006/relationships/hyperlink" Target="https://twitter.com/#!/sfaulknerpando/status/1114903966456926208" TargetMode="External" /><Relationship Id="rId122" Type="http://schemas.openxmlformats.org/officeDocument/2006/relationships/hyperlink" Target="https://twitter.com/#!/scottturneruon/status/1114913811897647104" TargetMode="External" /><Relationship Id="rId123" Type="http://schemas.openxmlformats.org/officeDocument/2006/relationships/hyperlink" Target="https://twitter.com/#!/tutormentorteam/status/1114915975009308674" TargetMode="External" /><Relationship Id="rId124" Type="http://schemas.openxmlformats.org/officeDocument/2006/relationships/hyperlink" Target="https://twitter.com/#!/leefallin/status/1091463846659796992" TargetMode="External" /><Relationship Id="rId125" Type="http://schemas.openxmlformats.org/officeDocument/2006/relationships/hyperlink" Target="https://twitter.com/#!/a_l_t/status/1118821059879370752" TargetMode="External" /><Relationship Id="rId126" Type="http://schemas.openxmlformats.org/officeDocument/2006/relationships/hyperlink" Target="https://twitter.com/#!/getsetlearning/status/1118821632586526720" TargetMode="External" /><Relationship Id="rId127" Type="http://schemas.openxmlformats.org/officeDocument/2006/relationships/hyperlink" Target="https://twitter.com/#!/gemt/status/1118826998611283968" TargetMode="External" /><Relationship Id="rId128" Type="http://schemas.openxmlformats.org/officeDocument/2006/relationships/hyperlink" Target="https://twitter.com/#!/leefallin/status/1118816513597767680" TargetMode="External" /><Relationship Id="rId129" Type="http://schemas.openxmlformats.org/officeDocument/2006/relationships/hyperlink" Target="https://twitter.com/#!/edubot_he/status/1118829448483229696" TargetMode="External" /><Relationship Id="rId130" Type="http://schemas.openxmlformats.org/officeDocument/2006/relationships/hyperlink" Target="https://twitter.com/#!/pgogy/status/1118916764086231041" TargetMode="External" /><Relationship Id="rId131" Type="http://schemas.openxmlformats.org/officeDocument/2006/relationships/hyperlink" Target="https://api.twitter.com/1.1/geo/id/a409256339a7c6a1.json" TargetMode="External" /><Relationship Id="rId132" Type="http://schemas.openxmlformats.org/officeDocument/2006/relationships/hyperlink" Target="https://api.twitter.com/1.1/geo/id/a409256339a7c6a1.json" TargetMode="External" /><Relationship Id="rId133" Type="http://schemas.openxmlformats.org/officeDocument/2006/relationships/hyperlink" Target="https://api.twitter.com/1.1/geo/id/28af06fbad8384d3.json" TargetMode="External" /><Relationship Id="rId134" Type="http://schemas.openxmlformats.org/officeDocument/2006/relationships/hyperlink" Target="https://api.twitter.com/1.1/geo/id/3d251d43bb82e514.json" TargetMode="External" /><Relationship Id="rId135" Type="http://schemas.openxmlformats.org/officeDocument/2006/relationships/hyperlink" Target="https://api.twitter.com/1.1/geo/id/0e090637ca923926.json" TargetMode="External" /><Relationship Id="rId136" Type="http://schemas.openxmlformats.org/officeDocument/2006/relationships/comments" Target="../comments12.xml" /><Relationship Id="rId137" Type="http://schemas.openxmlformats.org/officeDocument/2006/relationships/vmlDrawing" Target="../drawings/vmlDrawing6.vml" /><Relationship Id="rId138" Type="http://schemas.openxmlformats.org/officeDocument/2006/relationships/table" Target="../tables/table22.xml" /><Relationship Id="rId13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scottjturner.weebly.com/" TargetMode="External" /><Relationship Id="rId3" Type="http://schemas.openxmlformats.org/officeDocument/2006/relationships/hyperlink" Target="http://about.me/sarahhoneychurch" TargetMode="External" /><Relationship Id="rId4" Type="http://schemas.openxmlformats.org/officeDocument/2006/relationships/hyperlink" Target="https://t.co/UWrodKaQLd" TargetMode="External" /><Relationship Id="rId5" Type="http://schemas.openxmlformats.org/officeDocument/2006/relationships/hyperlink" Target="http://www.linkedin.com/in/suebeckingham" TargetMode="External" /><Relationship Id="rId6" Type="http://schemas.openxmlformats.org/officeDocument/2006/relationships/hyperlink" Target="http://lthechat.com/" TargetMode="External" /><Relationship Id="rId7" Type="http://schemas.openxmlformats.org/officeDocument/2006/relationships/hyperlink" Target="http://www.smrfoundation.org/" TargetMode="External" /><Relationship Id="rId8" Type="http://schemas.openxmlformats.org/officeDocument/2006/relationships/hyperlink" Target="http://t.co/M9SWtE39KN" TargetMode="External" /><Relationship Id="rId9" Type="http://schemas.openxmlformats.org/officeDocument/2006/relationships/hyperlink" Target="https://t.co/tpdRMC7GF9" TargetMode="External" /><Relationship Id="rId10" Type="http://schemas.openxmlformats.org/officeDocument/2006/relationships/hyperlink" Target="http://connectedaction.net/" TargetMode="External" /><Relationship Id="rId11" Type="http://schemas.openxmlformats.org/officeDocument/2006/relationships/hyperlink" Target="http://www.smrfoundation.org/" TargetMode="External" /><Relationship Id="rId12" Type="http://schemas.openxmlformats.org/officeDocument/2006/relationships/hyperlink" Target="https://t.co/jIwE7id4UD" TargetMode="External" /><Relationship Id="rId13" Type="http://schemas.openxmlformats.org/officeDocument/2006/relationships/hyperlink" Target="http://www.jisc.ac.uk/" TargetMode="External" /><Relationship Id="rId14" Type="http://schemas.openxmlformats.org/officeDocument/2006/relationships/hyperlink" Target="https://t.co/DTFZZc7wBp" TargetMode="External" /><Relationship Id="rId15" Type="http://schemas.openxmlformats.org/officeDocument/2006/relationships/hyperlink" Target="https://t.co/4KgQ6vybwe" TargetMode="External" /><Relationship Id="rId16" Type="http://schemas.openxmlformats.org/officeDocument/2006/relationships/hyperlink" Target="https://t.co/H1f8XThuF0" TargetMode="External" /><Relationship Id="rId17" Type="http://schemas.openxmlformats.org/officeDocument/2006/relationships/hyperlink" Target="http://www.raise-network.com/" TargetMode="External" /><Relationship Id="rId18" Type="http://schemas.openxmlformats.org/officeDocument/2006/relationships/hyperlink" Target="http://t.co/cIPGQXJe4n" TargetMode="External" /><Relationship Id="rId19" Type="http://schemas.openxmlformats.org/officeDocument/2006/relationships/hyperlink" Target="https://t.co/NZRN47zNyC" TargetMode="External" /><Relationship Id="rId20" Type="http://schemas.openxmlformats.org/officeDocument/2006/relationships/hyperlink" Target="https://t.co/sDZp6LOabl" TargetMode="External" /><Relationship Id="rId21" Type="http://schemas.openxmlformats.org/officeDocument/2006/relationships/hyperlink" Target="http://drdebbieholley.com/" TargetMode="External" /><Relationship Id="rId22" Type="http://schemas.openxmlformats.org/officeDocument/2006/relationships/hyperlink" Target="http://www.connectedaction.net/" TargetMode="External" /><Relationship Id="rId23" Type="http://schemas.openxmlformats.org/officeDocument/2006/relationships/hyperlink" Target="http://t.co/WqJXRafMGI" TargetMode="External" /><Relationship Id="rId24" Type="http://schemas.openxmlformats.org/officeDocument/2006/relationships/hyperlink" Target="https://t.co/1vS7yaJLQJ" TargetMode="External" /><Relationship Id="rId25" Type="http://schemas.openxmlformats.org/officeDocument/2006/relationships/hyperlink" Target="https://t.co/g10uC3aQtf" TargetMode="External" /><Relationship Id="rId26" Type="http://schemas.openxmlformats.org/officeDocument/2006/relationships/hyperlink" Target="https://t.co/SkBc4FVTLY" TargetMode="External" /><Relationship Id="rId27" Type="http://schemas.openxmlformats.org/officeDocument/2006/relationships/hyperlink" Target="http://www.jisc.ac.uk/wales" TargetMode="External" /><Relationship Id="rId28" Type="http://schemas.openxmlformats.org/officeDocument/2006/relationships/hyperlink" Target="https://t.co/IFzBHrzxv1" TargetMode="External" /><Relationship Id="rId29" Type="http://schemas.openxmlformats.org/officeDocument/2006/relationships/hyperlink" Target="https://t.co/aNcUnCfKY2" TargetMode="External" /><Relationship Id="rId30" Type="http://schemas.openxmlformats.org/officeDocument/2006/relationships/hyperlink" Target="https://www.edgehill.ac.uk/clt/profiles-dawne_bell/" TargetMode="External" /><Relationship Id="rId31" Type="http://schemas.openxmlformats.org/officeDocument/2006/relationships/hyperlink" Target="https://t.co/bvNjUECd3O" TargetMode="External" /><Relationship Id="rId32" Type="http://schemas.openxmlformats.org/officeDocument/2006/relationships/hyperlink" Target="https://t.co/AqqagUyLew" TargetMode="External" /><Relationship Id="rId33" Type="http://schemas.openxmlformats.org/officeDocument/2006/relationships/hyperlink" Target="https://t.co/vWBno8mc4F" TargetMode="External" /><Relationship Id="rId34" Type="http://schemas.openxmlformats.org/officeDocument/2006/relationships/hyperlink" Target="https://t.co/BXMTBgSRHk" TargetMode="External" /><Relationship Id="rId35" Type="http://schemas.openxmlformats.org/officeDocument/2006/relationships/hyperlink" Target="https://t.co/C9QCuClt9i" TargetMode="External" /><Relationship Id="rId36" Type="http://schemas.openxmlformats.org/officeDocument/2006/relationships/hyperlink" Target="https://t.co/6pRTvL8GlM" TargetMode="External" /><Relationship Id="rId37" Type="http://schemas.openxmlformats.org/officeDocument/2006/relationships/hyperlink" Target="https://t.co/QFPRJVwasx" TargetMode="External" /><Relationship Id="rId38" Type="http://schemas.openxmlformats.org/officeDocument/2006/relationships/hyperlink" Target="http://t.co/Yw84uHiG4e" TargetMode="External" /><Relationship Id="rId39" Type="http://schemas.openxmlformats.org/officeDocument/2006/relationships/hyperlink" Target="https://t.co/177njUHwyH" TargetMode="External" /><Relationship Id="rId40" Type="http://schemas.openxmlformats.org/officeDocument/2006/relationships/hyperlink" Target="http://t.co/d7hBNekdUq" TargetMode="External" /><Relationship Id="rId41" Type="http://schemas.openxmlformats.org/officeDocument/2006/relationships/hyperlink" Target="https://t.co/l2JksXpzWL" TargetMode="External" /><Relationship Id="rId42" Type="http://schemas.openxmlformats.org/officeDocument/2006/relationships/hyperlink" Target="https://t.co/5nRHmbGvMh" TargetMode="External" /><Relationship Id="rId43" Type="http://schemas.openxmlformats.org/officeDocument/2006/relationships/hyperlink" Target="http://about.me/alex.spiers" TargetMode="External" /><Relationship Id="rId44" Type="http://schemas.openxmlformats.org/officeDocument/2006/relationships/hyperlink" Target="https://mashe.hawksey.info/" TargetMode="External" /><Relationship Id="rId45" Type="http://schemas.openxmlformats.org/officeDocument/2006/relationships/hyperlink" Target="https://t.co/kMXdMTr9bt" TargetMode="External" /><Relationship Id="rId46" Type="http://schemas.openxmlformats.org/officeDocument/2006/relationships/hyperlink" Target="https://pbs.twimg.com/profile_banners/996122752150114310/1534000924" TargetMode="External" /><Relationship Id="rId47" Type="http://schemas.openxmlformats.org/officeDocument/2006/relationships/hyperlink" Target="https://pbs.twimg.com/profile_banners/56366858/1479122559" TargetMode="External" /><Relationship Id="rId48" Type="http://schemas.openxmlformats.org/officeDocument/2006/relationships/hyperlink" Target="https://pbs.twimg.com/profile_banners/558091832/1522083865" TargetMode="External" /><Relationship Id="rId49" Type="http://schemas.openxmlformats.org/officeDocument/2006/relationships/hyperlink" Target="https://pbs.twimg.com/profile_banners/246951711/1485288052" TargetMode="External" /><Relationship Id="rId50" Type="http://schemas.openxmlformats.org/officeDocument/2006/relationships/hyperlink" Target="https://pbs.twimg.com/profile_banners/55448837/1486734016" TargetMode="External" /><Relationship Id="rId51" Type="http://schemas.openxmlformats.org/officeDocument/2006/relationships/hyperlink" Target="https://pbs.twimg.com/profile_banners/34904126/1348772653" TargetMode="External" /><Relationship Id="rId52" Type="http://schemas.openxmlformats.org/officeDocument/2006/relationships/hyperlink" Target="https://pbs.twimg.com/profile_banners/2659221798/1444238119" TargetMode="External" /><Relationship Id="rId53" Type="http://schemas.openxmlformats.org/officeDocument/2006/relationships/hyperlink" Target="https://pbs.twimg.com/profile_banners/87606674/1405285356" TargetMode="External" /><Relationship Id="rId54" Type="http://schemas.openxmlformats.org/officeDocument/2006/relationships/hyperlink" Target="https://pbs.twimg.com/profile_banners/23588538/1514966184" TargetMode="External" /><Relationship Id="rId55" Type="http://schemas.openxmlformats.org/officeDocument/2006/relationships/hyperlink" Target="https://pbs.twimg.com/profile_banners/12160482/1423267766" TargetMode="External" /><Relationship Id="rId56" Type="http://schemas.openxmlformats.org/officeDocument/2006/relationships/hyperlink" Target="https://pbs.twimg.com/profile_banners/1035422540166967296/1551330236" TargetMode="External" /><Relationship Id="rId57" Type="http://schemas.openxmlformats.org/officeDocument/2006/relationships/hyperlink" Target="https://pbs.twimg.com/profile_banners/151934168/1391403981" TargetMode="External" /><Relationship Id="rId58" Type="http://schemas.openxmlformats.org/officeDocument/2006/relationships/hyperlink" Target="https://pbs.twimg.com/profile_banners/34229633/1530465501" TargetMode="External" /><Relationship Id="rId59" Type="http://schemas.openxmlformats.org/officeDocument/2006/relationships/hyperlink" Target="https://pbs.twimg.com/profile_banners/18829580/1522764600" TargetMode="External" /><Relationship Id="rId60" Type="http://schemas.openxmlformats.org/officeDocument/2006/relationships/hyperlink" Target="https://pbs.twimg.com/profile_banners/717927353268232192/1460477788" TargetMode="External" /><Relationship Id="rId61" Type="http://schemas.openxmlformats.org/officeDocument/2006/relationships/hyperlink" Target="https://pbs.twimg.com/profile_banners/3726587775/1452177565" TargetMode="External" /><Relationship Id="rId62" Type="http://schemas.openxmlformats.org/officeDocument/2006/relationships/hyperlink" Target="https://pbs.twimg.com/profile_banners/1350065268/1460222436" TargetMode="External" /><Relationship Id="rId63" Type="http://schemas.openxmlformats.org/officeDocument/2006/relationships/hyperlink" Target="https://pbs.twimg.com/profile_banners/2819376027/1534436825" TargetMode="External" /><Relationship Id="rId64" Type="http://schemas.openxmlformats.org/officeDocument/2006/relationships/hyperlink" Target="https://pbs.twimg.com/profile_banners/278996983/1379593374" TargetMode="External" /><Relationship Id="rId65" Type="http://schemas.openxmlformats.org/officeDocument/2006/relationships/hyperlink" Target="https://pbs.twimg.com/profile_banners/351707332/1402172015" TargetMode="External" /><Relationship Id="rId66" Type="http://schemas.openxmlformats.org/officeDocument/2006/relationships/hyperlink" Target="https://pbs.twimg.com/profile_banners/249686528/1448008572" TargetMode="External" /><Relationship Id="rId67" Type="http://schemas.openxmlformats.org/officeDocument/2006/relationships/hyperlink" Target="https://pbs.twimg.com/profile_banners/3346395670/1554060851" TargetMode="External" /><Relationship Id="rId68" Type="http://schemas.openxmlformats.org/officeDocument/2006/relationships/hyperlink" Target="https://pbs.twimg.com/profile_banners/81817497/1354468137" TargetMode="External" /><Relationship Id="rId69" Type="http://schemas.openxmlformats.org/officeDocument/2006/relationships/hyperlink" Target="https://pbs.twimg.com/profile_banners/204746761/1549281607" TargetMode="External" /><Relationship Id="rId70" Type="http://schemas.openxmlformats.org/officeDocument/2006/relationships/hyperlink" Target="https://pbs.twimg.com/profile_banners/77721089/1554556397" TargetMode="External" /><Relationship Id="rId71" Type="http://schemas.openxmlformats.org/officeDocument/2006/relationships/hyperlink" Target="https://pbs.twimg.com/profile_banners/98097823/1538797822" TargetMode="External" /><Relationship Id="rId72" Type="http://schemas.openxmlformats.org/officeDocument/2006/relationships/hyperlink" Target="https://pbs.twimg.com/profile_banners/14908181/1551110056" TargetMode="External" /><Relationship Id="rId73" Type="http://schemas.openxmlformats.org/officeDocument/2006/relationships/hyperlink" Target="https://pbs.twimg.com/profile_banners/234744939/1541780534" TargetMode="External" /><Relationship Id="rId74" Type="http://schemas.openxmlformats.org/officeDocument/2006/relationships/hyperlink" Target="https://pbs.twimg.com/profile_banners/756441531783970817/1523357540" TargetMode="External" /><Relationship Id="rId75" Type="http://schemas.openxmlformats.org/officeDocument/2006/relationships/hyperlink" Target="https://pbs.twimg.com/profile_banners/20042098/1410958420" TargetMode="External" /><Relationship Id="rId76" Type="http://schemas.openxmlformats.org/officeDocument/2006/relationships/hyperlink" Target="https://pbs.twimg.com/profile_banners/277403809/1354102536" TargetMode="External" /><Relationship Id="rId77" Type="http://schemas.openxmlformats.org/officeDocument/2006/relationships/hyperlink" Target="https://pbs.twimg.com/profile_banners/1962894121/1541712341" TargetMode="External" /><Relationship Id="rId78" Type="http://schemas.openxmlformats.org/officeDocument/2006/relationships/hyperlink" Target="https://pbs.twimg.com/profile_banners/1484808264/1538854770" TargetMode="External" /><Relationship Id="rId79" Type="http://schemas.openxmlformats.org/officeDocument/2006/relationships/hyperlink" Target="https://pbs.twimg.com/profile_banners/20687622/1555579165" TargetMode="External" /><Relationship Id="rId80" Type="http://schemas.openxmlformats.org/officeDocument/2006/relationships/hyperlink" Target="https://pbs.twimg.com/profile_banners/6567482/1465063967" TargetMode="External" /><Relationship Id="rId81" Type="http://schemas.openxmlformats.org/officeDocument/2006/relationships/hyperlink" Target="https://pbs.twimg.com/profile_banners/987423597324103680/1528061353" TargetMode="External" /><Relationship Id="rId82" Type="http://schemas.openxmlformats.org/officeDocument/2006/relationships/hyperlink" Target="https://pbs.twimg.com/profile_banners/1274404952/1555185279" TargetMode="External" /><Relationship Id="rId83" Type="http://schemas.openxmlformats.org/officeDocument/2006/relationships/hyperlink" Target="https://pbs.twimg.com/profile_banners/240186025/1372342264" TargetMode="External" /><Relationship Id="rId84" Type="http://schemas.openxmlformats.org/officeDocument/2006/relationships/hyperlink" Target="https://pbs.twimg.com/profile_banners/17462723/1553875890" TargetMode="External" /><Relationship Id="rId85" Type="http://schemas.openxmlformats.org/officeDocument/2006/relationships/hyperlink" Target="https://pbs.twimg.com/profile_banners/2154802629/1522832456" TargetMode="External" /><Relationship Id="rId86" Type="http://schemas.openxmlformats.org/officeDocument/2006/relationships/hyperlink" Target="https://pbs.twimg.com/profile_banners/859771153321259009/1526588492" TargetMode="External" /><Relationship Id="rId87" Type="http://schemas.openxmlformats.org/officeDocument/2006/relationships/hyperlink" Target="https://pbs.twimg.com/profile_banners/19968678/1552149875" TargetMode="External" /><Relationship Id="rId88" Type="http://schemas.openxmlformats.org/officeDocument/2006/relationships/hyperlink" Target="https://pbs.twimg.com/profile_banners/45338918/1532633282" TargetMode="External" /><Relationship Id="rId89" Type="http://schemas.openxmlformats.org/officeDocument/2006/relationships/hyperlink" Target="https://pbs.twimg.com/profile_banners/50360725/1550786689" TargetMode="External" /><Relationship Id="rId90" Type="http://schemas.openxmlformats.org/officeDocument/2006/relationships/hyperlink" Target="https://pbs.twimg.com/profile_banners/1206145507/1545000937" TargetMode="External" /><Relationship Id="rId91" Type="http://schemas.openxmlformats.org/officeDocument/2006/relationships/hyperlink" Target="https://pbs.twimg.com/profile_banners/41210876/1552553640" TargetMode="External" /><Relationship Id="rId92" Type="http://schemas.openxmlformats.org/officeDocument/2006/relationships/hyperlink" Target="https://pbs.twimg.com/profile_banners/1672017145/1474041041" TargetMode="External" /><Relationship Id="rId93" Type="http://schemas.openxmlformats.org/officeDocument/2006/relationships/hyperlink" Target="https://pbs.twimg.com/profile_banners/811626119636127744/1482341927" TargetMode="External" /><Relationship Id="rId94" Type="http://schemas.openxmlformats.org/officeDocument/2006/relationships/hyperlink" Target="https://pbs.twimg.com/profile_banners/291323178/1484910672" TargetMode="External" /><Relationship Id="rId95" Type="http://schemas.openxmlformats.org/officeDocument/2006/relationships/hyperlink" Target="https://pbs.twimg.com/profile_banners/1056578767/1436441450" TargetMode="External" /><Relationship Id="rId96" Type="http://schemas.openxmlformats.org/officeDocument/2006/relationships/hyperlink" Target="https://pbs.twimg.com/profile_banners/13046992/1478558874" TargetMode="External" /><Relationship Id="rId97" Type="http://schemas.openxmlformats.org/officeDocument/2006/relationships/hyperlink" Target="https://pbs.twimg.com/profile_banners/323173367/1552551974" TargetMode="External" /><Relationship Id="rId98" Type="http://schemas.openxmlformats.org/officeDocument/2006/relationships/hyperlink" Target="https://pbs.twimg.com/profile_banners/54030633/1507783717" TargetMode="External" /><Relationship Id="rId99" Type="http://schemas.openxmlformats.org/officeDocument/2006/relationships/hyperlink" Target="http://abs.twimg.com/images/themes/theme5/bg.gif" TargetMode="External" /><Relationship Id="rId100" Type="http://schemas.openxmlformats.org/officeDocument/2006/relationships/hyperlink" Target="http://abs.twimg.com/images/themes/theme10/bg.gif" TargetMode="External" /><Relationship Id="rId101" Type="http://schemas.openxmlformats.org/officeDocument/2006/relationships/hyperlink" Target="http://abs.twimg.com/images/themes/theme19/bg.gif"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4/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9/bg.gif" TargetMode="External" /><Relationship Id="rId106" Type="http://schemas.openxmlformats.org/officeDocument/2006/relationships/hyperlink" Target="http://abs.twimg.com/images/themes/theme5/bg.gif" TargetMode="External" /><Relationship Id="rId107" Type="http://schemas.openxmlformats.org/officeDocument/2006/relationships/hyperlink" Target="http://abs.twimg.com/images/themes/theme14/bg.gif" TargetMode="External" /><Relationship Id="rId108" Type="http://schemas.openxmlformats.org/officeDocument/2006/relationships/hyperlink" Target="http://abs.twimg.com/images/themes/theme3/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9/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5/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2/bg.gif" TargetMode="External" /><Relationship Id="rId124" Type="http://schemas.openxmlformats.org/officeDocument/2006/relationships/hyperlink" Target="http://abs.twimg.com/images/themes/theme10/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4/bg.gif" TargetMode="External" /><Relationship Id="rId128" Type="http://schemas.openxmlformats.org/officeDocument/2006/relationships/hyperlink" Target="http://abs.twimg.com/images/themes/theme4/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4/bg.gif" TargetMode="External" /><Relationship Id="rId131" Type="http://schemas.openxmlformats.org/officeDocument/2006/relationships/hyperlink" Target="http://abs.twimg.com/images/themes/theme13/bg.gif" TargetMode="External" /><Relationship Id="rId132" Type="http://schemas.openxmlformats.org/officeDocument/2006/relationships/hyperlink" Target="http://abs.twimg.com/images/themes/theme4/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2/bg.gif" TargetMode="External" /><Relationship Id="rId135" Type="http://schemas.openxmlformats.org/officeDocument/2006/relationships/hyperlink" Target="http://abs.twimg.com/images/themes/theme17/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0/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1/bg.gif" TargetMode="External" /><Relationship Id="rId141" Type="http://schemas.openxmlformats.org/officeDocument/2006/relationships/hyperlink" Target="http://abs.twimg.com/images/themes/theme4/bg.gif" TargetMode="External" /><Relationship Id="rId142" Type="http://schemas.openxmlformats.org/officeDocument/2006/relationships/hyperlink" Target="http://abs.twimg.com/images/themes/theme11/bg.gif" TargetMode="External" /><Relationship Id="rId143" Type="http://schemas.openxmlformats.org/officeDocument/2006/relationships/hyperlink" Target="http://abs.twimg.com/images/themes/theme10/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4/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8/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pbs.twimg.com/profile_images/1028300264846098432/M51rTf8m_normal.jpg" TargetMode="External" /><Relationship Id="rId156" Type="http://schemas.openxmlformats.org/officeDocument/2006/relationships/hyperlink" Target="http://pbs.twimg.com/profile_images/707234049144840195/oOSySzdy_normal.jpg" TargetMode="External" /><Relationship Id="rId157" Type="http://schemas.openxmlformats.org/officeDocument/2006/relationships/hyperlink" Target="http://pbs.twimg.com/profile_images/1047122314276614144/XdsZ7BKr_normal.jpg" TargetMode="External" /><Relationship Id="rId158" Type="http://schemas.openxmlformats.org/officeDocument/2006/relationships/hyperlink" Target="http://pbs.twimg.com/profile_images/915596670959783936/8Hysdkh__normal.jpg" TargetMode="External" /><Relationship Id="rId159" Type="http://schemas.openxmlformats.org/officeDocument/2006/relationships/hyperlink" Target="http://pbs.twimg.com/profile_images/753894560108011520/7h68mawt_normal.jpg" TargetMode="External" /><Relationship Id="rId160" Type="http://schemas.openxmlformats.org/officeDocument/2006/relationships/hyperlink" Target="http://pbs.twimg.com/profile_images/752530081134837760/SoxVPTBo_normal.jpg" TargetMode="External" /><Relationship Id="rId161" Type="http://schemas.openxmlformats.org/officeDocument/2006/relationships/hyperlink" Target="http://pbs.twimg.com/profile_images/493788994547613697/3q2OoTbK_normal.jpeg" TargetMode="External" /><Relationship Id="rId162" Type="http://schemas.openxmlformats.org/officeDocument/2006/relationships/hyperlink" Target="http://pbs.twimg.com/profile_images/849132774661308416/pa2Uplq1_normal.jpg" TargetMode="External" /><Relationship Id="rId163" Type="http://schemas.openxmlformats.org/officeDocument/2006/relationships/hyperlink" Target="http://pbs.twimg.com/profile_images/1850681547/course_wordle_normal.PNG" TargetMode="External" /><Relationship Id="rId164" Type="http://schemas.openxmlformats.org/officeDocument/2006/relationships/hyperlink" Target="http://pbs.twimg.com/profile_images/1077865576721076224/J44EV5tZ_normal.jpg" TargetMode="External" /><Relationship Id="rId165" Type="http://schemas.openxmlformats.org/officeDocument/2006/relationships/hyperlink" Target="http://pbs.twimg.com/profile_images/943596894831255552/cMOzkc5i_normal.jpg" TargetMode="External" /><Relationship Id="rId166" Type="http://schemas.openxmlformats.org/officeDocument/2006/relationships/hyperlink" Target="http://pbs.twimg.com/profile_images/1036847807322185728/iOgzhLd9_normal.jpg" TargetMode="External" /><Relationship Id="rId167" Type="http://schemas.openxmlformats.org/officeDocument/2006/relationships/hyperlink" Target="http://pbs.twimg.com/profile_images/849133030237061120/6hUrNP0a_normal.jpg" TargetMode="External" /><Relationship Id="rId168" Type="http://schemas.openxmlformats.org/officeDocument/2006/relationships/hyperlink" Target="http://pbs.twimg.com/profile_images/1073950966242836480/ottYwXyG_normal.jpg" TargetMode="External" /><Relationship Id="rId169" Type="http://schemas.openxmlformats.org/officeDocument/2006/relationships/hyperlink" Target="http://pbs.twimg.com/profile_images/1026813249273114624/ygdcdpoJ_normal.jpg" TargetMode="External" /><Relationship Id="rId170" Type="http://schemas.openxmlformats.org/officeDocument/2006/relationships/hyperlink" Target="http://pbs.twimg.com/profile_images/851863204951142400/QI35SGUJ_normal.jpg" TargetMode="External" /><Relationship Id="rId171" Type="http://schemas.openxmlformats.org/officeDocument/2006/relationships/hyperlink" Target="http://pbs.twimg.com/profile_images/1013793991844909058/TzdFQ3Si_normal.jpg" TargetMode="External" /><Relationship Id="rId172" Type="http://schemas.openxmlformats.org/officeDocument/2006/relationships/hyperlink" Target="http://pbs.twimg.com/profile_images/378800000609415725/19672c718d9873a6c2faba1242b6562d_normal.jpeg" TargetMode="External" /><Relationship Id="rId173" Type="http://schemas.openxmlformats.org/officeDocument/2006/relationships/hyperlink" Target="http://pbs.twimg.com/profile_images/1030089716803272704/c2HqLjvl_normal.jpg" TargetMode="External" /><Relationship Id="rId174" Type="http://schemas.openxmlformats.org/officeDocument/2006/relationships/hyperlink" Target="http://pbs.twimg.com/profile_images/484458298/Pumpkin_normal.jpg" TargetMode="External" /><Relationship Id="rId175" Type="http://schemas.openxmlformats.org/officeDocument/2006/relationships/hyperlink" Target="http://pbs.twimg.com/profile_images/1304329114/Raise_logo_blue6_normal.jpg" TargetMode="External" /><Relationship Id="rId176" Type="http://schemas.openxmlformats.org/officeDocument/2006/relationships/hyperlink" Target="http://pbs.twimg.com/profile_images/2218742957/stevetree_normal.jpg" TargetMode="External" /><Relationship Id="rId177" Type="http://schemas.openxmlformats.org/officeDocument/2006/relationships/hyperlink" Target="http://pbs.twimg.com/profile_images/3230210603/cfc48af828b67bcb8c8f75f46701f929_normal.jpeg" TargetMode="External" /><Relationship Id="rId178" Type="http://schemas.openxmlformats.org/officeDocument/2006/relationships/hyperlink" Target="http://pbs.twimg.com/profile_images/444719379/SolsticeLogo_normal.jpg" TargetMode="External" /><Relationship Id="rId179" Type="http://schemas.openxmlformats.org/officeDocument/2006/relationships/hyperlink" Target="http://abs.twimg.com/sticky/default_profile_images/default_profile_normal.png" TargetMode="External" /><Relationship Id="rId180" Type="http://schemas.openxmlformats.org/officeDocument/2006/relationships/hyperlink" Target="http://pbs.twimg.com/profile_images/1112439249557704709/KmlJJhzU_normal.png" TargetMode="External" /><Relationship Id="rId181" Type="http://schemas.openxmlformats.org/officeDocument/2006/relationships/hyperlink" Target="http://pbs.twimg.com/profile_images/754956635450200064/iN-luRsi_normal.jpg" TargetMode="External" /><Relationship Id="rId182" Type="http://schemas.openxmlformats.org/officeDocument/2006/relationships/hyperlink" Target="http://pbs.twimg.com/profile_images/1064628081363742721/NVh24-lS_normal.jpg" TargetMode="External" /><Relationship Id="rId183" Type="http://schemas.openxmlformats.org/officeDocument/2006/relationships/hyperlink" Target="http://pbs.twimg.com/profile_images/1114516058977853440/WchNc7yZ_normal.png" TargetMode="External" /><Relationship Id="rId184" Type="http://schemas.openxmlformats.org/officeDocument/2006/relationships/hyperlink" Target="http://pbs.twimg.com/profile_images/1058449535112867841/JP-rVYlW_normal.jpg" TargetMode="External" /><Relationship Id="rId185" Type="http://schemas.openxmlformats.org/officeDocument/2006/relationships/hyperlink" Target="http://pbs.twimg.com/profile_images/876750567183462400/c7tK8Hod_normal.jpg" TargetMode="External" /><Relationship Id="rId186" Type="http://schemas.openxmlformats.org/officeDocument/2006/relationships/hyperlink" Target="http://pbs.twimg.com/profile_images/1030732811525922816/OSl9xEhH_normal.jpg" TargetMode="External" /><Relationship Id="rId187" Type="http://schemas.openxmlformats.org/officeDocument/2006/relationships/hyperlink" Target="http://pbs.twimg.com/profile_images/793472605516881921/5hAJ9_Up_normal.jpg" TargetMode="External" /><Relationship Id="rId188" Type="http://schemas.openxmlformats.org/officeDocument/2006/relationships/hyperlink" Target="http://pbs.twimg.com/profile_images/848489599542362112/h7lhcTCy_normal.jpg" TargetMode="External" /><Relationship Id="rId189" Type="http://schemas.openxmlformats.org/officeDocument/2006/relationships/hyperlink" Target="http://pbs.twimg.com/profile_images/1095667652708700161/dNskZQKQ_normal.png" TargetMode="External" /><Relationship Id="rId190" Type="http://schemas.openxmlformats.org/officeDocument/2006/relationships/hyperlink" Target="http://pbs.twimg.com/profile_images/998101090506760192/oCEHJcy5_normal.jpg" TargetMode="External" /><Relationship Id="rId191" Type="http://schemas.openxmlformats.org/officeDocument/2006/relationships/hyperlink" Target="http://pbs.twimg.com/profile_images/607122981320572928/dVXhLEtC_normal.jpg" TargetMode="External" /><Relationship Id="rId192" Type="http://schemas.openxmlformats.org/officeDocument/2006/relationships/hyperlink" Target="http://pbs.twimg.com/profile_images/1118807761180033024/D4GyUIba_normal.png" TargetMode="External" /><Relationship Id="rId193" Type="http://schemas.openxmlformats.org/officeDocument/2006/relationships/hyperlink" Target="http://pbs.twimg.com/profile_images/742613993525776384/iQ6sOplh_normal.jpg" TargetMode="External" /><Relationship Id="rId194" Type="http://schemas.openxmlformats.org/officeDocument/2006/relationships/hyperlink" Target="http://pbs.twimg.com/profile_images/987430781655109632/8RyhQqng_normal.jpg" TargetMode="External" /><Relationship Id="rId195" Type="http://schemas.openxmlformats.org/officeDocument/2006/relationships/hyperlink" Target="http://pbs.twimg.com/profile_images/1103357355784318976/hBegLP4W_normal.png" TargetMode="External" /><Relationship Id="rId196" Type="http://schemas.openxmlformats.org/officeDocument/2006/relationships/hyperlink" Target="http://pbs.twimg.com/profile_images/378800000053679902/d95b82c56b64d2ec493fe9be630663fb_normal.jpeg" TargetMode="External" /><Relationship Id="rId197" Type="http://schemas.openxmlformats.org/officeDocument/2006/relationships/hyperlink" Target="http://pbs.twimg.com/profile_images/1095387274559262720/iF5Na2OT_normal.jpg" TargetMode="External" /><Relationship Id="rId198" Type="http://schemas.openxmlformats.org/officeDocument/2006/relationships/hyperlink" Target="http://abs.twimg.com/sticky/default_profile_images/default_profile_5_normal.png" TargetMode="External" /><Relationship Id="rId199" Type="http://schemas.openxmlformats.org/officeDocument/2006/relationships/hyperlink" Target="http://pbs.twimg.com/profile_images/1111661918962573312/D9sKPfLC_normal.png" TargetMode="External" /><Relationship Id="rId200" Type="http://schemas.openxmlformats.org/officeDocument/2006/relationships/hyperlink" Target="http://pbs.twimg.com/profile_images/1097637144808415232/_XAhGP8t_normal.jpg" TargetMode="External" /><Relationship Id="rId201" Type="http://schemas.openxmlformats.org/officeDocument/2006/relationships/hyperlink" Target="http://pbs.twimg.com/profile_images/878517414471897088/4UzVqIN1_normal.jpg" TargetMode="External" /><Relationship Id="rId202" Type="http://schemas.openxmlformats.org/officeDocument/2006/relationships/hyperlink" Target="http://pbs.twimg.com/profile_images/832657387660009473/C5MRwE0Y_normal.jpg" TargetMode="External" /><Relationship Id="rId203" Type="http://schemas.openxmlformats.org/officeDocument/2006/relationships/hyperlink" Target="http://pbs.twimg.com/profile_images/3532181986/7c2af885cc0fab7babae2e0df1d1a9e3_normal.jpeg" TargetMode="External" /><Relationship Id="rId204" Type="http://schemas.openxmlformats.org/officeDocument/2006/relationships/hyperlink" Target="http://pbs.twimg.com/profile_images/1106198763473944577/9-Ws7_kE_normal.png" TargetMode="External" /><Relationship Id="rId205" Type="http://schemas.openxmlformats.org/officeDocument/2006/relationships/hyperlink" Target="http://pbs.twimg.com/profile_images/2052962511/Social-Media-Icon-whitney_normal.jpg" TargetMode="External" /><Relationship Id="rId206" Type="http://schemas.openxmlformats.org/officeDocument/2006/relationships/hyperlink" Target="http://pbs.twimg.com/profile_images/1014272128689033216/QGL0FELi_normal.jpg" TargetMode="External" /><Relationship Id="rId207" Type="http://schemas.openxmlformats.org/officeDocument/2006/relationships/hyperlink" Target="http://pbs.twimg.com/profile_images/439001186385944576/mrtJJX5d_normal.png" TargetMode="External" /><Relationship Id="rId208" Type="http://schemas.openxmlformats.org/officeDocument/2006/relationships/hyperlink" Target="http://pbs.twimg.com/profile_images/776813473657450497/7KHzfkD-_normal.jpg" TargetMode="External" /><Relationship Id="rId209" Type="http://schemas.openxmlformats.org/officeDocument/2006/relationships/hyperlink" Target="http://pbs.twimg.com/profile_images/427166208928907264/oan4qVOF_normal.jpeg" TargetMode="External" /><Relationship Id="rId210" Type="http://schemas.openxmlformats.org/officeDocument/2006/relationships/hyperlink" Target="http://pbs.twimg.com/profile_images/811626867803455488/HfJAYECJ_normal.jpg" TargetMode="External" /><Relationship Id="rId211" Type="http://schemas.openxmlformats.org/officeDocument/2006/relationships/hyperlink" Target="http://pbs.twimg.com/profile_images/1110499285018251264/APvH2Fj6_normal.png" TargetMode="External" /><Relationship Id="rId212" Type="http://schemas.openxmlformats.org/officeDocument/2006/relationships/hyperlink" Target="http://pbs.twimg.com/profile_images/586457577992491011/rz6qrjfU_normal.jpg" TargetMode="External" /><Relationship Id="rId213" Type="http://schemas.openxmlformats.org/officeDocument/2006/relationships/hyperlink" Target="http://pbs.twimg.com/profile_images/2390851993/xu6aptqy6a8rb2h2w5by_normal.jpeg" TargetMode="External" /><Relationship Id="rId214" Type="http://schemas.openxmlformats.org/officeDocument/2006/relationships/hyperlink" Target="http://pbs.twimg.com/profile_images/1106108974481489920/SNmOSvkd_normal.png" TargetMode="External" /><Relationship Id="rId215" Type="http://schemas.openxmlformats.org/officeDocument/2006/relationships/hyperlink" Target="http://pbs.twimg.com/profile_images/804166908174073858/_ECGcGoz_normal.jpg" TargetMode="External" /><Relationship Id="rId216" Type="http://schemas.openxmlformats.org/officeDocument/2006/relationships/hyperlink" Target="https://twitter.com/futurefocusedg1" TargetMode="External" /><Relationship Id="rId217" Type="http://schemas.openxmlformats.org/officeDocument/2006/relationships/hyperlink" Target="https://twitter.com/scottturneruon" TargetMode="External" /><Relationship Id="rId218" Type="http://schemas.openxmlformats.org/officeDocument/2006/relationships/hyperlink" Target="https://twitter.com/nomadwarmachine" TargetMode="External" /><Relationship Id="rId219" Type="http://schemas.openxmlformats.org/officeDocument/2006/relationships/hyperlink" Target="https://twitter.com/kiusum" TargetMode="External" /><Relationship Id="rId220" Type="http://schemas.openxmlformats.org/officeDocument/2006/relationships/hyperlink" Target="https://twitter.com/leefallin" TargetMode="External" /><Relationship Id="rId221" Type="http://schemas.openxmlformats.org/officeDocument/2006/relationships/hyperlink" Target="https://twitter.com/suebecks" TargetMode="External" /><Relationship Id="rId222" Type="http://schemas.openxmlformats.org/officeDocument/2006/relationships/hyperlink" Target="https://twitter.com/lthechat" TargetMode="External" /><Relationship Id="rId223" Type="http://schemas.openxmlformats.org/officeDocument/2006/relationships/hyperlink" Target="https://twitter.com/nodexl" TargetMode="External" /><Relationship Id="rId224" Type="http://schemas.openxmlformats.org/officeDocument/2006/relationships/hyperlink" Target="https://twitter.com/uoncomputing" TargetMode="External" /><Relationship Id="rId225" Type="http://schemas.openxmlformats.org/officeDocument/2006/relationships/hyperlink" Target="https://twitter.com/santanuvasant" TargetMode="External" /><Relationship Id="rId226" Type="http://schemas.openxmlformats.org/officeDocument/2006/relationships/hyperlink" Target="https://twitter.com/marc_smith" TargetMode="External" /><Relationship Id="rId227" Type="http://schemas.openxmlformats.org/officeDocument/2006/relationships/hyperlink" Target="https://twitter.com/khattiy74899201" TargetMode="External" /><Relationship Id="rId228" Type="http://schemas.openxmlformats.org/officeDocument/2006/relationships/hyperlink" Target="https://twitter.com/smr_foundation" TargetMode="External" /><Relationship Id="rId229" Type="http://schemas.openxmlformats.org/officeDocument/2006/relationships/hyperlink" Target="https://twitter.com/kjhaxton" TargetMode="External" /><Relationship Id="rId230" Type="http://schemas.openxmlformats.org/officeDocument/2006/relationships/hyperlink" Target="https://twitter.com/jisc" TargetMode="External" /><Relationship Id="rId231" Type="http://schemas.openxmlformats.org/officeDocument/2006/relationships/hyperlink" Target="https://twitter.com/scalarhumanity" TargetMode="External" /><Relationship Id="rId232" Type="http://schemas.openxmlformats.org/officeDocument/2006/relationships/hyperlink" Target="https://twitter.com/advancehe_chat" TargetMode="External" /><Relationship Id="rId233" Type="http://schemas.openxmlformats.org/officeDocument/2006/relationships/hyperlink" Target="https://twitter.com/racephil" TargetMode="External" /><Relationship Id="rId234" Type="http://schemas.openxmlformats.org/officeDocument/2006/relationships/hyperlink" Target="https://twitter.com/kritchie5247" TargetMode="External" /><Relationship Id="rId235" Type="http://schemas.openxmlformats.org/officeDocument/2006/relationships/hyperlink" Target="https://twitter.com/suelee99" TargetMode="External" /><Relationship Id="rId236" Type="http://schemas.openxmlformats.org/officeDocument/2006/relationships/hyperlink" Target="https://twitter.com/raisenetwork" TargetMode="External" /><Relationship Id="rId237" Type="http://schemas.openxmlformats.org/officeDocument/2006/relationships/hyperlink" Target="https://twitter.com/srowett" TargetMode="External" /><Relationship Id="rId238" Type="http://schemas.openxmlformats.org/officeDocument/2006/relationships/hyperlink" Target="https://twitter.com/neilwithnell" TargetMode="External" /><Relationship Id="rId239" Type="http://schemas.openxmlformats.org/officeDocument/2006/relationships/hyperlink" Target="https://twitter.com/solsticecetl" TargetMode="External" /><Relationship Id="rId240" Type="http://schemas.openxmlformats.org/officeDocument/2006/relationships/hyperlink" Target="https://twitter.com/sfaul" TargetMode="External" /><Relationship Id="rId241" Type="http://schemas.openxmlformats.org/officeDocument/2006/relationships/hyperlink" Target="https://twitter.com/socmedhe" TargetMode="External" /><Relationship Id="rId242" Type="http://schemas.openxmlformats.org/officeDocument/2006/relationships/hyperlink" Target="https://twitter.com/warwicklanguage" TargetMode="External" /><Relationship Id="rId243" Type="http://schemas.openxmlformats.org/officeDocument/2006/relationships/hyperlink" Target="https://twitter.com/sarah__wright1" TargetMode="External" /><Relationship Id="rId244" Type="http://schemas.openxmlformats.org/officeDocument/2006/relationships/hyperlink" Target="https://twitter.com/debbieholley1" TargetMode="External" /><Relationship Id="rId245" Type="http://schemas.openxmlformats.org/officeDocument/2006/relationships/hyperlink" Target="https://twitter.com/connectedaction" TargetMode="External" /><Relationship Id="rId246" Type="http://schemas.openxmlformats.org/officeDocument/2006/relationships/hyperlink" Target="https://twitter.com/edgehill" TargetMode="External" /><Relationship Id="rId247" Type="http://schemas.openxmlformats.org/officeDocument/2006/relationships/hyperlink" Target="https://twitter.com/lindakkaye" TargetMode="External" /><Relationship Id="rId248" Type="http://schemas.openxmlformats.org/officeDocument/2006/relationships/hyperlink" Target="https://twitter.com/shu_acdev" TargetMode="External" /><Relationship Id="rId249" Type="http://schemas.openxmlformats.org/officeDocument/2006/relationships/hyperlink" Target="https://twitter.com/scotthibberson" TargetMode="External" /><Relationship Id="rId250" Type="http://schemas.openxmlformats.org/officeDocument/2006/relationships/hyperlink" Target="https://twitter.com/s_cook2013" TargetMode="External" /><Relationship Id="rId251" Type="http://schemas.openxmlformats.org/officeDocument/2006/relationships/hyperlink" Target="https://twitter.com/harpereddev" TargetMode="External" /><Relationship Id="rId252" Type="http://schemas.openxmlformats.org/officeDocument/2006/relationships/hyperlink" Target="https://twitter.com/jennylewinjones" TargetMode="External" /><Relationship Id="rId253" Type="http://schemas.openxmlformats.org/officeDocument/2006/relationships/hyperlink" Target="https://twitter.com/annehole" TargetMode="External" /><Relationship Id="rId254" Type="http://schemas.openxmlformats.org/officeDocument/2006/relationships/hyperlink" Target="https://twitter.com/acastrillejo" TargetMode="External" /><Relationship Id="rId255" Type="http://schemas.openxmlformats.org/officeDocument/2006/relationships/hyperlink" Target="https://twitter.com/baaanedict" TargetMode="External" /><Relationship Id="rId256" Type="http://schemas.openxmlformats.org/officeDocument/2006/relationships/hyperlink" Target="https://twitter.com/belld17" TargetMode="External" /><Relationship Id="rId257" Type="http://schemas.openxmlformats.org/officeDocument/2006/relationships/hyperlink" Target="https://twitter.com/s_j_lancaster" TargetMode="External" /><Relationship Id="rId258" Type="http://schemas.openxmlformats.org/officeDocument/2006/relationships/hyperlink" Target="https://twitter.com/drsbroadberry" TargetMode="External" /><Relationship Id="rId259" Type="http://schemas.openxmlformats.org/officeDocument/2006/relationships/hyperlink" Target="https://twitter.com/katr" TargetMode="External" /><Relationship Id="rId260" Type="http://schemas.openxmlformats.org/officeDocument/2006/relationships/hyperlink" Target="https://twitter.com/creativecommons" TargetMode="External" /><Relationship Id="rId261" Type="http://schemas.openxmlformats.org/officeDocument/2006/relationships/hyperlink" Target="https://twitter.com/aiaddysonzhang" TargetMode="External" /><Relationship Id="rId262" Type="http://schemas.openxmlformats.org/officeDocument/2006/relationships/hyperlink" Target="https://twitter.com/sfaulknerpando" TargetMode="External" /><Relationship Id="rId263" Type="http://schemas.openxmlformats.org/officeDocument/2006/relationships/hyperlink" Target="https://twitter.com/rkchallen" TargetMode="External" /><Relationship Id="rId264" Type="http://schemas.openxmlformats.org/officeDocument/2006/relationships/hyperlink" Target="https://twitter.com/lenandlar" TargetMode="External" /><Relationship Id="rId265" Type="http://schemas.openxmlformats.org/officeDocument/2006/relationships/hyperlink" Target="https://twitter.com/tutormentorteam" TargetMode="External" /><Relationship Id="rId266" Type="http://schemas.openxmlformats.org/officeDocument/2006/relationships/hyperlink" Target="https://twitter.com/ssireview" TargetMode="External" /><Relationship Id="rId267" Type="http://schemas.openxmlformats.org/officeDocument/2006/relationships/hyperlink" Target="https://twitter.com/gmacscotland" TargetMode="External" /><Relationship Id="rId268" Type="http://schemas.openxmlformats.org/officeDocument/2006/relationships/hyperlink" Target="https://twitter.com/a_l_t" TargetMode="External" /><Relationship Id="rId269" Type="http://schemas.openxmlformats.org/officeDocument/2006/relationships/hyperlink" Target="https://twitter.com/getsetlearning" TargetMode="External" /><Relationship Id="rId270" Type="http://schemas.openxmlformats.org/officeDocument/2006/relationships/hyperlink" Target="https://twitter.com/gemt" TargetMode="External" /><Relationship Id="rId271" Type="http://schemas.openxmlformats.org/officeDocument/2006/relationships/hyperlink" Target="https://twitter.com/edubot_he" TargetMode="External" /><Relationship Id="rId272" Type="http://schemas.openxmlformats.org/officeDocument/2006/relationships/hyperlink" Target="https://twitter.com/pgogy" TargetMode="External" /><Relationship Id="rId273" Type="http://schemas.openxmlformats.org/officeDocument/2006/relationships/hyperlink" Target="https://twitter.com/alexgspiers" TargetMode="External" /><Relationship Id="rId274" Type="http://schemas.openxmlformats.org/officeDocument/2006/relationships/hyperlink" Target="https://twitter.com/mhawksey" TargetMode="External" /><Relationship Id="rId275" Type="http://schemas.openxmlformats.org/officeDocument/2006/relationships/hyperlink" Target="https://twitter.com/marendeepwell" TargetMode="External" /><Relationship Id="rId276" Type="http://schemas.openxmlformats.org/officeDocument/2006/relationships/hyperlink" Target="https://twitter.com/santana" TargetMode="External" /><Relationship Id="rId277" Type="http://schemas.openxmlformats.org/officeDocument/2006/relationships/comments" Target="../comments2.xml" /><Relationship Id="rId278" Type="http://schemas.openxmlformats.org/officeDocument/2006/relationships/vmlDrawing" Target="../drawings/vmlDrawing2.vml" /><Relationship Id="rId279" Type="http://schemas.openxmlformats.org/officeDocument/2006/relationships/table" Target="../tables/table2.xml" /><Relationship Id="rId28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83251" TargetMode="External" /><Relationship Id="rId2" Type="http://schemas.openxmlformats.org/officeDocument/2006/relationships/hyperlink" Target="https://nodexlgraphgallery.org/Pages/Graph.aspx?graphID=186908" TargetMode="External" /><Relationship Id="rId3" Type="http://schemas.openxmlformats.org/officeDocument/2006/relationships/hyperlink" Target="https://nodexlgraphgallery.org/Pages/Graph.aspx?graphID=186907" TargetMode="External" /><Relationship Id="rId4" Type="http://schemas.openxmlformats.org/officeDocument/2006/relationships/hyperlink" Target="https://nodexlgraphgallery.org/Pages/Graph.aspx?graphID=185032" TargetMode="External" /><Relationship Id="rId5" Type="http://schemas.openxmlformats.org/officeDocument/2006/relationships/hyperlink" Target="https://twitter.com/drreznicek/status/1108703378639650816" TargetMode="External" /><Relationship Id="rId6" Type="http://schemas.openxmlformats.org/officeDocument/2006/relationships/hyperlink" Target="https://twitter.com/i/web/status/1118821632586526720" TargetMode="External" /><Relationship Id="rId7" Type="http://schemas.openxmlformats.org/officeDocument/2006/relationships/hyperlink" Target="https://twitter.com/aiaddysonzhang/status/1097482543874551808" TargetMode="External" /><Relationship Id="rId8" Type="http://schemas.openxmlformats.org/officeDocument/2006/relationships/hyperlink" Target="https://twitter.com/i/web/status/1091129454980710400" TargetMode="External" /><Relationship Id="rId9" Type="http://schemas.openxmlformats.org/officeDocument/2006/relationships/hyperlink" Target="https://twitter.com/LTHEchat/status/1095777630471757824" TargetMode="External" /><Relationship Id="rId10" Type="http://schemas.openxmlformats.org/officeDocument/2006/relationships/hyperlink" Target="https://twitter.com/i/web/status/1095790380208005121" TargetMode="External" /><Relationship Id="rId11" Type="http://schemas.openxmlformats.org/officeDocument/2006/relationships/hyperlink" Target="https://nodexlgraphgallery.org/Pages/Graph.aspx?graphID=183251" TargetMode="External" /><Relationship Id="rId12" Type="http://schemas.openxmlformats.org/officeDocument/2006/relationships/hyperlink" Target="https://twitter.com/i/web/status/1118816513597767680" TargetMode="External" /><Relationship Id="rId13" Type="http://schemas.openxmlformats.org/officeDocument/2006/relationships/hyperlink" Target="https://twitter.com/i/web/status/1118821632586526720" TargetMode="External" /><Relationship Id="rId14" Type="http://schemas.openxmlformats.org/officeDocument/2006/relationships/hyperlink" Target="https://twitter.com/i/web/status/1095790380208005121" TargetMode="External" /><Relationship Id="rId15" Type="http://schemas.openxmlformats.org/officeDocument/2006/relationships/hyperlink" Target="https://nodexlgraphgallery.org/Pages/Graph.aspx?graphID=185032" TargetMode="External" /><Relationship Id="rId16" Type="http://schemas.openxmlformats.org/officeDocument/2006/relationships/hyperlink" Target="https://nodexlgraphgallery.org/Pages/Graph.aspx?graphID=186907" TargetMode="External" /><Relationship Id="rId17" Type="http://schemas.openxmlformats.org/officeDocument/2006/relationships/hyperlink" Target="https://twitter.com/LTHEchat/status/1095777630471757824" TargetMode="External" /><Relationship Id="rId18" Type="http://schemas.openxmlformats.org/officeDocument/2006/relationships/hyperlink" Target="https://twitter.com/suebecks/status/1107269224379105281" TargetMode="External" /><Relationship Id="rId19" Type="http://schemas.openxmlformats.org/officeDocument/2006/relationships/hyperlink" Target="https://twitter.com/drreznicek/status/1108703378639650816" TargetMode="External" /><Relationship Id="rId20" Type="http://schemas.openxmlformats.org/officeDocument/2006/relationships/hyperlink" Target="https://nodexlgraphgallery.org/Pages/Graph.aspx?graphID=186908" TargetMode="External" /><Relationship Id="rId21" Type="http://schemas.openxmlformats.org/officeDocument/2006/relationships/hyperlink" Target="https://nodexlgraphgallery.org/Pages/Graph.aspx?graphID=186907" TargetMode="External" /><Relationship Id="rId22" Type="http://schemas.openxmlformats.org/officeDocument/2006/relationships/hyperlink" Target="https://nodexlgraphgallery.org/Pages/Graph.aspx?graphID=185032" TargetMode="External" /><Relationship Id="rId23" Type="http://schemas.openxmlformats.org/officeDocument/2006/relationships/hyperlink" Target="https://nodexlgraphgallery.org/Pages/Graph.aspx?graphID=183251" TargetMode="External" /><Relationship Id="rId24" Type="http://schemas.openxmlformats.org/officeDocument/2006/relationships/hyperlink" Target="https://nodexlgraphgallery.org/Pages/Graph.aspx?graphID=186908" TargetMode="External" /><Relationship Id="rId25" Type="http://schemas.openxmlformats.org/officeDocument/2006/relationships/hyperlink" Target="https://nodexlgraphgallery.org/Pages/Graph.aspx?graphID=185032" TargetMode="External" /><Relationship Id="rId26" Type="http://schemas.openxmlformats.org/officeDocument/2006/relationships/hyperlink" Target="https://nodexlgraphgallery.org/Pages/Graph.aspx?graphID=186907" TargetMode="External" /><Relationship Id="rId27" Type="http://schemas.openxmlformats.org/officeDocument/2006/relationships/hyperlink" Target="https://twitter.com/i/web/status/1091129454980710400" TargetMode="External" /><Relationship Id="rId28" Type="http://schemas.openxmlformats.org/officeDocument/2006/relationships/hyperlink" Target="https://twitter.com/aiaddysonzhang/status/1097482543874551808" TargetMode="External" /><Relationship Id="rId29" Type="http://schemas.openxmlformats.org/officeDocument/2006/relationships/hyperlink" Target="https://twitter.com/i/web/status/1108303434732703744" TargetMode="Externa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 Id="rId3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1017</v>
      </c>
      <c r="BB2" s="13" t="s">
        <v>1035</v>
      </c>
      <c r="BC2" s="13" t="s">
        <v>1036</v>
      </c>
      <c r="BD2" s="118" t="s">
        <v>1397</v>
      </c>
      <c r="BE2" s="118" t="s">
        <v>1398</v>
      </c>
      <c r="BF2" s="118" t="s">
        <v>1399</v>
      </c>
      <c r="BG2" s="118" t="s">
        <v>1400</v>
      </c>
      <c r="BH2" s="118" t="s">
        <v>1401</v>
      </c>
      <c r="BI2" s="118" t="s">
        <v>1402</v>
      </c>
      <c r="BJ2" s="118" t="s">
        <v>1403</v>
      </c>
      <c r="BK2" s="118" t="s">
        <v>1404</v>
      </c>
      <c r="BL2" s="118" t="s">
        <v>1405</v>
      </c>
    </row>
    <row r="3" spans="1:64" ht="15" customHeight="1">
      <c r="A3" s="64" t="s">
        <v>212</v>
      </c>
      <c r="B3" s="64" t="s">
        <v>236</v>
      </c>
      <c r="C3" s="65" t="s">
        <v>1454</v>
      </c>
      <c r="D3" s="66">
        <v>3</v>
      </c>
      <c r="E3" s="67" t="s">
        <v>132</v>
      </c>
      <c r="F3" s="68">
        <v>35</v>
      </c>
      <c r="G3" s="65"/>
      <c r="H3" s="69"/>
      <c r="I3" s="70"/>
      <c r="J3" s="70"/>
      <c r="K3" s="34" t="s">
        <v>65</v>
      </c>
      <c r="L3" s="71">
        <v>3</v>
      </c>
      <c r="M3" s="71"/>
      <c r="N3" s="72"/>
      <c r="O3" s="78" t="s">
        <v>272</v>
      </c>
      <c r="P3" s="80">
        <v>43497.89456018519</v>
      </c>
      <c r="Q3" s="78" t="s">
        <v>274</v>
      </c>
      <c r="R3" s="82" t="s">
        <v>307</v>
      </c>
      <c r="S3" s="78" t="s">
        <v>320</v>
      </c>
      <c r="T3" s="78" t="s">
        <v>245</v>
      </c>
      <c r="U3" s="78"/>
      <c r="V3" s="82" t="s">
        <v>342</v>
      </c>
      <c r="W3" s="80">
        <v>43497.89456018519</v>
      </c>
      <c r="X3" s="82" t="s">
        <v>374</v>
      </c>
      <c r="Y3" s="78"/>
      <c r="Z3" s="78"/>
      <c r="AA3" s="84" t="s">
        <v>424</v>
      </c>
      <c r="AB3" s="78"/>
      <c r="AC3" s="78" t="b">
        <v>0</v>
      </c>
      <c r="AD3" s="78">
        <v>0</v>
      </c>
      <c r="AE3" s="84" t="s">
        <v>482</v>
      </c>
      <c r="AF3" s="78" t="b">
        <v>0</v>
      </c>
      <c r="AG3" s="78" t="s">
        <v>492</v>
      </c>
      <c r="AH3" s="78"/>
      <c r="AI3" s="84" t="s">
        <v>482</v>
      </c>
      <c r="AJ3" s="78" t="b">
        <v>0</v>
      </c>
      <c r="AK3" s="78">
        <v>5</v>
      </c>
      <c r="AL3" s="84" t="s">
        <v>426</v>
      </c>
      <c r="AM3" s="78" t="s">
        <v>497</v>
      </c>
      <c r="AN3" s="78" t="b">
        <v>0</v>
      </c>
      <c r="AO3" s="84" t="s">
        <v>426</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5</v>
      </c>
      <c r="BD3" s="48"/>
      <c r="BE3" s="49"/>
      <c r="BF3" s="48"/>
      <c r="BG3" s="49"/>
      <c r="BH3" s="48"/>
      <c r="BI3" s="49"/>
      <c r="BJ3" s="48"/>
      <c r="BK3" s="49"/>
      <c r="BL3" s="48"/>
    </row>
    <row r="4" spans="1:64" ht="15" customHeight="1">
      <c r="A4" s="64" t="s">
        <v>212</v>
      </c>
      <c r="B4" s="64" t="s">
        <v>219</v>
      </c>
      <c r="C4" s="65" t="s">
        <v>1454</v>
      </c>
      <c r="D4" s="66">
        <v>3</v>
      </c>
      <c r="E4" s="67" t="s">
        <v>132</v>
      </c>
      <c r="F4" s="68">
        <v>35</v>
      </c>
      <c r="G4" s="65"/>
      <c r="H4" s="69"/>
      <c r="I4" s="70"/>
      <c r="J4" s="70"/>
      <c r="K4" s="34" t="s">
        <v>65</v>
      </c>
      <c r="L4" s="77">
        <v>4</v>
      </c>
      <c r="M4" s="77"/>
      <c r="N4" s="72"/>
      <c r="O4" s="79" t="s">
        <v>272</v>
      </c>
      <c r="P4" s="81">
        <v>43497.89456018519</v>
      </c>
      <c r="Q4" s="79" t="s">
        <v>274</v>
      </c>
      <c r="R4" s="83" t="s">
        <v>307</v>
      </c>
      <c r="S4" s="79" t="s">
        <v>320</v>
      </c>
      <c r="T4" s="79" t="s">
        <v>245</v>
      </c>
      <c r="U4" s="79"/>
      <c r="V4" s="83" t="s">
        <v>342</v>
      </c>
      <c r="W4" s="81">
        <v>43497.89456018519</v>
      </c>
      <c r="X4" s="83" t="s">
        <v>374</v>
      </c>
      <c r="Y4" s="79"/>
      <c r="Z4" s="79"/>
      <c r="AA4" s="85" t="s">
        <v>424</v>
      </c>
      <c r="AB4" s="79"/>
      <c r="AC4" s="79" t="b">
        <v>0</v>
      </c>
      <c r="AD4" s="79">
        <v>0</v>
      </c>
      <c r="AE4" s="85" t="s">
        <v>482</v>
      </c>
      <c r="AF4" s="79" t="b">
        <v>0</v>
      </c>
      <c r="AG4" s="79" t="s">
        <v>492</v>
      </c>
      <c r="AH4" s="79"/>
      <c r="AI4" s="85" t="s">
        <v>482</v>
      </c>
      <c r="AJ4" s="79" t="b">
        <v>0</v>
      </c>
      <c r="AK4" s="79">
        <v>5</v>
      </c>
      <c r="AL4" s="85" t="s">
        <v>426</v>
      </c>
      <c r="AM4" s="79" t="s">
        <v>497</v>
      </c>
      <c r="AN4" s="79" t="b">
        <v>0</v>
      </c>
      <c r="AO4" s="85" t="s">
        <v>426</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212</v>
      </c>
      <c r="B5" s="64" t="s">
        <v>226</v>
      </c>
      <c r="C5" s="65" t="s">
        <v>1454</v>
      </c>
      <c r="D5" s="66">
        <v>3</v>
      </c>
      <c r="E5" s="67" t="s">
        <v>132</v>
      </c>
      <c r="F5" s="68">
        <v>35</v>
      </c>
      <c r="G5" s="65"/>
      <c r="H5" s="69"/>
      <c r="I5" s="70"/>
      <c r="J5" s="70"/>
      <c r="K5" s="34" t="s">
        <v>65</v>
      </c>
      <c r="L5" s="77">
        <v>5</v>
      </c>
      <c r="M5" s="77"/>
      <c r="N5" s="72"/>
      <c r="O5" s="79" t="s">
        <v>272</v>
      </c>
      <c r="P5" s="81">
        <v>43497.89456018519</v>
      </c>
      <c r="Q5" s="79" t="s">
        <v>274</v>
      </c>
      <c r="R5" s="83" t="s">
        <v>307</v>
      </c>
      <c r="S5" s="79" t="s">
        <v>320</v>
      </c>
      <c r="T5" s="79" t="s">
        <v>245</v>
      </c>
      <c r="U5" s="79"/>
      <c r="V5" s="83" t="s">
        <v>342</v>
      </c>
      <c r="W5" s="81">
        <v>43497.89456018519</v>
      </c>
      <c r="X5" s="83" t="s">
        <v>374</v>
      </c>
      <c r="Y5" s="79"/>
      <c r="Z5" s="79"/>
      <c r="AA5" s="85" t="s">
        <v>424</v>
      </c>
      <c r="AB5" s="79"/>
      <c r="AC5" s="79" t="b">
        <v>0</v>
      </c>
      <c r="AD5" s="79">
        <v>0</v>
      </c>
      <c r="AE5" s="85" t="s">
        <v>482</v>
      </c>
      <c r="AF5" s="79" t="b">
        <v>0</v>
      </c>
      <c r="AG5" s="79" t="s">
        <v>492</v>
      </c>
      <c r="AH5" s="79"/>
      <c r="AI5" s="85" t="s">
        <v>482</v>
      </c>
      <c r="AJ5" s="79" t="b">
        <v>0</v>
      </c>
      <c r="AK5" s="79">
        <v>5</v>
      </c>
      <c r="AL5" s="85" t="s">
        <v>426</v>
      </c>
      <c r="AM5" s="79" t="s">
        <v>497</v>
      </c>
      <c r="AN5" s="79" t="b">
        <v>0</v>
      </c>
      <c r="AO5" s="85" t="s">
        <v>426</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212</v>
      </c>
      <c r="B6" s="64" t="s">
        <v>239</v>
      </c>
      <c r="C6" s="65" t="s">
        <v>1454</v>
      </c>
      <c r="D6" s="66">
        <v>3</v>
      </c>
      <c r="E6" s="67" t="s">
        <v>132</v>
      </c>
      <c r="F6" s="68">
        <v>35</v>
      </c>
      <c r="G6" s="65"/>
      <c r="H6" s="69"/>
      <c r="I6" s="70"/>
      <c r="J6" s="70"/>
      <c r="K6" s="34" t="s">
        <v>65</v>
      </c>
      <c r="L6" s="77">
        <v>6</v>
      </c>
      <c r="M6" s="77"/>
      <c r="N6" s="72"/>
      <c r="O6" s="79" t="s">
        <v>272</v>
      </c>
      <c r="P6" s="81">
        <v>43497.89456018519</v>
      </c>
      <c r="Q6" s="79" t="s">
        <v>274</v>
      </c>
      <c r="R6" s="83" t="s">
        <v>307</v>
      </c>
      <c r="S6" s="79" t="s">
        <v>320</v>
      </c>
      <c r="T6" s="79" t="s">
        <v>245</v>
      </c>
      <c r="U6" s="79"/>
      <c r="V6" s="83" t="s">
        <v>342</v>
      </c>
      <c r="W6" s="81">
        <v>43497.89456018519</v>
      </c>
      <c r="X6" s="83" t="s">
        <v>374</v>
      </c>
      <c r="Y6" s="79"/>
      <c r="Z6" s="79"/>
      <c r="AA6" s="85" t="s">
        <v>424</v>
      </c>
      <c r="AB6" s="79"/>
      <c r="AC6" s="79" t="b">
        <v>0</v>
      </c>
      <c r="AD6" s="79">
        <v>0</v>
      </c>
      <c r="AE6" s="85" t="s">
        <v>482</v>
      </c>
      <c r="AF6" s="79" t="b">
        <v>0</v>
      </c>
      <c r="AG6" s="79" t="s">
        <v>492</v>
      </c>
      <c r="AH6" s="79"/>
      <c r="AI6" s="85" t="s">
        <v>482</v>
      </c>
      <c r="AJ6" s="79" t="b">
        <v>0</v>
      </c>
      <c r="AK6" s="79">
        <v>5</v>
      </c>
      <c r="AL6" s="85" t="s">
        <v>426</v>
      </c>
      <c r="AM6" s="79" t="s">
        <v>497</v>
      </c>
      <c r="AN6" s="79" t="b">
        <v>0</v>
      </c>
      <c r="AO6" s="85" t="s">
        <v>426</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212</v>
      </c>
      <c r="B7" s="64" t="s">
        <v>221</v>
      </c>
      <c r="C7" s="65" t="s">
        <v>1454</v>
      </c>
      <c r="D7" s="66">
        <v>3</v>
      </c>
      <c r="E7" s="67" t="s">
        <v>132</v>
      </c>
      <c r="F7" s="68">
        <v>35</v>
      </c>
      <c r="G7" s="65"/>
      <c r="H7" s="69"/>
      <c r="I7" s="70"/>
      <c r="J7" s="70"/>
      <c r="K7" s="34" t="s">
        <v>65</v>
      </c>
      <c r="L7" s="77">
        <v>7</v>
      </c>
      <c r="M7" s="77"/>
      <c r="N7" s="72"/>
      <c r="O7" s="79" t="s">
        <v>272</v>
      </c>
      <c r="P7" s="81">
        <v>43497.89456018519</v>
      </c>
      <c r="Q7" s="79" t="s">
        <v>274</v>
      </c>
      <c r="R7" s="83" t="s">
        <v>307</v>
      </c>
      <c r="S7" s="79" t="s">
        <v>320</v>
      </c>
      <c r="T7" s="79" t="s">
        <v>245</v>
      </c>
      <c r="U7" s="79"/>
      <c r="V7" s="83" t="s">
        <v>342</v>
      </c>
      <c r="W7" s="81">
        <v>43497.89456018519</v>
      </c>
      <c r="X7" s="83" t="s">
        <v>374</v>
      </c>
      <c r="Y7" s="79"/>
      <c r="Z7" s="79"/>
      <c r="AA7" s="85" t="s">
        <v>424</v>
      </c>
      <c r="AB7" s="79"/>
      <c r="AC7" s="79" t="b">
        <v>0</v>
      </c>
      <c r="AD7" s="79">
        <v>0</v>
      </c>
      <c r="AE7" s="85" t="s">
        <v>482</v>
      </c>
      <c r="AF7" s="79" t="b">
        <v>0</v>
      </c>
      <c r="AG7" s="79" t="s">
        <v>492</v>
      </c>
      <c r="AH7" s="79"/>
      <c r="AI7" s="85" t="s">
        <v>482</v>
      </c>
      <c r="AJ7" s="79" t="b">
        <v>0</v>
      </c>
      <c r="AK7" s="79">
        <v>5</v>
      </c>
      <c r="AL7" s="85" t="s">
        <v>426</v>
      </c>
      <c r="AM7" s="79" t="s">
        <v>497</v>
      </c>
      <c r="AN7" s="79" t="b">
        <v>0</v>
      </c>
      <c r="AO7" s="85" t="s">
        <v>426</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4</v>
      </c>
      <c r="BD7" s="48"/>
      <c r="BE7" s="49"/>
      <c r="BF7" s="48"/>
      <c r="BG7" s="49"/>
      <c r="BH7" s="48"/>
      <c r="BI7" s="49"/>
      <c r="BJ7" s="48"/>
      <c r="BK7" s="49"/>
      <c r="BL7" s="48"/>
    </row>
    <row r="8" spans="1:64" ht="15">
      <c r="A8" s="64" t="s">
        <v>212</v>
      </c>
      <c r="B8" s="64" t="s">
        <v>245</v>
      </c>
      <c r="C8" s="65" t="s">
        <v>1454</v>
      </c>
      <c r="D8" s="66">
        <v>3</v>
      </c>
      <c r="E8" s="67" t="s">
        <v>132</v>
      </c>
      <c r="F8" s="68">
        <v>35</v>
      </c>
      <c r="G8" s="65"/>
      <c r="H8" s="69"/>
      <c r="I8" s="70"/>
      <c r="J8" s="70"/>
      <c r="K8" s="34" t="s">
        <v>65</v>
      </c>
      <c r="L8" s="77">
        <v>8</v>
      </c>
      <c r="M8" s="77"/>
      <c r="N8" s="72"/>
      <c r="O8" s="79" t="s">
        <v>272</v>
      </c>
      <c r="P8" s="81">
        <v>43497.89456018519</v>
      </c>
      <c r="Q8" s="79" t="s">
        <v>274</v>
      </c>
      <c r="R8" s="83" t="s">
        <v>307</v>
      </c>
      <c r="S8" s="79" t="s">
        <v>320</v>
      </c>
      <c r="T8" s="79" t="s">
        <v>245</v>
      </c>
      <c r="U8" s="79"/>
      <c r="V8" s="83" t="s">
        <v>342</v>
      </c>
      <c r="W8" s="81">
        <v>43497.89456018519</v>
      </c>
      <c r="X8" s="83" t="s">
        <v>374</v>
      </c>
      <c r="Y8" s="79"/>
      <c r="Z8" s="79"/>
      <c r="AA8" s="85" t="s">
        <v>424</v>
      </c>
      <c r="AB8" s="79"/>
      <c r="AC8" s="79" t="b">
        <v>0</v>
      </c>
      <c r="AD8" s="79">
        <v>0</v>
      </c>
      <c r="AE8" s="85" t="s">
        <v>482</v>
      </c>
      <c r="AF8" s="79" t="b">
        <v>0</v>
      </c>
      <c r="AG8" s="79" t="s">
        <v>492</v>
      </c>
      <c r="AH8" s="79"/>
      <c r="AI8" s="85" t="s">
        <v>482</v>
      </c>
      <c r="AJ8" s="79" t="b">
        <v>0</v>
      </c>
      <c r="AK8" s="79">
        <v>5</v>
      </c>
      <c r="AL8" s="85" t="s">
        <v>426</v>
      </c>
      <c r="AM8" s="79" t="s">
        <v>497</v>
      </c>
      <c r="AN8" s="79" t="b">
        <v>0</v>
      </c>
      <c r="AO8" s="85" t="s">
        <v>426</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3</v>
      </c>
      <c r="BD8" s="48"/>
      <c r="BE8" s="49"/>
      <c r="BF8" s="48"/>
      <c r="BG8" s="49"/>
      <c r="BH8" s="48"/>
      <c r="BI8" s="49"/>
      <c r="BJ8" s="48"/>
      <c r="BK8" s="49"/>
      <c r="BL8" s="48"/>
    </row>
    <row r="9" spans="1:64" ht="15">
      <c r="A9" s="64" t="s">
        <v>212</v>
      </c>
      <c r="B9" s="64" t="s">
        <v>214</v>
      </c>
      <c r="C9" s="65" t="s">
        <v>1454</v>
      </c>
      <c r="D9" s="66">
        <v>3</v>
      </c>
      <c r="E9" s="67" t="s">
        <v>132</v>
      </c>
      <c r="F9" s="68">
        <v>35</v>
      </c>
      <c r="G9" s="65"/>
      <c r="H9" s="69"/>
      <c r="I9" s="70"/>
      <c r="J9" s="70"/>
      <c r="K9" s="34" t="s">
        <v>65</v>
      </c>
      <c r="L9" s="77">
        <v>9</v>
      </c>
      <c r="M9" s="77"/>
      <c r="N9" s="72"/>
      <c r="O9" s="79" t="s">
        <v>272</v>
      </c>
      <c r="P9" s="81">
        <v>43497.89456018519</v>
      </c>
      <c r="Q9" s="79" t="s">
        <v>274</v>
      </c>
      <c r="R9" s="83" t="s">
        <v>307</v>
      </c>
      <c r="S9" s="79" t="s">
        <v>320</v>
      </c>
      <c r="T9" s="79" t="s">
        <v>245</v>
      </c>
      <c r="U9" s="79"/>
      <c r="V9" s="83" t="s">
        <v>342</v>
      </c>
      <c r="W9" s="81">
        <v>43497.89456018519</v>
      </c>
      <c r="X9" s="83" t="s">
        <v>374</v>
      </c>
      <c r="Y9" s="79"/>
      <c r="Z9" s="79"/>
      <c r="AA9" s="85" t="s">
        <v>424</v>
      </c>
      <c r="AB9" s="79"/>
      <c r="AC9" s="79" t="b">
        <v>0</v>
      </c>
      <c r="AD9" s="79">
        <v>0</v>
      </c>
      <c r="AE9" s="85" t="s">
        <v>482</v>
      </c>
      <c r="AF9" s="79" t="b">
        <v>0</v>
      </c>
      <c r="AG9" s="79" t="s">
        <v>492</v>
      </c>
      <c r="AH9" s="79"/>
      <c r="AI9" s="85" t="s">
        <v>482</v>
      </c>
      <c r="AJ9" s="79" t="b">
        <v>0</v>
      </c>
      <c r="AK9" s="79">
        <v>5</v>
      </c>
      <c r="AL9" s="85" t="s">
        <v>426</v>
      </c>
      <c r="AM9" s="79" t="s">
        <v>497</v>
      </c>
      <c r="AN9" s="79" t="b">
        <v>0</v>
      </c>
      <c r="AO9" s="85" t="s">
        <v>426</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4</v>
      </c>
      <c r="BD9" s="48">
        <v>0</v>
      </c>
      <c r="BE9" s="49">
        <v>0</v>
      </c>
      <c r="BF9" s="48">
        <v>0</v>
      </c>
      <c r="BG9" s="49">
        <v>0</v>
      </c>
      <c r="BH9" s="48">
        <v>0</v>
      </c>
      <c r="BI9" s="49">
        <v>0</v>
      </c>
      <c r="BJ9" s="48">
        <v>12</v>
      </c>
      <c r="BK9" s="49">
        <v>100</v>
      </c>
      <c r="BL9" s="48">
        <v>12</v>
      </c>
    </row>
    <row r="10" spans="1:64" ht="15">
      <c r="A10" s="64" t="s">
        <v>213</v>
      </c>
      <c r="B10" s="64" t="s">
        <v>236</v>
      </c>
      <c r="C10" s="65" t="s">
        <v>1454</v>
      </c>
      <c r="D10" s="66">
        <v>3</v>
      </c>
      <c r="E10" s="67" t="s">
        <v>132</v>
      </c>
      <c r="F10" s="68">
        <v>35</v>
      </c>
      <c r="G10" s="65"/>
      <c r="H10" s="69"/>
      <c r="I10" s="70"/>
      <c r="J10" s="70"/>
      <c r="K10" s="34" t="s">
        <v>65</v>
      </c>
      <c r="L10" s="77">
        <v>10</v>
      </c>
      <c r="M10" s="77"/>
      <c r="N10" s="72"/>
      <c r="O10" s="79" t="s">
        <v>272</v>
      </c>
      <c r="P10" s="81">
        <v>43497.898935185185</v>
      </c>
      <c r="Q10" s="79" t="s">
        <v>274</v>
      </c>
      <c r="R10" s="83" t="s">
        <v>307</v>
      </c>
      <c r="S10" s="79" t="s">
        <v>320</v>
      </c>
      <c r="T10" s="79" t="s">
        <v>245</v>
      </c>
      <c r="U10" s="79"/>
      <c r="V10" s="83" t="s">
        <v>343</v>
      </c>
      <c r="W10" s="81">
        <v>43497.898935185185</v>
      </c>
      <c r="X10" s="83" t="s">
        <v>375</v>
      </c>
      <c r="Y10" s="79"/>
      <c r="Z10" s="79"/>
      <c r="AA10" s="85" t="s">
        <v>425</v>
      </c>
      <c r="AB10" s="79"/>
      <c r="AC10" s="79" t="b">
        <v>0</v>
      </c>
      <c r="AD10" s="79">
        <v>0</v>
      </c>
      <c r="AE10" s="85" t="s">
        <v>482</v>
      </c>
      <c r="AF10" s="79" t="b">
        <v>0</v>
      </c>
      <c r="AG10" s="79" t="s">
        <v>492</v>
      </c>
      <c r="AH10" s="79"/>
      <c r="AI10" s="85" t="s">
        <v>482</v>
      </c>
      <c r="AJ10" s="79" t="b">
        <v>0</v>
      </c>
      <c r="AK10" s="79">
        <v>5</v>
      </c>
      <c r="AL10" s="85" t="s">
        <v>426</v>
      </c>
      <c r="AM10" s="79" t="s">
        <v>497</v>
      </c>
      <c r="AN10" s="79" t="b">
        <v>0</v>
      </c>
      <c r="AO10" s="85" t="s">
        <v>426</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5</v>
      </c>
      <c r="BD10" s="48"/>
      <c r="BE10" s="49"/>
      <c r="BF10" s="48"/>
      <c r="BG10" s="49"/>
      <c r="BH10" s="48"/>
      <c r="BI10" s="49"/>
      <c r="BJ10" s="48"/>
      <c r="BK10" s="49"/>
      <c r="BL10" s="48"/>
    </row>
    <row r="11" spans="1:64" ht="15">
      <c r="A11" s="64" t="s">
        <v>213</v>
      </c>
      <c r="B11" s="64" t="s">
        <v>219</v>
      </c>
      <c r="C11" s="65" t="s">
        <v>1454</v>
      </c>
      <c r="D11" s="66">
        <v>3</v>
      </c>
      <c r="E11" s="67" t="s">
        <v>132</v>
      </c>
      <c r="F11" s="68">
        <v>35</v>
      </c>
      <c r="G11" s="65"/>
      <c r="H11" s="69"/>
      <c r="I11" s="70"/>
      <c r="J11" s="70"/>
      <c r="K11" s="34" t="s">
        <v>65</v>
      </c>
      <c r="L11" s="77">
        <v>11</v>
      </c>
      <c r="M11" s="77"/>
      <c r="N11" s="72"/>
      <c r="O11" s="79" t="s">
        <v>272</v>
      </c>
      <c r="P11" s="81">
        <v>43497.898935185185</v>
      </c>
      <c r="Q11" s="79" t="s">
        <v>274</v>
      </c>
      <c r="R11" s="83" t="s">
        <v>307</v>
      </c>
      <c r="S11" s="79" t="s">
        <v>320</v>
      </c>
      <c r="T11" s="79" t="s">
        <v>245</v>
      </c>
      <c r="U11" s="79"/>
      <c r="V11" s="83" t="s">
        <v>343</v>
      </c>
      <c r="W11" s="81">
        <v>43497.898935185185</v>
      </c>
      <c r="X11" s="83" t="s">
        <v>375</v>
      </c>
      <c r="Y11" s="79"/>
      <c r="Z11" s="79"/>
      <c r="AA11" s="85" t="s">
        <v>425</v>
      </c>
      <c r="AB11" s="79"/>
      <c r="AC11" s="79" t="b">
        <v>0</v>
      </c>
      <c r="AD11" s="79">
        <v>0</v>
      </c>
      <c r="AE11" s="85" t="s">
        <v>482</v>
      </c>
      <c r="AF11" s="79" t="b">
        <v>0</v>
      </c>
      <c r="AG11" s="79" t="s">
        <v>492</v>
      </c>
      <c r="AH11" s="79"/>
      <c r="AI11" s="85" t="s">
        <v>482</v>
      </c>
      <c r="AJ11" s="79" t="b">
        <v>0</v>
      </c>
      <c r="AK11" s="79">
        <v>5</v>
      </c>
      <c r="AL11" s="85" t="s">
        <v>426</v>
      </c>
      <c r="AM11" s="79" t="s">
        <v>497</v>
      </c>
      <c r="AN11" s="79" t="b">
        <v>0</v>
      </c>
      <c r="AO11" s="85" t="s">
        <v>426</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213</v>
      </c>
      <c r="B12" s="64" t="s">
        <v>226</v>
      </c>
      <c r="C12" s="65" t="s">
        <v>1454</v>
      </c>
      <c r="D12" s="66">
        <v>3</v>
      </c>
      <c r="E12" s="67" t="s">
        <v>132</v>
      </c>
      <c r="F12" s="68">
        <v>35</v>
      </c>
      <c r="G12" s="65"/>
      <c r="H12" s="69"/>
      <c r="I12" s="70"/>
      <c r="J12" s="70"/>
      <c r="K12" s="34" t="s">
        <v>65</v>
      </c>
      <c r="L12" s="77">
        <v>12</v>
      </c>
      <c r="M12" s="77"/>
      <c r="N12" s="72"/>
      <c r="O12" s="79" t="s">
        <v>272</v>
      </c>
      <c r="P12" s="81">
        <v>43497.898935185185</v>
      </c>
      <c r="Q12" s="79" t="s">
        <v>274</v>
      </c>
      <c r="R12" s="83" t="s">
        <v>307</v>
      </c>
      <c r="S12" s="79" t="s">
        <v>320</v>
      </c>
      <c r="T12" s="79" t="s">
        <v>245</v>
      </c>
      <c r="U12" s="79"/>
      <c r="V12" s="83" t="s">
        <v>343</v>
      </c>
      <c r="W12" s="81">
        <v>43497.898935185185</v>
      </c>
      <c r="X12" s="83" t="s">
        <v>375</v>
      </c>
      <c r="Y12" s="79"/>
      <c r="Z12" s="79"/>
      <c r="AA12" s="85" t="s">
        <v>425</v>
      </c>
      <c r="AB12" s="79"/>
      <c r="AC12" s="79" t="b">
        <v>0</v>
      </c>
      <c r="AD12" s="79">
        <v>0</v>
      </c>
      <c r="AE12" s="85" t="s">
        <v>482</v>
      </c>
      <c r="AF12" s="79" t="b">
        <v>0</v>
      </c>
      <c r="AG12" s="79" t="s">
        <v>492</v>
      </c>
      <c r="AH12" s="79"/>
      <c r="AI12" s="85" t="s">
        <v>482</v>
      </c>
      <c r="AJ12" s="79" t="b">
        <v>0</v>
      </c>
      <c r="AK12" s="79">
        <v>5</v>
      </c>
      <c r="AL12" s="85" t="s">
        <v>426</v>
      </c>
      <c r="AM12" s="79" t="s">
        <v>497</v>
      </c>
      <c r="AN12" s="79" t="b">
        <v>0</v>
      </c>
      <c r="AO12" s="85" t="s">
        <v>426</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213</v>
      </c>
      <c r="B13" s="64" t="s">
        <v>239</v>
      </c>
      <c r="C13" s="65" t="s">
        <v>1454</v>
      </c>
      <c r="D13" s="66">
        <v>3</v>
      </c>
      <c r="E13" s="67" t="s">
        <v>132</v>
      </c>
      <c r="F13" s="68">
        <v>35</v>
      </c>
      <c r="G13" s="65"/>
      <c r="H13" s="69"/>
      <c r="I13" s="70"/>
      <c r="J13" s="70"/>
      <c r="K13" s="34" t="s">
        <v>65</v>
      </c>
      <c r="L13" s="77">
        <v>13</v>
      </c>
      <c r="M13" s="77"/>
      <c r="N13" s="72"/>
      <c r="O13" s="79" t="s">
        <v>272</v>
      </c>
      <c r="P13" s="81">
        <v>43497.898935185185</v>
      </c>
      <c r="Q13" s="79" t="s">
        <v>274</v>
      </c>
      <c r="R13" s="83" t="s">
        <v>307</v>
      </c>
      <c r="S13" s="79" t="s">
        <v>320</v>
      </c>
      <c r="T13" s="79" t="s">
        <v>245</v>
      </c>
      <c r="U13" s="79"/>
      <c r="V13" s="83" t="s">
        <v>343</v>
      </c>
      <c r="W13" s="81">
        <v>43497.898935185185</v>
      </c>
      <c r="X13" s="83" t="s">
        <v>375</v>
      </c>
      <c r="Y13" s="79"/>
      <c r="Z13" s="79"/>
      <c r="AA13" s="85" t="s">
        <v>425</v>
      </c>
      <c r="AB13" s="79"/>
      <c r="AC13" s="79" t="b">
        <v>0</v>
      </c>
      <c r="AD13" s="79">
        <v>0</v>
      </c>
      <c r="AE13" s="85" t="s">
        <v>482</v>
      </c>
      <c r="AF13" s="79" t="b">
        <v>0</v>
      </c>
      <c r="AG13" s="79" t="s">
        <v>492</v>
      </c>
      <c r="AH13" s="79"/>
      <c r="AI13" s="85" t="s">
        <v>482</v>
      </c>
      <c r="AJ13" s="79" t="b">
        <v>0</v>
      </c>
      <c r="AK13" s="79">
        <v>5</v>
      </c>
      <c r="AL13" s="85" t="s">
        <v>426</v>
      </c>
      <c r="AM13" s="79" t="s">
        <v>497</v>
      </c>
      <c r="AN13" s="79" t="b">
        <v>0</v>
      </c>
      <c r="AO13" s="85" t="s">
        <v>426</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213</v>
      </c>
      <c r="B14" s="64" t="s">
        <v>221</v>
      </c>
      <c r="C14" s="65" t="s">
        <v>1454</v>
      </c>
      <c r="D14" s="66">
        <v>3</v>
      </c>
      <c r="E14" s="67" t="s">
        <v>132</v>
      </c>
      <c r="F14" s="68">
        <v>35</v>
      </c>
      <c r="G14" s="65"/>
      <c r="H14" s="69"/>
      <c r="I14" s="70"/>
      <c r="J14" s="70"/>
      <c r="K14" s="34" t="s">
        <v>65</v>
      </c>
      <c r="L14" s="77">
        <v>14</v>
      </c>
      <c r="M14" s="77"/>
      <c r="N14" s="72"/>
      <c r="O14" s="79" t="s">
        <v>272</v>
      </c>
      <c r="P14" s="81">
        <v>43497.898935185185</v>
      </c>
      <c r="Q14" s="79" t="s">
        <v>274</v>
      </c>
      <c r="R14" s="83" t="s">
        <v>307</v>
      </c>
      <c r="S14" s="79" t="s">
        <v>320</v>
      </c>
      <c r="T14" s="79" t="s">
        <v>245</v>
      </c>
      <c r="U14" s="79"/>
      <c r="V14" s="83" t="s">
        <v>343</v>
      </c>
      <c r="W14" s="81">
        <v>43497.898935185185</v>
      </c>
      <c r="X14" s="83" t="s">
        <v>375</v>
      </c>
      <c r="Y14" s="79"/>
      <c r="Z14" s="79"/>
      <c r="AA14" s="85" t="s">
        <v>425</v>
      </c>
      <c r="AB14" s="79"/>
      <c r="AC14" s="79" t="b">
        <v>0</v>
      </c>
      <c r="AD14" s="79">
        <v>0</v>
      </c>
      <c r="AE14" s="85" t="s">
        <v>482</v>
      </c>
      <c r="AF14" s="79" t="b">
        <v>0</v>
      </c>
      <c r="AG14" s="79" t="s">
        <v>492</v>
      </c>
      <c r="AH14" s="79"/>
      <c r="AI14" s="85" t="s">
        <v>482</v>
      </c>
      <c r="AJ14" s="79" t="b">
        <v>0</v>
      </c>
      <c r="AK14" s="79">
        <v>5</v>
      </c>
      <c r="AL14" s="85" t="s">
        <v>426</v>
      </c>
      <c r="AM14" s="79" t="s">
        <v>497</v>
      </c>
      <c r="AN14" s="79" t="b">
        <v>0</v>
      </c>
      <c r="AO14" s="85" t="s">
        <v>426</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4</v>
      </c>
      <c r="BD14" s="48"/>
      <c r="BE14" s="49"/>
      <c r="BF14" s="48"/>
      <c r="BG14" s="49"/>
      <c r="BH14" s="48"/>
      <c r="BI14" s="49"/>
      <c r="BJ14" s="48"/>
      <c r="BK14" s="49"/>
      <c r="BL14" s="48"/>
    </row>
    <row r="15" spans="1:64" ht="15">
      <c r="A15" s="64" t="s">
        <v>213</v>
      </c>
      <c r="B15" s="64" t="s">
        <v>245</v>
      </c>
      <c r="C15" s="65" t="s">
        <v>1454</v>
      </c>
      <c r="D15" s="66">
        <v>3</v>
      </c>
      <c r="E15" s="67" t="s">
        <v>132</v>
      </c>
      <c r="F15" s="68">
        <v>35</v>
      </c>
      <c r="G15" s="65"/>
      <c r="H15" s="69"/>
      <c r="I15" s="70"/>
      <c r="J15" s="70"/>
      <c r="K15" s="34" t="s">
        <v>65</v>
      </c>
      <c r="L15" s="77">
        <v>15</v>
      </c>
      <c r="M15" s="77"/>
      <c r="N15" s="72"/>
      <c r="O15" s="79" t="s">
        <v>272</v>
      </c>
      <c r="P15" s="81">
        <v>43497.898935185185</v>
      </c>
      <c r="Q15" s="79" t="s">
        <v>274</v>
      </c>
      <c r="R15" s="83" t="s">
        <v>307</v>
      </c>
      <c r="S15" s="79" t="s">
        <v>320</v>
      </c>
      <c r="T15" s="79" t="s">
        <v>245</v>
      </c>
      <c r="U15" s="79"/>
      <c r="V15" s="83" t="s">
        <v>343</v>
      </c>
      <c r="W15" s="81">
        <v>43497.898935185185</v>
      </c>
      <c r="X15" s="83" t="s">
        <v>375</v>
      </c>
      <c r="Y15" s="79"/>
      <c r="Z15" s="79"/>
      <c r="AA15" s="85" t="s">
        <v>425</v>
      </c>
      <c r="AB15" s="79"/>
      <c r="AC15" s="79" t="b">
        <v>0</v>
      </c>
      <c r="AD15" s="79">
        <v>0</v>
      </c>
      <c r="AE15" s="85" t="s">
        <v>482</v>
      </c>
      <c r="AF15" s="79" t="b">
        <v>0</v>
      </c>
      <c r="AG15" s="79" t="s">
        <v>492</v>
      </c>
      <c r="AH15" s="79"/>
      <c r="AI15" s="85" t="s">
        <v>482</v>
      </c>
      <c r="AJ15" s="79" t="b">
        <v>0</v>
      </c>
      <c r="AK15" s="79">
        <v>5</v>
      </c>
      <c r="AL15" s="85" t="s">
        <v>426</v>
      </c>
      <c r="AM15" s="79" t="s">
        <v>497</v>
      </c>
      <c r="AN15" s="79" t="b">
        <v>0</v>
      </c>
      <c r="AO15" s="85" t="s">
        <v>426</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3</v>
      </c>
      <c r="BD15" s="48"/>
      <c r="BE15" s="49"/>
      <c r="BF15" s="48"/>
      <c r="BG15" s="49"/>
      <c r="BH15" s="48"/>
      <c r="BI15" s="49"/>
      <c r="BJ15" s="48"/>
      <c r="BK15" s="49"/>
      <c r="BL15" s="48"/>
    </row>
    <row r="16" spans="1:64" ht="15">
      <c r="A16" s="64" t="s">
        <v>213</v>
      </c>
      <c r="B16" s="64" t="s">
        <v>214</v>
      </c>
      <c r="C16" s="65" t="s">
        <v>1454</v>
      </c>
      <c r="D16" s="66">
        <v>3</v>
      </c>
      <c r="E16" s="67" t="s">
        <v>132</v>
      </c>
      <c r="F16" s="68">
        <v>35</v>
      </c>
      <c r="G16" s="65"/>
      <c r="H16" s="69"/>
      <c r="I16" s="70"/>
      <c r="J16" s="70"/>
      <c r="K16" s="34" t="s">
        <v>65</v>
      </c>
      <c r="L16" s="77">
        <v>16</v>
      </c>
      <c r="M16" s="77"/>
      <c r="N16" s="72"/>
      <c r="O16" s="79" t="s">
        <v>272</v>
      </c>
      <c r="P16" s="81">
        <v>43497.898935185185</v>
      </c>
      <c r="Q16" s="79" t="s">
        <v>274</v>
      </c>
      <c r="R16" s="83" t="s">
        <v>307</v>
      </c>
      <c r="S16" s="79" t="s">
        <v>320</v>
      </c>
      <c r="T16" s="79" t="s">
        <v>245</v>
      </c>
      <c r="U16" s="79"/>
      <c r="V16" s="83" t="s">
        <v>343</v>
      </c>
      <c r="W16" s="81">
        <v>43497.898935185185</v>
      </c>
      <c r="X16" s="83" t="s">
        <v>375</v>
      </c>
      <c r="Y16" s="79"/>
      <c r="Z16" s="79"/>
      <c r="AA16" s="85" t="s">
        <v>425</v>
      </c>
      <c r="AB16" s="79"/>
      <c r="AC16" s="79" t="b">
        <v>0</v>
      </c>
      <c r="AD16" s="79">
        <v>0</v>
      </c>
      <c r="AE16" s="85" t="s">
        <v>482</v>
      </c>
      <c r="AF16" s="79" t="b">
        <v>0</v>
      </c>
      <c r="AG16" s="79" t="s">
        <v>492</v>
      </c>
      <c r="AH16" s="79"/>
      <c r="AI16" s="85" t="s">
        <v>482</v>
      </c>
      <c r="AJ16" s="79" t="b">
        <v>0</v>
      </c>
      <c r="AK16" s="79">
        <v>5</v>
      </c>
      <c r="AL16" s="85" t="s">
        <v>426</v>
      </c>
      <c r="AM16" s="79" t="s">
        <v>497</v>
      </c>
      <c r="AN16" s="79" t="b">
        <v>0</v>
      </c>
      <c r="AO16" s="85" t="s">
        <v>426</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4</v>
      </c>
      <c r="BD16" s="48">
        <v>0</v>
      </c>
      <c r="BE16" s="49">
        <v>0</v>
      </c>
      <c r="BF16" s="48">
        <v>0</v>
      </c>
      <c r="BG16" s="49">
        <v>0</v>
      </c>
      <c r="BH16" s="48">
        <v>0</v>
      </c>
      <c r="BI16" s="49">
        <v>0</v>
      </c>
      <c r="BJ16" s="48">
        <v>12</v>
      </c>
      <c r="BK16" s="49">
        <v>100</v>
      </c>
      <c r="BL16" s="48">
        <v>12</v>
      </c>
    </row>
    <row r="17" spans="1:64" ht="15">
      <c r="A17" s="64" t="s">
        <v>214</v>
      </c>
      <c r="B17" s="64" t="s">
        <v>246</v>
      </c>
      <c r="C17" s="65" t="s">
        <v>1454</v>
      </c>
      <c r="D17" s="66">
        <v>3</v>
      </c>
      <c r="E17" s="67" t="s">
        <v>132</v>
      </c>
      <c r="F17" s="68">
        <v>35</v>
      </c>
      <c r="G17" s="65"/>
      <c r="H17" s="69"/>
      <c r="I17" s="70"/>
      <c r="J17" s="70"/>
      <c r="K17" s="34" t="s">
        <v>65</v>
      </c>
      <c r="L17" s="77">
        <v>17</v>
      </c>
      <c r="M17" s="77"/>
      <c r="N17" s="72"/>
      <c r="O17" s="79" t="s">
        <v>272</v>
      </c>
      <c r="P17" s="81">
        <v>43491.554814814815</v>
      </c>
      <c r="Q17" s="79" t="s">
        <v>275</v>
      </c>
      <c r="R17" s="83" t="s">
        <v>307</v>
      </c>
      <c r="S17" s="79" t="s">
        <v>320</v>
      </c>
      <c r="T17" s="79" t="s">
        <v>322</v>
      </c>
      <c r="U17" s="79"/>
      <c r="V17" s="83" t="s">
        <v>344</v>
      </c>
      <c r="W17" s="81">
        <v>43491.554814814815</v>
      </c>
      <c r="X17" s="83" t="s">
        <v>376</v>
      </c>
      <c r="Y17" s="79"/>
      <c r="Z17" s="79"/>
      <c r="AA17" s="85" t="s">
        <v>426</v>
      </c>
      <c r="AB17" s="79"/>
      <c r="AC17" s="79" t="b">
        <v>0</v>
      </c>
      <c r="AD17" s="79">
        <v>6</v>
      </c>
      <c r="AE17" s="85" t="s">
        <v>482</v>
      </c>
      <c r="AF17" s="79" t="b">
        <v>0</v>
      </c>
      <c r="AG17" s="79" t="s">
        <v>492</v>
      </c>
      <c r="AH17" s="79"/>
      <c r="AI17" s="85" t="s">
        <v>482</v>
      </c>
      <c r="AJ17" s="79" t="b">
        <v>0</v>
      </c>
      <c r="AK17" s="79">
        <v>6</v>
      </c>
      <c r="AL17" s="85" t="s">
        <v>482</v>
      </c>
      <c r="AM17" s="79" t="s">
        <v>498</v>
      </c>
      <c r="AN17" s="79" t="b">
        <v>0</v>
      </c>
      <c r="AO17" s="85" t="s">
        <v>426</v>
      </c>
      <c r="AP17" s="79" t="s">
        <v>506</v>
      </c>
      <c r="AQ17" s="79">
        <v>0</v>
      </c>
      <c r="AR17" s="79">
        <v>0</v>
      </c>
      <c r="AS17" s="79" t="s">
        <v>507</v>
      </c>
      <c r="AT17" s="79" t="s">
        <v>511</v>
      </c>
      <c r="AU17" s="79" t="s">
        <v>513</v>
      </c>
      <c r="AV17" s="79" t="s">
        <v>515</v>
      </c>
      <c r="AW17" s="79" t="s">
        <v>519</v>
      </c>
      <c r="AX17" s="79" t="s">
        <v>523</v>
      </c>
      <c r="AY17" s="79" t="s">
        <v>527</v>
      </c>
      <c r="AZ17" s="83" t="s">
        <v>528</v>
      </c>
      <c r="BA17">
        <v>1</v>
      </c>
      <c r="BB17" s="78" t="str">
        <f>REPLACE(INDEX(GroupVertices[Group],MATCH(Edges[[#This Row],[Vertex 1]],GroupVertices[Vertex],0)),1,1,"")</f>
        <v>4</v>
      </c>
      <c r="BC17" s="78" t="str">
        <f>REPLACE(INDEX(GroupVertices[Group],MATCH(Edges[[#This Row],[Vertex 2]],GroupVertices[Vertex],0)),1,1,"")</f>
        <v>3</v>
      </c>
      <c r="BD17" s="48"/>
      <c r="BE17" s="49"/>
      <c r="BF17" s="48"/>
      <c r="BG17" s="49"/>
      <c r="BH17" s="48"/>
      <c r="BI17" s="49"/>
      <c r="BJ17" s="48"/>
      <c r="BK17" s="49"/>
      <c r="BL17" s="48"/>
    </row>
    <row r="18" spans="1:64" ht="15">
      <c r="A18" s="64" t="s">
        <v>215</v>
      </c>
      <c r="B18" s="64" t="s">
        <v>246</v>
      </c>
      <c r="C18" s="65" t="s">
        <v>1454</v>
      </c>
      <c r="D18" s="66">
        <v>3</v>
      </c>
      <c r="E18" s="67" t="s">
        <v>132</v>
      </c>
      <c r="F18" s="68">
        <v>35</v>
      </c>
      <c r="G18" s="65"/>
      <c r="H18" s="69"/>
      <c r="I18" s="70"/>
      <c r="J18" s="70"/>
      <c r="K18" s="34" t="s">
        <v>65</v>
      </c>
      <c r="L18" s="77">
        <v>18</v>
      </c>
      <c r="M18" s="77"/>
      <c r="N18" s="72"/>
      <c r="O18" s="79" t="s">
        <v>272</v>
      </c>
      <c r="P18" s="81">
        <v>43498.604375</v>
      </c>
      <c r="Q18" s="79" t="s">
        <v>276</v>
      </c>
      <c r="R18" s="83" t="s">
        <v>308</v>
      </c>
      <c r="S18" s="79" t="s">
        <v>320</v>
      </c>
      <c r="T18" s="79" t="s">
        <v>323</v>
      </c>
      <c r="U18" s="79"/>
      <c r="V18" s="83" t="s">
        <v>345</v>
      </c>
      <c r="W18" s="81">
        <v>43498.604375</v>
      </c>
      <c r="X18" s="83" t="s">
        <v>377</v>
      </c>
      <c r="Y18" s="79"/>
      <c r="Z18" s="79"/>
      <c r="AA18" s="85" t="s">
        <v>427</v>
      </c>
      <c r="AB18" s="79"/>
      <c r="AC18" s="79" t="b">
        <v>0</v>
      </c>
      <c r="AD18" s="79">
        <v>3</v>
      </c>
      <c r="AE18" s="85" t="s">
        <v>482</v>
      </c>
      <c r="AF18" s="79" t="b">
        <v>0</v>
      </c>
      <c r="AG18" s="79" t="s">
        <v>492</v>
      </c>
      <c r="AH18" s="79"/>
      <c r="AI18" s="85" t="s">
        <v>482</v>
      </c>
      <c r="AJ18" s="79" t="b">
        <v>0</v>
      </c>
      <c r="AK18" s="79">
        <v>2</v>
      </c>
      <c r="AL18" s="85" t="s">
        <v>482</v>
      </c>
      <c r="AM18" s="79" t="s">
        <v>498</v>
      </c>
      <c r="AN18" s="79" t="b">
        <v>0</v>
      </c>
      <c r="AO18" s="85" t="s">
        <v>427</v>
      </c>
      <c r="AP18" s="79" t="s">
        <v>176</v>
      </c>
      <c r="AQ18" s="79">
        <v>0</v>
      </c>
      <c r="AR18" s="79">
        <v>0</v>
      </c>
      <c r="AS18" s="79" t="s">
        <v>507</v>
      </c>
      <c r="AT18" s="79" t="s">
        <v>511</v>
      </c>
      <c r="AU18" s="79" t="s">
        <v>513</v>
      </c>
      <c r="AV18" s="79" t="s">
        <v>515</v>
      </c>
      <c r="AW18" s="79" t="s">
        <v>519</v>
      </c>
      <c r="AX18" s="79" t="s">
        <v>523</v>
      </c>
      <c r="AY18" s="79" t="s">
        <v>527</v>
      </c>
      <c r="AZ18" s="83" t="s">
        <v>528</v>
      </c>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216</v>
      </c>
      <c r="B19" s="64" t="s">
        <v>236</v>
      </c>
      <c r="C19" s="65" t="s">
        <v>1454</v>
      </c>
      <c r="D19" s="66">
        <v>3</v>
      </c>
      <c r="E19" s="67" t="s">
        <v>132</v>
      </c>
      <c r="F19" s="68">
        <v>35</v>
      </c>
      <c r="G19" s="65"/>
      <c r="H19" s="69"/>
      <c r="I19" s="70"/>
      <c r="J19" s="70"/>
      <c r="K19" s="34" t="s">
        <v>65</v>
      </c>
      <c r="L19" s="77">
        <v>19</v>
      </c>
      <c r="M19" s="77"/>
      <c r="N19" s="72"/>
      <c r="O19" s="79" t="s">
        <v>272</v>
      </c>
      <c r="P19" s="81">
        <v>43510.06458333333</v>
      </c>
      <c r="Q19" s="79" t="s">
        <v>274</v>
      </c>
      <c r="R19" s="83" t="s">
        <v>307</v>
      </c>
      <c r="S19" s="79" t="s">
        <v>320</v>
      </c>
      <c r="T19" s="79" t="s">
        <v>245</v>
      </c>
      <c r="U19" s="79"/>
      <c r="V19" s="83" t="s">
        <v>346</v>
      </c>
      <c r="W19" s="81">
        <v>43510.06458333333</v>
      </c>
      <c r="X19" s="83" t="s">
        <v>378</v>
      </c>
      <c r="Y19" s="79"/>
      <c r="Z19" s="79"/>
      <c r="AA19" s="85" t="s">
        <v>428</v>
      </c>
      <c r="AB19" s="79"/>
      <c r="AC19" s="79" t="b">
        <v>0</v>
      </c>
      <c r="AD19" s="79">
        <v>0</v>
      </c>
      <c r="AE19" s="85" t="s">
        <v>482</v>
      </c>
      <c r="AF19" s="79" t="b">
        <v>0</v>
      </c>
      <c r="AG19" s="79" t="s">
        <v>492</v>
      </c>
      <c r="AH19" s="79"/>
      <c r="AI19" s="85" t="s">
        <v>482</v>
      </c>
      <c r="AJ19" s="79" t="b">
        <v>0</v>
      </c>
      <c r="AK19" s="79">
        <v>6</v>
      </c>
      <c r="AL19" s="85" t="s">
        <v>426</v>
      </c>
      <c r="AM19" s="79" t="s">
        <v>499</v>
      </c>
      <c r="AN19" s="79" t="b">
        <v>0</v>
      </c>
      <c r="AO19" s="85" t="s">
        <v>426</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5</v>
      </c>
      <c r="BD19" s="48"/>
      <c r="BE19" s="49"/>
      <c r="BF19" s="48"/>
      <c r="BG19" s="49"/>
      <c r="BH19" s="48"/>
      <c r="BI19" s="49"/>
      <c r="BJ19" s="48"/>
      <c r="BK19" s="49"/>
      <c r="BL19" s="48"/>
    </row>
    <row r="20" spans="1:64" ht="15">
      <c r="A20" s="64" t="s">
        <v>216</v>
      </c>
      <c r="B20" s="64" t="s">
        <v>219</v>
      </c>
      <c r="C20" s="65" t="s">
        <v>1454</v>
      </c>
      <c r="D20" s="66">
        <v>3</v>
      </c>
      <c r="E20" s="67" t="s">
        <v>132</v>
      </c>
      <c r="F20" s="68">
        <v>35</v>
      </c>
      <c r="G20" s="65"/>
      <c r="H20" s="69"/>
      <c r="I20" s="70"/>
      <c r="J20" s="70"/>
      <c r="K20" s="34" t="s">
        <v>65</v>
      </c>
      <c r="L20" s="77">
        <v>20</v>
      </c>
      <c r="M20" s="77"/>
      <c r="N20" s="72"/>
      <c r="O20" s="79" t="s">
        <v>272</v>
      </c>
      <c r="P20" s="81">
        <v>43510.06458333333</v>
      </c>
      <c r="Q20" s="79" t="s">
        <v>274</v>
      </c>
      <c r="R20" s="83" t="s">
        <v>307</v>
      </c>
      <c r="S20" s="79" t="s">
        <v>320</v>
      </c>
      <c r="T20" s="79" t="s">
        <v>245</v>
      </c>
      <c r="U20" s="79"/>
      <c r="V20" s="83" t="s">
        <v>346</v>
      </c>
      <c r="W20" s="81">
        <v>43510.06458333333</v>
      </c>
      <c r="X20" s="83" t="s">
        <v>378</v>
      </c>
      <c r="Y20" s="79"/>
      <c r="Z20" s="79"/>
      <c r="AA20" s="85" t="s">
        <v>428</v>
      </c>
      <c r="AB20" s="79"/>
      <c r="AC20" s="79" t="b">
        <v>0</v>
      </c>
      <c r="AD20" s="79">
        <v>0</v>
      </c>
      <c r="AE20" s="85" t="s">
        <v>482</v>
      </c>
      <c r="AF20" s="79" t="b">
        <v>0</v>
      </c>
      <c r="AG20" s="79" t="s">
        <v>492</v>
      </c>
      <c r="AH20" s="79"/>
      <c r="AI20" s="85" t="s">
        <v>482</v>
      </c>
      <c r="AJ20" s="79" t="b">
        <v>0</v>
      </c>
      <c r="AK20" s="79">
        <v>6</v>
      </c>
      <c r="AL20" s="85" t="s">
        <v>426</v>
      </c>
      <c r="AM20" s="79" t="s">
        <v>499</v>
      </c>
      <c r="AN20" s="79" t="b">
        <v>0</v>
      </c>
      <c r="AO20" s="85" t="s">
        <v>426</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216</v>
      </c>
      <c r="B21" s="64" t="s">
        <v>226</v>
      </c>
      <c r="C21" s="65" t="s">
        <v>1454</v>
      </c>
      <c r="D21" s="66">
        <v>3</v>
      </c>
      <c r="E21" s="67" t="s">
        <v>132</v>
      </c>
      <c r="F21" s="68">
        <v>35</v>
      </c>
      <c r="G21" s="65"/>
      <c r="H21" s="69"/>
      <c r="I21" s="70"/>
      <c r="J21" s="70"/>
      <c r="K21" s="34" t="s">
        <v>65</v>
      </c>
      <c r="L21" s="77">
        <v>21</v>
      </c>
      <c r="M21" s="77"/>
      <c r="N21" s="72"/>
      <c r="O21" s="79" t="s">
        <v>272</v>
      </c>
      <c r="P21" s="81">
        <v>43510.06458333333</v>
      </c>
      <c r="Q21" s="79" t="s">
        <v>274</v>
      </c>
      <c r="R21" s="83" t="s">
        <v>307</v>
      </c>
      <c r="S21" s="79" t="s">
        <v>320</v>
      </c>
      <c r="T21" s="79" t="s">
        <v>245</v>
      </c>
      <c r="U21" s="79"/>
      <c r="V21" s="83" t="s">
        <v>346</v>
      </c>
      <c r="W21" s="81">
        <v>43510.06458333333</v>
      </c>
      <c r="X21" s="83" t="s">
        <v>378</v>
      </c>
      <c r="Y21" s="79"/>
      <c r="Z21" s="79"/>
      <c r="AA21" s="85" t="s">
        <v>428</v>
      </c>
      <c r="AB21" s="79"/>
      <c r="AC21" s="79" t="b">
        <v>0</v>
      </c>
      <c r="AD21" s="79">
        <v>0</v>
      </c>
      <c r="AE21" s="85" t="s">
        <v>482</v>
      </c>
      <c r="AF21" s="79" t="b">
        <v>0</v>
      </c>
      <c r="AG21" s="79" t="s">
        <v>492</v>
      </c>
      <c r="AH21" s="79"/>
      <c r="AI21" s="85" t="s">
        <v>482</v>
      </c>
      <c r="AJ21" s="79" t="b">
        <v>0</v>
      </c>
      <c r="AK21" s="79">
        <v>6</v>
      </c>
      <c r="AL21" s="85" t="s">
        <v>426</v>
      </c>
      <c r="AM21" s="79" t="s">
        <v>499</v>
      </c>
      <c r="AN21" s="79" t="b">
        <v>0</v>
      </c>
      <c r="AO21" s="85" t="s">
        <v>426</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216</v>
      </c>
      <c r="B22" s="64" t="s">
        <v>239</v>
      </c>
      <c r="C22" s="65" t="s">
        <v>1454</v>
      </c>
      <c r="D22" s="66">
        <v>3</v>
      </c>
      <c r="E22" s="67" t="s">
        <v>132</v>
      </c>
      <c r="F22" s="68">
        <v>35</v>
      </c>
      <c r="G22" s="65"/>
      <c r="H22" s="69"/>
      <c r="I22" s="70"/>
      <c r="J22" s="70"/>
      <c r="K22" s="34" t="s">
        <v>65</v>
      </c>
      <c r="L22" s="77">
        <v>22</v>
      </c>
      <c r="M22" s="77"/>
      <c r="N22" s="72"/>
      <c r="O22" s="79" t="s">
        <v>272</v>
      </c>
      <c r="P22" s="81">
        <v>43510.06458333333</v>
      </c>
      <c r="Q22" s="79" t="s">
        <v>274</v>
      </c>
      <c r="R22" s="83" t="s">
        <v>307</v>
      </c>
      <c r="S22" s="79" t="s">
        <v>320</v>
      </c>
      <c r="T22" s="79" t="s">
        <v>245</v>
      </c>
      <c r="U22" s="79"/>
      <c r="V22" s="83" t="s">
        <v>346</v>
      </c>
      <c r="W22" s="81">
        <v>43510.06458333333</v>
      </c>
      <c r="X22" s="83" t="s">
        <v>378</v>
      </c>
      <c r="Y22" s="79"/>
      <c r="Z22" s="79"/>
      <c r="AA22" s="85" t="s">
        <v>428</v>
      </c>
      <c r="AB22" s="79"/>
      <c r="AC22" s="79" t="b">
        <v>0</v>
      </c>
      <c r="AD22" s="79">
        <v>0</v>
      </c>
      <c r="AE22" s="85" t="s">
        <v>482</v>
      </c>
      <c r="AF22" s="79" t="b">
        <v>0</v>
      </c>
      <c r="AG22" s="79" t="s">
        <v>492</v>
      </c>
      <c r="AH22" s="79"/>
      <c r="AI22" s="85" t="s">
        <v>482</v>
      </c>
      <c r="AJ22" s="79" t="b">
        <v>0</v>
      </c>
      <c r="AK22" s="79">
        <v>6</v>
      </c>
      <c r="AL22" s="85" t="s">
        <v>426</v>
      </c>
      <c r="AM22" s="79" t="s">
        <v>499</v>
      </c>
      <c r="AN22" s="79" t="b">
        <v>0</v>
      </c>
      <c r="AO22" s="85" t="s">
        <v>426</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216</v>
      </c>
      <c r="B23" s="64" t="s">
        <v>221</v>
      </c>
      <c r="C23" s="65" t="s">
        <v>1454</v>
      </c>
      <c r="D23" s="66">
        <v>3</v>
      </c>
      <c r="E23" s="67" t="s">
        <v>132</v>
      </c>
      <c r="F23" s="68">
        <v>35</v>
      </c>
      <c r="G23" s="65"/>
      <c r="H23" s="69"/>
      <c r="I23" s="70"/>
      <c r="J23" s="70"/>
      <c r="K23" s="34" t="s">
        <v>65</v>
      </c>
      <c r="L23" s="77">
        <v>23</v>
      </c>
      <c r="M23" s="77"/>
      <c r="N23" s="72"/>
      <c r="O23" s="79" t="s">
        <v>272</v>
      </c>
      <c r="P23" s="81">
        <v>43510.06458333333</v>
      </c>
      <c r="Q23" s="79" t="s">
        <v>274</v>
      </c>
      <c r="R23" s="83" t="s">
        <v>307</v>
      </c>
      <c r="S23" s="79" t="s">
        <v>320</v>
      </c>
      <c r="T23" s="79" t="s">
        <v>245</v>
      </c>
      <c r="U23" s="79"/>
      <c r="V23" s="83" t="s">
        <v>346</v>
      </c>
      <c r="W23" s="81">
        <v>43510.06458333333</v>
      </c>
      <c r="X23" s="83" t="s">
        <v>378</v>
      </c>
      <c r="Y23" s="79"/>
      <c r="Z23" s="79"/>
      <c r="AA23" s="85" t="s">
        <v>428</v>
      </c>
      <c r="AB23" s="79"/>
      <c r="AC23" s="79" t="b">
        <v>0</v>
      </c>
      <c r="AD23" s="79">
        <v>0</v>
      </c>
      <c r="AE23" s="85" t="s">
        <v>482</v>
      </c>
      <c r="AF23" s="79" t="b">
        <v>0</v>
      </c>
      <c r="AG23" s="79" t="s">
        <v>492</v>
      </c>
      <c r="AH23" s="79"/>
      <c r="AI23" s="85" t="s">
        <v>482</v>
      </c>
      <c r="AJ23" s="79" t="b">
        <v>0</v>
      </c>
      <c r="AK23" s="79">
        <v>6</v>
      </c>
      <c r="AL23" s="85" t="s">
        <v>426</v>
      </c>
      <c r="AM23" s="79" t="s">
        <v>499</v>
      </c>
      <c r="AN23" s="79" t="b">
        <v>0</v>
      </c>
      <c r="AO23" s="85" t="s">
        <v>426</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4</v>
      </c>
      <c r="BD23" s="48"/>
      <c r="BE23" s="49"/>
      <c r="BF23" s="48"/>
      <c r="BG23" s="49"/>
      <c r="BH23" s="48"/>
      <c r="BI23" s="49"/>
      <c r="BJ23" s="48"/>
      <c r="BK23" s="49"/>
      <c r="BL23" s="48"/>
    </row>
    <row r="24" spans="1:64" ht="15">
      <c r="A24" s="64" t="s">
        <v>216</v>
      </c>
      <c r="B24" s="64" t="s">
        <v>245</v>
      </c>
      <c r="C24" s="65" t="s">
        <v>1454</v>
      </c>
      <c r="D24" s="66">
        <v>3</v>
      </c>
      <c r="E24" s="67" t="s">
        <v>132</v>
      </c>
      <c r="F24" s="68">
        <v>35</v>
      </c>
      <c r="G24" s="65"/>
      <c r="H24" s="69"/>
      <c r="I24" s="70"/>
      <c r="J24" s="70"/>
      <c r="K24" s="34" t="s">
        <v>65</v>
      </c>
      <c r="L24" s="77">
        <v>24</v>
      </c>
      <c r="M24" s="77"/>
      <c r="N24" s="72"/>
      <c r="O24" s="79" t="s">
        <v>272</v>
      </c>
      <c r="P24" s="81">
        <v>43510.06458333333</v>
      </c>
      <c r="Q24" s="79" t="s">
        <v>274</v>
      </c>
      <c r="R24" s="83" t="s">
        <v>307</v>
      </c>
      <c r="S24" s="79" t="s">
        <v>320</v>
      </c>
      <c r="T24" s="79" t="s">
        <v>245</v>
      </c>
      <c r="U24" s="79"/>
      <c r="V24" s="83" t="s">
        <v>346</v>
      </c>
      <c r="W24" s="81">
        <v>43510.06458333333</v>
      </c>
      <c r="X24" s="83" t="s">
        <v>378</v>
      </c>
      <c r="Y24" s="79"/>
      <c r="Z24" s="79"/>
      <c r="AA24" s="85" t="s">
        <v>428</v>
      </c>
      <c r="AB24" s="79"/>
      <c r="AC24" s="79" t="b">
        <v>0</v>
      </c>
      <c r="AD24" s="79">
        <v>0</v>
      </c>
      <c r="AE24" s="85" t="s">
        <v>482</v>
      </c>
      <c r="AF24" s="79" t="b">
        <v>0</v>
      </c>
      <c r="AG24" s="79" t="s">
        <v>492</v>
      </c>
      <c r="AH24" s="79"/>
      <c r="AI24" s="85" t="s">
        <v>482</v>
      </c>
      <c r="AJ24" s="79" t="b">
        <v>0</v>
      </c>
      <c r="AK24" s="79">
        <v>6</v>
      </c>
      <c r="AL24" s="85" t="s">
        <v>426</v>
      </c>
      <c r="AM24" s="79" t="s">
        <v>499</v>
      </c>
      <c r="AN24" s="79" t="b">
        <v>0</v>
      </c>
      <c r="AO24" s="85" t="s">
        <v>426</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3</v>
      </c>
      <c r="BD24" s="48"/>
      <c r="BE24" s="49"/>
      <c r="BF24" s="48"/>
      <c r="BG24" s="49"/>
      <c r="BH24" s="48"/>
      <c r="BI24" s="49"/>
      <c r="BJ24" s="48"/>
      <c r="BK24" s="49"/>
      <c r="BL24" s="48"/>
    </row>
    <row r="25" spans="1:64" ht="15">
      <c r="A25" s="64" t="s">
        <v>216</v>
      </c>
      <c r="B25" s="64" t="s">
        <v>214</v>
      </c>
      <c r="C25" s="65" t="s">
        <v>1454</v>
      </c>
      <c r="D25" s="66">
        <v>3</v>
      </c>
      <c r="E25" s="67" t="s">
        <v>132</v>
      </c>
      <c r="F25" s="68">
        <v>35</v>
      </c>
      <c r="G25" s="65"/>
      <c r="H25" s="69"/>
      <c r="I25" s="70"/>
      <c r="J25" s="70"/>
      <c r="K25" s="34" t="s">
        <v>65</v>
      </c>
      <c r="L25" s="77">
        <v>25</v>
      </c>
      <c r="M25" s="77"/>
      <c r="N25" s="72"/>
      <c r="O25" s="79" t="s">
        <v>272</v>
      </c>
      <c r="P25" s="81">
        <v>43510.06458333333</v>
      </c>
      <c r="Q25" s="79" t="s">
        <v>274</v>
      </c>
      <c r="R25" s="83" t="s">
        <v>307</v>
      </c>
      <c r="S25" s="79" t="s">
        <v>320</v>
      </c>
      <c r="T25" s="79" t="s">
        <v>245</v>
      </c>
      <c r="U25" s="79"/>
      <c r="V25" s="83" t="s">
        <v>346</v>
      </c>
      <c r="W25" s="81">
        <v>43510.06458333333</v>
      </c>
      <c r="X25" s="83" t="s">
        <v>378</v>
      </c>
      <c r="Y25" s="79"/>
      <c r="Z25" s="79"/>
      <c r="AA25" s="85" t="s">
        <v>428</v>
      </c>
      <c r="AB25" s="79"/>
      <c r="AC25" s="79" t="b">
        <v>0</v>
      </c>
      <c r="AD25" s="79">
        <v>0</v>
      </c>
      <c r="AE25" s="85" t="s">
        <v>482</v>
      </c>
      <c r="AF25" s="79" t="b">
        <v>0</v>
      </c>
      <c r="AG25" s="79" t="s">
        <v>492</v>
      </c>
      <c r="AH25" s="79"/>
      <c r="AI25" s="85" t="s">
        <v>482</v>
      </c>
      <c r="AJ25" s="79" t="b">
        <v>0</v>
      </c>
      <c r="AK25" s="79">
        <v>6</v>
      </c>
      <c r="AL25" s="85" t="s">
        <v>426</v>
      </c>
      <c r="AM25" s="79" t="s">
        <v>499</v>
      </c>
      <c r="AN25" s="79" t="b">
        <v>0</v>
      </c>
      <c r="AO25" s="85" t="s">
        <v>426</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4</v>
      </c>
      <c r="BD25" s="48">
        <v>0</v>
      </c>
      <c r="BE25" s="49">
        <v>0</v>
      </c>
      <c r="BF25" s="48">
        <v>0</v>
      </c>
      <c r="BG25" s="49">
        <v>0</v>
      </c>
      <c r="BH25" s="48">
        <v>0</v>
      </c>
      <c r="BI25" s="49">
        <v>0</v>
      </c>
      <c r="BJ25" s="48">
        <v>12</v>
      </c>
      <c r="BK25" s="49">
        <v>100</v>
      </c>
      <c r="BL25" s="48">
        <v>12</v>
      </c>
    </row>
    <row r="26" spans="1:64" ht="15">
      <c r="A26" s="64" t="s">
        <v>217</v>
      </c>
      <c r="B26" s="64" t="s">
        <v>247</v>
      </c>
      <c r="C26" s="65" t="s">
        <v>1454</v>
      </c>
      <c r="D26" s="66">
        <v>3</v>
      </c>
      <c r="E26" s="67" t="s">
        <v>132</v>
      </c>
      <c r="F26" s="68">
        <v>35</v>
      </c>
      <c r="G26" s="65"/>
      <c r="H26" s="69"/>
      <c r="I26" s="70"/>
      <c r="J26" s="70"/>
      <c r="K26" s="34" t="s">
        <v>65</v>
      </c>
      <c r="L26" s="77">
        <v>26</v>
      </c>
      <c r="M26" s="77"/>
      <c r="N26" s="72"/>
      <c r="O26" s="79" t="s">
        <v>272</v>
      </c>
      <c r="P26" s="81">
        <v>43512.567719907405</v>
      </c>
      <c r="Q26" s="79" t="s">
        <v>277</v>
      </c>
      <c r="R26" s="83" t="s">
        <v>309</v>
      </c>
      <c r="S26" s="79" t="s">
        <v>320</v>
      </c>
      <c r="T26" s="79" t="s">
        <v>324</v>
      </c>
      <c r="U26" s="79"/>
      <c r="V26" s="83" t="s">
        <v>347</v>
      </c>
      <c r="W26" s="81">
        <v>43512.567719907405</v>
      </c>
      <c r="X26" s="83" t="s">
        <v>379</v>
      </c>
      <c r="Y26" s="79"/>
      <c r="Z26" s="79"/>
      <c r="AA26" s="85" t="s">
        <v>429</v>
      </c>
      <c r="AB26" s="79"/>
      <c r="AC26" s="79" t="b">
        <v>0</v>
      </c>
      <c r="AD26" s="79">
        <v>3</v>
      </c>
      <c r="AE26" s="85" t="s">
        <v>482</v>
      </c>
      <c r="AF26" s="79" t="b">
        <v>0</v>
      </c>
      <c r="AG26" s="79" t="s">
        <v>492</v>
      </c>
      <c r="AH26" s="79"/>
      <c r="AI26" s="85" t="s">
        <v>482</v>
      </c>
      <c r="AJ26" s="79" t="b">
        <v>0</v>
      </c>
      <c r="AK26" s="79">
        <v>3</v>
      </c>
      <c r="AL26" s="85" t="s">
        <v>482</v>
      </c>
      <c r="AM26" s="79" t="s">
        <v>498</v>
      </c>
      <c r="AN26" s="79" t="b">
        <v>0</v>
      </c>
      <c r="AO26" s="85" t="s">
        <v>429</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c r="BE26" s="49"/>
      <c r="BF26" s="48"/>
      <c r="BG26" s="49"/>
      <c r="BH26" s="48"/>
      <c r="BI26" s="49"/>
      <c r="BJ26" s="48"/>
      <c r="BK26" s="49"/>
      <c r="BL26" s="48"/>
    </row>
    <row r="27" spans="1:64" ht="15">
      <c r="A27" s="64" t="s">
        <v>214</v>
      </c>
      <c r="B27" s="64" t="s">
        <v>248</v>
      </c>
      <c r="C27" s="65" t="s">
        <v>1454</v>
      </c>
      <c r="D27" s="66">
        <v>3</v>
      </c>
      <c r="E27" s="67" t="s">
        <v>132</v>
      </c>
      <c r="F27" s="68">
        <v>35</v>
      </c>
      <c r="G27" s="65"/>
      <c r="H27" s="69"/>
      <c r="I27" s="70"/>
      <c r="J27" s="70"/>
      <c r="K27" s="34" t="s">
        <v>65</v>
      </c>
      <c r="L27" s="77">
        <v>27</v>
      </c>
      <c r="M27" s="77"/>
      <c r="N27" s="72"/>
      <c r="O27" s="79" t="s">
        <v>272</v>
      </c>
      <c r="P27" s="81">
        <v>43491.554814814815</v>
      </c>
      <c r="Q27" s="79" t="s">
        <v>275</v>
      </c>
      <c r="R27" s="83" t="s">
        <v>307</v>
      </c>
      <c r="S27" s="79" t="s">
        <v>320</v>
      </c>
      <c r="T27" s="79" t="s">
        <v>322</v>
      </c>
      <c r="U27" s="79"/>
      <c r="V27" s="83" t="s">
        <v>344</v>
      </c>
      <c r="W27" s="81">
        <v>43491.554814814815</v>
      </c>
      <c r="X27" s="83" t="s">
        <v>376</v>
      </c>
      <c r="Y27" s="79"/>
      <c r="Z27" s="79"/>
      <c r="AA27" s="85" t="s">
        <v>426</v>
      </c>
      <c r="AB27" s="79"/>
      <c r="AC27" s="79" t="b">
        <v>0</v>
      </c>
      <c r="AD27" s="79">
        <v>6</v>
      </c>
      <c r="AE27" s="85" t="s">
        <v>482</v>
      </c>
      <c r="AF27" s="79" t="b">
        <v>0</v>
      </c>
      <c r="AG27" s="79" t="s">
        <v>492</v>
      </c>
      <c r="AH27" s="79"/>
      <c r="AI27" s="85" t="s">
        <v>482</v>
      </c>
      <c r="AJ27" s="79" t="b">
        <v>0</v>
      </c>
      <c r="AK27" s="79">
        <v>6</v>
      </c>
      <c r="AL27" s="85" t="s">
        <v>482</v>
      </c>
      <c r="AM27" s="79" t="s">
        <v>498</v>
      </c>
      <c r="AN27" s="79" t="b">
        <v>0</v>
      </c>
      <c r="AO27" s="85" t="s">
        <v>426</v>
      </c>
      <c r="AP27" s="79" t="s">
        <v>506</v>
      </c>
      <c r="AQ27" s="79">
        <v>0</v>
      </c>
      <c r="AR27" s="79">
        <v>0</v>
      </c>
      <c r="AS27" s="79" t="s">
        <v>507</v>
      </c>
      <c r="AT27" s="79" t="s">
        <v>511</v>
      </c>
      <c r="AU27" s="79" t="s">
        <v>513</v>
      </c>
      <c r="AV27" s="79" t="s">
        <v>515</v>
      </c>
      <c r="AW27" s="79" t="s">
        <v>519</v>
      </c>
      <c r="AX27" s="79" t="s">
        <v>523</v>
      </c>
      <c r="AY27" s="79" t="s">
        <v>527</v>
      </c>
      <c r="AZ27" s="83" t="s">
        <v>528</v>
      </c>
      <c r="BA27">
        <v>1</v>
      </c>
      <c r="BB27" s="78" t="str">
        <f>REPLACE(INDEX(GroupVertices[Group],MATCH(Edges[[#This Row],[Vertex 1]],GroupVertices[Vertex],0)),1,1,"")</f>
        <v>4</v>
      </c>
      <c r="BC27" s="78" t="str">
        <f>REPLACE(INDEX(GroupVertices[Group],MATCH(Edges[[#This Row],[Vertex 2]],GroupVertices[Vertex],0)),1,1,"")</f>
        <v>3</v>
      </c>
      <c r="BD27" s="48"/>
      <c r="BE27" s="49"/>
      <c r="BF27" s="48"/>
      <c r="BG27" s="49"/>
      <c r="BH27" s="48"/>
      <c r="BI27" s="49"/>
      <c r="BJ27" s="48"/>
      <c r="BK27" s="49"/>
      <c r="BL27" s="48"/>
    </row>
    <row r="28" spans="1:64" ht="15">
      <c r="A28" s="64" t="s">
        <v>215</v>
      </c>
      <c r="B28" s="64" t="s">
        <v>248</v>
      </c>
      <c r="C28" s="65" t="s">
        <v>1454</v>
      </c>
      <c r="D28" s="66">
        <v>3</v>
      </c>
      <c r="E28" s="67" t="s">
        <v>132</v>
      </c>
      <c r="F28" s="68">
        <v>35</v>
      </c>
      <c r="G28" s="65"/>
      <c r="H28" s="69"/>
      <c r="I28" s="70"/>
      <c r="J28" s="70"/>
      <c r="K28" s="34" t="s">
        <v>65</v>
      </c>
      <c r="L28" s="77">
        <v>28</v>
      </c>
      <c r="M28" s="77"/>
      <c r="N28" s="72"/>
      <c r="O28" s="79" t="s">
        <v>272</v>
      </c>
      <c r="P28" s="81">
        <v>43498.604375</v>
      </c>
      <c r="Q28" s="79" t="s">
        <v>276</v>
      </c>
      <c r="R28" s="83" t="s">
        <v>308</v>
      </c>
      <c r="S28" s="79" t="s">
        <v>320</v>
      </c>
      <c r="T28" s="79" t="s">
        <v>323</v>
      </c>
      <c r="U28" s="79"/>
      <c r="V28" s="83" t="s">
        <v>345</v>
      </c>
      <c r="W28" s="81">
        <v>43498.604375</v>
      </c>
      <c r="X28" s="83" t="s">
        <v>377</v>
      </c>
      <c r="Y28" s="79"/>
      <c r="Z28" s="79"/>
      <c r="AA28" s="85" t="s">
        <v>427</v>
      </c>
      <c r="AB28" s="79"/>
      <c r="AC28" s="79" t="b">
        <v>0</v>
      </c>
      <c r="AD28" s="79">
        <v>3</v>
      </c>
      <c r="AE28" s="85" t="s">
        <v>482</v>
      </c>
      <c r="AF28" s="79" t="b">
        <v>0</v>
      </c>
      <c r="AG28" s="79" t="s">
        <v>492</v>
      </c>
      <c r="AH28" s="79"/>
      <c r="AI28" s="85" t="s">
        <v>482</v>
      </c>
      <c r="AJ28" s="79" t="b">
        <v>0</v>
      </c>
      <c r="AK28" s="79">
        <v>2</v>
      </c>
      <c r="AL28" s="85" t="s">
        <v>482</v>
      </c>
      <c r="AM28" s="79" t="s">
        <v>498</v>
      </c>
      <c r="AN28" s="79" t="b">
        <v>0</v>
      </c>
      <c r="AO28" s="85" t="s">
        <v>427</v>
      </c>
      <c r="AP28" s="79" t="s">
        <v>176</v>
      </c>
      <c r="AQ28" s="79">
        <v>0</v>
      </c>
      <c r="AR28" s="79">
        <v>0</v>
      </c>
      <c r="AS28" s="79" t="s">
        <v>507</v>
      </c>
      <c r="AT28" s="79" t="s">
        <v>511</v>
      </c>
      <c r="AU28" s="79" t="s">
        <v>513</v>
      </c>
      <c r="AV28" s="79" t="s">
        <v>515</v>
      </c>
      <c r="AW28" s="79" t="s">
        <v>519</v>
      </c>
      <c r="AX28" s="79" t="s">
        <v>523</v>
      </c>
      <c r="AY28" s="79" t="s">
        <v>527</v>
      </c>
      <c r="AZ28" s="83" t="s">
        <v>528</v>
      </c>
      <c r="BA28">
        <v>1</v>
      </c>
      <c r="BB28" s="78" t="str">
        <f>REPLACE(INDEX(GroupVertices[Group],MATCH(Edges[[#This Row],[Vertex 1]],GroupVertices[Vertex],0)),1,1,"")</f>
        <v>3</v>
      </c>
      <c r="BC28" s="78" t="str">
        <f>REPLACE(INDEX(GroupVertices[Group],MATCH(Edges[[#This Row],[Vertex 2]],GroupVertices[Vertex],0)),1,1,"")</f>
        <v>3</v>
      </c>
      <c r="BD28" s="48"/>
      <c r="BE28" s="49"/>
      <c r="BF28" s="48"/>
      <c r="BG28" s="49"/>
      <c r="BH28" s="48"/>
      <c r="BI28" s="49"/>
      <c r="BJ28" s="48"/>
      <c r="BK28" s="49"/>
      <c r="BL28" s="48"/>
    </row>
    <row r="29" spans="1:64" ht="15">
      <c r="A29" s="64" t="s">
        <v>217</v>
      </c>
      <c r="B29" s="64" t="s">
        <v>248</v>
      </c>
      <c r="C29" s="65" t="s">
        <v>1454</v>
      </c>
      <c r="D29" s="66">
        <v>3</v>
      </c>
      <c r="E29" s="67" t="s">
        <v>132</v>
      </c>
      <c r="F29" s="68">
        <v>35</v>
      </c>
      <c r="G29" s="65"/>
      <c r="H29" s="69"/>
      <c r="I29" s="70"/>
      <c r="J29" s="70"/>
      <c r="K29" s="34" t="s">
        <v>65</v>
      </c>
      <c r="L29" s="77">
        <v>29</v>
      </c>
      <c r="M29" s="77"/>
      <c r="N29" s="72"/>
      <c r="O29" s="79" t="s">
        <v>272</v>
      </c>
      <c r="P29" s="81">
        <v>43512.567719907405</v>
      </c>
      <c r="Q29" s="79" t="s">
        <v>277</v>
      </c>
      <c r="R29" s="83" t="s">
        <v>309</v>
      </c>
      <c r="S29" s="79" t="s">
        <v>320</v>
      </c>
      <c r="T29" s="79" t="s">
        <v>324</v>
      </c>
      <c r="U29" s="79"/>
      <c r="V29" s="83" t="s">
        <v>347</v>
      </c>
      <c r="W29" s="81">
        <v>43512.567719907405</v>
      </c>
      <c r="X29" s="83" t="s">
        <v>379</v>
      </c>
      <c r="Y29" s="79"/>
      <c r="Z29" s="79"/>
      <c r="AA29" s="85" t="s">
        <v>429</v>
      </c>
      <c r="AB29" s="79"/>
      <c r="AC29" s="79" t="b">
        <v>0</v>
      </c>
      <c r="AD29" s="79">
        <v>3</v>
      </c>
      <c r="AE29" s="85" t="s">
        <v>482</v>
      </c>
      <c r="AF29" s="79" t="b">
        <v>0</v>
      </c>
      <c r="AG29" s="79" t="s">
        <v>492</v>
      </c>
      <c r="AH29" s="79"/>
      <c r="AI29" s="85" t="s">
        <v>482</v>
      </c>
      <c r="AJ29" s="79" t="b">
        <v>0</v>
      </c>
      <c r="AK29" s="79">
        <v>3</v>
      </c>
      <c r="AL29" s="85" t="s">
        <v>482</v>
      </c>
      <c r="AM29" s="79" t="s">
        <v>498</v>
      </c>
      <c r="AN29" s="79" t="b">
        <v>0</v>
      </c>
      <c r="AO29" s="85" t="s">
        <v>429</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c r="BE29" s="49"/>
      <c r="BF29" s="48"/>
      <c r="BG29" s="49"/>
      <c r="BH29" s="48"/>
      <c r="BI29" s="49"/>
      <c r="BJ29" s="48"/>
      <c r="BK29" s="49"/>
      <c r="BL29" s="48"/>
    </row>
    <row r="30" spans="1:64" ht="15">
      <c r="A30" s="64" t="s">
        <v>218</v>
      </c>
      <c r="B30" s="64" t="s">
        <v>221</v>
      </c>
      <c r="C30" s="65" t="s">
        <v>1454</v>
      </c>
      <c r="D30" s="66">
        <v>3</v>
      </c>
      <c r="E30" s="67" t="s">
        <v>132</v>
      </c>
      <c r="F30" s="68">
        <v>35</v>
      </c>
      <c r="G30" s="65"/>
      <c r="H30" s="69"/>
      <c r="I30" s="70"/>
      <c r="J30" s="70"/>
      <c r="K30" s="34" t="s">
        <v>65</v>
      </c>
      <c r="L30" s="77">
        <v>30</v>
      </c>
      <c r="M30" s="77"/>
      <c r="N30" s="72"/>
      <c r="O30" s="79" t="s">
        <v>272</v>
      </c>
      <c r="P30" s="81">
        <v>43512.56880787037</v>
      </c>
      <c r="Q30" s="79" t="s">
        <v>278</v>
      </c>
      <c r="R30" s="83" t="s">
        <v>309</v>
      </c>
      <c r="S30" s="79" t="s">
        <v>320</v>
      </c>
      <c r="T30" s="79" t="s">
        <v>245</v>
      </c>
      <c r="U30" s="79"/>
      <c r="V30" s="83" t="s">
        <v>348</v>
      </c>
      <c r="W30" s="81">
        <v>43512.56880787037</v>
      </c>
      <c r="X30" s="83" t="s">
        <v>380</v>
      </c>
      <c r="Y30" s="79"/>
      <c r="Z30" s="79"/>
      <c r="AA30" s="85" t="s">
        <v>430</v>
      </c>
      <c r="AB30" s="79"/>
      <c r="AC30" s="79" t="b">
        <v>0</v>
      </c>
      <c r="AD30" s="79">
        <v>0</v>
      </c>
      <c r="AE30" s="85" t="s">
        <v>482</v>
      </c>
      <c r="AF30" s="79" t="b">
        <v>0</v>
      </c>
      <c r="AG30" s="79" t="s">
        <v>492</v>
      </c>
      <c r="AH30" s="79"/>
      <c r="AI30" s="85" t="s">
        <v>482</v>
      </c>
      <c r="AJ30" s="79" t="b">
        <v>0</v>
      </c>
      <c r="AK30" s="79">
        <v>3</v>
      </c>
      <c r="AL30" s="85" t="s">
        <v>429</v>
      </c>
      <c r="AM30" s="79" t="s">
        <v>500</v>
      </c>
      <c r="AN30" s="79" t="b">
        <v>0</v>
      </c>
      <c r="AO30" s="85" t="s">
        <v>429</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4</v>
      </c>
      <c r="BD30" s="48"/>
      <c r="BE30" s="49"/>
      <c r="BF30" s="48"/>
      <c r="BG30" s="49"/>
      <c r="BH30" s="48"/>
      <c r="BI30" s="49"/>
      <c r="BJ30" s="48"/>
      <c r="BK30" s="49"/>
      <c r="BL30" s="48"/>
    </row>
    <row r="31" spans="1:64" ht="15">
      <c r="A31" s="64" t="s">
        <v>218</v>
      </c>
      <c r="B31" s="64" t="s">
        <v>249</v>
      </c>
      <c r="C31" s="65" t="s">
        <v>1454</v>
      </c>
      <c r="D31" s="66">
        <v>3</v>
      </c>
      <c r="E31" s="67" t="s">
        <v>132</v>
      </c>
      <c r="F31" s="68">
        <v>35</v>
      </c>
      <c r="G31" s="65"/>
      <c r="H31" s="69"/>
      <c r="I31" s="70"/>
      <c r="J31" s="70"/>
      <c r="K31" s="34" t="s">
        <v>65</v>
      </c>
      <c r="L31" s="77">
        <v>31</v>
      </c>
      <c r="M31" s="77"/>
      <c r="N31" s="72"/>
      <c r="O31" s="79" t="s">
        <v>272</v>
      </c>
      <c r="P31" s="81">
        <v>43512.56880787037</v>
      </c>
      <c r="Q31" s="79" t="s">
        <v>278</v>
      </c>
      <c r="R31" s="83" t="s">
        <v>309</v>
      </c>
      <c r="S31" s="79" t="s">
        <v>320</v>
      </c>
      <c r="T31" s="79" t="s">
        <v>245</v>
      </c>
      <c r="U31" s="79"/>
      <c r="V31" s="83" t="s">
        <v>348</v>
      </c>
      <c r="W31" s="81">
        <v>43512.56880787037</v>
      </c>
      <c r="X31" s="83" t="s">
        <v>380</v>
      </c>
      <c r="Y31" s="79"/>
      <c r="Z31" s="79"/>
      <c r="AA31" s="85" t="s">
        <v>430</v>
      </c>
      <c r="AB31" s="79"/>
      <c r="AC31" s="79" t="b">
        <v>0</v>
      </c>
      <c r="AD31" s="79">
        <v>0</v>
      </c>
      <c r="AE31" s="85" t="s">
        <v>482</v>
      </c>
      <c r="AF31" s="79" t="b">
        <v>0</v>
      </c>
      <c r="AG31" s="79" t="s">
        <v>492</v>
      </c>
      <c r="AH31" s="79"/>
      <c r="AI31" s="85" t="s">
        <v>482</v>
      </c>
      <c r="AJ31" s="79" t="b">
        <v>0</v>
      </c>
      <c r="AK31" s="79">
        <v>3</v>
      </c>
      <c r="AL31" s="85" t="s">
        <v>429</v>
      </c>
      <c r="AM31" s="79" t="s">
        <v>500</v>
      </c>
      <c r="AN31" s="79" t="b">
        <v>0</v>
      </c>
      <c r="AO31" s="85" t="s">
        <v>429</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218</v>
      </c>
      <c r="B32" s="64" t="s">
        <v>236</v>
      </c>
      <c r="C32" s="65" t="s">
        <v>1454</v>
      </c>
      <c r="D32" s="66">
        <v>3</v>
      </c>
      <c r="E32" s="67" t="s">
        <v>132</v>
      </c>
      <c r="F32" s="68">
        <v>35</v>
      </c>
      <c r="G32" s="65"/>
      <c r="H32" s="69"/>
      <c r="I32" s="70"/>
      <c r="J32" s="70"/>
      <c r="K32" s="34" t="s">
        <v>65</v>
      </c>
      <c r="L32" s="77">
        <v>32</v>
      </c>
      <c r="M32" s="77"/>
      <c r="N32" s="72"/>
      <c r="O32" s="79" t="s">
        <v>272</v>
      </c>
      <c r="P32" s="81">
        <v>43512.56880787037</v>
      </c>
      <c r="Q32" s="79" t="s">
        <v>278</v>
      </c>
      <c r="R32" s="83" t="s">
        <v>309</v>
      </c>
      <c r="S32" s="79" t="s">
        <v>320</v>
      </c>
      <c r="T32" s="79" t="s">
        <v>245</v>
      </c>
      <c r="U32" s="79"/>
      <c r="V32" s="83" t="s">
        <v>348</v>
      </c>
      <c r="W32" s="81">
        <v>43512.56880787037</v>
      </c>
      <c r="X32" s="83" t="s">
        <v>380</v>
      </c>
      <c r="Y32" s="79"/>
      <c r="Z32" s="79"/>
      <c r="AA32" s="85" t="s">
        <v>430</v>
      </c>
      <c r="AB32" s="79"/>
      <c r="AC32" s="79" t="b">
        <v>0</v>
      </c>
      <c r="AD32" s="79">
        <v>0</v>
      </c>
      <c r="AE32" s="85" t="s">
        <v>482</v>
      </c>
      <c r="AF32" s="79" t="b">
        <v>0</v>
      </c>
      <c r="AG32" s="79" t="s">
        <v>492</v>
      </c>
      <c r="AH32" s="79"/>
      <c r="AI32" s="85" t="s">
        <v>482</v>
      </c>
      <c r="AJ32" s="79" t="b">
        <v>0</v>
      </c>
      <c r="AK32" s="79">
        <v>3</v>
      </c>
      <c r="AL32" s="85" t="s">
        <v>429</v>
      </c>
      <c r="AM32" s="79" t="s">
        <v>500</v>
      </c>
      <c r="AN32" s="79" t="b">
        <v>0</v>
      </c>
      <c r="AO32" s="85" t="s">
        <v>429</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5</v>
      </c>
      <c r="BD32" s="48"/>
      <c r="BE32" s="49"/>
      <c r="BF32" s="48"/>
      <c r="BG32" s="49"/>
      <c r="BH32" s="48"/>
      <c r="BI32" s="49"/>
      <c r="BJ32" s="48"/>
      <c r="BK32" s="49"/>
      <c r="BL32" s="48"/>
    </row>
    <row r="33" spans="1:64" ht="15">
      <c r="A33" s="64" t="s">
        <v>218</v>
      </c>
      <c r="B33" s="64" t="s">
        <v>250</v>
      </c>
      <c r="C33" s="65" t="s">
        <v>1454</v>
      </c>
      <c r="D33" s="66">
        <v>3</v>
      </c>
      <c r="E33" s="67" t="s">
        <v>132</v>
      </c>
      <c r="F33" s="68">
        <v>35</v>
      </c>
      <c r="G33" s="65"/>
      <c r="H33" s="69"/>
      <c r="I33" s="70"/>
      <c r="J33" s="70"/>
      <c r="K33" s="34" t="s">
        <v>65</v>
      </c>
      <c r="L33" s="77">
        <v>33</v>
      </c>
      <c r="M33" s="77"/>
      <c r="N33" s="72"/>
      <c r="O33" s="79" t="s">
        <v>272</v>
      </c>
      <c r="P33" s="81">
        <v>43512.56880787037</v>
      </c>
      <c r="Q33" s="79" t="s">
        <v>278</v>
      </c>
      <c r="R33" s="83" t="s">
        <v>309</v>
      </c>
      <c r="S33" s="79" t="s">
        <v>320</v>
      </c>
      <c r="T33" s="79" t="s">
        <v>245</v>
      </c>
      <c r="U33" s="79"/>
      <c r="V33" s="83" t="s">
        <v>348</v>
      </c>
      <c r="W33" s="81">
        <v>43512.56880787037</v>
      </c>
      <c r="X33" s="83" t="s">
        <v>380</v>
      </c>
      <c r="Y33" s="79"/>
      <c r="Z33" s="79"/>
      <c r="AA33" s="85" t="s">
        <v>430</v>
      </c>
      <c r="AB33" s="79"/>
      <c r="AC33" s="79" t="b">
        <v>0</v>
      </c>
      <c r="AD33" s="79">
        <v>0</v>
      </c>
      <c r="AE33" s="85" t="s">
        <v>482</v>
      </c>
      <c r="AF33" s="79" t="b">
        <v>0</v>
      </c>
      <c r="AG33" s="79" t="s">
        <v>492</v>
      </c>
      <c r="AH33" s="79"/>
      <c r="AI33" s="85" t="s">
        <v>482</v>
      </c>
      <c r="AJ33" s="79" t="b">
        <v>0</v>
      </c>
      <c r="AK33" s="79">
        <v>3</v>
      </c>
      <c r="AL33" s="85" t="s">
        <v>429</v>
      </c>
      <c r="AM33" s="79" t="s">
        <v>500</v>
      </c>
      <c r="AN33" s="79" t="b">
        <v>0</v>
      </c>
      <c r="AO33" s="85" t="s">
        <v>429</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v>0</v>
      </c>
      <c r="BE33" s="49">
        <v>0</v>
      </c>
      <c r="BF33" s="48">
        <v>0</v>
      </c>
      <c r="BG33" s="49">
        <v>0</v>
      </c>
      <c r="BH33" s="48">
        <v>0</v>
      </c>
      <c r="BI33" s="49">
        <v>0</v>
      </c>
      <c r="BJ33" s="48">
        <v>11</v>
      </c>
      <c r="BK33" s="49">
        <v>100</v>
      </c>
      <c r="BL33" s="48">
        <v>11</v>
      </c>
    </row>
    <row r="34" spans="1:64" ht="15">
      <c r="A34" s="64" t="s">
        <v>218</v>
      </c>
      <c r="B34" s="64" t="s">
        <v>239</v>
      </c>
      <c r="C34" s="65" t="s">
        <v>1454</v>
      </c>
      <c r="D34" s="66">
        <v>3</v>
      </c>
      <c r="E34" s="67" t="s">
        <v>132</v>
      </c>
      <c r="F34" s="68">
        <v>35</v>
      </c>
      <c r="G34" s="65"/>
      <c r="H34" s="69"/>
      <c r="I34" s="70"/>
      <c r="J34" s="70"/>
      <c r="K34" s="34" t="s">
        <v>65</v>
      </c>
      <c r="L34" s="77">
        <v>34</v>
      </c>
      <c r="M34" s="77"/>
      <c r="N34" s="72"/>
      <c r="O34" s="79" t="s">
        <v>272</v>
      </c>
      <c r="P34" s="81">
        <v>43512.56880787037</v>
      </c>
      <c r="Q34" s="79" t="s">
        <v>278</v>
      </c>
      <c r="R34" s="83" t="s">
        <v>309</v>
      </c>
      <c r="S34" s="79" t="s">
        <v>320</v>
      </c>
      <c r="T34" s="79" t="s">
        <v>245</v>
      </c>
      <c r="U34" s="79"/>
      <c r="V34" s="83" t="s">
        <v>348</v>
      </c>
      <c r="W34" s="81">
        <v>43512.56880787037</v>
      </c>
      <c r="X34" s="83" t="s">
        <v>380</v>
      </c>
      <c r="Y34" s="79"/>
      <c r="Z34" s="79"/>
      <c r="AA34" s="85" t="s">
        <v>430</v>
      </c>
      <c r="AB34" s="79"/>
      <c r="AC34" s="79" t="b">
        <v>0</v>
      </c>
      <c r="AD34" s="79">
        <v>0</v>
      </c>
      <c r="AE34" s="85" t="s">
        <v>482</v>
      </c>
      <c r="AF34" s="79" t="b">
        <v>0</v>
      </c>
      <c r="AG34" s="79" t="s">
        <v>492</v>
      </c>
      <c r="AH34" s="79"/>
      <c r="AI34" s="85" t="s">
        <v>482</v>
      </c>
      <c r="AJ34" s="79" t="b">
        <v>0</v>
      </c>
      <c r="AK34" s="79">
        <v>3</v>
      </c>
      <c r="AL34" s="85" t="s">
        <v>429</v>
      </c>
      <c r="AM34" s="79" t="s">
        <v>500</v>
      </c>
      <c r="AN34" s="79" t="b">
        <v>0</v>
      </c>
      <c r="AO34" s="85" t="s">
        <v>429</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1</v>
      </c>
      <c r="BD34" s="48"/>
      <c r="BE34" s="49"/>
      <c r="BF34" s="48"/>
      <c r="BG34" s="49"/>
      <c r="BH34" s="48"/>
      <c r="BI34" s="49"/>
      <c r="BJ34" s="48"/>
      <c r="BK34" s="49"/>
      <c r="BL34" s="48"/>
    </row>
    <row r="35" spans="1:64" ht="15">
      <c r="A35" s="64" t="s">
        <v>218</v>
      </c>
      <c r="B35" s="64" t="s">
        <v>245</v>
      </c>
      <c r="C35" s="65" t="s">
        <v>1454</v>
      </c>
      <c r="D35" s="66">
        <v>3</v>
      </c>
      <c r="E35" s="67" t="s">
        <v>132</v>
      </c>
      <c r="F35" s="68">
        <v>35</v>
      </c>
      <c r="G35" s="65"/>
      <c r="H35" s="69"/>
      <c r="I35" s="70"/>
      <c r="J35" s="70"/>
      <c r="K35" s="34" t="s">
        <v>65</v>
      </c>
      <c r="L35" s="77">
        <v>35</v>
      </c>
      <c r="M35" s="77"/>
      <c r="N35" s="72"/>
      <c r="O35" s="79" t="s">
        <v>272</v>
      </c>
      <c r="P35" s="81">
        <v>43512.56880787037</v>
      </c>
      <c r="Q35" s="79" t="s">
        <v>278</v>
      </c>
      <c r="R35" s="83" t="s">
        <v>309</v>
      </c>
      <c r="S35" s="79" t="s">
        <v>320</v>
      </c>
      <c r="T35" s="79" t="s">
        <v>245</v>
      </c>
      <c r="U35" s="79"/>
      <c r="V35" s="83" t="s">
        <v>348</v>
      </c>
      <c r="W35" s="81">
        <v>43512.56880787037</v>
      </c>
      <c r="X35" s="83" t="s">
        <v>380</v>
      </c>
      <c r="Y35" s="79"/>
      <c r="Z35" s="79"/>
      <c r="AA35" s="85" t="s">
        <v>430</v>
      </c>
      <c r="AB35" s="79"/>
      <c r="AC35" s="79" t="b">
        <v>0</v>
      </c>
      <c r="AD35" s="79">
        <v>0</v>
      </c>
      <c r="AE35" s="85" t="s">
        <v>482</v>
      </c>
      <c r="AF35" s="79" t="b">
        <v>0</v>
      </c>
      <c r="AG35" s="79" t="s">
        <v>492</v>
      </c>
      <c r="AH35" s="79"/>
      <c r="AI35" s="85" t="s">
        <v>482</v>
      </c>
      <c r="AJ35" s="79" t="b">
        <v>0</v>
      </c>
      <c r="AK35" s="79">
        <v>3</v>
      </c>
      <c r="AL35" s="85" t="s">
        <v>429</v>
      </c>
      <c r="AM35" s="79" t="s">
        <v>500</v>
      </c>
      <c r="AN35" s="79" t="b">
        <v>0</v>
      </c>
      <c r="AO35" s="85" t="s">
        <v>429</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218</v>
      </c>
      <c r="B36" s="64" t="s">
        <v>217</v>
      </c>
      <c r="C36" s="65" t="s">
        <v>1454</v>
      </c>
      <c r="D36" s="66">
        <v>3</v>
      </c>
      <c r="E36" s="67" t="s">
        <v>132</v>
      </c>
      <c r="F36" s="68">
        <v>35</v>
      </c>
      <c r="G36" s="65"/>
      <c r="H36" s="69"/>
      <c r="I36" s="70"/>
      <c r="J36" s="70"/>
      <c r="K36" s="34" t="s">
        <v>65</v>
      </c>
      <c r="L36" s="77">
        <v>36</v>
      </c>
      <c r="M36" s="77"/>
      <c r="N36" s="72"/>
      <c r="O36" s="79" t="s">
        <v>272</v>
      </c>
      <c r="P36" s="81">
        <v>43512.56880787037</v>
      </c>
      <c r="Q36" s="79" t="s">
        <v>278</v>
      </c>
      <c r="R36" s="83" t="s">
        <v>309</v>
      </c>
      <c r="S36" s="79" t="s">
        <v>320</v>
      </c>
      <c r="T36" s="79" t="s">
        <v>245</v>
      </c>
      <c r="U36" s="79"/>
      <c r="V36" s="83" t="s">
        <v>348</v>
      </c>
      <c r="W36" s="81">
        <v>43512.56880787037</v>
      </c>
      <c r="X36" s="83" t="s">
        <v>380</v>
      </c>
      <c r="Y36" s="79"/>
      <c r="Z36" s="79"/>
      <c r="AA36" s="85" t="s">
        <v>430</v>
      </c>
      <c r="AB36" s="79"/>
      <c r="AC36" s="79" t="b">
        <v>0</v>
      </c>
      <c r="AD36" s="79">
        <v>0</v>
      </c>
      <c r="AE36" s="85" t="s">
        <v>482</v>
      </c>
      <c r="AF36" s="79" t="b">
        <v>0</v>
      </c>
      <c r="AG36" s="79" t="s">
        <v>492</v>
      </c>
      <c r="AH36" s="79"/>
      <c r="AI36" s="85" t="s">
        <v>482</v>
      </c>
      <c r="AJ36" s="79" t="b">
        <v>0</v>
      </c>
      <c r="AK36" s="79">
        <v>3</v>
      </c>
      <c r="AL36" s="85" t="s">
        <v>429</v>
      </c>
      <c r="AM36" s="79" t="s">
        <v>500</v>
      </c>
      <c r="AN36" s="79" t="b">
        <v>0</v>
      </c>
      <c r="AO36" s="85" t="s">
        <v>429</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219</v>
      </c>
      <c r="B37" s="64" t="s">
        <v>251</v>
      </c>
      <c r="C37" s="65" t="s">
        <v>1454</v>
      </c>
      <c r="D37" s="66">
        <v>3</v>
      </c>
      <c r="E37" s="67" t="s">
        <v>132</v>
      </c>
      <c r="F37" s="68">
        <v>35</v>
      </c>
      <c r="G37" s="65"/>
      <c r="H37" s="69"/>
      <c r="I37" s="70"/>
      <c r="J37" s="70"/>
      <c r="K37" s="34" t="s">
        <v>65</v>
      </c>
      <c r="L37" s="77">
        <v>37</v>
      </c>
      <c r="M37" s="77"/>
      <c r="N37" s="72"/>
      <c r="O37" s="79" t="s">
        <v>272</v>
      </c>
      <c r="P37" s="81">
        <v>43509.876851851855</v>
      </c>
      <c r="Q37" s="79" t="s">
        <v>279</v>
      </c>
      <c r="R37" s="83" t="s">
        <v>310</v>
      </c>
      <c r="S37" s="79" t="s">
        <v>321</v>
      </c>
      <c r="T37" s="79"/>
      <c r="U37" s="79"/>
      <c r="V37" s="83" t="s">
        <v>349</v>
      </c>
      <c r="W37" s="81">
        <v>43509.876851851855</v>
      </c>
      <c r="X37" s="83" t="s">
        <v>381</v>
      </c>
      <c r="Y37" s="79"/>
      <c r="Z37" s="79"/>
      <c r="AA37" s="85" t="s">
        <v>431</v>
      </c>
      <c r="AB37" s="85" t="s">
        <v>474</v>
      </c>
      <c r="AC37" s="79" t="b">
        <v>0</v>
      </c>
      <c r="AD37" s="79">
        <v>0</v>
      </c>
      <c r="AE37" s="85" t="s">
        <v>483</v>
      </c>
      <c r="AF37" s="79" t="b">
        <v>0</v>
      </c>
      <c r="AG37" s="79" t="s">
        <v>492</v>
      </c>
      <c r="AH37" s="79"/>
      <c r="AI37" s="85" t="s">
        <v>482</v>
      </c>
      <c r="AJ37" s="79" t="b">
        <v>0</v>
      </c>
      <c r="AK37" s="79">
        <v>0</v>
      </c>
      <c r="AL37" s="85" t="s">
        <v>482</v>
      </c>
      <c r="AM37" s="79" t="s">
        <v>499</v>
      </c>
      <c r="AN37" s="79" t="b">
        <v>1</v>
      </c>
      <c r="AO37" s="85" t="s">
        <v>474</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219</v>
      </c>
      <c r="B38" s="64" t="s">
        <v>252</v>
      </c>
      <c r="C38" s="65" t="s">
        <v>1454</v>
      </c>
      <c r="D38" s="66">
        <v>3</v>
      </c>
      <c r="E38" s="67" t="s">
        <v>132</v>
      </c>
      <c r="F38" s="68">
        <v>35</v>
      </c>
      <c r="G38" s="65"/>
      <c r="H38" s="69"/>
      <c r="I38" s="70"/>
      <c r="J38" s="70"/>
      <c r="K38" s="34" t="s">
        <v>65</v>
      </c>
      <c r="L38" s="77">
        <v>38</v>
      </c>
      <c r="M38" s="77"/>
      <c r="N38" s="72"/>
      <c r="O38" s="79" t="s">
        <v>272</v>
      </c>
      <c r="P38" s="81">
        <v>43509.876851851855</v>
      </c>
      <c r="Q38" s="79" t="s">
        <v>279</v>
      </c>
      <c r="R38" s="83" t="s">
        <v>310</v>
      </c>
      <c r="S38" s="79" t="s">
        <v>321</v>
      </c>
      <c r="T38" s="79"/>
      <c r="U38" s="79"/>
      <c r="V38" s="83" t="s">
        <v>349</v>
      </c>
      <c r="W38" s="81">
        <v>43509.876851851855</v>
      </c>
      <c r="X38" s="83" t="s">
        <v>381</v>
      </c>
      <c r="Y38" s="79"/>
      <c r="Z38" s="79"/>
      <c r="AA38" s="85" t="s">
        <v>431</v>
      </c>
      <c r="AB38" s="85" t="s">
        <v>474</v>
      </c>
      <c r="AC38" s="79" t="b">
        <v>0</v>
      </c>
      <c r="AD38" s="79">
        <v>0</v>
      </c>
      <c r="AE38" s="85" t="s">
        <v>483</v>
      </c>
      <c r="AF38" s="79" t="b">
        <v>0</v>
      </c>
      <c r="AG38" s="79" t="s">
        <v>492</v>
      </c>
      <c r="AH38" s="79"/>
      <c r="AI38" s="85" t="s">
        <v>482</v>
      </c>
      <c r="AJ38" s="79" t="b">
        <v>0</v>
      </c>
      <c r="AK38" s="79">
        <v>0</v>
      </c>
      <c r="AL38" s="85" t="s">
        <v>482</v>
      </c>
      <c r="AM38" s="79" t="s">
        <v>499</v>
      </c>
      <c r="AN38" s="79" t="b">
        <v>1</v>
      </c>
      <c r="AO38" s="85" t="s">
        <v>474</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219</v>
      </c>
      <c r="B39" s="64" t="s">
        <v>253</v>
      </c>
      <c r="C39" s="65" t="s">
        <v>1454</v>
      </c>
      <c r="D39" s="66">
        <v>3</v>
      </c>
      <c r="E39" s="67" t="s">
        <v>132</v>
      </c>
      <c r="F39" s="68">
        <v>35</v>
      </c>
      <c r="G39" s="65"/>
      <c r="H39" s="69"/>
      <c r="I39" s="70"/>
      <c r="J39" s="70"/>
      <c r="K39" s="34" t="s">
        <v>65</v>
      </c>
      <c r="L39" s="77">
        <v>39</v>
      </c>
      <c r="M39" s="77"/>
      <c r="N39" s="72"/>
      <c r="O39" s="79" t="s">
        <v>272</v>
      </c>
      <c r="P39" s="81">
        <v>43509.876851851855</v>
      </c>
      <c r="Q39" s="79" t="s">
        <v>279</v>
      </c>
      <c r="R39" s="83" t="s">
        <v>310</v>
      </c>
      <c r="S39" s="79" t="s">
        <v>321</v>
      </c>
      <c r="T39" s="79"/>
      <c r="U39" s="79"/>
      <c r="V39" s="83" t="s">
        <v>349</v>
      </c>
      <c r="W39" s="81">
        <v>43509.876851851855</v>
      </c>
      <c r="X39" s="83" t="s">
        <v>381</v>
      </c>
      <c r="Y39" s="79"/>
      <c r="Z39" s="79"/>
      <c r="AA39" s="85" t="s">
        <v>431</v>
      </c>
      <c r="AB39" s="85" t="s">
        <v>474</v>
      </c>
      <c r="AC39" s="79" t="b">
        <v>0</v>
      </c>
      <c r="AD39" s="79">
        <v>0</v>
      </c>
      <c r="AE39" s="85" t="s">
        <v>483</v>
      </c>
      <c r="AF39" s="79" t="b">
        <v>0</v>
      </c>
      <c r="AG39" s="79" t="s">
        <v>492</v>
      </c>
      <c r="AH39" s="79"/>
      <c r="AI39" s="85" t="s">
        <v>482</v>
      </c>
      <c r="AJ39" s="79" t="b">
        <v>0</v>
      </c>
      <c r="AK39" s="79">
        <v>0</v>
      </c>
      <c r="AL39" s="85" t="s">
        <v>482</v>
      </c>
      <c r="AM39" s="79" t="s">
        <v>499</v>
      </c>
      <c r="AN39" s="79" t="b">
        <v>1</v>
      </c>
      <c r="AO39" s="85" t="s">
        <v>474</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219</v>
      </c>
      <c r="B40" s="64" t="s">
        <v>254</v>
      </c>
      <c r="C40" s="65" t="s">
        <v>1454</v>
      </c>
      <c r="D40" s="66">
        <v>3</v>
      </c>
      <c r="E40" s="67" t="s">
        <v>132</v>
      </c>
      <c r="F40" s="68">
        <v>35</v>
      </c>
      <c r="G40" s="65"/>
      <c r="H40" s="69"/>
      <c r="I40" s="70"/>
      <c r="J40" s="70"/>
      <c r="K40" s="34" t="s">
        <v>65</v>
      </c>
      <c r="L40" s="77">
        <v>40</v>
      </c>
      <c r="M40" s="77"/>
      <c r="N40" s="72"/>
      <c r="O40" s="79" t="s">
        <v>272</v>
      </c>
      <c r="P40" s="81">
        <v>43509.876851851855</v>
      </c>
      <c r="Q40" s="79" t="s">
        <v>279</v>
      </c>
      <c r="R40" s="83" t="s">
        <v>310</v>
      </c>
      <c r="S40" s="79" t="s">
        <v>321</v>
      </c>
      <c r="T40" s="79"/>
      <c r="U40" s="79"/>
      <c r="V40" s="83" t="s">
        <v>349</v>
      </c>
      <c r="W40" s="81">
        <v>43509.876851851855</v>
      </c>
      <c r="X40" s="83" t="s">
        <v>381</v>
      </c>
      <c r="Y40" s="79"/>
      <c r="Z40" s="79"/>
      <c r="AA40" s="85" t="s">
        <v>431</v>
      </c>
      <c r="AB40" s="85" t="s">
        <v>474</v>
      </c>
      <c r="AC40" s="79" t="b">
        <v>0</v>
      </c>
      <c r="AD40" s="79">
        <v>0</v>
      </c>
      <c r="AE40" s="85" t="s">
        <v>483</v>
      </c>
      <c r="AF40" s="79" t="b">
        <v>0</v>
      </c>
      <c r="AG40" s="79" t="s">
        <v>492</v>
      </c>
      <c r="AH40" s="79"/>
      <c r="AI40" s="85" t="s">
        <v>482</v>
      </c>
      <c r="AJ40" s="79" t="b">
        <v>0</v>
      </c>
      <c r="AK40" s="79">
        <v>0</v>
      </c>
      <c r="AL40" s="85" t="s">
        <v>482</v>
      </c>
      <c r="AM40" s="79" t="s">
        <v>499</v>
      </c>
      <c r="AN40" s="79" t="b">
        <v>1</v>
      </c>
      <c r="AO40" s="85" t="s">
        <v>474</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219</v>
      </c>
      <c r="B41" s="64" t="s">
        <v>255</v>
      </c>
      <c r="C41" s="65" t="s">
        <v>1454</v>
      </c>
      <c r="D41" s="66">
        <v>3</v>
      </c>
      <c r="E41" s="67" t="s">
        <v>132</v>
      </c>
      <c r="F41" s="68">
        <v>35</v>
      </c>
      <c r="G41" s="65"/>
      <c r="H41" s="69"/>
      <c r="I41" s="70"/>
      <c r="J41" s="70"/>
      <c r="K41" s="34" t="s">
        <v>65</v>
      </c>
      <c r="L41" s="77">
        <v>41</v>
      </c>
      <c r="M41" s="77"/>
      <c r="N41" s="72"/>
      <c r="O41" s="79" t="s">
        <v>273</v>
      </c>
      <c r="P41" s="81">
        <v>43509.876851851855</v>
      </c>
      <c r="Q41" s="79" t="s">
        <v>279</v>
      </c>
      <c r="R41" s="83" t="s">
        <v>310</v>
      </c>
      <c r="S41" s="79" t="s">
        <v>321</v>
      </c>
      <c r="T41" s="79"/>
      <c r="U41" s="79"/>
      <c r="V41" s="83" t="s">
        <v>349</v>
      </c>
      <c r="W41" s="81">
        <v>43509.876851851855</v>
      </c>
      <c r="X41" s="83" t="s">
        <v>381</v>
      </c>
      <c r="Y41" s="79"/>
      <c r="Z41" s="79"/>
      <c r="AA41" s="85" t="s">
        <v>431</v>
      </c>
      <c r="AB41" s="85" t="s">
        <v>474</v>
      </c>
      <c r="AC41" s="79" t="b">
        <v>0</v>
      </c>
      <c r="AD41" s="79">
        <v>0</v>
      </c>
      <c r="AE41" s="85" t="s">
        <v>483</v>
      </c>
      <c r="AF41" s="79" t="b">
        <v>0</v>
      </c>
      <c r="AG41" s="79" t="s">
        <v>492</v>
      </c>
      <c r="AH41" s="79"/>
      <c r="AI41" s="85" t="s">
        <v>482</v>
      </c>
      <c r="AJ41" s="79" t="b">
        <v>0</v>
      </c>
      <c r="AK41" s="79">
        <v>0</v>
      </c>
      <c r="AL41" s="85" t="s">
        <v>482</v>
      </c>
      <c r="AM41" s="79" t="s">
        <v>499</v>
      </c>
      <c r="AN41" s="79" t="b">
        <v>1</v>
      </c>
      <c r="AO41" s="85" t="s">
        <v>474</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220</v>
      </c>
      <c r="B42" s="64" t="s">
        <v>256</v>
      </c>
      <c r="C42" s="65" t="s">
        <v>1454</v>
      </c>
      <c r="D42" s="66">
        <v>3</v>
      </c>
      <c r="E42" s="67" t="s">
        <v>132</v>
      </c>
      <c r="F42" s="68">
        <v>35</v>
      </c>
      <c r="G42" s="65"/>
      <c r="H42" s="69"/>
      <c r="I42" s="70"/>
      <c r="J42" s="70"/>
      <c r="K42" s="34" t="s">
        <v>65</v>
      </c>
      <c r="L42" s="77">
        <v>42</v>
      </c>
      <c r="M42" s="77"/>
      <c r="N42" s="72"/>
      <c r="O42" s="79" t="s">
        <v>272</v>
      </c>
      <c r="P42" s="81">
        <v>43512.846041666664</v>
      </c>
      <c r="Q42" s="79" t="s">
        <v>280</v>
      </c>
      <c r="R42" s="83" t="s">
        <v>311</v>
      </c>
      <c r="S42" s="79" t="s">
        <v>320</v>
      </c>
      <c r="T42" s="79" t="s">
        <v>237</v>
      </c>
      <c r="U42" s="79"/>
      <c r="V42" s="83" t="s">
        <v>350</v>
      </c>
      <c r="W42" s="81">
        <v>43512.846041666664</v>
      </c>
      <c r="X42" s="83" t="s">
        <v>382</v>
      </c>
      <c r="Y42" s="79"/>
      <c r="Z42" s="79"/>
      <c r="AA42" s="85" t="s">
        <v>432</v>
      </c>
      <c r="AB42" s="79"/>
      <c r="AC42" s="79" t="b">
        <v>0</v>
      </c>
      <c r="AD42" s="79">
        <v>0</v>
      </c>
      <c r="AE42" s="85" t="s">
        <v>482</v>
      </c>
      <c r="AF42" s="79" t="b">
        <v>0</v>
      </c>
      <c r="AG42" s="79" t="s">
        <v>492</v>
      </c>
      <c r="AH42" s="79"/>
      <c r="AI42" s="85" t="s">
        <v>482</v>
      </c>
      <c r="AJ42" s="79" t="b">
        <v>0</v>
      </c>
      <c r="AK42" s="79">
        <v>2</v>
      </c>
      <c r="AL42" s="85" t="s">
        <v>455</v>
      </c>
      <c r="AM42" s="79" t="s">
        <v>497</v>
      </c>
      <c r="AN42" s="79" t="b">
        <v>0</v>
      </c>
      <c r="AO42" s="85" t="s">
        <v>455</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220</v>
      </c>
      <c r="B43" s="64" t="s">
        <v>226</v>
      </c>
      <c r="C43" s="65" t="s">
        <v>1454</v>
      </c>
      <c r="D43" s="66">
        <v>3</v>
      </c>
      <c r="E43" s="67" t="s">
        <v>132</v>
      </c>
      <c r="F43" s="68">
        <v>35</v>
      </c>
      <c r="G43" s="65"/>
      <c r="H43" s="69"/>
      <c r="I43" s="70"/>
      <c r="J43" s="70"/>
      <c r="K43" s="34" t="s">
        <v>65</v>
      </c>
      <c r="L43" s="77">
        <v>43</v>
      </c>
      <c r="M43" s="77"/>
      <c r="N43" s="72"/>
      <c r="O43" s="79" t="s">
        <v>272</v>
      </c>
      <c r="P43" s="81">
        <v>43512.846041666664</v>
      </c>
      <c r="Q43" s="79" t="s">
        <v>280</v>
      </c>
      <c r="R43" s="83" t="s">
        <v>311</v>
      </c>
      <c r="S43" s="79" t="s">
        <v>320</v>
      </c>
      <c r="T43" s="79" t="s">
        <v>237</v>
      </c>
      <c r="U43" s="79"/>
      <c r="V43" s="83" t="s">
        <v>350</v>
      </c>
      <c r="W43" s="81">
        <v>43512.846041666664</v>
      </c>
      <c r="X43" s="83" t="s">
        <v>382</v>
      </c>
      <c r="Y43" s="79"/>
      <c r="Z43" s="79"/>
      <c r="AA43" s="85" t="s">
        <v>432</v>
      </c>
      <c r="AB43" s="79"/>
      <c r="AC43" s="79" t="b">
        <v>0</v>
      </c>
      <c r="AD43" s="79">
        <v>0</v>
      </c>
      <c r="AE43" s="85" t="s">
        <v>482</v>
      </c>
      <c r="AF43" s="79" t="b">
        <v>0</v>
      </c>
      <c r="AG43" s="79" t="s">
        <v>492</v>
      </c>
      <c r="AH43" s="79"/>
      <c r="AI43" s="85" t="s">
        <v>482</v>
      </c>
      <c r="AJ43" s="79" t="b">
        <v>0</v>
      </c>
      <c r="AK43" s="79">
        <v>2</v>
      </c>
      <c r="AL43" s="85" t="s">
        <v>455</v>
      </c>
      <c r="AM43" s="79" t="s">
        <v>497</v>
      </c>
      <c r="AN43" s="79" t="b">
        <v>0</v>
      </c>
      <c r="AO43" s="85" t="s">
        <v>455</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1</v>
      </c>
      <c r="BD43" s="48"/>
      <c r="BE43" s="49"/>
      <c r="BF43" s="48"/>
      <c r="BG43" s="49"/>
      <c r="BH43" s="48"/>
      <c r="BI43" s="49"/>
      <c r="BJ43" s="48"/>
      <c r="BK43" s="49"/>
      <c r="BL43" s="48"/>
    </row>
    <row r="44" spans="1:64" ht="15">
      <c r="A44" s="64" t="s">
        <v>220</v>
      </c>
      <c r="B44" s="64" t="s">
        <v>219</v>
      </c>
      <c r="C44" s="65" t="s">
        <v>1454</v>
      </c>
      <c r="D44" s="66">
        <v>3</v>
      </c>
      <c r="E44" s="67" t="s">
        <v>132</v>
      </c>
      <c r="F44" s="68">
        <v>35</v>
      </c>
      <c r="G44" s="65"/>
      <c r="H44" s="69"/>
      <c r="I44" s="70"/>
      <c r="J44" s="70"/>
      <c r="K44" s="34" t="s">
        <v>65</v>
      </c>
      <c r="L44" s="77">
        <v>44</v>
      </c>
      <c r="M44" s="77"/>
      <c r="N44" s="72"/>
      <c r="O44" s="79" t="s">
        <v>272</v>
      </c>
      <c r="P44" s="81">
        <v>43512.846041666664</v>
      </c>
      <c r="Q44" s="79" t="s">
        <v>280</v>
      </c>
      <c r="R44" s="83" t="s">
        <v>311</v>
      </c>
      <c r="S44" s="79" t="s">
        <v>320</v>
      </c>
      <c r="T44" s="79" t="s">
        <v>237</v>
      </c>
      <c r="U44" s="79"/>
      <c r="V44" s="83" t="s">
        <v>350</v>
      </c>
      <c r="W44" s="81">
        <v>43512.846041666664</v>
      </c>
      <c r="X44" s="83" t="s">
        <v>382</v>
      </c>
      <c r="Y44" s="79"/>
      <c r="Z44" s="79"/>
      <c r="AA44" s="85" t="s">
        <v>432</v>
      </c>
      <c r="AB44" s="79"/>
      <c r="AC44" s="79" t="b">
        <v>0</v>
      </c>
      <c r="AD44" s="79">
        <v>0</v>
      </c>
      <c r="AE44" s="85" t="s">
        <v>482</v>
      </c>
      <c r="AF44" s="79" t="b">
        <v>0</v>
      </c>
      <c r="AG44" s="79" t="s">
        <v>492</v>
      </c>
      <c r="AH44" s="79"/>
      <c r="AI44" s="85" t="s">
        <v>482</v>
      </c>
      <c r="AJ44" s="79" t="b">
        <v>0</v>
      </c>
      <c r="AK44" s="79">
        <v>2</v>
      </c>
      <c r="AL44" s="85" t="s">
        <v>455</v>
      </c>
      <c r="AM44" s="79" t="s">
        <v>497</v>
      </c>
      <c r="AN44" s="79" t="b">
        <v>0</v>
      </c>
      <c r="AO44" s="85" t="s">
        <v>455</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1</v>
      </c>
      <c r="BD44" s="48"/>
      <c r="BE44" s="49"/>
      <c r="BF44" s="48"/>
      <c r="BG44" s="49"/>
      <c r="BH44" s="48"/>
      <c r="BI44" s="49"/>
      <c r="BJ44" s="48"/>
      <c r="BK44" s="49"/>
      <c r="BL44" s="48"/>
    </row>
    <row r="45" spans="1:64" ht="15">
      <c r="A45" s="64" t="s">
        <v>220</v>
      </c>
      <c r="B45" s="64" t="s">
        <v>237</v>
      </c>
      <c r="C45" s="65" t="s">
        <v>1454</v>
      </c>
      <c r="D45" s="66">
        <v>3</v>
      </c>
      <c r="E45" s="67" t="s">
        <v>132</v>
      </c>
      <c r="F45" s="68">
        <v>35</v>
      </c>
      <c r="G45" s="65"/>
      <c r="H45" s="69"/>
      <c r="I45" s="70"/>
      <c r="J45" s="70"/>
      <c r="K45" s="34" t="s">
        <v>65</v>
      </c>
      <c r="L45" s="77">
        <v>45</v>
      </c>
      <c r="M45" s="77"/>
      <c r="N45" s="72"/>
      <c r="O45" s="79" t="s">
        <v>272</v>
      </c>
      <c r="P45" s="81">
        <v>43512.846041666664</v>
      </c>
      <c r="Q45" s="79" t="s">
        <v>280</v>
      </c>
      <c r="R45" s="83" t="s">
        <v>311</v>
      </c>
      <c r="S45" s="79" t="s">
        <v>320</v>
      </c>
      <c r="T45" s="79" t="s">
        <v>237</v>
      </c>
      <c r="U45" s="79"/>
      <c r="V45" s="83" t="s">
        <v>350</v>
      </c>
      <c r="W45" s="81">
        <v>43512.846041666664</v>
      </c>
      <c r="X45" s="83" t="s">
        <v>382</v>
      </c>
      <c r="Y45" s="79"/>
      <c r="Z45" s="79"/>
      <c r="AA45" s="85" t="s">
        <v>432</v>
      </c>
      <c r="AB45" s="79"/>
      <c r="AC45" s="79" t="b">
        <v>0</v>
      </c>
      <c r="AD45" s="79">
        <v>0</v>
      </c>
      <c r="AE45" s="85" t="s">
        <v>482</v>
      </c>
      <c r="AF45" s="79" t="b">
        <v>0</v>
      </c>
      <c r="AG45" s="79" t="s">
        <v>492</v>
      </c>
      <c r="AH45" s="79"/>
      <c r="AI45" s="85" t="s">
        <v>482</v>
      </c>
      <c r="AJ45" s="79" t="b">
        <v>0</v>
      </c>
      <c r="AK45" s="79">
        <v>2</v>
      </c>
      <c r="AL45" s="85" t="s">
        <v>455</v>
      </c>
      <c r="AM45" s="79" t="s">
        <v>497</v>
      </c>
      <c r="AN45" s="79" t="b">
        <v>0</v>
      </c>
      <c r="AO45" s="85" t="s">
        <v>455</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220</v>
      </c>
      <c r="B46" s="64" t="s">
        <v>232</v>
      </c>
      <c r="C46" s="65" t="s">
        <v>1454</v>
      </c>
      <c r="D46" s="66">
        <v>3</v>
      </c>
      <c r="E46" s="67" t="s">
        <v>132</v>
      </c>
      <c r="F46" s="68">
        <v>35</v>
      </c>
      <c r="G46" s="65"/>
      <c r="H46" s="69"/>
      <c r="I46" s="70"/>
      <c r="J46" s="70"/>
      <c r="K46" s="34" t="s">
        <v>65</v>
      </c>
      <c r="L46" s="77">
        <v>46</v>
      </c>
      <c r="M46" s="77"/>
      <c r="N46" s="72"/>
      <c r="O46" s="79" t="s">
        <v>272</v>
      </c>
      <c r="P46" s="81">
        <v>43512.846041666664</v>
      </c>
      <c r="Q46" s="79" t="s">
        <v>280</v>
      </c>
      <c r="R46" s="83" t="s">
        <v>311</v>
      </c>
      <c r="S46" s="79" t="s">
        <v>320</v>
      </c>
      <c r="T46" s="79" t="s">
        <v>237</v>
      </c>
      <c r="U46" s="79"/>
      <c r="V46" s="83" t="s">
        <v>350</v>
      </c>
      <c r="W46" s="81">
        <v>43512.846041666664</v>
      </c>
      <c r="X46" s="83" t="s">
        <v>382</v>
      </c>
      <c r="Y46" s="79"/>
      <c r="Z46" s="79"/>
      <c r="AA46" s="85" t="s">
        <v>432</v>
      </c>
      <c r="AB46" s="79"/>
      <c r="AC46" s="79" t="b">
        <v>0</v>
      </c>
      <c r="AD46" s="79">
        <v>0</v>
      </c>
      <c r="AE46" s="85" t="s">
        <v>482</v>
      </c>
      <c r="AF46" s="79" t="b">
        <v>0</v>
      </c>
      <c r="AG46" s="79" t="s">
        <v>492</v>
      </c>
      <c r="AH46" s="79"/>
      <c r="AI46" s="85" t="s">
        <v>482</v>
      </c>
      <c r="AJ46" s="79" t="b">
        <v>0</v>
      </c>
      <c r="AK46" s="79">
        <v>2</v>
      </c>
      <c r="AL46" s="85" t="s">
        <v>455</v>
      </c>
      <c r="AM46" s="79" t="s">
        <v>497</v>
      </c>
      <c r="AN46" s="79" t="b">
        <v>0</v>
      </c>
      <c r="AO46" s="85" t="s">
        <v>455</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v>0</v>
      </c>
      <c r="BE46" s="49">
        <v>0</v>
      </c>
      <c r="BF46" s="48">
        <v>0</v>
      </c>
      <c r="BG46" s="49">
        <v>0</v>
      </c>
      <c r="BH46" s="48">
        <v>0</v>
      </c>
      <c r="BI46" s="49">
        <v>0</v>
      </c>
      <c r="BJ46" s="48">
        <v>11</v>
      </c>
      <c r="BK46" s="49">
        <v>100</v>
      </c>
      <c r="BL46" s="48">
        <v>11</v>
      </c>
    </row>
    <row r="47" spans="1:64" ht="15">
      <c r="A47" s="64" t="s">
        <v>220</v>
      </c>
      <c r="B47" s="64" t="s">
        <v>236</v>
      </c>
      <c r="C47" s="65" t="s">
        <v>1454</v>
      </c>
      <c r="D47" s="66">
        <v>3</v>
      </c>
      <c r="E47" s="67" t="s">
        <v>132</v>
      </c>
      <c r="F47" s="68">
        <v>35</v>
      </c>
      <c r="G47" s="65"/>
      <c r="H47" s="69"/>
      <c r="I47" s="70"/>
      <c r="J47" s="70"/>
      <c r="K47" s="34" t="s">
        <v>65</v>
      </c>
      <c r="L47" s="77">
        <v>47</v>
      </c>
      <c r="M47" s="77"/>
      <c r="N47" s="72"/>
      <c r="O47" s="79" t="s">
        <v>272</v>
      </c>
      <c r="P47" s="81">
        <v>43512.846041666664</v>
      </c>
      <c r="Q47" s="79" t="s">
        <v>280</v>
      </c>
      <c r="R47" s="83" t="s">
        <v>311</v>
      </c>
      <c r="S47" s="79" t="s">
        <v>320</v>
      </c>
      <c r="T47" s="79" t="s">
        <v>237</v>
      </c>
      <c r="U47" s="79"/>
      <c r="V47" s="83" t="s">
        <v>350</v>
      </c>
      <c r="W47" s="81">
        <v>43512.846041666664</v>
      </c>
      <c r="X47" s="83" t="s">
        <v>382</v>
      </c>
      <c r="Y47" s="79"/>
      <c r="Z47" s="79"/>
      <c r="AA47" s="85" t="s">
        <v>432</v>
      </c>
      <c r="AB47" s="79"/>
      <c r="AC47" s="79" t="b">
        <v>0</v>
      </c>
      <c r="AD47" s="79">
        <v>0</v>
      </c>
      <c r="AE47" s="85" t="s">
        <v>482</v>
      </c>
      <c r="AF47" s="79" t="b">
        <v>0</v>
      </c>
      <c r="AG47" s="79" t="s">
        <v>492</v>
      </c>
      <c r="AH47" s="79"/>
      <c r="AI47" s="85" t="s">
        <v>482</v>
      </c>
      <c r="AJ47" s="79" t="b">
        <v>0</v>
      </c>
      <c r="AK47" s="79">
        <v>2</v>
      </c>
      <c r="AL47" s="85" t="s">
        <v>455</v>
      </c>
      <c r="AM47" s="79" t="s">
        <v>497</v>
      </c>
      <c r="AN47" s="79" t="b">
        <v>0</v>
      </c>
      <c r="AO47" s="85" t="s">
        <v>455</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5</v>
      </c>
      <c r="BD47" s="48"/>
      <c r="BE47" s="49"/>
      <c r="BF47" s="48"/>
      <c r="BG47" s="49"/>
      <c r="BH47" s="48"/>
      <c r="BI47" s="49"/>
      <c r="BJ47" s="48"/>
      <c r="BK47" s="49"/>
      <c r="BL47" s="48"/>
    </row>
    <row r="48" spans="1:64" ht="15">
      <c r="A48" s="64" t="s">
        <v>221</v>
      </c>
      <c r="B48" s="64" t="s">
        <v>257</v>
      </c>
      <c r="C48" s="65" t="s">
        <v>1454</v>
      </c>
      <c r="D48" s="66">
        <v>3</v>
      </c>
      <c r="E48" s="67" t="s">
        <v>132</v>
      </c>
      <c r="F48" s="68">
        <v>35</v>
      </c>
      <c r="G48" s="65"/>
      <c r="H48" s="69"/>
      <c r="I48" s="70"/>
      <c r="J48" s="70"/>
      <c r="K48" s="34" t="s">
        <v>65</v>
      </c>
      <c r="L48" s="77">
        <v>48</v>
      </c>
      <c r="M48" s="77"/>
      <c r="N48" s="72"/>
      <c r="O48" s="79" t="s">
        <v>272</v>
      </c>
      <c r="P48" s="81">
        <v>43541.55241898148</v>
      </c>
      <c r="Q48" s="79" t="s">
        <v>281</v>
      </c>
      <c r="R48" s="79"/>
      <c r="S48" s="79"/>
      <c r="T48" s="79" t="s">
        <v>325</v>
      </c>
      <c r="U48" s="83" t="s">
        <v>339</v>
      </c>
      <c r="V48" s="83" t="s">
        <v>339</v>
      </c>
      <c r="W48" s="81">
        <v>43541.55241898148</v>
      </c>
      <c r="X48" s="83" t="s">
        <v>383</v>
      </c>
      <c r="Y48" s="79"/>
      <c r="Z48" s="79"/>
      <c r="AA48" s="85" t="s">
        <v>433</v>
      </c>
      <c r="AB48" s="79"/>
      <c r="AC48" s="79" t="b">
        <v>0</v>
      </c>
      <c r="AD48" s="79">
        <v>20</v>
      </c>
      <c r="AE48" s="85" t="s">
        <v>482</v>
      </c>
      <c r="AF48" s="79" t="b">
        <v>0</v>
      </c>
      <c r="AG48" s="79" t="s">
        <v>492</v>
      </c>
      <c r="AH48" s="79"/>
      <c r="AI48" s="85" t="s">
        <v>482</v>
      </c>
      <c r="AJ48" s="79" t="b">
        <v>0</v>
      </c>
      <c r="AK48" s="79">
        <v>5</v>
      </c>
      <c r="AL48" s="85" t="s">
        <v>482</v>
      </c>
      <c r="AM48" s="79" t="s">
        <v>497</v>
      </c>
      <c r="AN48" s="79" t="b">
        <v>0</v>
      </c>
      <c r="AO48" s="85" t="s">
        <v>433</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c r="BE48" s="49"/>
      <c r="BF48" s="48"/>
      <c r="BG48" s="49"/>
      <c r="BH48" s="48"/>
      <c r="BI48" s="49"/>
      <c r="BJ48" s="48"/>
      <c r="BK48" s="49"/>
      <c r="BL48" s="48"/>
    </row>
    <row r="49" spans="1:64" ht="15">
      <c r="A49" s="64" t="s">
        <v>222</v>
      </c>
      <c r="B49" s="64" t="s">
        <v>214</v>
      </c>
      <c r="C49" s="65" t="s">
        <v>1454</v>
      </c>
      <c r="D49" s="66">
        <v>3</v>
      </c>
      <c r="E49" s="67" t="s">
        <v>132</v>
      </c>
      <c r="F49" s="68">
        <v>35</v>
      </c>
      <c r="G49" s="65"/>
      <c r="H49" s="69"/>
      <c r="I49" s="70"/>
      <c r="J49" s="70"/>
      <c r="K49" s="34" t="s">
        <v>65</v>
      </c>
      <c r="L49" s="77">
        <v>49</v>
      </c>
      <c r="M49" s="77"/>
      <c r="N49" s="72"/>
      <c r="O49" s="79" t="s">
        <v>272</v>
      </c>
      <c r="P49" s="81">
        <v>43541.55600694445</v>
      </c>
      <c r="Q49" s="79" t="s">
        <v>282</v>
      </c>
      <c r="R49" s="79"/>
      <c r="S49" s="79"/>
      <c r="T49" s="79" t="s">
        <v>326</v>
      </c>
      <c r="U49" s="79"/>
      <c r="V49" s="83" t="s">
        <v>351</v>
      </c>
      <c r="W49" s="81">
        <v>43541.55600694445</v>
      </c>
      <c r="X49" s="83" t="s">
        <v>384</v>
      </c>
      <c r="Y49" s="79"/>
      <c r="Z49" s="79"/>
      <c r="AA49" s="85" t="s">
        <v>434</v>
      </c>
      <c r="AB49" s="79"/>
      <c r="AC49" s="79" t="b">
        <v>0</v>
      </c>
      <c r="AD49" s="79">
        <v>0</v>
      </c>
      <c r="AE49" s="85" t="s">
        <v>482</v>
      </c>
      <c r="AF49" s="79" t="b">
        <v>0</v>
      </c>
      <c r="AG49" s="79" t="s">
        <v>492</v>
      </c>
      <c r="AH49" s="79"/>
      <c r="AI49" s="85" t="s">
        <v>482</v>
      </c>
      <c r="AJ49" s="79" t="b">
        <v>0</v>
      </c>
      <c r="AK49" s="79">
        <v>5</v>
      </c>
      <c r="AL49" s="85" t="s">
        <v>433</v>
      </c>
      <c r="AM49" s="79" t="s">
        <v>498</v>
      </c>
      <c r="AN49" s="79" t="b">
        <v>0</v>
      </c>
      <c r="AO49" s="85" t="s">
        <v>433</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222</v>
      </c>
      <c r="B50" s="64" t="s">
        <v>258</v>
      </c>
      <c r="C50" s="65" t="s">
        <v>1454</v>
      </c>
      <c r="D50" s="66">
        <v>3</v>
      </c>
      <c r="E50" s="67" t="s">
        <v>132</v>
      </c>
      <c r="F50" s="68">
        <v>35</v>
      </c>
      <c r="G50" s="65"/>
      <c r="H50" s="69"/>
      <c r="I50" s="70"/>
      <c r="J50" s="70"/>
      <c r="K50" s="34" t="s">
        <v>65</v>
      </c>
      <c r="L50" s="77">
        <v>50</v>
      </c>
      <c r="M50" s="77"/>
      <c r="N50" s="72"/>
      <c r="O50" s="79" t="s">
        <v>272</v>
      </c>
      <c r="P50" s="81">
        <v>43541.55600694445</v>
      </c>
      <c r="Q50" s="79" t="s">
        <v>282</v>
      </c>
      <c r="R50" s="79"/>
      <c r="S50" s="79"/>
      <c r="T50" s="79" t="s">
        <v>326</v>
      </c>
      <c r="U50" s="79"/>
      <c r="V50" s="83" t="s">
        <v>351</v>
      </c>
      <c r="W50" s="81">
        <v>43541.55600694445</v>
      </c>
      <c r="X50" s="83" t="s">
        <v>384</v>
      </c>
      <c r="Y50" s="79"/>
      <c r="Z50" s="79"/>
      <c r="AA50" s="85" t="s">
        <v>434</v>
      </c>
      <c r="AB50" s="79"/>
      <c r="AC50" s="79" t="b">
        <v>0</v>
      </c>
      <c r="AD50" s="79">
        <v>0</v>
      </c>
      <c r="AE50" s="85" t="s">
        <v>482</v>
      </c>
      <c r="AF50" s="79" t="b">
        <v>0</v>
      </c>
      <c r="AG50" s="79" t="s">
        <v>492</v>
      </c>
      <c r="AH50" s="79"/>
      <c r="AI50" s="85" t="s">
        <v>482</v>
      </c>
      <c r="AJ50" s="79" t="b">
        <v>0</v>
      </c>
      <c r="AK50" s="79">
        <v>5</v>
      </c>
      <c r="AL50" s="85" t="s">
        <v>433</v>
      </c>
      <c r="AM50" s="79" t="s">
        <v>498</v>
      </c>
      <c r="AN50" s="79" t="b">
        <v>0</v>
      </c>
      <c r="AO50" s="85" t="s">
        <v>433</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222</v>
      </c>
      <c r="B51" s="64" t="s">
        <v>259</v>
      </c>
      <c r="C51" s="65" t="s">
        <v>1454</v>
      </c>
      <c r="D51" s="66">
        <v>3</v>
      </c>
      <c r="E51" s="67" t="s">
        <v>132</v>
      </c>
      <c r="F51" s="68">
        <v>35</v>
      </c>
      <c r="G51" s="65"/>
      <c r="H51" s="69"/>
      <c r="I51" s="70"/>
      <c r="J51" s="70"/>
      <c r="K51" s="34" t="s">
        <v>65</v>
      </c>
      <c r="L51" s="77">
        <v>51</v>
      </c>
      <c r="M51" s="77"/>
      <c r="N51" s="72"/>
      <c r="O51" s="79" t="s">
        <v>272</v>
      </c>
      <c r="P51" s="81">
        <v>43541.55600694445</v>
      </c>
      <c r="Q51" s="79" t="s">
        <v>282</v>
      </c>
      <c r="R51" s="79"/>
      <c r="S51" s="79"/>
      <c r="T51" s="79" t="s">
        <v>326</v>
      </c>
      <c r="U51" s="79"/>
      <c r="V51" s="83" t="s">
        <v>351</v>
      </c>
      <c r="W51" s="81">
        <v>43541.55600694445</v>
      </c>
      <c r="X51" s="83" t="s">
        <v>384</v>
      </c>
      <c r="Y51" s="79"/>
      <c r="Z51" s="79"/>
      <c r="AA51" s="85" t="s">
        <v>434</v>
      </c>
      <c r="AB51" s="79"/>
      <c r="AC51" s="79" t="b">
        <v>0</v>
      </c>
      <c r="AD51" s="79">
        <v>0</v>
      </c>
      <c r="AE51" s="85" t="s">
        <v>482</v>
      </c>
      <c r="AF51" s="79" t="b">
        <v>0</v>
      </c>
      <c r="AG51" s="79" t="s">
        <v>492</v>
      </c>
      <c r="AH51" s="79"/>
      <c r="AI51" s="85" t="s">
        <v>482</v>
      </c>
      <c r="AJ51" s="79" t="b">
        <v>0</v>
      </c>
      <c r="AK51" s="79">
        <v>5</v>
      </c>
      <c r="AL51" s="85" t="s">
        <v>433</v>
      </c>
      <c r="AM51" s="79" t="s">
        <v>498</v>
      </c>
      <c r="AN51" s="79" t="b">
        <v>0</v>
      </c>
      <c r="AO51" s="85" t="s">
        <v>433</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v>0</v>
      </c>
      <c r="BE51" s="49">
        <v>0</v>
      </c>
      <c r="BF51" s="48">
        <v>0</v>
      </c>
      <c r="BG51" s="49">
        <v>0</v>
      </c>
      <c r="BH51" s="48">
        <v>0</v>
      </c>
      <c r="BI51" s="49">
        <v>0</v>
      </c>
      <c r="BJ51" s="48">
        <v>19</v>
      </c>
      <c r="BK51" s="49">
        <v>100</v>
      </c>
      <c r="BL51" s="48">
        <v>19</v>
      </c>
    </row>
    <row r="52" spans="1:64" ht="15">
      <c r="A52" s="64" t="s">
        <v>222</v>
      </c>
      <c r="B52" s="64" t="s">
        <v>221</v>
      </c>
      <c r="C52" s="65" t="s">
        <v>1454</v>
      </c>
      <c r="D52" s="66">
        <v>3</v>
      </c>
      <c r="E52" s="67" t="s">
        <v>132</v>
      </c>
      <c r="F52" s="68">
        <v>35</v>
      </c>
      <c r="G52" s="65"/>
      <c r="H52" s="69"/>
      <c r="I52" s="70"/>
      <c r="J52" s="70"/>
      <c r="K52" s="34" t="s">
        <v>65</v>
      </c>
      <c r="L52" s="77">
        <v>52</v>
      </c>
      <c r="M52" s="77"/>
      <c r="N52" s="72"/>
      <c r="O52" s="79" t="s">
        <v>272</v>
      </c>
      <c r="P52" s="81">
        <v>43541.55600694445</v>
      </c>
      <c r="Q52" s="79" t="s">
        <v>282</v>
      </c>
      <c r="R52" s="79"/>
      <c r="S52" s="79"/>
      <c r="T52" s="79" t="s">
        <v>326</v>
      </c>
      <c r="U52" s="79"/>
      <c r="V52" s="83" t="s">
        <v>351</v>
      </c>
      <c r="W52" s="81">
        <v>43541.55600694445</v>
      </c>
      <c r="X52" s="83" t="s">
        <v>384</v>
      </c>
      <c r="Y52" s="79"/>
      <c r="Z52" s="79"/>
      <c r="AA52" s="85" t="s">
        <v>434</v>
      </c>
      <c r="AB52" s="79"/>
      <c r="AC52" s="79" t="b">
        <v>0</v>
      </c>
      <c r="AD52" s="79">
        <v>0</v>
      </c>
      <c r="AE52" s="85" t="s">
        <v>482</v>
      </c>
      <c r="AF52" s="79" t="b">
        <v>0</v>
      </c>
      <c r="AG52" s="79" t="s">
        <v>492</v>
      </c>
      <c r="AH52" s="79"/>
      <c r="AI52" s="85" t="s">
        <v>482</v>
      </c>
      <c r="AJ52" s="79" t="b">
        <v>0</v>
      </c>
      <c r="AK52" s="79">
        <v>5</v>
      </c>
      <c r="AL52" s="85" t="s">
        <v>433</v>
      </c>
      <c r="AM52" s="79" t="s">
        <v>498</v>
      </c>
      <c r="AN52" s="79" t="b">
        <v>0</v>
      </c>
      <c r="AO52" s="85" t="s">
        <v>433</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223</v>
      </c>
      <c r="B53" s="64" t="s">
        <v>214</v>
      </c>
      <c r="C53" s="65" t="s">
        <v>1454</v>
      </c>
      <c r="D53" s="66">
        <v>3</v>
      </c>
      <c r="E53" s="67" t="s">
        <v>132</v>
      </c>
      <c r="F53" s="68">
        <v>35</v>
      </c>
      <c r="G53" s="65"/>
      <c r="H53" s="69"/>
      <c r="I53" s="70"/>
      <c r="J53" s="70"/>
      <c r="K53" s="34" t="s">
        <v>65</v>
      </c>
      <c r="L53" s="77">
        <v>53</v>
      </c>
      <c r="M53" s="77"/>
      <c r="N53" s="72"/>
      <c r="O53" s="79" t="s">
        <v>272</v>
      </c>
      <c r="P53" s="81">
        <v>43542.27006944444</v>
      </c>
      <c r="Q53" s="79" t="s">
        <v>282</v>
      </c>
      <c r="R53" s="79"/>
      <c r="S53" s="79"/>
      <c r="T53" s="79" t="s">
        <v>326</v>
      </c>
      <c r="U53" s="79"/>
      <c r="V53" s="83" t="s">
        <v>352</v>
      </c>
      <c r="W53" s="81">
        <v>43542.27006944444</v>
      </c>
      <c r="X53" s="83" t="s">
        <v>385</v>
      </c>
      <c r="Y53" s="79"/>
      <c r="Z53" s="79"/>
      <c r="AA53" s="85" t="s">
        <v>435</v>
      </c>
      <c r="AB53" s="79"/>
      <c r="AC53" s="79" t="b">
        <v>0</v>
      </c>
      <c r="AD53" s="79">
        <v>0</v>
      </c>
      <c r="AE53" s="85" t="s">
        <v>482</v>
      </c>
      <c r="AF53" s="79" t="b">
        <v>0</v>
      </c>
      <c r="AG53" s="79" t="s">
        <v>492</v>
      </c>
      <c r="AH53" s="79"/>
      <c r="AI53" s="85" t="s">
        <v>482</v>
      </c>
      <c r="AJ53" s="79" t="b">
        <v>0</v>
      </c>
      <c r="AK53" s="79">
        <v>5</v>
      </c>
      <c r="AL53" s="85" t="s">
        <v>433</v>
      </c>
      <c r="AM53" s="79" t="s">
        <v>499</v>
      </c>
      <c r="AN53" s="79" t="b">
        <v>0</v>
      </c>
      <c r="AO53" s="85" t="s">
        <v>433</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c r="BE53" s="49"/>
      <c r="BF53" s="48"/>
      <c r="BG53" s="49"/>
      <c r="BH53" s="48"/>
      <c r="BI53" s="49"/>
      <c r="BJ53" s="48"/>
      <c r="BK53" s="49"/>
      <c r="BL53" s="48"/>
    </row>
    <row r="54" spans="1:64" ht="15">
      <c r="A54" s="64" t="s">
        <v>223</v>
      </c>
      <c r="B54" s="64" t="s">
        <v>258</v>
      </c>
      <c r="C54" s="65" t="s">
        <v>1454</v>
      </c>
      <c r="D54" s="66">
        <v>3</v>
      </c>
      <c r="E54" s="67" t="s">
        <v>132</v>
      </c>
      <c r="F54" s="68">
        <v>35</v>
      </c>
      <c r="G54" s="65"/>
      <c r="H54" s="69"/>
      <c r="I54" s="70"/>
      <c r="J54" s="70"/>
      <c r="K54" s="34" t="s">
        <v>65</v>
      </c>
      <c r="L54" s="77">
        <v>54</v>
      </c>
      <c r="M54" s="77"/>
      <c r="N54" s="72"/>
      <c r="O54" s="79" t="s">
        <v>272</v>
      </c>
      <c r="P54" s="81">
        <v>43542.27006944444</v>
      </c>
      <c r="Q54" s="79" t="s">
        <v>282</v>
      </c>
      <c r="R54" s="79"/>
      <c r="S54" s="79"/>
      <c r="T54" s="79" t="s">
        <v>326</v>
      </c>
      <c r="U54" s="79"/>
      <c r="V54" s="83" t="s">
        <v>352</v>
      </c>
      <c r="W54" s="81">
        <v>43542.27006944444</v>
      </c>
      <c r="X54" s="83" t="s">
        <v>385</v>
      </c>
      <c r="Y54" s="79"/>
      <c r="Z54" s="79"/>
      <c r="AA54" s="85" t="s">
        <v>435</v>
      </c>
      <c r="AB54" s="79"/>
      <c r="AC54" s="79" t="b">
        <v>0</v>
      </c>
      <c r="AD54" s="79">
        <v>0</v>
      </c>
      <c r="AE54" s="85" t="s">
        <v>482</v>
      </c>
      <c r="AF54" s="79" t="b">
        <v>0</v>
      </c>
      <c r="AG54" s="79" t="s">
        <v>492</v>
      </c>
      <c r="AH54" s="79"/>
      <c r="AI54" s="85" t="s">
        <v>482</v>
      </c>
      <c r="AJ54" s="79" t="b">
        <v>0</v>
      </c>
      <c r="AK54" s="79">
        <v>5</v>
      </c>
      <c r="AL54" s="85" t="s">
        <v>433</v>
      </c>
      <c r="AM54" s="79" t="s">
        <v>499</v>
      </c>
      <c r="AN54" s="79" t="b">
        <v>0</v>
      </c>
      <c r="AO54" s="85" t="s">
        <v>433</v>
      </c>
      <c r="AP54" s="79" t="s">
        <v>176</v>
      </c>
      <c r="AQ54" s="79">
        <v>0</v>
      </c>
      <c r="AR54" s="79">
        <v>0</v>
      </c>
      <c r="AS54" s="79"/>
      <c r="AT54" s="79"/>
      <c r="AU54" s="79"/>
      <c r="AV54" s="79"/>
      <c r="AW54" s="79"/>
      <c r="AX54" s="79"/>
      <c r="AY54" s="79"/>
      <c r="AZ54" s="79"/>
      <c r="BA54">
        <v>1</v>
      </c>
      <c r="BB54" s="78" t="str">
        <f>REPLACE(INDEX(GroupVertices[Group],MATCH(Edges[[#This Row],[Vertex 1]],GroupVertices[Vertex],0)),1,1,"")</f>
        <v>4</v>
      </c>
      <c r="BC54" s="78" t="str">
        <f>REPLACE(INDEX(GroupVertices[Group],MATCH(Edges[[#This Row],[Vertex 2]],GroupVertices[Vertex],0)),1,1,"")</f>
        <v>4</v>
      </c>
      <c r="BD54" s="48"/>
      <c r="BE54" s="49"/>
      <c r="BF54" s="48"/>
      <c r="BG54" s="49"/>
      <c r="BH54" s="48"/>
      <c r="BI54" s="49"/>
      <c r="BJ54" s="48"/>
      <c r="BK54" s="49"/>
      <c r="BL54" s="48"/>
    </row>
    <row r="55" spans="1:64" ht="15">
      <c r="A55" s="64" t="s">
        <v>223</v>
      </c>
      <c r="B55" s="64" t="s">
        <v>259</v>
      </c>
      <c r="C55" s="65" t="s">
        <v>1454</v>
      </c>
      <c r="D55" s="66">
        <v>3</v>
      </c>
      <c r="E55" s="67" t="s">
        <v>132</v>
      </c>
      <c r="F55" s="68">
        <v>35</v>
      </c>
      <c r="G55" s="65"/>
      <c r="H55" s="69"/>
      <c r="I55" s="70"/>
      <c r="J55" s="70"/>
      <c r="K55" s="34" t="s">
        <v>65</v>
      </c>
      <c r="L55" s="77">
        <v>55</v>
      </c>
      <c r="M55" s="77"/>
      <c r="N55" s="72"/>
      <c r="O55" s="79" t="s">
        <v>272</v>
      </c>
      <c r="P55" s="81">
        <v>43542.27006944444</v>
      </c>
      <c r="Q55" s="79" t="s">
        <v>282</v>
      </c>
      <c r="R55" s="79"/>
      <c r="S55" s="79"/>
      <c r="T55" s="79" t="s">
        <v>326</v>
      </c>
      <c r="U55" s="79"/>
      <c r="V55" s="83" t="s">
        <v>352</v>
      </c>
      <c r="W55" s="81">
        <v>43542.27006944444</v>
      </c>
      <c r="X55" s="83" t="s">
        <v>385</v>
      </c>
      <c r="Y55" s="79"/>
      <c r="Z55" s="79"/>
      <c r="AA55" s="85" t="s">
        <v>435</v>
      </c>
      <c r="AB55" s="79"/>
      <c r="AC55" s="79" t="b">
        <v>0</v>
      </c>
      <c r="AD55" s="79">
        <v>0</v>
      </c>
      <c r="AE55" s="85" t="s">
        <v>482</v>
      </c>
      <c r="AF55" s="79" t="b">
        <v>0</v>
      </c>
      <c r="AG55" s="79" t="s">
        <v>492</v>
      </c>
      <c r="AH55" s="79"/>
      <c r="AI55" s="85" t="s">
        <v>482</v>
      </c>
      <c r="AJ55" s="79" t="b">
        <v>0</v>
      </c>
      <c r="AK55" s="79">
        <v>5</v>
      </c>
      <c r="AL55" s="85" t="s">
        <v>433</v>
      </c>
      <c r="AM55" s="79" t="s">
        <v>499</v>
      </c>
      <c r="AN55" s="79" t="b">
        <v>0</v>
      </c>
      <c r="AO55" s="85" t="s">
        <v>433</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4</v>
      </c>
      <c r="BD55" s="48"/>
      <c r="BE55" s="49"/>
      <c r="BF55" s="48"/>
      <c r="BG55" s="49"/>
      <c r="BH55" s="48"/>
      <c r="BI55" s="49"/>
      <c r="BJ55" s="48"/>
      <c r="BK55" s="49"/>
      <c r="BL55" s="48"/>
    </row>
    <row r="56" spans="1:64" ht="15">
      <c r="A56" s="64" t="s">
        <v>223</v>
      </c>
      <c r="B56" s="64" t="s">
        <v>221</v>
      </c>
      <c r="C56" s="65" t="s">
        <v>1454</v>
      </c>
      <c r="D56" s="66">
        <v>3</v>
      </c>
      <c r="E56" s="67" t="s">
        <v>132</v>
      </c>
      <c r="F56" s="68">
        <v>35</v>
      </c>
      <c r="G56" s="65"/>
      <c r="H56" s="69"/>
      <c r="I56" s="70"/>
      <c r="J56" s="70"/>
      <c r="K56" s="34" t="s">
        <v>65</v>
      </c>
      <c r="L56" s="77">
        <v>56</v>
      </c>
      <c r="M56" s="77"/>
      <c r="N56" s="72"/>
      <c r="O56" s="79" t="s">
        <v>272</v>
      </c>
      <c r="P56" s="81">
        <v>43542.27006944444</v>
      </c>
      <c r="Q56" s="79" t="s">
        <v>282</v>
      </c>
      <c r="R56" s="79"/>
      <c r="S56" s="79"/>
      <c r="T56" s="79" t="s">
        <v>326</v>
      </c>
      <c r="U56" s="79"/>
      <c r="V56" s="83" t="s">
        <v>352</v>
      </c>
      <c r="W56" s="81">
        <v>43542.27006944444</v>
      </c>
      <c r="X56" s="83" t="s">
        <v>385</v>
      </c>
      <c r="Y56" s="79"/>
      <c r="Z56" s="79"/>
      <c r="AA56" s="85" t="s">
        <v>435</v>
      </c>
      <c r="AB56" s="79"/>
      <c r="AC56" s="79" t="b">
        <v>0</v>
      </c>
      <c r="AD56" s="79">
        <v>0</v>
      </c>
      <c r="AE56" s="85" t="s">
        <v>482</v>
      </c>
      <c r="AF56" s="79" t="b">
        <v>0</v>
      </c>
      <c r="AG56" s="79" t="s">
        <v>492</v>
      </c>
      <c r="AH56" s="79"/>
      <c r="AI56" s="85" t="s">
        <v>482</v>
      </c>
      <c r="AJ56" s="79" t="b">
        <v>0</v>
      </c>
      <c r="AK56" s="79">
        <v>5</v>
      </c>
      <c r="AL56" s="85" t="s">
        <v>433</v>
      </c>
      <c r="AM56" s="79" t="s">
        <v>499</v>
      </c>
      <c r="AN56" s="79" t="b">
        <v>0</v>
      </c>
      <c r="AO56" s="85" t="s">
        <v>433</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v>0</v>
      </c>
      <c r="BE56" s="49">
        <v>0</v>
      </c>
      <c r="BF56" s="48">
        <v>0</v>
      </c>
      <c r="BG56" s="49">
        <v>0</v>
      </c>
      <c r="BH56" s="48">
        <v>0</v>
      </c>
      <c r="BI56" s="49">
        <v>0</v>
      </c>
      <c r="BJ56" s="48">
        <v>19</v>
      </c>
      <c r="BK56" s="49">
        <v>100</v>
      </c>
      <c r="BL56" s="48">
        <v>19</v>
      </c>
    </row>
    <row r="57" spans="1:64" ht="15">
      <c r="A57" s="64" t="s">
        <v>224</v>
      </c>
      <c r="B57" s="64" t="s">
        <v>214</v>
      </c>
      <c r="C57" s="65" t="s">
        <v>1454</v>
      </c>
      <c r="D57" s="66">
        <v>3</v>
      </c>
      <c r="E57" s="67" t="s">
        <v>132</v>
      </c>
      <c r="F57" s="68">
        <v>35</v>
      </c>
      <c r="G57" s="65"/>
      <c r="H57" s="69"/>
      <c r="I57" s="70"/>
      <c r="J57" s="70"/>
      <c r="K57" s="34" t="s">
        <v>65</v>
      </c>
      <c r="L57" s="77">
        <v>57</v>
      </c>
      <c r="M57" s="77"/>
      <c r="N57" s="72"/>
      <c r="O57" s="79" t="s">
        <v>272</v>
      </c>
      <c r="P57" s="81">
        <v>43542.65053240741</v>
      </c>
      <c r="Q57" s="79" t="s">
        <v>282</v>
      </c>
      <c r="R57" s="79"/>
      <c r="S57" s="79"/>
      <c r="T57" s="79" t="s">
        <v>326</v>
      </c>
      <c r="U57" s="79"/>
      <c r="V57" s="83" t="s">
        <v>353</v>
      </c>
      <c r="W57" s="81">
        <v>43542.65053240741</v>
      </c>
      <c r="X57" s="83" t="s">
        <v>386</v>
      </c>
      <c r="Y57" s="79"/>
      <c r="Z57" s="79"/>
      <c r="AA57" s="85" t="s">
        <v>436</v>
      </c>
      <c r="AB57" s="79"/>
      <c r="AC57" s="79" t="b">
        <v>0</v>
      </c>
      <c r="AD57" s="79">
        <v>0</v>
      </c>
      <c r="AE57" s="85" t="s">
        <v>482</v>
      </c>
      <c r="AF57" s="79" t="b">
        <v>0</v>
      </c>
      <c r="AG57" s="79" t="s">
        <v>492</v>
      </c>
      <c r="AH57" s="79"/>
      <c r="AI57" s="85" t="s">
        <v>482</v>
      </c>
      <c r="AJ57" s="79" t="b">
        <v>0</v>
      </c>
      <c r="AK57" s="79">
        <v>5</v>
      </c>
      <c r="AL57" s="85" t="s">
        <v>433</v>
      </c>
      <c r="AM57" s="79" t="s">
        <v>497</v>
      </c>
      <c r="AN57" s="79" t="b">
        <v>0</v>
      </c>
      <c r="AO57" s="85" t="s">
        <v>433</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4</v>
      </c>
      <c r="BD57" s="48"/>
      <c r="BE57" s="49"/>
      <c r="BF57" s="48"/>
      <c r="BG57" s="49"/>
      <c r="BH57" s="48"/>
      <c r="BI57" s="49"/>
      <c r="BJ57" s="48"/>
      <c r="BK57" s="49"/>
      <c r="BL57" s="48"/>
    </row>
    <row r="58" spans="1:64" ht="15">
      <c r="A58" s="64" t="s">
        <v>224</v>
      </c>
      <c r="B58" s="64" t="s">
        <v>258</v>
      </c>
      <c r="C58" s="65" t="s">
        <v>1454</v>
      </c>
      <c r="D58" s="66">
        <v>3</v>
      </c>
      <c r="E58" s="67" t="s">
        <v>132</v>
      </c>
      <c r="F58" s="68">
        <v>35</v>
      </c>
      <c r="G58" s="65"/>
      <c r="H58" s="69"/>
      <c r="I58" s="70"/>
      <c r="J58" s="70"/>
      <c r="K58" s="34" t="s">
        <v>65</v>
      </c>
      <c r="L58" s="77">
        <v>58</v>
      </c>
      <c r="M58" s="77"/>
      <c r="N58" s="72"/>
      <c r="O58" s="79" t="s">
        <v>272</v>
      </c>
      <c r="P58" s="81">
        <v>43542.65053240741</v>
      </c>
      <c r="Q58" s="79" t="s">
        <v>282</v>
      </c>
      <c r="R58" s="79"/>
      <c r="S58" s="79"/>
      <c r="T58" s="79" t="s">
        <v>326</v>
      </c>
      <c r="U58" s="79"/>
      <c r="V58" s="83" t="s">
        <v>353</v>
      </c>
      <c r="W58" s="81">
        <v>43542.65053240741</v>
      </c>
      <c r="X58" s="83" t="s">
        <v>386</v>
      </c>
      <c r="Y58" s="79"/>
      <c r="Z58" s="79"/>
      <c r="AA58" s="85" t="s">
        <v>436</v>
      </c>
      <c r="AB58" s="79"/>
      <c r="AC58" s="79" t="b">
        <v>0</v>
      </c>
      <c r="AD58" s="79">
        <v>0</v>
      </c>
      <c r="AE58" s="85" t="s">
        <v>482</v>
      </c>
      <c r="AF58" s="79" t="b">
        <v>0</v>
      </c>
      <c r="AG58" s="79" t="s">
        <v>492</v>
      </c>
      <c r="AH58" s="79"/>
      <c r="AI58" s="85" t="s">
        <v>482</v>
      </c>
      <c r="AJ58" s="79" t="b">
        <v>0</v>
      </c>
      <c r="AK58" s="79">
        <v>5</v>
      </c>
      <c r="AL58" s="85" t="s">
        <v>433</v>
      </c>
      <c r="AM58" s="79" t="s">
        <v>497</v>
      </c>
      <c r="AN58" s="79" t="b">
        <v>0</v>
      </c>
      <c r="AO58" s="85" t="s">
        <v>433</v>
      </c>
      <c r="AP58" s="79" t="s">
        <v>176</v>
      </c>
      <c r="AQ58" s="79">
        <v>0</v>
      </c>
      <c r="AR58" s="79">
        <v>0</v>
      </c>
      <c r="AS58" s="79"/>
      <c r="AT58" s="79"/>
      <c r="AU58" s="79"/>
      <c r="AV58" s="79"/>
      <c r="AW58" s="79"/>
      <c r="AX58" s="79"/>
      <c r="AY58" s="79"/>
      <c r="AZ58" s="79"/>
      <c r="BA58">
        <v>1</v>
      </c>
      <c r="BB58" s="78" t="str">
        <f>REPLACE(INDEX(GroupVertices[Group],MATCH(Edges[[#This Row],[Vertex 1]],GroupVertices[Vertex],0)),1,1,"")</f>
        <v>4</v>
      </c>
      <c r="BC58" s="78" t="str">
        <f>REPLACE(INDEX(GroupVertices[Group],MATCH(Edges[[#This Row],[Vertex 2]],GroupVertices[Vertex],0)),1,1,"")</f>
        <v>4</v>
      </c>
      <c r="BD58" s="48"/>
      <c r="BE58" s="49"/>
      <c r="BF58" s="48"/>
      <c r="BG58" s="49"/>
      <c r="BH58" s="48"/>
      <c r="BI58" s="49"/>
      <c r="BJ58" s="48"/>
      <c r="BK58" s="49"/>
      <c r="BL58" s="48"/>
    </row>
    <row r="59" spans="1:64" ht="15">
      <c r="A59" s="64" t="s">
        <v>224</v>
      </c>
      <c r="B59" s="64" t="s">
        <v>259</v>
      </c>
      <c r="C59" s="65" t="s">
        <v>1454</v>
      </c>
      <c r="D59" s="66">
        <v>3</v>
      </c>
      <c r="E59" s="67" t="s">
        <v>132</v>
      </c>
      <c r="F59" s="68">
        <v>35</v>
      </c>
      <c r="G59" s="65"/>
      <c r="H59" s="69"/>
      <c r="I59" s="70"/>
      <c r="J59" s="70"/>
      <c r="K59" s="34" t="s">
        <v>65</v>
      </c>
      <c r="L59" s="77">
        <v>59</v>
      </c>
      <c r="M59" s="77"/>
      <c r="N59" s="72"/>
      <c r="O59" s="79" t="s">
        <v>272</v>
      </c>
      <c r="P59" s="81">
        <v>43542.65053240741</v>
      </c>
      <c r="Q59" s="79" t="s">
        <v>282</v>
      </c>
      <c r="R59" s="79"/>
      <c r="S59" s="79"/>
      <c r="T59" s="79" t="s">
        <v>326</v>
      </c>
      <c r="U59" s="79"/>
      <c r="V59" s="83" t="s">
        <v>353</v>
      </c>
      <c r="W59" s="81">
        <v>43542.65053240741</v>
      </c>
      <c r="X59" s="83" t="s">
        <v>386</v>
      </c>
      <c r="Y59" s="79"/>
      <c r="Z59" s="79"/>
      <c r="AA59" s="85" t="s">
        <v>436</v>
      </c>
      <c r="AB59" s="79"/>
      <c r="AC59" s="79" t="b">
        <v>0</v>
      </c>
      <c r="AD59" s="79">
        <v>0</v>
      </c>
      <c r="AE59" s="85" t="s">
        <v>482</v>
      </c>
      <c r="AF59" s="79" t="b">
        <v>0</v>
      </c>
      <c r="AG59" s="79" t="s">
        <v>492</v>
      </c>
      <c r="AH59" s="79"/>
      <c r="AI59" s="85" t="s">
        <v>482</v>
      </c>
      <c r="AJ59" s="79" t="b">
        <v>0</v>
      </c>
      <c r="AK59" s="79">
        <v>5</v>
      </c>
      <c r="AL59" s="85" t="s">
        <v>433</v>
      </c>
      <c r="AM59" s="79" t="s">
        <v>497</v>
      </c>
      <c r="AN59" s="79" t="b">
        <v>0</v>
      </c>
      <c r="AO59" s="85" t="s">
        <v>433</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4</v>
      </c>
      <c r="BD59" s="48"/>
      <c r="BE59" s="49"/>
      <c r="BF59" s="48"/>
      <c r="BG59" s="49"/>
      <c r="BH59" s="48"/>
      <c r="BI59" s="49"/>
      <c r="BJ59" s="48"/>
      <c r="BK59" s="49"/>
      <c r="BL59" s="48"/>
    </row>
    <row r="60" spans="1:64" ht="15">
      <c r="A60" s="64" t="s">
        <v>224</v>
      </c>
      <c r="B60" s="64" t="s">
        <v>221</v>
      </c>
      <c r="C60" s="65" t="s">
        <v>1454</v>
      </c>
      <c r="D60" s="66">
        <v>3</v>
      </c>
      <c r="E60" s="67" t="s">
        <v>132</v>
      </c>
      <c r="F60" s="68">
        <v>35</v>
      </c>
      <c r="G60" s="65"/>
      <c r="H60" s="69"/>
      <c r="I60" s="70"/>
      <c r="J60" s="70"/>
      <c r="K60" s="34" t="s">
        <v>65</v>
      </c>
      <c r="L60" s="77">
        <v>60</v>
      </c>
      <c r="M60" s="77"/>
      <c r="N60" s="72"/>
      <c r="O60" s="79" t="s">
        <v>272</v>
      </c>
      <c r="P60" s="81">
        <v>43542.65053240741</v>
      </c>
      <c r="Q60" s="79" t="s">
        <v>282</v>
      </c>
      <c r="R60" s="79"/>
      <c r="S60" s="79"/>
      <c r="T60" s="79" t="s">
        <v>326</v>
      </c>
      <c r="U60" s="79"/>
      <c r="V60" s="83" t="s">
        <v>353</v>
      </c>
      <c r="W60" s="81">
        <v>43542.65053240741</v>
      </c>
      <c r="X60" s="83" t="s">
        <v>386</v>
      </c>
      <c r="Y60" s="79"/>
      <c r="Z60" s="79"/>
      <c r="AA60" s="85" t="s">
        <v>436</v>
      </c>
      <c r="AB60" s="79"/>
      <c r="AC60" s="79" t="b">
        <v>0</v>
      </c>
      <c r="AD60" s="79">
        <v>0</v>
      </c>
      <c r="AE60" s="85" t="s">
        <v>482</v>
      </c>
      <c r="AF60" s="79" t="b">
        <v>0</v>
      </c>
      <c r="AG60" s="79" t="s">
        <v>492</v>
      </c>
      <c r="AH60" s="79"/>
      <c r="AI60" s="85" t="s">
        <v>482</v>
      </c>
      <c r="AJ60" s="79" t="b">
        <v>0</v>
      </c>
      <c r="AK60" s="79">
        <v>5</v>
      </c>
      <c r="AL60" s="85" t="s">
        <v>433</v>
      </c>
      <c r="AM60" s="79" t="s">
        <v>497</v>
      </c>
      <c r="AN60" s="79" t="b">
        <v>0</v>
      </c>
      <c r="AO60" s="85" t="s">
        <v>433</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v>0</v>
      </c>
      <c r="BE60" s="49">
        <v>0</v>
      </c>
      <c r="BF60" s="48">
        <v>0</v>
      </c>
      <c r="BG60" s="49">
        <v>0</v>
      </c>
      <c r="BH60" s="48">
        <v>0</v>
      </c>
      <c r="BI60" s="49">
        <v>0</v>
      </c>
      <c r="BJ60" s="48">
        <v>19</v>
      </c>
      <c r="BK60" s="49">
        <v>100</v>
      </c>
      <c r="BL60" s="48">
        <v>19</v>
      </c>
    </row>
    <row r="61" spans="1:64" ht="15">
      <c r="A61" s="64" t="s">
        <v>225</v>
      </c>
      <c r="B61" s="64" t="s">
        <v>260</v>
      </c>
      <c r="C61" s="65" t="s">
        <v>1454</v>
      </c>
      <c r="D61" s="66">
        <v>3</v>
      </c>
      <c r="E61" s="67" t="s">
        <v>132</v>
      </c>
      <c r="F61" s="68">
        <v>35</v>
      </c>
      <c r="G61" s="65"/>
      <c r="H61" s="69"/>
      <c r="I61" s="70"/>
      <c r="J61" s="70"/>
      <c r="K61" s="34" t="s">
        <v>65</v>
      </c>
      <c r="L61" s="77">
        <v>61</v>
      </c>
      <c r="M61" s="77"/>
      <c r="N61" s="72"/>
      <c r="O61" s="79" t="s">
        <v>272</v>
      </c>
      <c r="P61" s="81">
        <v>43544.4062962963</v>
      </c>
      <c r="Q61" s="79" t="s">
        <v>283</v>
      </c>
      <c r="R61" s="83" t="s">
        <v>312</v>
      </c>
      <c r="S61" s="79" t="s">
        <v>321</v>
      </c>
      <c r="T61" s="79" t="s">
        <v>327</v>
      </c>
      <c r="U61" s="79"/>
      <c r="V61" s="83" t="s">
        <v>354</v>
      </c>
      <c r="W61" s="81">
        <v>43544.4062962963</v>
      </c>
      <c r="X61" s="83" t="s">
        <v>387</v>
      </c>
      <c r="Y61" s="79"/>
      <c r="Z61" s="79"/>
      <c r="AA61" s="85" t="s">
        <v>437</v>
      </c>
      <c r="AB61" s="79"/>
      <c r="AC61" s="79" t="b">
        <v>0</v>
      </c>
      <c r="AD61" s="79">
        <v>0</v>
      </c>
      <c r="AE61" s="85" t="s">
        <v>482</v>
      </c>
      <c r="AF61" s="79" t="b">
        <v>0</v>
      </c>
      <c r="AG61" s="79" t="s">
        <v>492</v>
      </c>
      <c r="AH61" s="79"/>
      <c r="AI61" s="85" t="s">
        <v>482</v>
      </c>
      <c r="AJ61" s="79" t="b">
        <v>0</v>
      </c>
      <c r="AK61" s="79">
        <v>0</v>
      </c>
      <c r="AL61" s="85" t="s">
        <v>482</v>
      </c>
      <c r="AM61" s="79" t="s">
        <v>498</v>
      </c>
      <c r="AN61" s="79" t="b">
        <v>1</v>
      </c>
      <c r="AO61" s="85" t="s">
        <v>437</v>
      </c>
      <c r="AP61" s="79" t="s">
        <v>176</v>
      </c>
      <c r="AQ61" s="79">
        <v>0</v>
      </c>
      <c r="AR61" s="79">
        <v>0</v>
      </c>
      <c r="AS61" s="79" t="s">
        <v>508</v>
      </c>
      <c r="AT61" s="79" t="s">
        <v>512</v>
      </c>
      <c r="AU61" s="79" t="s">
        <v>514</v>
      </c>
      <c r="AV61" s="79" t="s">
        <v>516</v>
      </c>
      <c r="AW61" s="79" t="s">
        <v>520</v>
      </c>
      <c r="AX61" s="79" t="s">
        <v>524</v>
      </c>
      <c r="AY61" s="79" t="s">
        <v>527</v>
      </c>
      <c r="AZ61" s="83" t="s">
        <v>529</v>
      </c>
      <c r="BA61">
        <v>1</v>
      </c>
      <c r="BB61" s="78" t="str">
        <f>REPLACE(INDEX(GroupVertices[Group],MATCH(Edges[[#This Row],[Vertex 1]],GroupVertices[Vertex],0)),1,1,"")</f>
        <v>7</v>
      </c>
      <c r="BC61" s="78" t="str">
        <f>REPLACE(INDEX(GroupVertices[Group],MATCH(Edges[[#This Row],[Vertex 2]],GroupVertices[Vertex],0)),1,1,"")</f>
        <v>7</v>
      </c>
      <c r="BD61" s="48">
        <v>0</v>
      </c>
      <c r="BE61" s="49">
        <v>0</v>
      </c>
      <c r="BF61" s="48">
        <v>1</v>
      </c>
      <c r="BG61" s="49">
        <v>5</v>
      </c>
      <c r="BH61" s="48">
        <v>0</v>
      </c>
      <c r="BI61" s="49">
        <v>0</v>
      </c>
      <c r="BJ61" s="48">
        <v>19</v>
      </c>
      <c r="BK61" s="49">
        <v>95</v>
      </c>
      <c r="BL61" s="48">
        <v>20</v>
      </c>
    </row>
    <row r="62" spans="1:64" ht="15">
      <c r="A62" s="64" t="s">
        <v>219</v>
      </c>
      <c r="B62" s="64" t="s">
        <v>261</v>
      </c>
      <c r="C62" s="65" t="s">
        <v>1454</v>
      </c>
      <c r="D62" s="66">
        <v>3</v>
      </c>
      <c r="E62" s="67" t="s">
        <v>132</v>
      </c>
      <c r="F62" s="68">
        <v>35</v>
      </c>
      <c r="G62" s="65"/>
      <c r="H62" s="69"/>
      <c r="I62" s="70"/>
      <c r="J62" s="70"/>
      <c r="K62" s="34" t="s">
        <v>65</v>
      </c>
      <c r="L62" s="77">
        <v>62</v>
      </c>
      <c r="M62" s="77"/>
      <c r="N62" s="72"/>
      <c r="O62" s="79" t="s">
        <v>272</v>
      </c>
      <c r="P62" s="81">
        <v>43509.876851851855</v>
      </c>
      <c r="Q62" s="79" t="s">
        <v>279</v>
      </c>
      <c r="R62" s="83" t="s">
        <v>310</v>
      </c>
      <c r="S62" s="79" t="s">
        <v>321</v>
      </c>
      <c r="T62" s="79"/>
      <c r="U62" s="79"/>
      <c r="V62" s="83" t="s">
        <v>349</v>
      </c>
      <c r="W62" s="81">
        <v>43509.876851851855</v>
      </c>
      <c r="X62" s="83" t="s">
        <v>381</v>
      </c>
      <c r="Y62" s="79"/>
      <c r="Z62" s="79"/>
      <c r="AA62" s="85" t="s">
        <v>431</v>
      </c>
      <c r="AB62" s="85" t="s">
        <v>474</v>
      </c>
      <c r="AC62" s="79" t="b">
        <v>0</v>
      </c>
      <c r="AD62" s="79">
        <v>0</v>
      </c>
      <c r="AE62" s="85" t="s">
        <v>483</v>
      </c>
      <c r="AF62" s="79" t="b">
        <v>0</v>
      </c>
      <c r="AG62" s="79" t="s">
        <v>492</v>
      </c>
      <c r="AH62" s="79"/>
      <c r="AI62" s="85" t="s">
        <v>482</v>
      </c>
      <c r="AJ62" s="79" t="b">
        <v>0</v>
      </c>
      <c r="AK62" s="79">
        <v>0</v>
      </c>
      <c r="AL62" s="85" t="s">
        <v>482</v>
      </c>
      <c r="AM62" s="79" t="s">
        <v>499</v>
      </c>
      <c r="AN62" s="79" t="b">
        <v>1</v>
      </c>
      <c r="AO62" s="85" t="s">
        <v>474</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9</v>
      </c>
      <c r="BK62" s="49">
        <v>100</v>
      </c>
      <c r="BL62" s="48">
        <v>9</v>
      </c>
    </row>
    <row r="63" spans="1:64" ht="15">
      <c r="A63" s="64" t="s">
        <v>226</v>
      </c>
      <c r="B63" s="64" t="s">
        <v>261</v>
      </c>
      <c r="C63" s="65" t="s">
        <v>1454</v>
      </c>
      <c r="D63" s="66">
        <v>3</v>
      </c>
      <c r="E63" s="67" t="s">
        <v>132</v>
      </c>
      <c r="F63" s="68">
        <v>35</v>
      </c>
      <c r="G63" s="65"/>
      <c r="H63" s="69"/>
      <c r="I63" s="70"/>
      <c r="J63" s="70"/>
      <c r="K63" s="34" t="s">
        <v>65</v>
      </c>
      <c r="L63" s="77">
        <v>63</v>
      </c>
      <c r="M63" s="77"/>
      <c r="N63" s="72"/>
      <c r="O63" s="79" t="s">
        <v>272</v>
      </c>
      <c r="P63" s="81">
        <v>43509.8443287037</v>
      </c>
      <c r="Q63" s="79" t="s">
        <v>284</v>
      </c>
      <c r="R63" s="83" t="s">
        <v>313</v>
      </c>
      <c r="S63" s="79" t="s">
        <v>321</v>
      </c>
      <c r="T63" s="79" t="s">
        <v>328</v>
      </c>
      <c r="U63" s="79"/>
      <c r="V63" s="83" t="s">
        <v>355</v>
      </c>
      <c r="W63" s="81">
        <v>43509.8443287037</v>
      </c>
      <c r="X63" s="83" t="s">
        <v>388</v>
      </c>
      <c r="Y63" s="79"/>
      <c r="Z63" s="79"/>
      <c r="AA63" s="85" t="s">
        <v>438</v>
      </c>
      <c r="AB63" s="79"/>
      <c r="AC63" s="79" t="b">
        <v>0</v>
      </c>
      <c r="AD63" s="79">
        <v>1</v>
      </c>
      <c r="AE63" s="85" t="s">
        <v>482</v>
      </c>
      <c r="AF63" s="79" t="b">
        <v>1</v>
      </c>
      <c r="AG63" s="79" t="s">
        <v>492</v>
      </c>
      <c r="AH63" s="79"/>
      <c r="AI63" s="85" t="s">
        <v>493</v>
      </c>
      <c r="AJ63" s="79" t="b">
        <v>0</v>
      </c>
      <c r="AK63" s="79">
        <v>0</v>
      </c>
      <c r="AL63" s="85" t="s">
        <v>482</v>
      </c>
      <c r="AM63" s="79" t="s">
        <v>501</v>
      </c>
      <c r="AN63" s="79" t="b">
        <v>0</v>
      </c>
      <c r="AO63" s="85" t="s">
        <v>438</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6</v>
      </c>
      <c r="BE63" s="49">
        <v>13.043478260869565</v>
      </c>
      <c r="BF63" s="48">
        <v>0</v>
      </c>
      <c r="BG63" s="49">
        <v>0</v>
      </c>
      <c r="BH63" s="48">
        <v>0</v>
      </c>
      <c r="BI63" s="49">
        <v>0</v>
      </c>
      <c r="BJ63" s="48">
        <v>40</v>
      </c>
      <c r="BK63" s="49">
        <v>86.95652173913044</v>
      </c>
      <c r="BL63" s="48">
        <v>46</v>
      </c>
    </row>
    <row r="64" spans="1:64" ht="15">
      <c r="A64" s="64" t="s">
        <v>227</v>
      </c>
      <c r="B64" s="64" t="s">
        <v>245</v>
      </c>
      <c r="C64" s="65" t="s">
        <v>1454</v>
      </c>
      <c r="D64" s="66">
        <v>3</v>
      </c>
      <c r="E64" s="67" t="s">
        <v>132</v>
      </c>
      <c r="F64" s="68">
        <v>35</v>
      </c>
      <c r="G64" s="65"/>
      <c r="H64" s="69"/>
      <c r="I64" s="70"/>
      <c r="J64" s="70"/>
      <c r="K64" s="34" t="s">
        <v>65</v>
      </c>
      <c r="L64" s="77">
        <v>64</v>
      </c>
      <c r="M64" s="77"/>
      <c r="N64" s="72"/>
      <c r="O64" s="79" t="s">
        <v>273</v>
      </c>
      <c r="P64" s="81">
        <v>43544.8365625</v>
      </c>
      <c r="Q64" s="79" t="s">
        <v>285</v>
      </c>
      <c r="R64" s="79"/>
      <c r="S64" s="79"/>
      <c r="T64" s="79" t="s">
        <v>329</v>
      </c>
      <c r="U64" s="79"/>
      <c r="V64" s="83" t="s">
        <v>356</v>
      </c>
      <c r="W64" s="81">
        <v>43544.8365625</v>
      </c>
      <c r="X64" s="83" t="s">
        <v>389</v>
      </c>
      <c r="Y64" s="79"/>
      <c r="Z64" s="79"/>
      <c r="AA64" s="85" t="s">
        <v>439</v>
      </c>
      <c r="AB64" s="85" t="s">
        <v>475</v>
      </c>
      <c r="AC64" s="79" t="b">
        <v>0</v>
      </c>
      <c r="AD64" s="79">
        <v>3</v>
      </c>
      <c r="AE64" s="85" t="s">
        <v>484</v>
      </c>
      <c r="AF64" s="79" t="b">
        <v>0</v>
      </c>
      <c r="AG64" s="79" t="s">
        <v>492</v>
      </c>
      <c r="AH64" s="79"/>
      <c r="AI64" s="85" t="s">
        <v>482</v>
      </c>
      <c r="AJ64" s="79" t="b">
        <v>0</v>
      </c>
      <c r="AK64" s="79">
        <v>0</v>
      </c>
      <c r="AL64" s="85" t="s">
        <v>482</v>
      </c>
      <c r="AM64" s="79" t="s">
        <v>497</v>
      </c>
      <c r="AN64" s="79" t="b">
        <v>0</v>
      </c>
      <c r="AO64" s="85" t="s">
        <v>475</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v>0</v>
      </c>
      <c r="BE64" s="49">
        <v>0</v>
      </c>
      <c r="BF64" s="48">
        <v>0</v>
      </c>
      <c r="BG64" s="49">
        <v>0</v>
      </c>
      <c r="BH64" s="48">
        <v>0</v>
      </c>
      <c r="BI64" s="49">
        <v>0</v>
      </c>
      <c r="BJ64" s="48">
        <v>13</v>
      </c>
      <c r="BK64" s="49">
        <v>100</v>
      </c>
      <c r="BL64" s="48">
        <v>13</v>
      </c>
    </row>
    <row r="65" spans="1:64" ht="15">
      <c r="A65" s="64" t="s">
        <v>228</v>
      </c>
      <c r="B65" s="64" t="s">
        <v>232</v>
      </c>
      <c r="C65" s="65" t="s">
        <v>1454</v>
      </c>
      <c r="D65" s="66">
        <v>3</v>
      </c>
      <c r="E65" s="67" t="s">
        <v>132</v>
      </c>
      <c r="F65" s="68">
        <v>35</v>
      </c>
      <c r="G65" s="65"/>
      <c r="H65" s="69"/>
      <c r="I65" s="70"/>
      <c r="J65" s="70"/>
      <c r="K65" s="34" t="s">
        <v>65</v>
      </c>
      <c r="L65" s="77">
        <v>65</v>
      </c>
      <c r="M65" s="77"/>
      <c r="N65" s="72"/>
      <c r="O65" s="79" t="s">
        <v>272</v>
      </c>
      <c r="P65" s="81">
        <v>43546.882627314815</v>
      </c>
      <c r="Q65" s="79" t="s">
        <v>286</v>
      </c>
      <c r="R65" s="83" t="s">
        <v>314</v>
      </c>
      <c r="S65" s="79" t="s">
        <v>321</v>
      </c>
      <c r="T65" s="79" t="s">
        <v>329</v>
      </c>
      <c r="U65" s="79"/>
      <c r="V65" s="83" t="s">
        <v>357</v>
      </c>
      <c r="W65" s="81">
        <v>43546.882627314815</v>
      </c>
      <c r="X65" s="83" t="s">
        <v>390</v>
      </c>
      <c r="Y65" s="79"/>
      <c r="Z65" s="79"/>
      <c r="AA65" s="85" t="s">
        <v>440</v>
      </c>
      <c r="AB65" s="79"/>
      <c r="AC65" s="79" t="b">
        <v>0</v>
      </c>
      <c r="AD65" s="79">
        <v>0</v>
      </c>
      <c r="AE65" s="85" t="s">
        <v>482</v>
      </c>
      <c r="AF65" s="79" t="b">
        <v>1</v>
      </c>
      <c r="AG65" s="79" t="s">
        <v>492</v>
      </c>
      <c r="AH65" s="79"/>
      <c r="AI65" s="85" t="s">
        <v>494</v>
      </c>
      <c r="AJ65" s="79" t="b">
        <v>0</v>
      </c>
      <c r="AK65" s="79">
        <v>0</v>
      </c>
      <c r="AL65" s="85" t="s">
        <v>461</v>
      </c>
      <c r="AM65" s="79" t="s">
        <v>499</v>
      </c>
      <c r="AN65" s="79" t="b">
        <v>0</v>
      </c>
      <c r="AO65" s="85" t="s">
        <v>461</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0</v>
      </c>
      <c r="BE65" s="49">
        <v>0</v>
      </c>
      <c r="BF65" s="48">
        <v>0</v>
      </c>
      <c r="BG65" s="49">
        <v>0</v>
      </c>
      <c r="BH65" s="48">
        <v>0</v>
      </c>
      <c r="BI65" s="49">
        <v>0</v>
      </c>
      <c r="BJ65" s="48">
        <v>13</v>
      </c>
      <c r="BK65" s="49">
        <v>100</v>
      </c>
      <c r="BL65" s="48">
        <v>13</v>
      </c>
    </row>
    <row r="66" spans="1:64" ht="15">
      <c r="A66" s="64" t="s">
        <v>229</v>
      </c>
      <c r="B66" s="64" t="s">
        <v>232</v>
      </c>
      <c r="C66" s="65" t="s">
        <v>1454</v>
      </c>
      <c r="D66" s="66">
        <v>3</v>
      </c>
      <c r="E66" s="67" t="s">
        <v>132</v>
      </c>
      <c r="F66" s="68">
        <v>35</v>
      </c>
      <c r="G66" s="65"/>
      <c r="H66" s="69"/>
      <c r="I66" s="70"/>
      <c r="J66" s="70"/>
      <c r="K66" s="34" t="s">
        <v>65</v>
      </c>
      <c r="L66" s="77">
        <v>66</v>
      </c>
      <c r="M66" s="77"/>
      <c r="N66" s="72"/>
      <c r="O66" s="79" t="s">
        <v>272</v>
      </c>
      <c r="P66" s="81">
        <v>43547.72939814815</v>
      </c>
      <c r="Q66" s="79" t="s">
        <v>286</v>
      </c>
      <c r="R66" s="83" t="s">
        <v>314</v>
      </c>
      <c r="S66" s="79" t="s">
        <v>321</v>
      </c>
      <c r="T66" s="79" t="s">
        <v>329</v>
      </c>
      <c r="U66" s="79"/>
      <c r="V66" s="83" t="s">
        <v>358</v>
      </c>
      <c r="W66" s="81">
        <v>43547.72939814815</v>
      </c>
      <c r="X66" s="83" t="s">
        <v>391</v>
      </c>
      <c r="Y66" s="79"/>
      <c r="Z66" s="79"/>
      <c r="AA66" s="85" t="s">
        <v>441</v>
      </c>
      <c r="AB66" s="79"/>
      <c r="AC66" s="79" t="b">
        <v>0</v>
      </c>
      <c r="AD66" s="79">
        <v>0</v>
      </c>
      <c r="AE66" s="85" t="s">
        <v>482</v>
      </c>
      <c r="AF66" s="79" t="b">
        <v>1</v>
      </c>
      <c r="AG66" s="79" t="s">
        <v>492</v>
      </c>
      <c r="AH66" s="79"/>
      <c r="AI66" s="85" t="s">
        <v>494</v>
      </c>
      <c r="AJ66" s="79" t="b">
        <v>0</v>
      </c>
      <c r="AK66" s="79">
        <v>3</v>
      </c>
      <c r="AL66" s="85" t="s">
        <v>461</v>
      </c>
      <c r="AM66" s="79" t="s">
        <v>498</v>
      </c>
      <c r="AN66" s="79" t="b">
        <v>0</v>
      </c>
      <c r="AO66" s="85" t="s">
        <v>461</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13</v>
      </c>
      <c r="BK66" s="49">
        <v>100</v>
      </c>
      <c r="BL66" s="48">
        <v>13</v>
      </c>
    </row>
    <row r="67" spans="1:64" ht="15">
      <c r="A67" s="64" t="s">
        <v>230</v>
      </c>
      <c r="B67" s="64" t="s">
        <v>237</v>
      </c>
      <c r="C67" s="65" t="s">
        <v>1454</v>
      </c>
      <c r="D67" s="66">
        <v>3</v>
      </c>
      <c r="E67" s="67" t="s">
        <v>132</v>
      </c>
      <c r="F67" s="68">
        <v>35</v>
      </c>
      <c r="G67" s="65"/>
      <c r="H67" s="69"/>
      <c r="I67" s="70"/>
      <c r="J67" s="70"/>
      <c r="K67" s="34" t="s">
        <v>65</v>
      </c>
      <c r="L67" s="77">
        <v>67</v>
      </c>
      <c r="M67" s="77"/>
      <c r="N67" s="72"/>
      <c r="O67" s="79" t="s">
        <v>272</v>
      </c>
      <c r="P67" s="81">
        <v>43497.75633101852</v>
      </c>
      <c r="Q67" s="79" t="s">
        <v>287</v>
      </c>
      <c r="R67" s="79"/>
      <c r="S67" s="79"/>
      <c r="T67" s="79" t="s">
        <v>330</v>
      </c>
      <c r="U67" s="79"/>
      <c r="V67" s="83" t="s">
        <v>359</v>
      </c>
      <c r="W67" s="81">
        <v>43497.75633101852</v>
      </c>
      <c r="X67" s="83" t="s">
        <v>392</v>
      </c>
      <c r="Y67" s="79"/>
      <c r="Z67" s="79"/>
      <c r="AA67" s="85" t="s">
        <v>442</v>
      </c>
      <c r="AB67" s="85" t="s">
        <v>476</v>
      </c>
      <c r="AC67" s="79" t="b">
        <v>0</v>
      </c>
      <c r="AD67" s="79">
        <v>1</v>
      </c>
      <c r="AE67" s="85" t="s">
        <v>485</v>
      </c>
      <c r="AF67" s="79" t="b">
        <v>0</v>
      </c>
      <c r="AG67" s="79" t="s">
        <v>492</v>
      </c>
      <c r="AH67" s="79"/>
      <c r="AI67" s="85" t="s">
        <v>482</v>
      </c>
      <c r="AJ67" s="79" t="b">
        <v>0</v>
      </c>
      <c r="AK67" s="79">
        <v>0</v>
      </c>
      <c r="AL67" s="85" t="s">
        <v>482</v>
      </c>
      <c r="AM67" s="79" t="s">
        <v>499</v>
      </c>
      <c r="AN67" s="79" t="b">
        <v>0</v>
      </c>
      <c r="AO67" s="85" t="s">
        <v>476</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230</v>
      </c>
      <c r="B68" s="64" t="s">
        <v>231</v>
      </c>
      <c r="C68" s="65" t="s">
        <v>1454</v>
      </c>
      <c r="D68" s="66">
        <v>3</v>
      </c>
      <c r="E68" s="67" t="s">
        <v>132</v>
      </c>
      <c r="F68" s="68">
        <v>35</v>
      </c>
      <c r="G68" s="65"/>
      <c r="H68" s="69"/>
      <c r="I68" s="70"/>
      <c r="J68" s="70"/>
      <c r="K68" s="34" t="s">
        <v>65</v>
      </c>
      <c r="L68" s="77">
        <v>68</v>
      </c>
      <c r="M68" s="77"/>
      <c r="N68" s="72"/>
      <c r="O68" s="79" t="s">
        <v>273</v>
      </c>
      <c r="P68" s="81">
        <v>43497.75633101852</v>
      </c>
      <c r="Q68" s="79" t="s">
        <v>287</v>
      </c>
      <c r="R68" s="79"/>
      <c r="S68" s="79"/>
      <c r="T68" s="79" t="s">
        <v>330</v>
      </c>
      <c r="U68" s="79"/>
      <c r="V68" s="83" t="s">
        <v>359</v>
      </c>
      <c r="W68" s="81">
        <v>43497.75633101852</v>
      </c>
      <c r="X68" s="83" t="s">
        <v>392</v>
      </c>
      <c r="Y68" s="79"/>
      <c r="Z68" s="79"/>
      <c r="AA68" s="85" t="s">
        <v>442</v>
      </c>
      <c r="AB68" s="85" t="s">
        <v>476</v>
      </c>
      <c r="AC68" s="79" t="b">
        <v>0</v>
      </c>
      <c r="AD68" s="79">
        <v>1</v>
      </c>
      <c r="AE68" s="85" t="s">
        <v>485</v>
      </c>
      <c r="AF68" s="79" t="b">
        <v>0</v>
      </c>
      <c r="AG68" s="79" t="s">
        <v>492</v>
      </c>
      <c r="AH68" s="79"/>
      <c r="AI68" s="85" t="s">
        <v>482</v>
      </c>
      <c r="AJ68" s="79" t="b">
        <v>0</v>
      </c>
      <c r="AK68" s="79">
        <v>0</v>
      </c>
      <c r="AL68" s="85" t="s">
        <v>482</v>
      </c>
      <c r="AM68" s="79" t="s">
        <v>499</v>
      </c>
      <c r="AN68" s="79" t="b">
        <v>0</v>
      </c>
      <c r="AO68" s="85" t="s">
        <v>476</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2</v>
      </c>
      <c r="BE68" s="49">
        <v>7.6923076923076925</v>
      </c>
      <c r="BF68" s="48">
        <v>0</v>
      </c>
      <c r="BG68" s="49">
        <v>0</v>
      </c>
      <c r="BH68" s="48">
        <v>0</v>
      </c>
      <c r="BI68" s="49">
        <v>0</v>
      </c>
      <c r="BJ68" s="48">
        <v>24</v>
      </c>
      <c r="BK68" s="49">
        <v>92.3076923076923</v>
      </c>
      <c r="BL68" s="48">
        <v>26</v>
      </c>
    </row>
    <row r="69" spans="1:64" ht="15">
      <c r="A69" s="64" t="s">
        <v>230</v>
      </c>
      <c r="B69" s="64" t="s">
        <v>232</v>
      </c>
      <c r="C69" s="65" t="s">
        <v>1454</v>
      </c>
      <c r="D69" s="66">
        <v>3</v>
      </c>
      <c r="E69" s="67" t="s">
        <v>132</v>
      </c>
      <c r="F69" s="68">
        <v>35</v>
      </c>
      <c r="G69" s="65"/>
      <c r="H69" s="69"/>
      <c r="I69" s="70"/>
      <c r="J69" s="70"/>
      <c r="K69" s="34" t="s">
        <v>65</v>
      </c>
      <c r="L69" s="77">
        <v>69</v>
      </c>
      <c r="M69" s="77"/>
      <c r="N69" s="72"/>
      <c r="O69" s="79" t="s">
        <v>272</v>
      </c>
      <c r="P69" s="81">
        <v>43548.36383101852</v>
      </c>
      <c r="Q69" s="79" t="s">
        <v>286</v>
      </c>
      <c r="R69" s="83" t="s">
        <v>314</v>
      </c>
      <c r="S69" s="79" t="s">
        <v>321</v>
      </c>
      <c r="T69" s="79" t="s">
        <v>329</v>
      </c>
      <c r="U69" s="79"/>
      <c r="V69" s="83" t="s">
        <v>359</v>
      </c>
      <c r="W69" s="81">
        <v>43548.36383101852</v>
      </c>
      <c r="X69" s="83" t="s">
        <v>393</v>
      </c>
      <c r="Y69" s="79"/>
      <c r="Z69" s="79"/>
      <c r="AA69" s="85" t="s">
        <v>443</v>
      </c>
      <c r="AB69" s="79"/>
      <c r="AC69" s="79" t="b">
        <v>0</v>
      </c>
      <c r="AD69" s="79">
        <v>0</v>
      </c>
      <c r="AE69" s="85" t="s">
        <v>482</v>
      </c>
      <c r="AF69" s="79" t="b">
        <v>1</v>
      </c>
      <c r="AG69" s="79" t="s">
        <v>492</v>
      </c>
      <c r="AH69" s="79"/>
      <c r="AI69" s="85" t="s">
        <v>494</v>
      </c>
      <c r="AJ69" s="79" t="b">
        <v>0</v>
      </c>
      <c r="AK69" s="79">
        <v>0</v>
      </c>
      <c r="AL69" s="85" t="s">
        <v>461</v>
      </c>
      <c r="AM69" s="79" t="s">
        <v>501</v>
      </c>
      <c r="AN69" s="79" t="b">
        <v>0</v>
      </c>
      <c r="AO69" s="85" t="s">
        <v>461</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v>0</v>
      </c>
      <c r="BE69" s="49">
        <v>0</v>
      </c>
      <c r="BF69" s="48">
        <v>0</v>
      </c>
      <c r="BG69" s="49">
        <v>0</v>
      </c>
      <c r="BH69" s="48">
        <v>0</v>
      </c>
      <c r="BI69" s="49">
        <v>0</v>
      </c>
      <c r="BJ69" s="48">
        <v>13</v>
      </c>
      <c r="BK69" s="49">
        <v>100</v>
      </c>
      <c r="BL69" s="48">
        <v>13</v>
      </c>
    </row>
    <row r="70" spans="1:64" ht="15">
      <c r="A70" s="64" t="s">
        <v>221</v>
      </c>
      <c r="B70" s="64" t="s">
        <v>231</v>
      </c>
      <c r="C70" s="65" t="s">
        <v>1454</v>
      </c>
      <c r="D70" s="66">
        <v>3</v>
      </c>
      <c r="E70" s="67" t="s">
        <v>132</v>
      </c>
      <c r="F70" s="68">
        <v>35</v>
      </c>
      <c r="G70" s="65"/>
      <c r="H70" s="69"/>
      <c r="I70" s="70"/>
      <c r="J70" s="70"/>
      <c r="K70" s="34" t="s">
        <v>65</v>
      </c>
      <c r="L70" s="77">
        <v>70</v>
      </c>
      <c r="M70" s="77"/>
      <c r="N70" s="72"/>
      <c r="O70" s="79" t="s">
        <v>272</v>
      </c>
      <c r="P70" s="81">
        <v>43541.55241898148</v>
      </c>
      <c r="Q70" s="79" t="s">
        <v>281</v>
      </c>
      <c r="R70" s="79"/>
      <c r="S70" s="79"/>
      <c r="T70" s="79" t="s">
        <v>325</v>
      </c>
      <c r="U70" s="83" t="s">
        <v>339</v>
      </c>
      <c r="V70" s="83" t="s">
        <v>339</v>
      </c>
      <c r="W70" s="81">
        <v>43541.55241898148</v>
      </c>
      <c r="X70" s="83" t="s">
        <v>383</v>
      </c>
      <c r="Y70" s="79"/>
      <c r="Z70" s="79"/>
      <c r="AA70" s="85" t="s">
        <v>433</v>
      </c>
      <c r="AB70" s="79"/>
      <c r="AC70" s="79" t="b">
        <v>0</v>
      </c>
      <c r="AD70" s="79">
        <v>20</v>
      </c>
      <c r="AE70" s="85" t="s">
        <v>482</v>
      </c>
      <c r="AF70" s="79" t="b">
        <v>0</v>
      </c>
      <c r="AG70" s="79" t="s">
        <v>492</v>
      </c>
      <c r="AH70" s="79"/>
      <c r="AI70" s="85" t="s">
        <v>482</v>
      </c>
      <c r="AJ70" s="79" t="b">
        <v>0</v>
      </c>
      <c r="AK70" s="79">
        <v>5</v>
      </c>
      <c r="AL70" s="85" t="s">
        <v>482</v>
      </c>
      <c r="AM70" s="79" t="s">
        <v>497</v>
      </c>
      <c r="AN70" s="79" t="b">
        <v>0</v>
      </c>
      <c r="AO70" s="85" t="s">
        <v>433</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2</v>
      </c>
      <c r="BD70" s="48">
        <v>0</v>
      </c>
      <c r="BE70" s="49">
        <v>0</v>
      </c>
      <c r="BF70" s="48">
        <v>0</v>
      </c>
      <c r="BG70" s="49">
        <v>0</v>
      </c>
      <c r="BH70" s="48">
        <v>0</v>
      </c>
      <c r="BI70" s="49">
        <v>0</v>
      </c>
      <c r="BJ70" s="48">
        <v>35</v>
      </c>
      <c r="BK70" s="49">
        <v>100</v>
      </c>
      <c r="BL70" s="48">
        <v>35</v>
      </c>
    </row>
    <row r="71" spans="1:64" ht="15">
      <c r="A71" s="64" t="s">
        <v>231</v>
      </c>
      <c r="B71" s="64" t="s">
        <v>232</v>
      </c>
      <c r="C71" s="65" t="s">
        <v>1454</v>
      </c>
      <c r="D71" s="66">
        <v>3</v>
      </c>
      <c r="E71" s="67" t="s">
        <v>132</v>
      </c>
      <c r="F71" s="68">
        <v>35</v>
      </c>
      <c r="G71" s="65"/>
      <c r="H71" s="69"/>
      <c r="I71" s="70"/>
      <c r="J71" s="70"/>
      <c r="K71" s="34" t="s">
        <v>65</v>
      </c>
      <c r="L71" s="77">
        <v>71</v>
      </c>
      <c r="M71" s="77"/>
      <c r="N71" s="72"/>
      <c r="O71" s="79" t="s">
        <v>272</v>
      </c>
      <c r="P71" s="81">
        <v>43550.36655092592</v>
      </c>
      <c r="Q71" s="79" t="s">
        <v>288</v>
      </c>
      <c r="R71" s="79"/>
      <c r="S71" s="79"/>
      <c r="T71" s="79" t="s">
        <v>329</v>
      </c>
      <c r="U71" s="79"/>
      <c r="V71" s="83" t="s">
        <v>360</v>
      </c>
      <c r="W71" s="81">
        <v>43550.36655092592</v>
      </c>
      <c r="X71" s="83" t="s">
        <v>394</v>
      </c>
      <c r="Y71" s="79"/>
      <c r="Z71" s="79"/>
      <c r="AA71" s="85" t="s">
        <v>444</v>
      </c>
      <c r="AB71" s="79"/>
      <c r="AC71" s="79" t="b">
        <v>0</v>
      </c>
      <c r="AD71" s="79">
        <v>0</v>
      </c>
      <c r="AE71" s="85" t="s">
        <v>482</v>
      </c>
      <c r="AF71" s="79" t="b">
        <v>0</v>
      </c>
      <c r="AG71" s="79" t="s">
        <v>492</v>
      </c>
      <c r="AH71" s="79"/>
      <c r="AI71" s="85" t="s">
        <v>482</v>
      </c>
      <c r="AJ71" s="79" t="b">
        <v>0</v>
      </c>
      <c r="AK71" s="79">
        <v>0</v>
      </c>
      <c r="AL71" s="85" t="s">
        <v>447</v>
      </c>
      <c r="AM71" s="79" t="s">
        <v>497</v>
      </c>
      <c r="AN71" s="79" t="b">
        <v>0</v>
      </c>
      <c r="AO71" s="85" t="s">
        <v>447</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231</v>
      </c>
      <c r="B72" s="64" t="s">
        <v>233</v>
      </c>
      <c r="C72" s="65" t="s">
        <v>1454</v>
      </c>
      <c r="D72" s="66">
        <v>3</v>
      </c>
      <c r="E72" s="67" t="s">
        <v>132</v>
      </c>
      <c r="F72" s="68">
        <v>35</v>
      </c>
      <c r="G72" s="65"/>
      <c r="H72" s="69"/>
      <c r="I72" s="70"/>
      <c r="J72" s="70"/>
      <c r="K72" s="34" t="s">
        <v>65</v>
      </c>
      <c r="L72" s="77">
        <v>72</v>
      </c>
      <c r="M72" s="77"/>
      <c r="N72" s="72"/>
      <c r="O72" s="79" t="s">
        <v>272</v>
      </c>
      <c r="P72" s="81">
        <v>43550.36655092592</v>
      </c>
      <c r="Q72" s="79" t="s">
        <v>288</v>
      </c>
      <c r="R72" s="79"/>
      <c r="S72" s="79"/>
      <c r="T72" s="79" t="s">
        <v>329</v>
      </c>
      <c r="U72" s="79"/>
      <c r="V72" s="83" t="s">
        <v>360</v>
      </c>
      <c r="W72" s="81">
        <v>43550.36655092592</v>
      </c>
      <c r="X72" s="83" t="s">
        <v>394</v>
      </c>
      <c r="Y72" s="79"/>
      <c r="Z72" s="79"/>
      <c r="AA72" s="85" t="s">
        <v>444</v>
      </c>
      <c r="AB72" s="79"/>
      <c r="AC72" s="79" t="b">
        <v>0</v>
      </c>
      <c r="AD72" s="79">
        <v>0</v>
      </c>
      <c r="AE72" s="85" t="s">
        <v>482</v>
      </c>
      <c r="AF72" s="79" t="b">
        <v>0</v>
      </c>
      <c r="AG72" s="79" t="s">
        <v>492</v>
      </c>
      <c r="AH72" s="79"/>
      <c r="AI72" s="85" t="s">
        <v>482</v>
      </c>
      <c r="AJ72" s="79" t="b">
        <v>0</v>
      </c>
      <c r="AK72" s="79">
        <v>0</v>
      </c>
      <c r="AL72" s="85" t="s">
        <v>447</v>
      </c>
      <c r="AM72" s="79" t="s">
        <v>497</v>
      </c>
      <c r="AN72" s="79" t="b">
        <v>0</v>
      </c>
      <c r="AO72" s="85" t="s">
        <v>447</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0</v>
      </c>
      <c r="BE72" s="49">
        <v>0</v>
      </c>
      <c r="BF72" s="48">
        <v>0</v>
      </c>
      <c r="BG72" s="49">
        <v>0</v>
      </c>
      <c r="BH72" s="48">
        <v>0</v>
      </c>
      <c r="BI72" s="49">
        <v>0</v>
      </c>
      <c r="BJ72" s="48">
        <v>11</v>
      </c>
      <c r="BK72" s="49">
        <v>100</v>
      </c>
      <c r="BL72" s="48">
        <v>11</v>
      </c>
    </row>
    <row r="73" spans="1:64" ht="15">
      <c r="A73" s="64" t="s">
        <v>232</v>
      </c>
      <c r="B73" s="64" t="s">
        <v>262</v>
      </c>
      <c r="C73" s="65" t="s">
        <v>1455</v>
      </c>
      <c r="D73" s="66">
        <v>10</v>
      </c>
      <c r="E73" s="67" t="s">
        <v>136</v>
      </c>
      <c r="F73" s="68">
        <v>12</v>
      </c>
      <c r="G73" s="65"/>
      <c r="H73" s="69"/>
      <c r="I73" s="70"/>
      <c r="J73" s="70"/>
      <c r="K73" s="34" t="s">
        <v>65</v>
      </c>
      <c r="L73" s="77">
        <v>73</v>
      </c>
      <c r="M73" s="77"/>
      <c r="N73" s="72"/>
      <c r="O73" s="79" t="s">
        <v>272</v>
      </c>
      <c r="P73" s="81">
        <v>43515.65734953704</v>
      </c>
      <c r="Q73" s="79" t="s">
        <v>289</v>
      </c>
      <c r="R73" s="79"/>
      <c r="S73" s="79"/>
      <c r="T73" s="79" t="s">
        <v>331</v>
      </c>
      <c r="U73" s="79"/>
      <c r="V73" s="83" t="s">
        <v>361</v>
      </c>
      <c r="W73" s="81">
        <v>43515.65734953704</v>
      </c>
      <c r="X73" s="83" t="s">
        <v>395</v>
      </c>
      <c r="Y73" s="79"/>
      <c r="Z73" s="79"/>
      <c r="AA73" s="85" t="s">
        <v>445</v>
      </c>
      <c r="AB73" s="85" t="s">
        <v>477</v>
      </c>
      <c r="AC73" s="79" t="b">
        <v>0</v>
      </c>
      <c r="AD73" s="79">
        <v>0</v>
      </c>
      <c r="AE73" s="85" t="s">
        <v>486</v>
      </c>
      <c r="AF73" s="79" t="b">
        <v>0</v>
      </c>
      <c r="AG73" s="79" t="s">
        <v>492</v>
      </c>
      <c r="AH73" s="79"/>
      <c r="AI73" s="85" t="s">
        <v>482</v>
      </c>
      <c r="AJ73" s="79" t="b">
        <v>0</v>
      </c>
      <c r="AK73" s="79">
        <v>0</v>
      </c>
      <c r="AL73" s="85" t="s">
        <v>482</v>
      </c>
      <c r="AM73" s="79" t="s">
        <v>497</v>
      </c>
      <c r="AN73" s="79" t="b">
        <v>0</v>
      </c>
      <c r="AO73" s="85" t="s">
        <v>477</v>
      </c>
      <c r="AP73" s="79" t="s">
        <v>176</v>
      </c>
      <c r="AQ73" s="79">
        <v>0</v>
      </c>
      <c r="AR73" s="79">
        <v>0</v>
      </c>
      <c r="AS73" s="79"/>
      <c r="AT73" s="79"/>
      <c r="AU73" s="79"/>
      <c r="AV73" s="79"/>
      <c r="AW73" s="79"/>
      <c r="AX73" s="79"/>
      <c r="AY73" s="79"/>
      <c r="AZ73" s="79"/>
      <c r="BA73">
        <v>2</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232</v>
      </c>
      <c r="B74" s="64" t="s">
        <v>262</v>
      </c>
      <c r="C74" s="65" t="s">
        <v>1455</v>
      </c>
      <c r="D74" s="66">
        <v>10</v>
      </c>
      <c r="E74" s="67" t="s">
        <v>136</v>
      </c>
      <c r="F74" s="68">
        <v>12</v>
      </c>
      <c r="G74" s="65"/>
      <c r="H74" s="69"/>
      <c r="I74" s="70"/>
      <c r="J74" s="70"/>
      <c r="K74" s="34" t="s">
        <v>65</v>
      </c>
      <c r="L74" s="77">
        <v>74</v>
      </c>
      <c r="M74" s="77"/>
      <c r="N74" s="72"/>
      <c r="O74" s="79" t="s">
        <v>272</v>
      </c>
      <c r="P74" s="81">
        <v>43515.66409722222</v>
      </c>
      <c r="Q74" s="79" t="s">
        <v>290</v>
      </c>
      <c r="R74" s="79"/>
      <c r="S74" s="79"/>
      <c r="T74" s="79" t="s">
        <v>332</v>
      </c>
      <c r="U74" s="83" t="s">
        <v>340</v>
      </c>
      <c r="V74" s="83" t="s">
        <v>340</v>
      </c>
      <c r="W74" s="81">
        <v>43515.66409722222</v>
      </c>
      <c r="X74" s="83" t="s">
        <v>396</v>
      </c>
      <c r="Y74" s="79"/>
      <c r="Z74" s="79"/>
      <c r="AA74" s="85" t="s">
        <v>446</v>
      </c>
      <c r="AB74" s="85" t="s">
        <v>478</v>
      </c>
      <c r="AC74" s="79" t="b">
        <v>0</v>
      </c>
      <c r="AD74" s="79">
        <v>1</v>
      </c>
      <c r="AE74" s="85" t="s">
        <v>486</v>
      </c>
      <c r="AF74" s="79" t="b">
        <v>0</v>
      </c>
      <c r="AG74" s="79" t="s">
        <v>492</v>
      </c>
      <c r="AH74" s="79"/>
      <c r="AI74" s="85" t="s">
        <v>482</v>
      </c>
      <c r="AJ74" s="79" t="b">
        <v>0</v>
      </c>
      <c r="AK74" s="79">
        <v>0</v>
      </c>
      <c r="AL74" s="85" t="s">
        <v>482</v>
      </c>
      <c r="AM74" s="79" t="s">
        <v>497</v>
      </c>
      <c r="AN74" s="79" t="b">
        <v>0</v>
      </c>
      <c r="AO74" s="85" t="s">
        <v>478</v>
      </c>
      <c r="AP74" s="79" t="s">
        <v>176</v>
      </c>
      <c r="AQ74" s="79">
        <v>0</v>
      </c>
      <c r="AR74" s="79">
        <v>0</v>
      </c>
      <c r="AS74" s="79"/>
      <c r="AT74" s="79"/>
      <c r="AU74" s="79"/>
      <c r="AV74" s="79"/>
      <c r="AW74" s="79"/>
      <c r="AX74" s="79"/>
      <c r="AY74" s="79"/>
      <c r="AZ74" s="79"/>
      <c r="BA74">
        <v>2</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232</v>
      </c>
      <c r="B75" s="64" t="s">
        <v>263</v>
      </c>
      <c r="C75" s="65" t="s">
        <v>1455</v>
      </c>
      <c r="D75" s="66">
        <v>10</v>
      </c>
      <c r="E75" s="67" t="s">
        <v>136</v>
      </c>
      <c r="F75" s="68">
        <v>12</v>
      </c>
      <c r="G75" s="65"/>
      <c r="H75" s="69"/>
      <c r="I75" s="70"/>
      <c r="J75" s="70"/>
      <c r="K75" s="34" t="s">
        <v>65</v>
      </c>
      <c r="L75" s="77">
        <v>75</v>
      </c>
      <c r="M75" s="77"/>
      <c r="N75" s="72"/>
      <c r="O75" s="79" t="s">
        <v>272</v>
      </c>
      <c r="P75" s="81">
        <v>43515.65734953704</v>
      </c>
      <c r="Q75" s="79" t="s">
        <v>289</v>
      </c>
      <c r="R75" s="79"/>
      <c r="S75" s="79"/>
      <c r="T75" s="79" t="s">
        <v>331</v>
      </c>
      <c r="U75" s="79"/>
      <c r="V75" s="83" t="s">
        <v>361</v>
      </c>
      <c r="W75" s="81">
        <v>43515.65734953704</v>
      </c>
      <c r="X75" s="83" t="s">
        <v>395</v>
      </c>
      <c r="Y75" s="79"/>
      <c r="Z75" s="79"/>
      <c r="AA75" s="85" t="s">
        <v>445</v>
      </c>
      <c r="AB75" s="85" t="s">
        <v>477</v>
      </c>
      <c r="AC75" s="79" t="b">
        <v>0</v>
      </c>
      <c r="AD75" s="79">
        <v>0</v>
      </c>
      <c r="AE75" s="85" t="s">
        <v>486</v>
      </c>
      <c r="AF75" s="79" t="b">
        <v>0</v>
      </c>
      <c r="AG75" s="79" t="s">
        <v>492</v>
      </c>
      <c r="AH75" s="79"/>
      <c r="AI75" s="85" t="s">
        <v>482</v>
      </c>
      <c r="AJ75" s="79" t="b">
        <v>0</v>
      </c>
      <c r="AK75" s="79">
        <v>0</v>
      </c>
      <c r="AL75" s="85" t="s">
        <v>482</v>
      </c>
      <c r="AM75" s="79" t="s">
        <v>497</v>
      </c>
      <c r="AN75" s="79" t="b">
        <v>0</v>
      </c>
      <c r="AO75" s="85" t="s">
        <v>477</v>
      </c>
      <c r="AP75" s="79" t="s">
        <v>176</v>
      </c>
      <c r="AQ75" s="79">
        <v>0</v>
      </c>
      <c r="AR75" s="79">
        <v>0</v>
      </c>
      <c r="AS75" s="79"/>
      <c r="AT75" s="79"/>
      <c r="AU75" s="79"/>
      <c r="AV75" s="79"/>
      <c r="AW75" s="79"/>
      <c r="AX75" s="79"/>
      <c r="AY75" s="79"/>
      <c r="AZ75" s="79"/>
      <c r="BA75">
        <v>2</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232</v>
      </c>
      <c r="B76" s="64" t="s">
        <v>263</v>
      </c>
      <c r="C76" s="65" t="s">
        <v>1455</v>
      </c>
      <c r="D76" s="66">
        <v>10</v>
      </c>
      <c r="E76" s="67" t="s">
        <v>136</v>
      </c>
      <c r="F76" s="68">
        <v>12</v>
      </c>
      <c r="G76" s="65"/>
      <c r="H76" s="69"/>
      <c r="I76" s="70"/>
      <c r="J76" s="70"/>
      <c r="K76" s="34" t="s">
        <v>65</v>
      </c>
      <c r="L76" s="77">
        <v>76</v>
      </c>
      <c r="M76" s="77"/>
      <c r="N76" s="72"/>
      <c r="O76" s="79" t="s">
        <v>272</v>
      </c>
      <c r="P76" s="81">
        <v>43515.66409722222</v>
      </c>
      <c r="Q76" s="79" t="s">
        <v>290</v>
      </c>
      <c r="R76" s="79"/>
      <c r="S76" s="79"/>
      <c r="T76" s="79" t="s">
        <v>332</v>
      </c>
      <c r="U76" s="83" t="s">
        <v>340</v>
      </c>
      <c r="V76" s="83" t="s">
        <v>340</v>
      </c>
      <c r="W76" s="81">
        <v>43515.66409722222</v>
      </c>
      <c r="X76" s="83" t="s">
        <v>396</v>
      </c>
      <c r="Y76" s="79"/>
      <c r="Z76" s="79"/>
      <c r="AA76" s="85" t="s">
        <v>446</v>
      </c>
      <c r="AB76" s="85" t="s">
        <v>478</v>
      </c>
      <c r="AC76" s="79" t="b">
        <v>0</v>
      </c>
      <c r="AD76" s="79">
        <v>1</v>
      </c>
      <c r="AE76" s="85" t="s">
        <v>486</v>
      </c>
      <c r="AF76" s="79" t="b">
        <v>0</v>
      </c>
      <c r="AG76" s="79" t="s">
        <v>492</v>
      </c>
      <c r="AH76" s="79"/>
      <c r="AI76" s="85" t="s">
        <v>482</v>
      </c>
      <c r="AJ76" s="79" t="b">
        <v>0</v>
      </c>
      <c r="AK76" s="79">
        <v>0</v>
      </c>
      <c r="AL76" s="85" t="s">
        <v>482</v>
      </c>
      <c r="AM76" s="79" t="s">
        <v>497</v>
      </c>
      <c r="AN76" s="79" t="b">
        <v>0</v>
      </c>
      <c r="AO76" s="85" t="s">
        <v>478</v>
      </c>
      <c r="AP76" s="79" t="s">
        <v>176</v>
      </c>
      <c r="AQ76" s="79">
        <v>0</v>
      </c>
      <c r="AR76" s="79">
        <v>0</v>
      </c>
      <c r="AS76" s="79"/>
      <c r="AT76" s="79"/>
      <c r="AU76" s="79"/>
      <c r="AV76" s="79"/>
      <c r="AW76" s="79"/>
      <c r="AX76" s="79"/>
      <c r="AY76" s="79"/>
      <c r="AZ76" s="79"/>
      <c r="BA76">
        <v>2</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233</v>
      </c>
      <c r="B77" s="64" t="s">
        <v>232</v>
      </c>
      <c r="C77" s="65" t="s">
        <v>1454</v>
      </c>
      <c r="D77" s="66">
        <v>3</v>
      </c>
      <c r="E77" s="67" t="s">
        <v>132</v>
      </c>
      <c r="F77" s="68">
        <v>35</v>
      </c>
      <c r="G77" s="65"/>
      <c r="H77" s="69"/>
      <c r="I77" s="70"/>
      <c r="J77" s="70"/>
      <c r="K77" s="34" t="s">
        <v>66</v>
      </c>
      <c r="L77" s="77">
        <v>77</v>
      </c>
      <c r="M77" s="77"/>
      <c r="N77" s="72"/>
      <c r="O77" s="79" t="s">
        <v>273</v>
      </c>
      <c r="P77" s="81">
        <v>43549.38829861111</v>
      </c>
      <c r="Q77" s="79" t="s">
        <v>291</v>
      </c>
      <c r="R77" s="79"/>
      <c r="S77" s="79"/>
      <c r="T77" s="79" t="s">
        <v>329</v>
      </c>
      <c r="U77" s="79"/>
      <c r="V77" s="83" t="s">
        <v>362</v>
      </c>
      <c r="W77" s="81">
        <v>43549.38829861111</v>
      </c>
      <c r="X77" s="83" t="s">
        <v>397</v>
      </c>
      <c r="Y77" s="79"/>
      <c r="Z77" s="79"/>
      <c r="AA77" s="85" t="s">
        <v>447</v>
      </c>
      <c r="AB77" s="85" t="s">
        <v>461</v>
      </c>
      <c r="AC77" s="79" t="b">
        <v>0</v>
      </c>
      <c r="AD77" s="79">
        <v>2</v>
      </c>
      <c r="AE77" s="85" t="s">
        <v>487</v>
      </c>
      <c r="AF77" s="79" t="b">
        <v>0</v>
      </c>
      <c r="AG77" s="79" t="s">
        <v>492</v>
      </c>
      <c r="AH77" s="79"/>
      <c r="AI77" s="85" t="s">
        <v>482</v>
      </c>
      <c r="AJ77" s="79" t="b">
        <v>0</v>
      </c>
      <c r="AK77" s="79">
        <v>0</v>
      </c>
      <c r="AL77" s="85" t="s">
        <v>482</v>
      </c>
      <c r="AM77" s="79" t="s">
        <v>501</v>
      </c>
      <c r="AN77" s="79" t="b">
        <v>0</v>
      </c>
      <c r="AO77" s="85" t="s">
        <v>461</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0</v>
      </c>
      <c r="BE77" s="49">
        <v>0</v>
      </c>
      <c r="BF77" s="48">
        <v>0</v>
      </c>
      <c r="BG77" s="49">
        <v>0</v>
      </c>
      <c r="BH77" s="48">
        <v>0</v>
      </c>
      <c r="BI77" s="49">
        <v>0</v>
      </c>
      <c r="BJ77" s="48">
        <v>9</v>
      </c>
      <c r="BK77" s="49">
        <v>100</v>
      </c>
      <c r="BL77" s="48">
        <v>9</v>
      </c>
    </row>
    <row r="78" spans="1:64" ht="15">
      <c r="A78" s="64" t="s">
        <v>232</v>
      </c>
      <c r="B78" s="64" t="s">
        <v>233</v>
      </c>
      <c r="C78" s="65" t="s">
        <v>1454</v>
      </c>
      <c r="D78" s="66">
        <v>3</v>
      </c>
      <c r="E78" s="67" t="s">
        <v>132</v>
      </c>
      <c r="F78" s="68">
        <v>35</v>
      </c>
      <c r="G78" s="65"/>
      <c r="H78" s="69"/>
      <c r="I78" s="70"/>
      <c r="J78" s="70"/>
      <c r="K78" s="34" t="s">
        <v>66</v>
      </c>
      <c r="L78" s="77">
        <v>78</v>
      </c>
      <c r="M78" s="77"/>
      <c r="N78" s="72"/>
      <c r="O78" s="79" t="s">
        <v>273</v>
      </c>
      <c r="P78" s="81">
        <v>43549.40925925926</v>
      </c>
      <c r="Q78" s="79" t="s">
        <v>292</v>
      </c>
      <c r="R78" s="79"/>
      <c r="S78" s="79"/>
      <c r="T78" s="79" t="s">
        <v>237</v>
      </c>
      <c r="U78" s="79"/>
      <c r="V78" s="83" t="s">
        <v>361</v>
      </c>
      <c r="W78" s="81">
        <v>43549.40925925926</v>
      </c>
      <c r="X78" s="83" t="s">
        <v>398</v>
      </c>
      <c r="Y78" s="79"/>
      <c r="Z78" s="79"/>
      <c r="AA78" s="85" t="s">
        <v>448</v>
      </c>
      <c r="AB78" s="85" t="s">
        <v>447</v>
      </c>
      <c r="AC78" s="79" t="b">
        <v>0</v>
      </c>
      <c r="AD78" s="79">
        <v>0</v>
      </c>
      <c r="AE78" s="85" t="s">
        <v>488</v>
      </c>
      <c r="AF78" s="79" t="b">
        <v>0</v>
      </c>
      <c r="AG78" s="79" t="s">
        <v>492</v>
      </c>
      <c r="AH78" s="79"/>
      <c r="AI78" s="85" t="s">
        <v>482</v>
      </c>
      <c r="AJ78" s="79" t="b">
        <v>0</v>
      </c>
      <c r="AK78" s="79">
        <v>0</v>
      </c>
      <c r="AL78" s="85" t="s">
        <v>482</v>
      </c>
      <c r="AM78" s="79" t="s">
        <v>499</v>
      </c>
      <c r="AN78" s="79" t="b">
        <v>0</v>
      </c>
      <c r="AO78" s="85" t="s">
        <v>447</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0</v>
      </c>
      <c r="BE78" s="49">
        <v>0</v>
      </c>
      <c r="BF78" s="48">
        <v>0</v>
      </c>
      <c r="BG78" s="49">
        <v>0</v>
      </c>
      <c r="BH78" s="48">
        <v>0</v>
      </c>
      <c r="BI78" s="49">
        <v>0</v>
      </c>
      <c r="BJ78" s="48">
        <v>11</v>
      </c>
      <c r="BK78" s="49">
        <v>100</v>
      </c>
      <c r="BL78" s="48">
        <v>11</v>
      </c>
    </row>
    <row r="79" spans="1:64" ht="15">
      <c r="A79" s="64" t="s">
        <v>232</v>
      </c>
      <c r="B79" s="64" t="s">
        <v>264</v>
      </c>
      <c r="C79" s="65" t="s">
        <v>1454</v>
      </c>
      <c r="D79" s="66">
        <v>3</v>
      </c>
      <c r="E79" s="67" t="s">
        <v>132</v>
      </c>
      <c r="F79" s="68">
        <v>35</v>
      </c>
      <c r="G79" s="65"/>
      <c r="H79" s="69"/>
      <c r="I79" s="70"/>
      <c r="J79" s="70"/>
      <c r="K79" s="34" t="s">
        <v>65</v>
      </c>
      <c r="L79" s="77">
        <v>79</v>
      </c>
      <c r="M79" s="77"/>
      <c r="N79" s="72"/>
      <c r="O79" s="79" t="s">
        <v>272</v>
      </c>
      <c r="P79" s="81">
        <v>43558.48351851852</v>
      </c>
      <c r="Q79" s="79" t="s">
        <v>293</v>
      </c>
      <c r="R79" s="79"/>
      <c r="S79" s="79"/>
      <c r="T79" s="79" t="s">
        <v>333</v>
      </c>
      <c r="U79" s="83" t="s">
        <v>341</v>
      </c>
      <c r="V79" s="83" t="s">
        <v>341</v>
      </c>
      <c r="W79" s="81">
        <v>43558.48351851852</v>
      </c>
      <c r="X79" s="83" t="s">
        <v>399</v>
      </c>
      <c r="Y79" s="79">
        <v>52.572402</v>
      </c>
      <c r="Z79" s="79">
        <v>-1.9694226</v>
      </c>
      <c r="AA79" s="85" t="s">
        <v>449</v>
      </c>
      <c r="AB79" s="79"/>
      <c r="AC79" s="79" t="b">
        <v>0</v>
      </c>
      <c r="AD79" s="79">
        <v>0</v>
      </c>
      <c r="AE79" s="85" t="s">
        <v>482</v>
      </c>
      <c r="AF79" s="79" t="b">
        <v>0</v>
      </c>
      <c r="AG79" s="79" t="s">
        <v>492</v>
      </c>
      <c r="AH79" s="79"/>
      <c r="AI79" s="85" t="s">
        <v>482</v>
      </c>
      <c r="AJ79" s="79" t="b">
        <v>0</v>
      </c>
      <c r="AK79" s="79">
        <v>0</v>
      </c>
      <c r="AL79" s="85" t="s">
        <v>482</v>
      </c>
      <c r="AM79" s="79" t="s">
        <v>499</v>
      </c>
      <c r="AN79" s="79" t="b">
        <v>0</v>
      </c>
      <c r="AO79" s="85" t="s">
        <v>449</v>
      </c>
      <c r="AP79" s="79" t="s">
        <v>176</v>
      </c>
      <c r="AQ79" s="79">
        <v>0</v>
      </c>
      <c r="AR79" s="79">
        <v>0</v>
      </c>
      <c r="AS79" s="79" t="s">
        <v>509</v>
      </c>
      <c r="AT79" s="79" t="s">
        <v>512</v>
      </c>
      <c r="AU79" s="79" t="s">
        <v>514</v>
      </c>
      <c r="AV79" s="79" t="s">
        <v>517</v>
      </c>
      <c r="AW79" s="79" t="s">
        <v>521</v>
      </c>
      <c r="AX79" s="79" t="s">
        <v>525</v>
      </c>
      <c r="AY79" s="79" t="s">
        <v>527</v>
      </c>
      <c r="AZ79" s="83" t="s">
        <v>530</v>
      </c>
      <c r="BA79">
        <v>1</v>
      </c>
      <c r="BB79" s="78" t="str">
        <f>REPLACE(INDEX(GroupVertices[Group],MATCH(Edges[[#This Row],[Vertex 1]],GroupVertices[Vertex],0)),1,1,"")</f>
        <v>2</v>
      </c>
      <c r="BC79" s="78" t="str">
        <f>REPLACE(INDEX(GroupVertices[Group],MATCH(Edges[[#This Row],[Vertex 2]],GroupVertices[Vertex],0)),1,1,"")</f>
        <v>2</v>
      </c>
      <c r="BD79" s="48">
        <v>1</v>
      </c>
      <c r="BE79" s="49">
        <v>4.545454545454546</v>
      </c>
      <c r="BF79" s="48">
        <v>1</v>
      </c>
      <c r="BG79" s="49">
        <v>4.545454545454546</v>
      </c>
      <c r="BH79" s="48">
        <v>0</v>
      </c>
      <c r="BI79" s="49">
        <v>0</v>
      </c>
      <c r="BJ79" s="48">
        <v>20</v>
      </c>
      <c r="BK79" s="49">
        <v>90.9090909090909</v>
      </c>
      <c r="BL79" s="48">
        <v>22</v>
      </c>
    </row>
    <row r="80" spans="1:64" ht="15">
      <c r="A80" s="64" t="s">
        <v>234</v>
      </c>
      <c r="B80" s="64" t="s">
        <v>235</v>
      </c>
      <c r="C80" s="65" t="s">
        <v>1454</v>
      </c>
      <c r="D80" s="66">
        <v>3</v>
      </c>
      <c r="E80" s="67" t="s">
        <v>132</v>
      </c>
      <c r="F80" s="68">
        <v>35</v>
      </c>
      <c r="G80" s="65"/>
      <c r="H80" s="69"/>
      <c r="I80" s="70"/>
      <c r="J80" s="70"/>
      <c r="K80" s="34" t="s">
        <v>66</v>
      </c>
      <c r="L80" s="77">
        <v>80</v>
      </c>
      <c r="M80" s="77"/>
      <c r="N80" s="72"/>
      <c r="O80" s="79" t="s">
        <v>272</v>
      </c>
      <c r="P80" s="81">
        <v>43514.63398148148</v>
      </c>
      <c r="Q80" s="79" t="s">
        <v>294</v>
      </c>
      <c r="R80" s="79"/>
      <c r="S80" s="79"/>
      <c r="T80" s="79"/>
      <c r="U80" s="79"/>
      <c r="V80" s="83" t="s">
        <v>363</v>
      </c>
      <c r="W80" s="81">
        <v>43514.63398148148</v>
      </c>
      <c r="X80" s="83" t="s">
        <v>400</v>
      </c>
      <c r="Y80" s="79"/>
      <c r="Z80" s="79"/>
      <c r="AA80" s="85" t="s">
        <v>450</v>
      </c>
      <c r="AB80" s="79"/>
      <c r="AC80" s="79" t="b">
        <v>0</v>
      </c>
      <c r="AD80" s="79">
        <v>0</v>
      </c>
      <c r="AE80" s="85" t="s">
        <v>482</v>
      </c>
      <c r="AF80" s="79" t="b">
        <v>1</v>
      </c>
      <c r="AG80" s="79" t="s">
        <v>492</v>
      </c>
      <c r="AH80" s="79"/>
      <c r="AI80" s="85" t="s">
        <v>495</v>
      </c>
      <c r="AJ80" s="79" t="b">
        <v>0</v>
      </c>
      <c r="AK80" s="79">
        <v>1</v>
      </c>
      <c r="AL80" s="85" t="s">
        <v>452</v>
      </c>
      <c r="AM80" s="79" t="s">
        <v>497</v>
      </c>
      <c r="AN80" s="79" t="b">
        <v>0</v>
      </c>
      <c r="AO80" s="85" t="s">
        <v>452</v>
      </c>
      <c r="AP80" s="79" t="s">
        <v>176</v>
      </c>
      <c r="AQ80" s="79">
        <v>0</v>
      </c>
      <c r="AR80" s="79">
        <v>0</v>
      </c>
      <c r="AS80" s="79"/>
      <c r="AT80" s="79"/>
      <c r="AU80" s="79"/>
      <c r="AV80" s="79"/>
      <c r="AW80" s="79"/>
      <c r="AX80" s="79"/>
      <c r="AY80" s="79"/>
      <c r="AZ80" s="79"/>
      <c r="BA80">
        <v>1</v>
      </c>
      <c r="BB80" s="78" t="str">
        <f>REPLACE(INDEX(GroupVertices[Group],MATCH(Edges[[#This Row],[Vertex 1]],GroupVertices[Vertex],0)),1,1,"")</f>
        <v>5</v>
      </c>
      <c r="BC80" s="78" t="str">
        <f>REPLACE(INDEX(GroupVertices[Group],MATCH(Edges[[#This Row],[Vertex 2]],GroupVertices[Vertex],0)),1,1,"")</f>
        <v>5</v>
      </c>
      <c r="BD80" s="48">
        <v>1</v>
      </c>
      <c r="BE80" s="49">
        <v>4.3478260869565215</v>
      </c>
      <c r="BF80" s="48">
        <v>1</v>
      </c>
      <c r="BG80" s="49">
        <v>4.3478260869565215</v>
      </c>
      <c r="BH80" s="48">
        <v>0</v>
      </c>
      <c r="BI80" s="49">
        <v>0</v>
      </c>
      <c r="BJ80" s="48">
        <v>21</v>
      </c>
      <c r="BK80" s="49">
        <v>91.30434782608695</v>
      </c>
      <c r="BL80" s="48">
        <v>23</v>
      </c>
    </row>
    <row r="81" spans="1:64" ht="15">
      <c r="A81" s="64" t="s">
        <v>235</v>
      </c>
      <c r="B81" s="64" t="s">
        <v>234</v>
      </c>
      <c r="C81" s="65" t="s">
        <v>1454</v>
      </c>
      <c r="D81" s="66">
        <v>3</v>
      </c>
      <c r="E81" s="67" t="s">
        <v>132</v>
      </c>
      <c r="F81" s="68">
        <v>35</v>
      </c>
      <c r="G81" s="65"/>
      <c r="H81" s="69"/>
      <c r="I81" s="70"/>
      <c r="J81" s="70"/>
      <c r="K81" s="34" t="s">
        <v>66</v>
      </c>
      <c r="L81" s="77">
        <v>81</v>
      </c>
      <c r="M81" s="77"/>
      <c r="N81" s="72"/>
      <c r="O81" s="79" t="s">
        <v>273</v>
      </c>
      <c r="P81" s="81">
        <v>43497.01513888889</v>
      </c>
      <c r="Q81" s="79" t="s">
        <v>295</v>
      </c>
      <c r="R81" s="83" t="s">
        <v>315</v>
      </c>
      <c r="S81" s="79" t="s">
        <v>321</v>
      </c>
      <c r="T81" s="79"/>
      <c r="U81" s="79"/>
      <c r="V81" s="83" t="s">
        <v>364</v>
      </c>
      <c r="W81" s="81">
        <v>43497.01513888889</v>
      </c>
      <c r="X81" s="83" t="s">
        <v>401</v>
      </c>
      <c r="Y81" s="79"/>
      <c r="Z81" s="79"/>
      <c r="AA81" s="85" t="s">
        <v>451</v>
      </c>
      <c r="AB81" s="85" t="s">
        <v>479</v>
      </c>
      <c r="AC81" s="79" t="b">
        <v>0</v>
      </c>
      <c r="AD81" s="79">
        <v>0</v>
      </c>
      <c r="AE81" s="85" t="s">
        <v>489</v>
      </c>
      <c r="AF81" s="79" t="b">
        <v>0</v>
      </c>
      <c r="AG81" s="79" t="s">
        <v>492</v>
      </c>
      <c r="AH81" s="79"/>
      <c r="AI81" s="85" t="s">
        <v>482</v>
      </c>
      <c r="AJ81" s="79" t="b">
        <v>0</v>
      </c>
      <c r="AK81" s="79">
        <v>0</v>
      </c>
      <c r="AL81" s="85" t="s">
        <v>482</v>
      </c>
      <c r="AM81" s="79" t="s">
        <v>498</v>
      </c>
      <c r="AN81" s="79" t="b">
        <v>1</v>
      </c>
      <c r="AO81" s="85" t="s">
        <v>479</v>
      </c>
      <c r="AP81" s="79" t="s">
        <v>176</v>
      </c>
      <c r="AQ81" s="79">
        <v>0</v>
      </c>
      <c r="AR81" s="79">
        <v>0</v>
      </c>
      <c r="AS81" s="79"/>
      <c r="AT81" s="79"/>
      <c r="AU81" s="79"/>
      <c r="AV81" s="79"/>
      <c r="AW81" s="79"/>
      <c r="AX81" s="79"/>
      <c r="AY81" s="79"/>
      <c r="AZ81" s="79"/>
      <c r="BA81">
        <v>1</v>
      </c>
      <c r="BB81" s="78" t="str">
        <f>REPLACE(INDEX(GroupVertices[Group],MATCH(Edges[[#This Row],[Vertex 1]],GroupVertices[Vertex],0)),1,1,"")</f>
        <v>5</v>
      </c>
      <c r="BC81" s="78" t="str">
        <f>REPLACE(INDEX(GroupVertices[Group],MATCH(Edges[[#This Row],[Vertex 2]],GroupVertices[Vertex],0)),1,1,"")</f>
        <v>5</v>
      </c>
      <c r="BD81" s="48">
        <v>0</v>
      </c>
      <c r="BE81" s="49">
        <v>0</v>
      </c>
      <c r="BF81" s="48">
        <v>0</v>
      </c>
      <c r="BG81" s="49">
        <v>0</v>
      </c>
      <c r="BH81" s="48">
        <v>0</v>
      </c>
      <c r="BI81" s="49">
        <v>0</v>
      </c>
      <c r="BJ81" s="48">
        <v>15</v>
      </c>
      <c r="BK81" s="49">
        <v>100</v>
      </c>
      <c r="BL81" s="48">
        <v>15</v>
      </c>
    </row>
    <row r="82" spans="1:64" ht="15">
      <c r="A82" s="64" t="s">
        <v>235</v>
      </c>
      <c r="B82" s="64" t="s">
        <v>234</v>
      </c>
      <c r="C82" s="65" t="s">
        <v>1454</v>
      </c>
      <c r="D82" s="66">
        <v>3</v>
      </c>
      <c r="E82" s="67" t="s">
        <v>132</v>
      </c>
      <c r="F82" s="68">
        <v>35</v>
      </c>
      <c r="G82" s="65"/>
      <c r="H82" s="69"/>
      <c r="I82" s="70"/>
      <c r="J82" s="70"/>
      <c r="K82" s="34" t="s">
        <v>66</v>
      </c>
      <c r="L82" s="77">
        <v>82</v>
      </c>
      <c r="M82" s="77"/>
      <c r="N82" s="72"/>
      <c r="O82" s="79" t="s">
        <v>272</v>
      </c>
      <c r="P82" s="81">
        <v>43514.605844907404</v>
      </c>
      <c r="Q82" s="79" t="s">
        <v>296</v>
      </c>
      <c r="R82" s="83" t="s">
        <v>316</v>
      </c>
      <c r="S82" s="79" t="s">
        <v>321</v>
      </c>
      <c r="T82" s="79" t="s">
        <v>329</v>
      </c>
      <c r="U82" s="79"/>
      <c r="V82" s="83" t="s">
        <v>364</v>
      </c>
      <c r="W82" s="81">
        <v>43514.605844907404</v>
      </c>
      <c r="X82" s="83" t="s">
        <v>402</v>
      </c>
      <c r="Y82" s="79"/>
      <c r="Z82" s="79"/>
      <c r="AA82" s="85" t="s">
        <v>452</v>
      </c>
      <c r="AB82" s="79"/>
      <c r="AC82" s="79" t="b">
        <v>0</v>
      </c>
      <c r="AD82" s="79">
        <v>1</v>
      </c>
      <c r="AE82" s="85" t="s">
        <v>482</v>
      </c>
      <c r="AF82" s="79" t="b">
        <v>1</v>
      </c>
      <c r="AG82" s="79" t="s">
        <v>492</v>
      </c>
      <c r="AH82" s="79"/>
      <c r="AI82" s="85" t="s">
        <v>495</v>
      </c>
      <c r="AJ82" s="79" t="b">
        <v>0</v>
      </c>
      <c r="AK82" s="79">
        <v>1</v>
      </c>
      <c r="AL82" s="85" t="s">
        <v>482</v>
      </c>
      <c r="AM82" s="79" t="s">
        <v>498</v>
      </c>
      <c r="AN82" s="79" t="b">
        <v>0</v>
      </c>
      <c r="AO82" s="85" t="s">
        <v>452</v>
      </c>
      <c r="AP82" s="79" t="s">
        <v>176</v>
      </c>
      <c r="AQ82" s="79">
        <v>0</v>
      </c>
      <c r="AR82" s="79">
        <v>0</v>
      </c>
      <c r="AS82" s="79" t="s">
        <v>510</v>
      </c>
      <c r="AT82" s="79" t="s">
        <v>512</v>
      </c>
      <c r="AU82" s="79" t="s">
        <v>514</v>
      </c>
      <c r="AV82" s="79" t="s">
        <v>518</v>
      </c>
      <c r="AW82" s="86" t="s">
        <v>522</v>
      </c>
      <c r="AX82" s="79" t="s">
        <v>526</v>
      </c>
      <c r="AY82" s="79" t="s">
        <v>527</v>
      </c>
      <c r="AZ82" s="83" t="s">
        <v>531</v>
      </c>
      <c r="BA82">
        <v>1</v>
      </c>
      <c r="BB82" s="78" t="str">
        <f>REPLACE(INDEX(GroupVertices[Group],MATCH(Edges[[#This Row],[Vertex 1]],GroupVertices[Vertex],0)),1,1,"")</f>
        <v>5</v>
      </c>
      <c r="BC82" s="78" t="str">
        <f>REPLACE(INDEX(GroupVertices[Group],MATCH(Edges[[#This Row],[Vertex 2]],GroupVertices[Vertex],0)),1,1,"")</f>
        <v>5</v>
      </c>
      <c r="BD82" s="48">
        <v>2</v>
      </c>
      <c r="BE82" s="49">
        <v>6.896551724137931</v>
      </c>
      <c r="BF82" s="48">
        <v>1</v>
      </c>
      <c r="BG82" s="49">
        <v>3.4482758620689653</v>
      </c>
      <c r="BH82" s="48">
        <v>0</v>
      </c>
      <c r="BI82" s="49">
        <v>0</v>
      </c>
      <c r="BJ82" s="48">
        <v>26</v>
      </c>
      <c r="BK82" s="49">
        <v>89.65517241379311</v>
      </c>
      <c r="BL82" s="48">
        <v>29</v>
      </c>
    </row>
    <row r="83" spans="1:64" ht="15">
      <c r="A83" s="64" t="s">
        <v>215</v>
      </c>
      <c r="B83" s="64" t="s">
        <v>235</v>
      </c>
      <c r="C83" s="65" t="s">
        <v>1454</v>
      </c>
      <c r="D83" s="66">
        <v>3</v>
      </c>
      <c r="E83" s="67" t="s">
        <v>132</v>
      </c>
      <c r="F83" s="68">
        <v>35</v>
      </c>
      <c r="G83" s="65"/>
      <c r="H83" s="69"/>
      <c r="I83" s="70"/>
      <c r="J83" s="70"/>
      <c r="K83" s="34" t="s">
        <v>65</v>
      </c>
      <c r="L83" s="77">
        <v>83</v>
      </c>
      <c r="M83" s="77"/>
      <c r="N83" s="72"/>
      <c r="O83" s="79" t="s">
        <v>272</v>
      </c>
      <c r="P83" s="81">
        <v>43498.604375</v>
      </c>
      <c r="Q83" s="79" t="s">
        <v>276</v>
      </c>
      <c r="R83" s="83" t="s">
        <v>308</v>
      </c>
      <c r="S83" s="79" t="s">
        <v>320</v>
      </c>
      <c r="T83" s="79" t="s">
        <v>323</v>
      </c>
      <c r="U83" s="79"/>
      <c r="V83" s="83" t="s">
        <v>345</v>
      </c>
      <c r="W83" s="81">
        <v>43498.604375</v>
      </c>
      <c r="X83" s="83" t="s">
        <v>377</v>
      </c>
      <c r="Y83" s="79"/>
      <c r="Z83" s="79"/>
      <c r="AA83" s="85" t="s">
        <v>427</v>
      </c>
      <c r="AB83" s="79"/>
      <c r="AC83" s="79" t="b">
        <v>0</v>
      </c>
      <c r="AD83" s="79">
        <v>3</v>
      </c>
      <c r="AE83" s="85" t="s">
        <v>482</v>
      </c>
      <c r="AF83" s="79" t="b">
        <v>0</v>
      </c>
      <c r="AG83" s="79" t="s">
        <v>492</v>
      </c>
      <c r="AH83" s="79"/>
      <c r="AI83" s="85" t="s">
        <v>482</v>
      </c>
      <c r="AJ83" s="79" t="b">
        <v>0</v>
      </c>
      <c r="AK83" s="79">
        <v>2</v>
      </c>
      <c r="AL83" s="85" t="s">
        <v>482</v>
      </c>
      <c r="AM83" s="79" t="s">
        <v>498</v>
      </c>
      <c r="AN83" s="79" t="b">
        <v>0</v>
      </c>
      <c r="AO83" s="85" t="s">
        <v>427</v>
      </c>
      <c r="AP83" s="79" t="s">
        <v>176</v>
      </c>
      <c r="AQ83" s="79">
        <v>0</v>
      </c>
      <c r="AR83" s="79">
        <v>0</v>
      </c>
      <c r="AS83" s="79" t="s">
        <v>507</v>
      </c>
      <c r="AT83" s="79" t="s">
        <v>511</v>
      </c>
      <c r="AU83" s="79" t="s">
        <v>513</v>
      </c>
      <c r="AV83" s="79" t="s">
        <v>515</v>
      </c>
      <c r="AW83" s="79" t="s">
        <v>519</v>
      </c>
      <c r="AX83" s="79" t="s">
        <v>523</v>
      </c>
      <c r="AY83" s="79" t="s">
        <v>527</v>
      </c>
      <c r="AZ83" s="83" t="s">
        <v>528</v>
      </c>
      <c r="BA83">
        <v>1</v>
      </c>
      <c r="BB83" s="78" t="str">
        <f>REPLACE(INDEX(GroupVertices[Group],MATCH(Edges[[#This Row],[Vertex 1]],GroupVertices[Vertex],0)),1,1,"")</f>
        <v>3</v>
      </c>
      <c r="BC83" s="78" t="str">
        <f>REPLACE(INDEX(GroupVertices[Group],MATCH(Edges[[#This Row],[Vertex 2]],GroupVertices[Vertex],0)),1,1,"")</f>
        <v>5</v>
      </c>
      <c r="BD83" s="48">
        <v>1</v>
      </c>
      <c r="BE83" s="49">
        <v>4.3478260869565215</v>
      </c>
      <c r="BF83" s="48">
        <v>0</v>
      </c>
      <c r="BG83" s="49">
        <v>0</v>
      </c>
      <c r="BH83" s="48">
        <v>0</v>
      </c>
      <c r="BI83" s="49">
        <v>0</v>
      </c>
      <c r="BJ83" s="48">
        <v>22</v>
      </c>
      <c r="BK83" s="49">
        <v>95.65217391304348</v>
      </c>
      <c r="BL83" s="48">
        <v>23</v>
      </c>
    </row>
    <row r="84" spans="1:64" ht="15">
      <c r="A84" s="64" t="s">
        <v>215</v>
      </c>
      <c r="B84" s="64" t="s">
        <v>219</v>
      </c>
      <c r="C84" s="65" t="s">
        <v>1454</v>
      </c>
      <c r="D84" s="66">
        <v>3</v>
      </c>
      <c r="E84" s="67" t="s">
        <v>132</v>
      </c>
      <c r="F84" s="68">
        <v>35</v>
      </c>
      <c r="G84" s="65"/>
      <c r="H84" s="69"/>
      <c r="I84" s="70"/>
      <c r="J84" s="70"/>
      <c r="K84" s="34" t="s">
        <v>66</v>
      </c>
      <c r="L84" s="77">
        <v>84</v>
      </c>
      <c r="M84" s="77"/>
      <c r="N84" s="72"/>
      <c r="O84" s="79" t="s">
        <v>272</v>
      </c>
      <c r="P84" s="81">
        <v>43498.604375</v>
      </c>
      <c r="Q84" s="79" t="s">
        <v>276</v>
      </c>
      <c r="R84" s="83" t="s">
        <v>308</v>
      </c>
      <c r="S84" s="79" t="s">
        <v>320</v>
      </c>
      <c r="T84" s="79" t="s">
        <v>323</v>
      </c>
      <c r="U84" s="79"/>
      <c r="V84" s="83" t="s">
        <v>345</v>
      </c>
      <c r="W84" s="81">
        <v>43498.604375</v>
      </c>
      <c r="X84" s="83" t="s">
        <v>377</v>
      </c>
      <c r="Y84" s="79"/>
      <c r="Z84" s="79"/>
      <c r="AA84" s="85" t="s">
        <v>427</v>
      </c>
      <c r="AB84" s="79"/>
      <c r="AC84" s="79" t="b">
        <v>0</v>
      </c>
      <c r="AD84" s="79">
        <v>3</v>
      </c>
      <c r="AE84" s="85" t="s">
        <v>482</v>
      </c>
      <c r="AF84" s="79" t="b">
        <v>0</v>
      </c>
      <c r="AG84" s="79" t="s">
        <v>492</v>
      </c>
      <c r="AH84" s="79"/>
      <c r="AI84" s="85" t="s">
        <v>482</v>
      </c>
      <c r="AJ84" s="79" t="b">
        <v>0</v>
      </c>
      <c r="AK84" s="79">
        <v>2</v>
      </c>
      <c r="AL84" s="85" t="s">
        <v>482</v>
      </c>
      <c r="AM84" s="79" t="s">
        <v>498</v>
      </c>
      <c r="AN84" s="79" t="b">
        <v>0</v>
      </c>
      <c r="AO84" s="85" t="s">
        <v>427</v>
      </c>
      <c r="AP84" s="79" t="s">
        <v>176</v>
      </c>
      <c r="AQ84" s="79">
        <v>0</v>
      </c>
      <c r="AR84" s="79">
        <v>0</v>
      </c>
      <c r="AS84" s="79" t="s">
        <v>507</v>
      </c>
      <c r="AT84" s="79" t="s">
        <v>511</v>
      </c>
      <c r="AU84" s="79" t="s">
        <v>513</v>
      </c>
      <c r="AV84" s="79" t="s">
        <v>515</v>
      </c>
      <c r="AW84" s="79" t="s">
        <v>519</v>
      </c>
      <c r="AX84" s="79" t="s">
        <v>523</v>
      </c>
      <c r="AY84" s="79" t="s">
        <v>527</v>
      </c>
      <c r="AZ84" s="83" t="s">
        <v>528</v>
      </c>
      <c r="BA84">
        <v>1</v>
      </c>
      <c r="BB84" s="78" t="str">
        <f>REPLACE(INDEX(GroupVertices[Group],MATCH(Edges[[#This Row],[Vertex 1]],GroupVertices[Vertex],0)),1,1,"")</f>
        <v>3</v>
      </c>
      <c r="BC84" s="78" t="str">
        <f>REPLACE(INDEX(GroupVertices[Group],MATCH(Edges[[#This Row],[Vertex 2]],GroupVertices[Vertex],0)),1,1,"")</f>
        <v>1</v>
      </c>
      <c r="BD84" s="48"/>
      <c r="BE84" s="49"/>
      <c r="BF84" s="48"/>
      <c r="BG84" s="49"/>
      <c r="BH84" s="48"/>
      <c r="BI84" s="49"/>
      <c r="BJ84" s="48"/>
      <c r="BK84" s="49"/>
      <c r="BL84" s="48"/>
    </row>
    <row r="85" spans="1:64" ht="15">
      <c r="A85" s="64" t="s">
        <v>215</v>
      </c>
      <c r="B85" s="64" t="s">
        <v>236</v>
      </c>
      <c r="C85" s="65" t="s">
        <v>1454</v>
      </c>
      <c r="D85" s="66">
        <v>3</v>
      </c>
      <c r="E85" s="67" t="s">
        <v>132</v>
      </c>
      <c r="F85" s="68">
        <v>35</v>
      </c>
      <c r="G85" s="65"/>
      <c r="H85" s="69"/>
      <c r="I85" s="70"/>
      <c r="J85" s="70"/>
      <c r="K85" s="34" t="s">
        <v>66</v>
      </c>
      <c r="L85" s="77">
        <v>85</v>
      </c>
      <c r="M85" s="77"/>
      <c r="N85" s="72"/>
      <c r="O85" s="79" t="s">
        <v>272</v>
      </c>
      <c r="P85" s="81">
        <v>43498.604375</v>
      </c>
      <c r="Q85" s="79" t="s">
        <v>276</v>
      </c>
      <c r="R85" s="83" t="s">
        <v>308</v>
      </c>
      <c r="S85" s="79" t="s">
        <v>320</v>
      </c>
      <c r="T85" s="79" t="s">
        <v>323</v>
      </c>
      <c r="U85" s="79"/>
      <c r="V85" s="83" t="s">
        <v>345</v>
      </c>
      <c r="W85" s="81">
        <v>43498.604375</v>
      </c>
      <c r="X85" s="83" t="s">
        <v>377</v>
      </c>
      <c r="Y85" s="79"/>
      <c r="Z85" s="79"/>
      <c r="AA85" s="85" t="s">
        <v>427</v>
      </c>
      <c r="AB85" s="79"/>
      <c r="AC85" s="79" t="b">
        <v>0</v>
      </c>
      <c r="AD85" s="79">
        <v>3</v>
      </c>
      <c r="AE85" s="85" t="s">
        <v>482</v>
      </c>
      <c r="AF85" s="79" t="b">
        <v>0</v>
      </c>
      <c r="AG85" s="79" t="s">
        <v>492</v>
      </c>
      <c r="AH85" s="79"/>
      <c r="AI85" s="85" t="s">
        <v>482</v>
      </c>
      <c r="AJ85" s="79" t="b">
        <v>0</v>
      </c>
      <c r="AK85" s="79">
        <v>2</v>
      </c>
      <c r="AL85" s="85" t="s">
        <v>482</v>
      </c>
      <c r="AM85" s="79" t="s">
        <v>498</v>
      </c>
      <c r="AN85" s="79" t="b">
        <v>0</v>
      </c>
      <c r="AO85" s="85" t="s">
        <v>427</v>
      </c>
      <c r="AP85" s="79" t="s">
        <v>176</v>
      </c>
      <c r="AQ85" s="79">
        <v>0</v>
      </c>
      <c r="AR85" s="79">
        <v>0</v>
      </c>
      <c r="AS85" s="79" t="s">
        <v>507</v>
      </c>
      <c r="AT85" s="79" t="s">
        <v>511</v>
      </c>
      <c r="AU85" s="79" t="s">
        <v>513</v>
      </c>
      <c r="AV85" s="79" t="s">
        <v>515</v>
      </c>
      <c r="AW85" s="79" t="s">
        <v>519</v>
      </c>
      <c r="AX85" s="79" t="s">
        <v>523</v>
      </c>
      <c r="AY85" s="79" t="s">
        <v>527</v>
      </c>
      <c r="AZ85" s="83" t="s">
        <v>528</v>
      </c>
      <c r="BA85">
        <v>1</v>
      </c>
      <c r="BB85" s="78" t="str">
        <f>REPLACE(INDEX(GroupVertices[Group],MATCH(Edges[[#This Row],[Vertex 1]],GroupVertices[Vertex],0)),1,1,"")</f>
        <v>3</v>
      </c>
      <c r="BC85" s="78" t="str">
        <f>REPLACE(INDEX(GroupVertices[Group],MATCH(Edges[[#This Row],[Vertex 2]],GroupVertices[Vertex],0)),1,1,"")</f>
        <v>5</v>
      </c>
      <c r="BD85" s="48"/>
      <c r="BE85" s="49"/>
      <c r="BF85" s="48"/>
      <c r="BG85" s="49"/>
      <c r="BH85" s="48"/>
      <c r="BI85" s="49"/>
      <c r="BJ85" s="48"/>
      <c r="BK85" s="49"/>
      <c r="BL85" s="48"/>
    </row>
    <row r="86" spans="1:64" ht="15">
      <c r="A86" s="64" t="s">
        <v>215</v>
      </c>
      <c r="B86" s="64" t="s">
        <v>226</v>
      </c>
      <c r="C86" s="65" t="s">
        <v>1454</v>
      </c>
      <c r="D86" s="66">
        <v>3</v>
      </c>
      <c r="E86" s="67" t="s">
        <v>132</v>
      </c>
      <c r="F86" s="68">
        <v>35</v>
      </c>
      <c r="G86" s="65"/>
      <c r="H86" s="69"/>
      <c r="I86" s="70"/>
      <c r="J86" s="70"/>
      <c r="K86" s="34" t="s">
        <v>65</v>
      </c>
      <c r="L86" s="77">
        <v>86</v>
      </c>
      <c r="M86" s="77"/>
      <c r="N86" s="72"/>
      <c r="O86" s="79" t="s">
        <v>272</v>
      </c>
      <c r="P86" s="81">
        <v>43498.604375</v>
      </c>
      <c r="Q86" s="79" t="s">
        <v>276</v>
      </c>
      <c r="R86" s="83" t="s">
        <v>308</v>
      </c>
      <c r="S86" s="79" t="s">
        <v>320</v>
      </c>
      <c r="T86" s="79" t="s">
        <v>323</v>
      </c>
      <c r="U86" s="79"/>
      <c r="V86" s="83" t="s">
        <v>345</v>
      </c>
      <c r="W86" s="81">
        <v>43498.604375</v>
      </c>
      <c r="X86" s="83" t="s">
        <v>377</v>
      </c>
      <c r="Y86" s="79"/>
      <c r="Z86" s="79"/>
      <c r="AA86" s="85" t="s">
        <v>427</v>
      </c>
      <c r="AB86" s="79"/>
      <c r="AC86" s="79" t="b">
        <v>0</v>
      </c>
      <c r="AD86" s="79">
        <v>3</v>
      </c>
      <c r="AE86" s="85" t="s">
        <v>482</v>
      </c>
      <c r="AF86" s="79" t="b">
        <v>0</v>
      </c>
      <c r="AG86" s="79" t="s">
        <v>492</v>
      </c>
      <c r="AH86" s="79"/>
      <c r="AI86" s="85" t="s">
        <v>482</v>
      </c>
      <c r="AJ86" s="79" t="b">
        <v>0</v>
      </c>
      <c r="AK86" s="79">
        <v>2</v>
      </c>
      <c r="AL86" s="85" t="s">
        <v>482</v>
      </c>
      <c r="AM86" s="79" t="s">
        <v>498</v>
      </c>
      <c r="AN86" s="79" t="b">
        <v>0</v>
      </c>
      <c r="AO86" s="85" t="s">
        <v>427</v>
      </c>
      <c r="AP86" s="79" t="s">
        <v>176</v>
      </c>
      <c r="AQ86" s="79">
        <v>0</v>
      </c>
      <c r="AR86" s="79">
        <v>0</v>
      </c>
      <c r="AS86" s="79" t="s">
        <v>507</v>
      </c>
      <c r="AT86" s="79" t="s">
        <v>511</v>
      </c>
      <c r="AU86" s="79" t="s">
        <v>513</v>
      </c>
      <c r="AV86" s="79" t="s">
        <v>515</v>
      </c>
      <c r="AW86" s="79" t="s">
        <v>519</v>
      </c>
      <c r="AX86" s="79" t="s">
        <v>523</v>
      </c>
      <c r="AY86" s="79" t="s">
        <v>527</v>
      </c>
      <c r="AZ86" s="83" t="s">
        <v>528</v>
      </c>
      <c r="BA86">
        <v>1</v>
      </c>
      <c r="BB86" s="78" t="str">
        <f>REPLACE(INDEX(GroupVertices[Group],MATCH(Edges[[#This Row],[Vertex 1]],GroupVertices[Vertex],0)),1,1,"")</f>
        <v>3</v>
      </c>
      <c r="BC86" s="78" t="str">
        <f>REPLACE(INDEX(GroupVertices[Group],MATCH(Edges[[#This Row],[Vertex 2]],GroupVertices[Vertex],0)),1,1,"")</f>
        <v>1</v>
      </c>
      <c r="BD86" s="48"/>
      <c r="BE86" s="49"/>
      <c r="BF86" s="48"/>
      <c r="BG86" s="49"/>
      <c r="BH86" s="48"/>
      <c r="BI86" s="49"/>
      <c r="BJ86" s="48"/>
      <c r="BK86" s="49"/>
      <c r="BL86" s="48"/>
    </row>
    <row r="87" spans="1:64" ht="15">
      <c r="A87" s="64" t="s">
        <v>215</v>
      </c>
      <c r="B87" s="64" t="s">
        <v>239</v>
      </c>
      <c r="C87" s="65" t="s">
        <v>1454</v>
      </c>
      <c r="D87" s="66">
        <v>3</v>
      </c>
      <c r="E87" s="67" t="s">
        <v>132</v>
      </c>
      <c r="F87" s="68">
        <v>35</v>
      </c>
      <c r="G87" s="65"/>
      <c r="H87" s="69"/>
      <c r="I87" s="70"/>
      <c r="J87" s="70"/>
      <c r="K87" s="34" t="s">
        <v>65</v>
      </c>
      <c r="L87" s="77">
        <v>87</v>
      </c>
      <c r="M87" s="77"/>
      <c r="N87" s="72"/>
      <c r="O87" s="79" t="s">
        <v>272</v>
      </c>
      <c r="P87" s="81">
        <v>43498.604375</v>
      </c>
      <c r="Q87" s="79" t="s">
        <v>276</v>
      </c>
      <c r="R87" s="83" t="s">
        <v>308</v>
      </c>
      <c r="S87" s="79" t="s">
        <v>320</v>
      </c>
      <c r="T87" s="79" t="s">
        <v>323</v>
      </c>
      <c r="U87" s="79"/>
      <c r="V87" s="83" t="s">
        <v>345</v>
      </c>
      <c r="W87" s="81">
        <v>43498.604375</v>
      </c>
      <c r="X87" s="83" t="s">
        <v>377</v>
      </c>
      <c r="Y87" s="79"/>
      <c r="Z87" s="79"/>
      <c r="AA87" s="85" t="s">
        <v>427</v>
      </c>
      <c r="AB87" s="79"/>
      <c r="AC87" s="79" t="b">
        <v>0</v>
      </c>
      <c r="AD87" s="79">
        <v>3</v>
      </c>
      <c r="AE87" s="85" t="s">
        <v>482</v>
      </c>
      <c r="AF87" s="79" t="b">
        <v>0</v>
      </c>
      <c r="AG87" s="79" t="s">
        <v>492</v>
      </c>
      <c r="AH87" s="79"/>
      <c r="AI87" s="85" t="s">
        <v>482</v>
      </c>
      <c r="AJ87" s="79" t="b">
        <v>0</v>
      </c>
      <c r="AK87" s="79">
        <v>2</v>
      </c>
      <c r="AL87" s="85" t="s">
        <v>482</v>
      </c>
      <c r="AM87" s="79" t="s">
        <v>498</v>
      </c>
      <c r="AN87" s="79" t="b">
        <v>0</v>
      </c>
      <c r="AO87" s="85" t="s">
        <v>427</v>
      </c>
      <c r="AP87" s="79" t="s">
        <v>176</v>
      </c>
      <c r="AQ87" s="79">
        <v>0</v>
      </c>
      <c r="AR87" s="79">
        <v>0</v>
      </c>
      <c r="AS87" s="79" t="s">
        <v>507</v>
      </c>
      <c r="AT87" s="79" t="s">
        <v>511</v>
      </c>
      <c r="AU87" s="79" t="s">
        <v>513</v>
      </c>
      <c r="AV87" s="79" t="s">
        <v>515</v>
      </c>
      <c r="AW87" s="79" t="s">
        <v>519</v>
      </c>
      <c r="AX87" s="79" t="s">
        <v>523</v>
      </c>
      <c r="AY87" s="79" t="s">
        <v>527</v>
      </c>
      <c r="AZ87" s="83" t="s">
        <v>528</v>
      </c>
      <c r="BA87">
        <v>1</v>
      </c>
      <c r="BB87" s="78" t="str">
        <f>REPLACE(INDEX(GroupVertices[Group],MATCH(Edges[[#This Row],[Vertex 1]],GroupVertices[Vertex],0)),1,1,"")</f>
        <v>3</v>
      </c>
      <c r="BC87" s="78" t="str">
        <f>REPLACE(INDEX(GroupVertices[Group],MATCH(Edges[[#This Row],[Vertex 2]],GroupVertices[Vertex],0)),1,1,"")</f>
        <v>1</v>
      </c>
      <c r="BD87" s="48"/>
      <c r="BE87" s="49"/>
      <c r="BF87" s="48"/>
      <c r="BG87" s="49"/>
      <c r="BH87" s="48"/>
      <c r="BI87" s="49"/>
      <c r="BJ87" s="48"/>
      <c r="BK87" s="49"/>
      <c r="BL87" s="48"/>
    </row>
    <row r="88" spans="1:64" ht="15">
      <c r="A88" s="64" t="s">
        <v>215</v>
      </c>
      <c r="B88" s="64" t="s">
        <v>221</v>
      </c>
      <c r="C88" s="65" t="s">
        <v>1454</v>
      </c>
      <c r="D88" s="66">
        <v>3</v>
      </c>
      <c r="E88" s="67" t="s">
        <v>132</v>
      </c>
      <c r="F88" s="68">
        <v>35</v>
      </c>
      <c r="G88" s="65"/>
      <c r="H88" s="69"/>
      <c r="I88" s="70"/>
      <c r="J88" s="70"/>
      <c r="K88" s="34" t="s">
        <v>65</v>
      </c>
      <c r="L88" s="77">
        <v>88</v>
      </c>
      <c r="M88" s="77"/>
      <c r="N88" s="72"/>
      <c r="O88" s="79" t="s">
        <v>272</v>
      </c>
      <c r="P88" s="81">
        <v>43498.604375</v>
      </c>
      <c r="Q88" s="79" t="s">
        <v>276</v>
      </c>
      <c r="R88" s="83" t="s">
        <v>308</v>
      </c>
      <c r="S88" s="79" t="s">
        <v>320</v>
      </c>
      <c r="T88" s="79" t="s">
        <v>323</v>
      </c>
      <c r="U88" s="79"/>
      <c r="V88" s="83" t="s">
        <v>345</v>
      </c>
      <c r="W88" s="81">
        <v>43498.604375</v>
      </c>
      <c r="X88" s="83" t="s">
        <v>377</v>
      </c>
      <c r="Y88" s="79"/>
      <c r="Z88" s="79"/>
      <c r="AA88" s="85" t="s">
        <v>427</v>
      </c>
      <c r="AB88" s="79"/>
      <c r="AC88" s="79" t="b">
        <v>0</v>
      </c>
      <c r="AD88" s="79">
        <v>3</v>
      </c>
      <c r="AE88" s="85" t="s">
        <v>482</v>
      </c>
      <c r="AF88" s="79" t="b">
        <v>0</v>
      </c>
      <c r="AG88" s="79" t="s">
        <v>492</v>
      </c>
      <c r="AH88" s="79"/>
      <c r="AI88" s="85" t="s">
        <v>482</v>
      </c>
      <c r="AJ88" s="79" t="b">
        <v>0</v>
      </c>
      <c r="AK88" s="79">
        <v>2</v>
      </c>
      <c r="AL88" s="85" t="s">
        <v>482</v>
      </c>
      <c r="AM88" s="79" t="s">
        <v>498</v>
      </c>
      <c r="AN88" s="79" t="b">
        <v>0</v>
      </c>
      <c r="AO88" s="85" t="s">
        <v>427</v>
      </c>
      <c r="AP88" s="79" t="s">
        <v>176</v>
      </c>
      <c r="AQ88" s="79">
        <v>0</v>
      </c>
      <c r="AR88" s="79">
        <v>0</v>
      </c>
      <c r="AS88" s="79" t="s">
        <v>507</v>
      </c>
      <c r="AT88" s="79" t="s">
        <v>511</v>
      </c>
      <c r="AU88" s="79" t="s">
        <v>513</v>
      </c>
      <c r="AV88" s="79" t="s">
        <v>515</v>
      </c>
      <c r="AW88" s="79" t="s">
        <v>519</v>
      </c>
      <c r="AX88" s="79" t="s">
        <v>523</v>
      </c>
      <c r="AY88" s="79" t="s">
        <v>527</v>
      </c>
      <c r="AZ88" s="83" t="s">
        <v>528</v>
      </c>
      <c r="BA88">
        <v>1</v>
      </c>
      <c r="BB88" s="78" t="str">
        <f>REPLACE(INDEX(GroupVertices[Group],MATCH(Edges[[#This Row],[Vertex 1]],GroupVertices[Vertex],0)),1,1,"")</f>
        <v>3</v>
      </c>
      <c r="BC88" s="78" t="str">
        <f>REPLACE(INDEX(GroupVertices[Group],MATCH(Edges[[#This Row],[Vertex 2]],GroupVertices[Vertex],0)),1,1,"")</f>
        <v>4</v>
      </c>
      <c r="BD88" s="48"/>
      <c r="BE88" s="49"/>
      <c r="BF88" s="48"/>
      <c r="BG88" s="49"/>
      <c r="BH88" s="48"/>
      <c r="BI88" s="49"/>
      <c r="BJ88" s="48"/>
      <c r="BK88" s="49"/>
      <c r="BL88" s="48"/>
    </row>
    <row r="89" spans="1:64" ht="15">
      <c r="A89" s="64" t="s">
        <v>215</v>
      </c>
      <c r="B89" s="64" t="s">
        <v>249</v>
      </c>
      <c r="C89" s="65" t="s">
        <v>1454</v>
      </c>
      <c r="D89" s="66">
        <v>3</v>
      </c>
      <c r="E89" s="67" t="s">
        <v>132</v>
      </c>
      <c r="F89" s="68">
        <v>35</v>
      </c>
      <c r="G89" s="65"/>
      <c r="H89" s="69"/>
      <c r="I89" s="70"/>
      <c r="J89" s="70"/>
      <c r="K89" s="34" t="s">
        <v>65</v>
      </c>
      <c r="L89" s="77">
        <v>89</v>
      </c>
      <c r="M89" s="77"/>
      <c r="N89" s="72"/>
      <c r="O89" s="79" t="s">
        <v>272</v>
      </c>
      <c r="P89" s="81">
        <v>43498.604375</v>
      </c>
      <c r="Q89" s="79" t="s">
        <v>276</v>
      </c>
      <c r="R89" s="83" t="s">
        <v>308</v>
      </c>
      <c r="S89" s="79" t="s">
        <v>320</v>
      </c>
      <c r="T89" s="79" t="s">
        <v>323</v>
      </c>
      <c r="U89" s="79"/>
      <c r="V89" s="83" t="s">
        <v>345</v>
      </c>
      <c r="W89" s="81">
        <v>43498.604375</v>
      </c>
      <c r="X89" s="83" t="s">
        <v>377</v>
      </c>
      <c r="Y89" s="79"/>
      <c r="Z89" s="79"/>
      <c r="AA89" s="85" t="s">
        <v>427</v>
      </c>
      <c r="AB89" s="79"/>
      <c r="AC89" s="79" t="b">
        <v>0</v>
      </c>
      <c r="AD89" s="79">
        <v>3</v>
      </c>
      <c r="AE89" s="85" t="s">
        <v>482</v>
      </c>
      <c r="AF89" s="79" t="b">
        <v>0</v>
      </c>
      <c r="AG89" s="79" t="s">
        <v>492</v>
      </c>
      <c r="AH89" s="79"/>
      <c r="AI89" s="85" t="s">
        <v>482</v>
      </c>
      <c r="AJ89" s="79" t="b">
        <v>0</v>
      </c>
      <c r="AK89" s="79">
        <v>2</v>
      </c>
      <c r="AL89" s="85" t="s">
        <v>482</v>
      </c>
      <c r="AM89" s="79" t="s">
        <v>498</v>
      </c>
      <c r="AN89" s="79" t="b">
        <v>0</v>
      </c>
      <c r="AO89" s="85" t="s">
        <v>427</v>
      </c>
      <c r="AP89" s="79" t="s">
        <v>176</v>
      </c>
      <c r="AQ89" s="79">
        <v>0</v>
      </c>
      <c r="AR89" s="79">
        <v>0</v>
      </c>
      <c r="AS89" s="79" t="s">
        <v>507</v>
      </c>
      <c r="AT89" s="79" t="s">
        <v>511</v>
      </c>
      <c r="AU89" s="79" t="s">
        <v>513</v>
      </c>
      <c r="AV89" s="79" t="s">
        <v>515</v>
      </c>
      <c r="AW89" s="79" t="s">
        <v>519</v>
      </c>
      <c r="AX89" s="79" t="s">
        <v>523</v>
      </c>
      <c r="AY89" s="79" t="s">
        <v>527</v>
      </c>
      <c r="AZ89" s="83" t="s">
        <v>528</v>
      </c>
      <c r="BA89">
        <v>1</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215</v>
      </c>
      <c r="B90" s="64" t="s">
        <v>245</v>
      </c>
      <c r="C90" s="65" t="s">
        <v>1454</v>
      </c>
      <c r="D90" s="66">
        <v>3</v>
      </c>
      <c r="E90" s="67" t="s">
        <v>132</v>
      </c>
      <c r="F90" s="68">
        <v>35</v>
      </c>
      <c r="G90" s="65"/>
      <c r="H90" s="69"/>
      <c r="I90" s="70"/>
      <c r="J90" s="70"/>
      <c r="K90" s="34" t="s">
        <v>65</v>
      </c>
      <c r="L90" s="77">
        <v>90</v>
      </c>
      <c r="M90" s="77"/>
      <c r="N90" s="72"/>
      <c r="O90" s="79" t="s">
        <v>272</v>
      </c>
      <c r="P90" s="81">
        <v>43498.604375</v>
      </c>
      <c r="Q90" s="79" t="s">
        <v>276</v>
      </c>
      <c r="R90" s="83" t="s">
        <v>308</v>
      </c>
      <c r="S90" s="79" t="s">
        <v>320</v>
      </c>
      <c r="T90" s="79" t="s">
        <v>323</v>
      </c>
      <c r="U90" s="79"/>
      <c r="V90" s="83" t="s">
        <v>345</v>
      </c>
      <c r="W90" s="81">
        <v>43498.604375</v>
      </c>
      <c r="X90" s="83" t="s">
        <v>377</v>
      </c>
      <c r="Y90" s="79"/>
      <c r="Z90" s="79"/>
      <c r="AA90" s="85" t="s">
        <v>427</v>
      </c>
      <c r="AB90" s="79"/>
      <c r="AC90" s="79" t="b">
        <v>0</v>
      </c>
      <c r="AD90" s="79">
        <v>3</v>
      </c>
      <c r="AE90" s="85" t="s">
        <v>482</v>
      </c>
      <c r="AF90" s="79" t="b">
        <v>0</v>
      </c>
      <c r="AG90" s="79" t="s">
        <v>492</v>
      </c>
      <c r="AH90" s="79"/>
      <c r="AI90" s="85" t="s">
        <v>482</v>
      </c>
      <c r="AJ90" s="79" t="b">
        <v>0</v>
      </c>
      <c r="AK90" s="79">
        <v>2</v>
      </c>
      <c r="AL90" s="85" t="s">
        <v>482</v>
      </c>
      <c r="AM90" s="79" t="s">
        <v>498</v>
      </c>
      <c r="AN90" s="79" t="b">
        <v>0</v>
      </c>
      <c r="AO90" s="85" t="s">
        <v>427</v>
      </c>
      <c r="AP90" s="79" t="s">
        <v>176</v>
      </c>
      <c r="AQ90" s="79">
        <v>0</v>
      </c>
      <c r="AR90" s="79">
        <v>0</v>
      </c>
      <c r="AS90" s="79" t="s">
        <v>507</v>
      </c>
      <c r="AT90" s="79" t="s">
        <v>511</v>
      </c>
      <c r="AU90" s="79" t="s">
        <v>513</v>
      </c>
      <c r="AV90" s="79" t="s">
        <v>515</v>
      </c>
      <c r="AW90" s="79" t="s">
        <v>519</v>
      </c>
      <c r="AX90" s="79" t="s">
        <v>523</v>
      </c>
      <c r="AY90" s="79" t="s">
        <v>527</v>
      </c>
      <c r="AZ90" s="83" t="s">
        <v>528</v>
      </c>
      <c r="BA90">
        <v>1</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219</v>
      </c>
      <c r="B91" s="64" t="s">
        <v>215</v>
      </c>
      <c r="C91" s="65" t="s">
        <v>1454</v>
      </c>
      <c r="D91" s="66">
        <v>3</v>
      </c>
      <c r="E91" s="67" t="s">
        <v>132</v>
      </c>
      <c r="F91" s="68">
        <v>35</v>
      </c>
      <c r="G91" s="65"/>
      <c r="H91" s="69"/>
      <c r="I91" s="70"/>
      <c r="J91" s="70"/>
      <c r="K91" s="34" t="s">
        <v>66</v>
      </c>
      <c r="L91" s="77">
        <v>91</v>
      </c>
      <c r="M91" s="77"/>
      <c r="N91" s="72"/>
      <c r="O91" s="79" t="s">
        <v>272</v>
      </c>
      <c r="P91" s="81">
        <v>43498.60658564815</v>
      </c>
      <c r="Q91" s="79" t="s">
        <v>297</v>
      </c>
      <c r="R91" s="83" t="s">
        <v>308</v>
      </c>
      <c r="S91" s="79" t="s">
        <v>320</v>
      </c>
      <c r="T91" s="79" t="s">
        <v>245</v>
      </c>
      <c r="U91" s="79"/>
      <c r="V91" s="83" t="s">
        <v>349</v>
      </c>
      <c r="W91" s="81">
        <v>43498.60658564815</v>
      </c>
      <c r="X91" s="83" t="s">
        <v>403</v>
      </c>
      <c r="Y91" s="79"/>
      <c r="Z91" s="79"/>
      <c r="AA91" s="85" t="s">
        <v>453</v>
      </c>
      <c r="AB91" s="79"/>
      <c r="AC91" s="79" t="b">
        <v>0</v>
      </c>
      <c r="AD91" s="79">
        <v>0</v>
      </c>
      <c r="AE91" s="85" t="s">
        <v>482</v>
      </c>
      <c r="AF91" s="79" t="b">
        <v>0</v>
      </c>
      <c r="AG91" s="79" t="s">
        <v>492</v>
      </c>
      <c r="AH91" s="79"/>
      <c r="AI91" s="85" t="s">
        <v>482</v>
      </c>
      <c r="AJ91" s="79" t="b">
        <v>0</v>
      </c>
      <c r="AK91" s="79">
        <v>2</v>
      </c>
      <c r="AL91" s="85" t="s">
        <v>427</v>
      </c>
      <c r="AM91" s="79" t="s">
        <v>497</v>
      </c>
      <c r="AN91" s="79" t="b">
        <v>0</v>
      </c>
      <c r="AO91" s="85" t="s">
        <v>427</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3</v>
      </c>
      <c r="BD91" s="48"/>
      <c r="BE91" s="49"/>
      <c r="BF91" s="48"/>
      <c r="BG91" s="49"/>
      <c r="BH91" s="48"/>
      <c r="BI91" s="49"/>
      <c r="BJ91" s="48"/>
      <c r="BK91" s="49"/>
      <c r="BL91" s="48"/>
    </row>
    <row r="92" spans="1:64" ht="15">
      <c r="A92" s="64" t="s">
        <v>236</v>
      </c>
      <c r="B92" s="64" t="s">
        <v>215</v>
      </c>
      <c r="C92" s="65" t="s">
        <v>1454</v>
      </c>
      <c r="D92" s="66">
        <v>3</v>
      </c>
      <c r="E92" s="67" t="s">
        <v>132</v>
      </c>
      <c r="F92" s="68">
        <v>35</v>
      </c>
      <c r="G92" s="65"/>
      <c r="H92" s="69"/>
      <c r="I92" s="70"/>
      <c r="J92" s="70"/>
      <c r="K92" s="34" t="s">
        <v>66</v>
      </c>
      <c r="L92" s="77">
        <v>92</v>
      </c>
      <c r="M92" s="77"/>
      <c r="N92" s="72"/>
      <c r="O92" s="79" t="s">
        <v>272</v>
      </c>
      <c r="P92" s="81">
        <v>43498.65582175926</v>
      </c>
      <c r="Q92" s="79" t="s">
        <v>297</v>
      </c>
      <c r="R92" s="83" t="s">
        <v>308</v>
      </c>
      <c r="S92" s="79" t="s">
        <v>320</v>
      </c>
      <c r="T92" s="79" t="s">
        <v>245</v>
      </c>
      <c r="U92" s="79"/>
      <c r="V92" s="83" t="s">
        <v>365</v>
      </c>
      <c r="W92" s="81">
        <v>43498.65582175926</v>
      </c>
      <c r="X92" s="83" t="s">
        <v>404</v>
      </c>
      <c r="Y92" s="79"/>
      <c r="Z92" s="79"/>
      <c r="AA92" s="85" t="s">
        <v>454</v>
      </c>
      <c r="AB92" s="79"/>
      <c r="AC92" s="79" t="b">
        <v>0</v>
      </c>
      <c r="AD92" s="79">
        <v>0</v>
      </c>
      <c r="AE92" s="85" t="s">
        <v>482</v>
      </c>
      <c r="AF92" s="79" t="b">
        <v>0</v>
      </c>
      <c r="AG92" s="79" t="s">
        <v>492</v>
      </c>
      <c r="AH92" s="79"/>
      <c r="AI92" s="85" t="s">
        <v>482</v>
      </c>
      <c r="AJ92" s="79" t="b">
        <v>0</v>
      </c>
      <c r="AK92" s="79">
        <v>2</v>
      </c>
      <c r="AL92" s="85" t="s">
        <v>427</v>
      </c>
      <c r="AM92" s="79" t="s">
        <v>502</v>
      </c>
      <c r="AN92" s="79" t="b">
        <v>0</v>
      </c>
      <c r="AO92" s="85" t="s">
        <v>427</v>
      </c>
      <c r="AP92" s="79" t="s">
        <v>176</v>
      </c>
      <c r="AQ92" s="79">
        <v>0</v>
      </c>
      <c r="AR92" s="79">
        <v>0</v>
      </c>
      <c r="AS92" s="79"/>
      <c r="AT92" s="79"/>
      <c r="AU92" s="79"/>
      <c r="AV92" s="79"/>
      <c r="AW92" s="79"/>
      <c r="AX92" s="79"/>
      <c r="AY92" s="79"/>
      <c r="AZ92" s="79"/>
      <c r="BA92">
        <v>1</v>
      </c>
      <c r="BB92" s="78" t="str">
        <f>REPLACE(INDEX(GroupVertices[Group],MATCH(Edges[[#This Row],[Vertex 1]],GroupVertices[Vertex],0)),1,1,"")</f>
        <v>5</v>
      </c>
      <c r="BC92" s="78" t="str">
        <f>REPLACE(INDEX(GroupVertices[Group],MATCH(Edges[[#This Row],[Vertex 2]],GroupVertices[Vertex],0)),1,1,"")</f>
        <v>3</v>
      </c>
      <c r="BD92" s="48"/>
      <c r="BE92" s="49"/>
      <c r="BF92" s="48"/>
      <c r="BG92" s="49"/>
      <c r="BH92" s="48"/>
      <c r="BI92" s="49"/>
      <c r="BJ92" s="48"/>
      <c r="BK92" s="49"/>
      <c r="BL92" s="48"/>
    </row>
    <row r="93" spans="1:64" ht="15">
      <c r="A93" s="64" t="s">
        <v>232</v>
      </c>
      <c r="B93" s="64" t="s">
        <v>265</v>
      </c>
      <c r="C93" s="65" t="s">
        <v>1455</v>
      </c>
      <c r="D93" s="66">
        <v>10</v>
      </c>
      <c r="E93" s="67" t="s">
        <v>136</v>
      </c>
      <c r="F93" s="68">
        <v>12</v>
      </c>
      <c r="G93" s="65"/>
      <c r="H93" s="69"/>
      <c r="I93" s="70"/>
      <c r="J93" s="70"/>
      <c r="K93" s="34" t="s">
        <v>65</v>
      </c>
      <c r="L93" s="77">
        <v>93</v>
      </c>
      <c r="M93" s="77"/>
      <c r="N93" s="72"/>
      <c r="O93" s="79" t="s">
        <v>273</v>
      </c>
      <c r="P93" s="81">
        <v>43515.65734953704</v>
      </c>
      <c r="Q93" s="79" t="s">
        <v>289</v>
      </c>
      <c r="R93" s="79"/>
      <c r="S93" s="79"/>
      <c r="T93" s="79" t="s">
        <v>331</v>
      </c>
      <c r="U93" s="79"/>
      <c r="V93" s="83" t="s">
        <v>361</v>
      </c>
      <c r="W93" s="81">
        <v>43515.65734953704</v>
      </c>
      <c r="X93" s="83" t="s">
        <v>395</v>
      </c>
      <c r="Y93" s="79"/>
      <c r="Z93" s="79"/>
      <c r="AA93" s="85" t="s">
        <v>445</v>
      </c>
      <c r="AB93" s="85" t="s">
        <v>477</v>
      </c>
      <c r="AC93" s="79" t="b">
        <v>0</v>
      </c>
      <c r="AD93" s="79">
        <v>0</v>
      </c>
      <c r="AE93" s="85" t="s">
        <v>486</v>
      </c>
      <c r="AF93" s="79" t="b">
        <v>0</v>
      </c>
      <c r="AG93" s="79" t="s">
        <v>492</v>
      </c>
      <c r="AH93" s="79"/>
      <c r="AI93" s="85" t="s">
        <v>482</v>
      </c>
      <c r="AJ93" s="79" t="b">
        <v>0</v>
      </c>
      <c r="AK93" s="79">
        <v>0</v>
      </c>
      <c r="AL93" s="85" t="s">
        <v>482</v>
      </c>
      <c r="AM93" s="79" t="s">
        <v>497</v>
      </c>
      <c r="AN93" s="79" t="b">
        <v>0</v>
      </c>
      <c r="AO93" s="85" t="s">
        <v>477</v>
      </c>
      <c r="AP93" s="79" t="s">
        <v>176</v>
      </c>
      <c r="AQ93" s="79">
        <v>0</v>
      </c>
      <c r="AR93" s="79">
        <v>0</v>
      </c>
      <c r="AS93" s="79"/>
      <c r="AT93" s="79"/>
      <c r="AU93" s="79"/>
      <c r="AV93" s="79"/>
      <c r="AW93" s="79"/>
      <c r="AX93" s="79"/>
      <c r="AY93" s="79"/>
      <c r="AZ93" s="79"/>
      <c r="BA93">
        <v>2</v>
      </c>
      <c r="BB93" s="78" t="str">
        <f>REPLACE(INDEX(GroupVertices[Group],MATCH(Edges[[#This Row],[Vertex 1]],GroupVertices[Vertex],0)),1,1,"")</f>
        <v>2</v>
      </c>
      <c r="BC93" s="78" t="str">
        <f>REPLACE(INDEX(GroupVertices[Group],MATCH(Edges[[#This Row],[Vertex 2]],GroupVertices[Vertex],0)),1,1,"")</f>
        <v>5</v>
      </c>
      <c r="BD93" s="48">
        <v>0</v>
      </c>
      <c r="BE93" s="49">
        <v>0</v>
      </c>
      <c r="BF93" s="48">
        <v>0</v>
      </c>
      <c r="BG93" s="49">
        <v>0</v>
      </c>
      <c r="BH93" s="48">
        <v>0</v>
      </c>
      <c r="BI93" s="49">
        <v>0</v>
      </c>
      <c r="BJ93" s="48">
        <v>16</v>
      </c>
      <c r="BK93" s="49">
        <v>100</v>
      </c>
      <c r="BL93" s="48">
        <v>16</v>
      </c>
    </row>
    <row r="94" spans="1:64" ht="15">
      <c r="A94" s="64" t="s">
        <v>232</v>
      </c>
      <c r="B94" s="64" t="s">
        <v>265</v>
      </c>
      <c r="C94" s="65" t="s">
        <v>1455</v>
      </c>
      <c r="D94" s="66">
        <v>10</v>
      </c>
      <c r="E94" s="67" t="s">
        <v>136</v>
      </c>
      <c r="F94" s="68">
        <v>12</v>
      </c>
      <c r="G94" s="65"/>
      <c r="H94" s="69"/>
      <c r="I94" s="70"/>
      <c r="J94" s="70"/>
      <c r="K94" s="34" t="s">
        <v>65</v>
      </c>
      <c r="L94" s="77">
        <v>94</v>
      </c>
      <c r="M94" s="77"/>
      <c r="N94" s="72"/>
      <c r="O94" s="79" t="s">
        <v>273</v>
      </c>
      <c r="P94" s="81">
        <v>43515.66409722222</v>
      </c>
      <c r="Q94" s="79" t="s">
        <v>290</v>
      </c>
      <c r="R94" s="79"/>
      <c r="S94" s="79"/>
      <c r="T94" s="79" t="s">
        <v>332</v>
      </c>
      <c r="U94" s="83" t="s">
        <v>340</v>
      </c>
      <c r="V94" s="83" t="s">
        <v>340</v>
      </c>
      <c r="W94" s="81">
        <v>43515.66409722222</v>
      </c>
      <c r="X94" s="83" t="s">
        <v>396</v>
      </c>
      <c r="Y94" s="79"/>
      <c r="Z94" s="79"/>
      <c r="AA94" s="85" t="s">
        <v>446</v>
      </c>
      <c r="AB94" s="85" t="s">
        <v>478</v>
      </c>
      <c r="AC94" s="79" t="b">
        <v>0</v>
      </c>
      <c r="AD94" s="79">
        <v>1</v>
      </c>
      <c r="AE94" s="85" t="s">
        <v>486</v>
      </c>
      <c r="AF94" s="79" t="b">
        <v>0</v>
      </c>
      <c r="AG94" s="79" t="s">
        <v>492</v>
      </c>
      <c r="AH94" s="79"/>
      <c r="AI94" s="85" t="s">
        <v>482</v>
      </c>
      <c r="AJ94" s="79" t="b">
        <v>0</v>
      </c>
      <c r="AK94" s="79">
        <v>0</v>
      </c>
      <c r="AL94" s="85" t="s">
        <v>482</v>
      </c>
      <c r="AM94" s="79" t="s">
        <v>497</v>
      </c>
      <c r="AN94" s="79" t="b">
        <v>0</v>
      </c>
      <c r="AO94" s="85" t="s">
        <v>478</v>
      </c>
      <c r="AP94" s="79" t="s">
        <v>176</v>
      </c>
      <c r="AQ94" s="79">
        <v>0</v>
      </c>
      <c r="AR94" s="79">
        <v>0</v>
      </c>
      <c r="AS94" s="79"/>
      <c r="AT94" s="79"/>
      <c r="AU94" s="79"/>
      <c r="AV94" s="79"/>
      <c r="AW94" s="79"/>
      <c r="AX94" s="79"/>
      <c r="AY94" s="79"/>
      <c r="AZ94" s="79"/>
      <c r="BA94">
        <v>2</v>
      </c>
      <c r="BB94" s="78" t="str">
        <f>REPLACE(INDEX(GroupVertices[Group],MATCH(Edges[[#This Row],[Vertex 1]],GroupVertices[Vertex],0)),1,1,"")</f>
        <v>2</v>
      </c>
      <c r="BC94" s="78" t="str">
        <f>REPLACE(INDEX(GroupVertices[Group],MATCH(Edges[[#This Row],[Vertex 2]],GroupVertices[Vertex],0)),1,1,"")</f>
        <v>5</v>
      </c>
      <c r="BD94" s="48">
        <v>0</v>
      </c>
      <c r="BE94" s="49">
        <v>0</v>
      </c>
      <c r="BF94" s="48">
        <v>0</v>
      </c>
      <c r="BG94" s="49">
        <v>0</v>
      </c>
      <c r="BH94" s="48">
        <v>0</v>
      </c>
      <c r="BI94" s="49">
        <v>0</v>
      </c>
      <c r="BJ94" s="48">
        <v>15</v>
      </c>
      <c r="BK94" s="49">
        <v>100</v>
      </c>
      <c r="BL94" s="48">
        <v>15</v>
      </c>
    </row>
    <row r="95" spans="1:64" ht="15">
      <c r="A95" s="64" t="s">
        <v>236</v>
      </c>
      <c r="B95" s="64" t="s">
        <v>265</v>
      </c>
      <c r="C95" s="65" t="s">
        <v>1454</v>
      </c>
      <c r="D95" s="66">
        <v>3</v>
      </c>
      <c r="E95" s="67" t="s">
        <v>132</v>
      </c>
      <c r="F95" s="68">
        <v>35</v>
      </c>
      <c r="G95" s="65"/>
      <c r="H95" s="69"/>
      <c r="I95" s="70"/>
      <c r="J95" s="70"/>
      <c r="K95" s="34" t="s">
        <v>65</v>
      </c>
      <c r="L95" s="77">
        <v>95</v>
      </c>
      <c r="M95" s="77"/>
      <c r="N95" s="72"/>
      <c r="O95" s="79" t="s">
        <v>272</v>
      </c>
      <c r="P95" s="81">
        <v>43512.65038194445</v>
      </c>
      <c r="Q95" s="79" t="s">
        <v>298</v>
      </c>
      <c r="R95" s="83" t="s">
        <v>311</v>
      </c>
      <c r="S95" s="79" t="s">
        <v>320</v>
      </c>
      <c r="T95" s="79" t="s">
        <v>334</v>
      </c>
      <c r="U95" s="79"/>
      <c r="V95" s="83" t="s">
        <v>365</v>
      </c>
      <c r="W95" s="81">
        <v>43512.65038194445</v>
      </c>
      <c r="X95" s="83" t="s">
        <v>405</v>
      </c>
      <c r="Y95" s="79"/>
      <c r="Z95" s="79"/>
      <c r="AA95" s="85" t="s">
        <v>455</v>
      </c>
      <c r="AB95" s="79"/>
      <c r="AC95" s="79" t="b">
        <v>0</v>
      </c>
      <c r="AD95" s="79">
        <v>10</v>
      </c>
      <c r="AE95" s="85" t="s">
        <v>482</v>
      </c>
      <c r="AF95" s="79" t="b">
        <v>0</v>
      </c>
      <c r="AG95" s="79" t="s">
        <v>492</v>
      </c>
      <c r="AH95" s="79"/>
      <c r="AI95" s="85" t="s">
        <v>482</v>
      </c>
      <c r="AJ95" s="79" t="b">
        <v>0</v>
      </c>
      <c r="AK95" s="79">
        <v>2</v>
      </c>
      <c r="AL95" s="85" t="s">
        <v>482</v>
      </c>
      <c r="AM95" s="79" t="s">
        <v>502</v>
      </c>
      <c r="AN95" s="79" t="b">
        <v>0</v>
      </c>
      <c r="AO95" s="85" t="s">
        <v>455</v>
      </c>
      <c r="AP95" s="79" t="s">
        <v>176</v>
      </c>
      <c r="AQ95" s="79">
        <v>0</v>
      </c>
      <c r="AR95" s="79">
        <v>0</v>
      </c>
      <c r="AS95" s="79"/>
      <c r="AT95" s="79"/>
      <c r="AU95" s="79"/>
      <c r="AV95" s="79"/>
      <c r="AW95" s="79"/>
      <c r="AX95" s="79"/>
      <c r="AY95" s="79"/>
      <c r="AZ95" s="79"/>
      <c r="BA95">
        <v>1</v>
      </c>
      <c r="BB95" s="78" t="str">
        <f>REPLACE(INDEX(GroupVertices[Group],MATCH(Edges[[#This Row],[Vertex 1]],GroupVertices[Vertex],0)),1,1,"")</f>
        <v>5</v>
      </c>
      <c r="BC95" s="78" t="str">
        <f>REPLACE(INDEX(GroupVertices[Group],MATCH(Edges[[#This Row],[Vertex 2]],GroupVertices[Vertex],0)),1,1,"")</f>
        <v>5</v>
      </c>
      <c r="BD95" s="48"/>
      <c r="BE95" s="49"/>
      <c r="BF95" s="48"/>
      <c r="BG95" s="49"/>
      <c r="BH95" s="48"/>
      <c r="BI95" s="49"/>
      <c r="BJ95" s="48"/>
      <c r="BK95" s="49"/>
      <c r="BL95" s="48"/>
    </row>
    <row r="96" spans="1:64" ht="15">
      <c r="A96" s="64" t="s">
        <v>236</v>
      </c>
      <c r="B96" s="64" t="s">
        <v>266</v>
      </c>
      <c r="C96" s="65" t="s">
        <v>1454</v>
      </c>
      <c r="D96" s="66">
        <v>3</v>
      </c>
      <c r="E96" s="67" t="s">
        <v>132</v>
      </c>
      <c r="F96" s="68">
        <v>35</v>
      </c>
      <c r="G96" s="65"/>
      <c r="H96" s="69"/>
      <c r="I96" s="70"/>
      <c r="J96" s="70"/>
      <c r="K96" s="34" t="s">
        <v>65</v>
      </c>
      <c r="L96" s="77">
        <v>96</v>
      </c>
      <c r="M96" s="77"/>
      <c r="N96" s="72"/>
      <c r="O96" s="79" t="s">
        <v>272</v>
      </c>
      <c r="P96" s="81">
        <v>43512.65038194445</v>
      </c>
      <c r="Q96" s="79" t="s">
        <v>298</v>
      </c>
      <c r="R96" s="83" t="s">
        <v>311</v>
      </c>
      <c r="S96" s="79" t="s">
        <v>320</v>
      </c>
      <c r="T96" s="79" t="s">
        <v>334</v>
      </c>
      <c r="U96" s="79"/>
      <c r="V96" s="83" t="s">
        <v>365</v>
      </c>
      <c r="W96" s="81">
        <v>43512.65038194445</v>
      </c>
      <c r="X96" s="83" t="s">
        <v>405</v>
      </c>
      <c r="Y96" s="79"/>
      <c r="Z96" s="79"/>
      <c r="AA96" s="85" t="s">
        <v>455</v>
      </c>
      <c r="AB96" s="79"/>
      <c r="AC96" s="79" t="b">
        <v>0</v>
      </c>
      <c r="AD96" s="79">
        <v>10</v>
      </c>
      <c r="AE96" s="85" t="s">
        <v>482</v>
      </c>
      <c r="AF96" s="79" t="b">
        <v>0</v>
      </c>
      <c r="AG96" s="79" t="s">
        <v>492</v>
      </c>
      <c r="AH96" s="79"/>
      <c r="AI96" s="85" t="s">
        <v>482</v>
      </c>
      <c r="AJ96" s="79" t="b">
        <v>0</v>
      </c>
      <c r="AK96" s="79">
        <v>2</v>
      </c>
      <c r="AL96" s="85" t="s">
        <v>482</v>
      </c>
      <c r="AM96" s="79" t="s">
        <v>502</v>
      </c>
      <c r="AN96" s="79" t="b">
        <v>0</v>
      </c>
      <c r="AO96" s="85" t="s">
        <v>455</v>
      </c>
      <c r="AP96" s="79" t="s">
        <v>176</v>
      </c>
      <c r="AQ96" s="79">
        <v>0</v>
      </c>
      <c r="AR96" s="79">
        <v>0</v>
      </c>
      <c r="AS96" s="79"/>
      <c r="AT96" s="79"/>
      <c r="AU96" s="79"/>
      <c r="AV96" s="79"/>
      <c r="AW96" s="79"/>
      <c r="AX96" s="79"/>
      <c r="AY96" s="79"/>
      <c r="AZ96" s="79"/>
      <c r="BA96">
        <v>1</v>
      </c>
      <c r="BB96" s="78" t="str">
        <f>REPLACE(INDEX(GroupVertices[Group],MATCH(Edges[[#This Row],[Vertex 1]],GroupVertices[Vertex],0)),1,1,"")</f>
        <v>5</v>
      </c>
      <c r="BC96" s="78" t="str">
        <f>REPLACE(INDEX(GroupVertices[Group],MATCH(Edges[[#This Row],[Vertex 2]],GroupVertices[Vertex],0)),1,1,"")</f>
        <v>5</v>
      </c>
      <c r="BD96" s="48">
        <v>1</v>
      </c>
      <c r="BE96" s="49">
        <v>4.3478260869565215</v>
      </c>
      <c r="BF96" s="48">
        <v>0</v>
      </c>
      <c r="BG96" s="49">
        <v>0</v>
      </c>
      <c r="BH96" s="48">
        <v>0</v>
      </c>
      <c r="BI96" s="49">
        <v>0</v>
      </c>
      <c r="BJ96" s="48">
        <v>22</v>
      </c>
      <c r="BK96" s="49">
        <v>95.65217391304348</v>
      </c>
      <c r="BL96" s="48">
        <v>23</v>
      </c>
    </row>
    <row r="97" spans="1:64" ht="15">
      <c r="A97" s="64" t="s">
        <v>217</v>
      </c>
      <c r="B97" s="64" t="s">
        <v>249</v>
      </c>
      <c r="C97" s="65" t="s">
        <v>1454</v>
      </c>
      <c r="D97" s="66">
        <v>3</v>
      </c>
      <c r="E97" s="67" t="s">
        <v>132</v>
      </c>
      <c r="F97" s="68">
        <v>35</v>
      </c>
      <c r="G97" s="65"/>
      <c r="H97" s="69"/>
      <c r="I97" s="70"/>
      <c r="J97" s="70"/>
      <c r="K97" s="34" t="s">
        <v>65</v>
      </c>
      <c r="L97" s="77">
        <v>97</v>
      </c>
      <c r="M97" s="77"/>
      <c r="N97" s="72"/>
      <c r="O97" s="79" t="s">
        <v>272</v>
      </c>
      <c r="P97" s="81">
        <v>43512.567719907405</v>
      </c>
      <c r="Q97" s="79" t="s">
        <v>277</v>
      </c>
      <c r="R97" s="83" t="s">
        <v>309</v>
      </c>
      <c r="S97" s="79" t="s">
        <v>320</v>
      </c>
      <c r="T97" s="79" t="s">
        <v>324</v>
      </c>
      <c r="U97" s="79"/>
      <c r="V97" s="83" t="s">
        <v>347</v>
      </c>
      <c r="W97" s="81">
        <v>43512.567719907405</v>
      </c>
      <c r="X97" s="83" t="s">
        <v>379</v>
      </c>
      <c r="Y97" s="79"/>
      <c r="Z97" s="79"/>
      <c r="AA97" s="85" t="s">
        <v>429</v>
      </c>
      <c r="AB97" s="79"/>
      <c r="AC97" s="79" t="b">
        <v>0</v>
      </c>
      <c r="AD97" s="79">
        <v>3</v>
      </c>
      <c r="AE97" s="85" t="s">
        <v>482</v>
      </c>
      <c r="AF97" s="79" t="b">
        <v>0</v>
      </c>
      <c r="AG97" s="79" t="s">
        <v>492</v>
      </c>
      <c r="AH97" s="79"/>
      <c r="AI97" s="85" t="s">
        <v>482</v>
      </c>
      <c r="AJ97" s="79" t="b">
        <v>0</v>
      </c>
      <c r="AK97" s="79">
        <v>3</v>
      </c>
      <c r="AL97" s="85" t="s">
        <v>482</v>
      </c>
      <c r="AM97" s="79" t="s">
        <v>498</v>
      </c>
      <c r="AN97" s="79" t="b">
        <v>0</v>
      </c>
      <c r="AO97" s="85" t="s">
        <v>429</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219</v>
      </c>
      <c r="B98" s="64" t="s">
        <v>249</v>
      </c>
      <c r="C98" s="65" t="s">
        <v>1455</v>
      </c>
      <c r="D98" s="66">
        <v>10</v>
      </c>
      <c r="E98" s="67" t="s">
        <v>136</v>
      </c>
      <c r="F98" s="68">
        <v>12</v>
      </c>
      <c r="G98" s="65"/>
      <c r="H98" s="69"/>
      <c r="I98" s="70"/>
      <c r="J98" s="70"/>
      <c r="K98" s="34" t="s">
        <v>65</v>
      </c>
      <c r="L98" s="77">
        <v>98</v>
      </c>
      <c r="M98" s="77"/>
      <c r="N98" s="72"/>
      <c r="O98" s="79" t="s">
        <v>272</v>
      </c>
      <c r="P98" s="81">
        <v>43498.60658564815</v>
      </c>
      <c r="Q98" s="79" t="s">
        <v>297</v>
      </c>
      <c r="R98" s="83" t="s">
        <v>308</v>
      </c>
      <c r="S98" s="79" t="s">
        <v>320</v>
      </c>
      <c r="T98" s="79" t="s">
        <v>245</v>
      </c>
      <c r="U98" s="79"/>
      <c r="V98" s="83" t="s">
        <v>349</v>
      </c>
      <c r="W98" s="81">
        <v>43498.60658564815</v>
      </c>
      <c r="X98" s="83" t="s">
        <v>403</v>
      </c>
      <c r="Y98" s="79"/>
      <c r="Z98" s="79"/>
      <c r="AA98" s="85" t="s">
        <v>453</v>
      </c>
      <c r="AB98" s="79"/>
      <c r="AC98" s="79" t="b">
        <v>0</v>
      </c>
      <c r="AD98" s="79">
        <v>0</v>
      </c>
      <c r="AE98" s="85" t="s">
        <v>482</v>
      </c>
      <c r="AF98" s="79" t="b">
        <v>0</v>
      </c>
      <c r="AG98" s="79" t="s">
        <v>492</v>
      </c>
      <c r="AH98" s="79"/>
      <c r="AI98" s="85" t="s">
        <v>482</v>
      </c>
      <c r="AJ98" s="79" t="b">
        <v>0</v>
      </c>
      <c r="AK98" s="79">
        <v>2</v>
      </c>
      <c r="AL98" s="85" t="s">
        <v>427</v>
      </c>
      <c r="AM98" s="79" t="s">
        <v>497</v>
      </c>
      <c r="AN98" s="79" t="b">
        <v>0</v>
      </c>
      <c r="AO98" s="85" t="s">
        <v>427</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3</v>
      </c>
      <c r="BD98" s="48">
        <v>0</v>
      </c>
      <c r="BE98" s="49">
        <v>0</v>
      </c>
      <c r="BF98" s="48">
        <v>0</v>
      </c>
      <c r="BG98" s="49">
        <v>0</v>
      </c>
      <c r="BH98" s="48">
        <v>0</v>
      </c>
      <c r="BI98" s="49">
        <v>0</v>
      </c>
      <c r="BJ98" s="48">
        <v>12</v>
      </c>
      <c r="BK98" s="49">
        <v>100</v>
      </c>
      <c r="BL98" s="48">
        <v>12</v>
      </c>
    </row>
    <row r="99" spans="1:64" ht="15">
      <c r="A99" s="64" t="s">
        <v>219</v>
      </c>
      <c r="B99" s="64" t="s">
        <v>249</v>
      </c>
      <c r="C99" s="65" t="s">
        <v>1455</v>
      </c>
      <c r="D99" s="66">
        <v>10</v>
      </c>
      <c r="E99" s="67" t="s">
        <v>136</v>
      </c>
      <c r="F99" s="68">
        <v>12</v>
      </c>
      <c r="G99" s="65"/>
      <c r="H99" s="69"/>
      <c r="I99" s="70"/>
      <c r="J99" s="70"/>
      <c r="K99" s="34" t="s">
        <v>65</v>
      </c>
      <c r="L99" s="77">
        <v>99</v>
      </c>
      <c r="M99" s="77"/>
      <c r="N99" s="72"/>
      <c r="O99" s="79" t="s">
        <v>272</v>
      </c>
      <c r="P99" s="81">
        <v>43512.584861111114</v>
      </c>
      <c r="Q99" s="79" t="s">
        <v>278</v>
      </c>
      <c r="R99" s="83" t="s">
        <v>309</v>
      </c>
      <c r="S99" s="79" t="s">
        <v>320</v>
      </c>
      <c r="T99" s="79" t="s">
        <v>245</v>
      </c>
      <c r="U99" s="79"/>
      <c r="V99" s="83" t="s">
        <v>349</v>
      </c>
      <c r="W99" s="81">
        <v>43512.584861111114</v>
      </c>
      <c r="X99" s="83" t="s">
        <v>406</v>
      </c>
      <c r="Y99" s="79"/>
      <c r="Z99" s="79"/>
      <c r="AA99" s="85" t="s">
        <v>456</v>
      </c>
      <c r="AB99" s="79"/>
      <c r="AC99" s="79" t="b">
        <v>0</v>
      </c>
      <c r="AD99" s="79">
        <v>0</v>
      </c>
      <c r="AE99" s="85" t="s">
        <v>482</v>
      </c>
      <c r="AF99" s="79" t="b">
        <v>0</v>
      </c>
      <c r="AG99" s="79" t="s">
        <v>492</v>
      </c>
      <c r="AH99" s="79"/>
      <c r="AI99" s="85" t="s">
        <v>482</v>
      </c>
      <c r="AJ99" s="79" t="b">
        <v>0</v>
      </c>
      <c r="AK99" s="79">
        <v>3</v>
      </c>
      <c r="AL99" s="85" t="s">
        <v>429</v>
      </c>
      <c r="AM99" s="79" t="s">
        <v>499</v>
      </c>
      <c r="AN99" s="79" t="b">
        <v>0</v>
      </c>
      <c r="AO99" s="85" t="s">
        <v>429</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3</v>
      </c>
      <c r="BD99" s="48"/>
      <c r="BE99" s="49"/>
      <c r="BF99" s="48"/>
      <c r="BG99" s="49"/>
      <c r="BH99" s="48"/>
      <c r="BI99" s="49"/>
      <c r="BJ99" s="48"/>
      <c r="BK99" s="49"/>
      <c r="BL99" s="48"/>
    </row>
    <row r="100" spans="1:64" ht="15">
      <c r="A100" s="64" t="s">
        <v>236</v>
      </c>
      <c r="B100" s="64" t="s">
        <v>249</v>
      </c>
      <c r="C100" s="65" t="s">
        <v>1455</v>
      </c>
      <c r="D100" s="66">
        <v>10</v>
      </c>
      <c r="E100" s="67" t="s">
        <v>136</v>
      </c>
      <c r="F100" s="68">
        <v>12</v>
      </c>
      <c r="G100" s="65"/>
      <c r="H100" s="69"/>
      <c r="I100" s="70"/>
      <c r="J100" s="70"/>
      <c r="K100" s="34" t="s">
        <v>65</v>
      </c>
      <c r="L100" s="77">
        <v>100</v>
      </c>
      <c r="M100" s="77"/>
      <c r="N100" s="72"/>
      <c r="O100" s="79" t="s">
        <v>272</v>
      </c>
      <c r="P100" s="81">
        <v>43498.65582175926</v>
      </c>
      <c r="Q100" s="79" t="s">
        <v>297</v>
      </c>
      <c r="R100" s="83" t="s">
        <v>308</v>
      </c>
      <c r="S100" s="79" t="s">
        <v>320</v>
      </c>
      <c r="T100" s="79" t="s">
        <v>245</v>
      </c>
      <c r="U100" s="79"/>
      <c r="V100" s="83" t="s">
        <v>365</v>
      </c>
      <c r="W100" s="81">
        <v>43498.65582175926</v>
      </c>
      <c r="X100" s="83" t="s">
        <v>404</v>
      </c>
      <c r="Y100" s="79"/>
      <c r="Z100" s="79"/>
      <c r="AA100" s="85" t="s">
        <v>454</v>
      </c>
      <c r="AB100" s="79"/>
      <c r="AC100" s="79" t="b">
        <v>0</v>
      </c>
      <c r="AD100" s="79">
        <v>0</v>
      </c>
      <c r="AE100" s="85" t="s">
        <v>482</v>
      </c>
      <c r="AF100" s="79" t="b">
        <v>0</v>
      </c>
      <c r="AG100" s="79" t="s">
        <v>492</v>
      </c>
      <c r="AH100" s="79"/>
      <c r="AI100" s="85" t="s">
        <v>482</v>
      </c>
      <c r="AJ100" s="79" t="b">
        <v>0</v>
      </c>
      <c r="AK100" s="79">
        <v>2</v>
      </c>
      <c r="AL100" s="85" t="s">
        <v>427</v>
      </c>
      <c r="AM100" s="79" t="s">
        <v>502</v>
      </c>
      <c r="AN100" s="79" t="b">
        <v>0</v>
      </c>
      <c r="AO100" s="85" t="s">
        <v>427</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5</v>
      </c>
      <c r="BC100" s="78" t="str">
        <f>REPLACE(INDEX(GroupVertices[Group],MATCH(Edges[[#This Row],[Vertex 2]],GroupVertices[Vertex],0)),1,1,"")</f>
        <v>3</v>
      </c>
      <c r="BD100" s="48">
        <v>0</v>
      </c>
      <c r="BE100" s="49">
        <v>0</v>
      </c>
      <c r="BF100" s="48">
        <v>0</v>
      </c>
      <c r="BG100" s="49">
        <v>0</v>
      </c>
      <c r="BH100" s="48">
        <v>0</v>
      </c>
      <c r="BI100" s="49">
        <v>0</v>
      </c>
      <c r="BJ100" s="48">
        <v>12</v>
      </c>
      <c r="BK100" s="49">
        <v>100</v>
      </c>
      <c r="BL100" s="48">
        <v>12</v>
      </c>
    </row>
    <row r="101" spans="1:64" ht="15">
      <c r="A101" s="64" t="s">
        <v>236</v>
      </c>
      <c r="B101" s="64" t="s">
        <v>249</v>
      </c>
      <c r="C101" s="65" t="s">
        <v>1455</v>
      </c>
      <c r="D101" s="66">
        <v>10</v>
      </c>
      <c r="E101" s="67" t="s">
        <v>136</v>
      </c>
      <c r="F101" s="68">
        <v>12</v>
      </c>
      <c r="G101" s="65"/>
      <c r="H101" s="69"/>
      <c r="I101" s="70"/>
      <c r="J101" s="70"/>
      <c r="K101" s="34" t="s">
        <v>65</v>
      </c>
      <c r="L101" s="77">
        <v>101</v>
      </c>
      <c r="M101" s="77"/>
      <c r="N101" s="72"/>
      <c r="O101" s="79" t="s">
        <v>272</v>
      </c>
      <c r="P101" s="81">
        <v>43512.65060185185</v>
      </c>
      <c r="Q101" s="79" t="s">
        <v>278</v>
      </c>
      <c r="R101" s="83" t="s">
        <v>309</v>
      </c>
      <c r="S101" s="79" t="s">
        <v>320</v>
      </c>
      <c r="T101" s="79" t="s">
        <v>245</v>
      </c>
      <c r="U101" s="79"/>
      <c r="V101" s="83" t="s">
        <v>365</v>
      </c>
      <c r="W101" s="81">
        <v>43512.65060185185</v>
      </c>
      <c r="X101" s="83" t="s">
        <v>407</v>
      </c>
      <c r="Y101" s="79"/>
      <c r="Z101" s="79"/>
      <c r="AA101" s="85" t="s">
        <v>457</v>
      </c>
      <c r="AB101" s="79"/>
      <c r="AC101" s="79" t="b">
        <v>0</v>
      </c>
      <c r="AD101" s="79">
        <v>0</v>
      </c>
      <c r="AE101" s="85" t="s">
        <v>482</v>
      </c>
      <c r="AF101" s="79" t="b">
        <v>0</v>
      </c>
      <c r="AG101" s="79" t="s">
        <v>492</v>
      </c>
      <c r="AH101" s="79"/>
      <c r="AI101" s="85" t="s">
        <v>482</v>
      </c>
      <c r="AJ101" s="79" t="b">
        <v>0</v>
      </c>
      <c r="AK101" s="79">
        <v>3</v>
      </c>
      <c r="AL101" s="85" t="s">
        <v>429</v>
      </c>
      <c r="AM101" s="79" t="s">
        <v>502</v>
      </c>
      <c r="AN101" s="79" t="b">
        <v>0</v>
      </c>
      <c r="AO101" s="85" t="s">
        <v>429</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5</v>
      </c>
      <c r="BC101" s="78" t="str">
        <f>REPLACE(INDEX(GroupVertices[Group],MATCH(Edges[[#This Row],[Vertex 2]],GroupVertices[Vertex],0)),1,1,"")</f>
        <v>3</v>
      </c>
      <c r="BD101" s="48"/>
      <c r="BE101" s="49"/>
      <c r="BF101" s="48"/>
      <c r="BG101" s="49"/>
      <c r="BH101" s="48"/>
      <c r="BI101" s="49"/>
      <c r="BJ101" s="48"/>
      <c r="BK101" s="49"/>
      <c r="BL101" s="48"/>
    </row>
    <row r="102" spans="1:64" ht="15">
      <c r="A102" s="64" t="s">
        <v>214</v>
      </c>
      <c r="B102" s="64" t="s">
        <v>250</v>
      </c>
      <c r="C102" s="65" t="s">
        <v>1454</v>
      </c>
      <c r="D102" s="66">
        <v>3</v>
      </c>
      <c r="E102" s="67" t="s">
        <v>132</v>
      </c>
      <c r="F102" s="68">
        <v>35</v>
      </c>
      <c r="G102" s="65"/>
      <c r="H102" s="69"/>
      <c r="I102" s="70"/>
      <c r="J102" s="70"/>
      <c r="K102" s="34" t="s">
        <v>65</v>
      </c>
      <c r="L102" s="77">
        <v>102</v>
      </c>
      <c r="M102" s="77"/>
      <c r="N102" s="72"/>
      <c r="O102" s="79" t="s">
        <v>272</v>
      </c>
      <c r="P102" s="81">
        <v>43491.554814814815</v>
      </c>
      <c r="Q102" s="79" t="s">
        <v>275</v>
      </c>
      <c r="R102" s="83" t="s">
        <v>307</v>
      </c>
      <c r="S102" s="79" t="s">
        <v>320</v>
      </c>
      <c r="T102" s="79" t="s">
        <v>322</v>
      </c>
      <c r="U102" s="79"/>
      <c r="V102" s="83" t="s">
        <v>344</v>
      </c>
      <c r="W102" s="81">
        <v>43491.554814814815</v>
      </c>
      <c r="X102" s="83" t="s">
        <v>376</v>
      </c>
      <c r="Y102" s="79"/>
      <c r="Z102" s="79"/>
      <c r="AA102" s="85" t="s">
        <v>426</v>
      </c>
      <c r="AB102" s="79"/>
      <c r="AC102" s="79" t="b">
        <v>0</v>
      </c>
      <c r="AD102" s="79">
        <v>6</v>
      </c>
      <c r="AE102" s="85" t="s">
        <v>482</v>
      </c>
      <c r="AF102" s="79" t="b">
        <v>0</v>
      </c>
      <c r="AG102" s="79" t="s">
        <v>492</v>
      </c>
      <c r="AH102" s="79"/>
      <c r="AI102" s="85" t="s">
        <v>482</v>
      </c>
      <c r="AJ102" s="79" t="b">
        <v>0</v>
      </c>
      <c r="AK102" s="79">
        <v>6</v>
      </c>
      <c r="AL102" s="85" t="s">
        <v>482</v>
      </c>
      <c r="AM102" s="79" t="s">
        <v>498</v>
      </c>
      <c r="AN102" s="79" t="b">
        <v>0</v>
      </c>
      <c r="AO102" s="85" t="s">
        <v>426</v>
      </c>
      <c r="AP102" s="79" t="s">
        <v>506</v>
      </c>
      <c r="AQ102" s="79">
        <v>0</v>
      </c>
      <c r="AR102" s="79">
        <v>0</v>
      </c>
      <c r="AS102" s="79" t="s">
        <v>507</v>
      </c>
      <c r="AT102" s="79" t="s">
        <v>511</v>
      </c>
      <c r="AU102" s="79" t="s">
        <v>513</v>
      </c>
      <c r="AV102" s="79" t="s">
        <v>515</v>
      </c>
      <c r="AW102" s="79" t="s">
        <v>519</v>
      </c>
      <c r="AX102" s="79" t="s">
        <v>523</v>
      </c>
      <c r="AY102" s="79" t="s">
        <v>527</v>
      </c>
      <c r="AZ102" s="83" t="s">
        <v>528</v>
      </c>
      <c r="BA102">
        <v>1</v>
      </c>
      <c r="BB102" s="78" t="str">
        <f>REPLACE(INDEX(GroupVertices[Group],MATCH(Edges[[#This Row],[Vertex 1]],GroupVertices[Vertex],0)),1,1,"")</f>
        <v>4</v>
      </c>
      <c r="BC102" s="78" t="str">
        <f>REPLACE(INDEX(GroupVertices[Group],MATCH(Edges[[#This Row],[Vertex 2]],GroupVertices[Vertex],0)),1,1,"")</f>
        <v>3</v>
      </c>
      <c r="BD102" s="48"/>
      <c r="BE102" s="49"/>
      <c r="BF102" s="48"/>
      <c r="BG102" s="49"/>
      <c r="BH102" s="48"/>
      <c r="BI102" s="49"/>
      <c r="BJ102" s="48"/>
      <c r="BK102" s="49"/>
      <c r="BL102" s="48"/>
    </row>
    <row r="103" spans="1:64" ht="15">
      <c r="A103" s="64" t="s">
        <v>217</v>
      </c>
      <c r="B103" s="64" t="s">
        <v>250</v>
      </c>
      <c r="C103" s="65" t="s">
        <v>1454</v>
      </c>
      <c r="D103" s="66">
        <v>3</v>
      </c>
      <c r="E103" s="67" t="s">
        <v>132</v>
      </c>
      <c r="F103" s="68">
        <v>35</v>
      </c>
      <c r="G103" s="65"/>
      <c r="H103" s="69"/>
      <c r="I103" s="70"/>
      <c r="J103" s="70"/>
      <c r="K103" s="34" t="s">
        <v>65</v>
      </c>
      <c r="L103" s="77">
        <v>103</v>
      </c>
      <c r="M103" s="77"/>
      <c r="N103" s="72"/>
      <c r="O103" s="79" t="s">
        <v>272</v>
      </c>
      <c r="P103" s="81">
        <v>43512.567719907405</v>
      </c>
      <c r="Q103" s="79" t="s">
        <v>277</v>
      </c>
      <c r="R103" s="83" t="s">
        <v>309</v>
      </c>
      <c r="S103" s="79" t="s">
        <v>320</v>
      </c>
      <c r="T103" s="79" t="s">
        <v>324</v>
      </c>
      <c r="U103" s="79"/>
      <c r="V103" s="83" t="s">
        <v>347</v>
      </c>
      <c r="W103" s="81">
        <v>43512.567719907405</v>
      </c>
      <c r="X103" s="83" t="s">
        <v>379</v>
      </c>
      <c r="Y103" s="79"/>
      <c r="Z103" s="79"/>
      <c r="AA103" s="85" t="s">
        <v>429</v>
      </c>
      <c r="AB103" s="79"/>
      <c r="AC103" s="79" t="b">
        <v>0</v>
      </c>
      <c r="AD103" s="79">
        <v>3</v>
      </c>
      <c r="AE103" s="85" t="s">
        <v>482</v>
      </c>
      <c r="AF103" s="79" t="b">
        <v>0</v>
      </c>
      <c r="AG103" s="79" t="s">
        <v>492</v>
      </c>
      <c r="AH103" s="79"/>
      <c r="AI103" s="85" t="s">
        <v>482</v>
      </c>
      <c r="AJ103" s="79" t="b">
        <v>0</v>
      </c>
      <c r="AK103" s="79">
        <v>3</v>
      </c>
      <c r="AL103" s="85" t="s">
        <v>482</v>
      </c>
      <c r="AM103" s="79" t="s">
        <v>498</v>
      </c>
      <c r="AN103" s="79" t="b">
        <v>0</v>
      </c>
      <c r="AO103" s="85" t="s">
        <v>429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v>1</v>
      </c>
      <c r="BE103" s="49">
        <v>4</v>
      </c>
      <c r="BF103" s="48">
        <v>0</v>
      </c>
      <c r="BG103" s="49">
        <v>0</v>
      </c>
      <c r="BH103" s="48">
        <v>0</v>
      </c>
      <c r="BI103" s="49">
        <v>0</v>
      </c>
      <c r="BJ103" s="48">
        <v>24</v>
      </c>
      <c r="BK103" s="49">
        <v>96</v>
      </c>
      <c r="BL103" s="48">
        <v>25</v>
      </c>
    </row>
    <row r="104" spans="1:64" ht="15">
      <c r="A104" s="64" t="s">
        <v>219</v>
      </c>
      <c r="B104" s="64" t="s">
        <v>250</v>
      </c>
      <c r="C104" s="65" t="s">
        <v>1454</v>
      </c>
      <c r="D104" s="66">
        <v>3</v>
      </c>
      <c r="E104" s="67" t="s">
        <v>132</v>
      </c>
      <c r="F104" s="68">
        <v>35</v>
      </c>
      <c r="G104" s="65"/>
      <c r="H104" s="69"/>
      <c r="I104" s="70"/>
      <c r="J104" s="70"/>
      <c r="K104" s="34" t="s">
        <v>65</v>
      </c>
      <c r="L104" s="77">
        <v>104</v>
      </c>
      <c r="M104" s="77"/>
      <c r="N104" s="72"/>
      <c r="O104" s="79" t="s">
        <v>272</v>
      </c>
      <c r="P104" s="81">
        <v>43512.584861111114</v>
      </c>
      <c r="Q104" s="79" t="s">
        <v>278</v>
      </c>
      <c r="R104" s="83" t="s">
        <v>309</v>
      </c>
      <c r="S104" s="79" t="s">
        <v>320</v>
      </c>
      <c r="T104" s="79" t="s">
        <v>245</v>
      </c>
      <c r="U104" s="79"/>
      <c r="V104" s="83" t="s">
        <v>349</v>
      </c>
      <c r="W104" s="81">
        <v>43512.584861111114</v>
      </c>
      <c r="X104" s="83" t="s">
        <v>406</v>
      </c>
      <c r="Y104" s="79"/>
      <c r="Z104" s="79"/>
      <c r="AA104" s="85" t="s">
        <v>456</v>
      </c>
      <c r="AB104" s="79"/>
      <c r="AC104" s="79" t="b">
        <v>0</v>
      </c>
      <c r="AD104" s="79">
        <v>0</v>
      </c>
      <c r="AE104" s="85" t="s">
        <v>482</v>
      </c>
      <c r="AF104" s="79" t="b">
        <v>0</v>
      </c>
      <c r="AG104" s="79" t="s">
        <v>492</v>
      </c>
      <c r="AH104" s="79"/>
      <c r="AI104" s="85" t="s">
        <v>482</v>
      </c>
      <c r="AJ104" s="79" t="b">
        <v>0</v>
      </c>
      <c r="AK104" s="79">
        <v>3</v>
      </c>
      <c r="AL104" s="85" t="s">
        <v>429</v>
      </c>
      <c r="AM104" s="79" t="s">
        <v>499</v>
      </c>
      <c r="AN104" s="79" t="b">
        <v>0</v>
      </c>
      <c r="AO104" s="85" t="s">
        <v>429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3</v>
      </c>
      <c r="BD104" s="48">
        <v>0</v>
      </c>
      <c r="BE104" s="49">
        <v>0</v>
      </c>
      <c r="BF104" s="48">
        <v>0</v>
      </c>
      <c r="BG104" s="49">
        <v>0</v>
      </c>
      <c r="BH104" s="48">
        <v>0</v>
      </c>
      <c r="BI104" s="49">
        <v>0</v>
      </c>
      <c r="BJ104" s="48">
        <v>11</v>
      </c>
      <c r="BK104" s="49">
        <v>100</v>
      </c>
      <c r="BL104" s="48">
        <v>11</v>
      </c>
    </row>
    <row r="105" spans="1:64" ht="15">
      <c r="A105" s="64" t="s">
        <v>236</v>
      </c>
      <c r="B105" s="64" t="s">
        <v>250</v>
      </c>
      <c r="C105" s="65" t="s">
        <v>1454</v>
      </c>
      <c r="D105" s="66">
        <v>3</v>
      </c>
      <c r="E105" s="67" t="s">
        <v>132</v>
      </c>
      <c r="F105" s="68">
        <v>35</v>
      </c>
      <c r="G105" s="65"/>
      <c r="H105" s="69"/>
      <c r="I105" s="70"/>
      <c r="J105" s="70"/>
      <c r="K105" s="34" t="s">
        <v>65</v>
      </c>
      <c r="L105" s="77">
        <v>105</v>
      </c>
      <c r="M105" s="77"/>
      <c r="N105" s="72"/>
      <c r="O105" s="79" t="s">
        <v>272</v>
      </c>
      <c r="P105" s="81">
        <v>43512.65060185185</v>
      </c>
      <c r="Q105" s="79" t="s">
        <v>278</v>
      </c>
      <c r="R105" s="83" t="s">
        <v>309</v>
      </c>
      <c r="S105" s="79" t="s">
        <v>320</v>
      </c>
      <c r="T105" s="79" t="s">
        <v>245</v>
      </c>
      <c r="U105" s="79"/>
      <c r="V105" s="83" t="s">
        <v>365</v>
      </c>
      <c r="W105" s="81">
        <v>43512.65060185185</v>
      </c>
      <c r="X105" s="83" t="s">
        <v>407</v>
      </c>
      <c r="Y105" s="79"/>
      <c r="Z105" s="79"/>
      <c r="AA105" s="85" t="s">
        <v>457</v>
      </c>
      <c r="AB105" s="79"/>
      <c r="AC105" s="79" t="b">
        <v>0</v>
      </c>
      <c r="AD105" s="79">
        <v>0</v>
      </c>
      <c r="AE105" s="85" t="s">
        <v>482</v>
      </c>
      <c r="AF105" s="79" t="b">
        <v>0</v>
      </c>
      <c r="AG105" s="79" t="s">
        <v>492</v>
      </c>
      <c r="AH105" s="79"/>
      <c r="AI105" s="85" t="s">
        <v>482</v>
      </c>
      <c r="AJ105" s="79" t="b">
        <v>0</v>
      </c>
      <c r="AK105" s="79">
        <v>3</v>
      </c>
      <c r="AL105" s="85" t="s">
        <v>429</v>
      </c>
      <c r="AM105" s="79" t="s">
        <v>502</v>
      </c>
      <c r="AN105" s="79" t="b">
        <v>0</v>
      </c>
      <c r="AO105" s="85" t="s">
        <v>429</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5</v>
      </c>
      <c r="BC105" s="78" t="str">
        <f>REPLACE(INDEX(GroupVertices[Group],MATCH(Edges[[#This Row],[Vertex 2]],GroupVertices[Vertex],0)),1,1,"")</f>
        <v>3</v>
      </c>
      <c r="BD105" s="48">
        <v>0</v>
      </c>
      <c r="BE105" s="49">
        <v>0</v>
      </c>
      <c r="BF105" s="48">
        <v>0</v>
      </c>
      <c r="BG105" s="49">
        <v>0</v>
      </c>
      <c r="BH105" s="48">
        <v>0</v>
      </c>
      <c r="BI105" s="49">
        <v>0</v>
      </c>
      <c r="BJ105" s="48">
        <v>11</v>
      </c>
      <c r="BK105" s="49">
        <v>100</v>
      </c>
      <c r="BL105" s="48">
        <v>11</v>
      </c>
    </row>
    <row r="106" spans="1:64" ht="15">
      <c r="A106" s="64" t="s">
        <v>217</v>
      </c>
      <c r="B106" s="64" t="s">
        <v>219</v>
      </c>
      <c r="C106" s="65" t="s">
        <v>1454</v>
      </c>
      <c r="D106" s="66">
        <v>3</v>
      </c>
      <c r="E106" s="67" t="s">
        <v>132</v>
      </c>
      <c r="F106" s="68">
        <v>35</v>
      </c>
      <c r="G106" s="65"/>
      <c r="H106" s="69"/>
      <c r="I106" s="70"/>
      <c r="J106" s="70"/>
      <c r="K106" s="34" t="s">
        <v>66</v>
      </c>
      <c r="L106" s="77">
        <v>106</v>
      </c>
      <c r="M106" s="77"/>
      <c r="N106" s="72"/>
      <c r="O106" s="79" t="s">
        <v>272</v>
      </c>
      <c r="P106" s="81">
        <v>43512.567719907405</v>
      </c>
      <c r="Q106" s="79" t="s">
        <v>277</v>
      </c>
      <c r="R106" s="83" t="s">
        <v>309</v>
      </c>
      <c r="S106" s="79" t="s">
        <v>320</v>
      </c>
      <c r="T106" s="79" t="s">
        <v>324</v>
      </c>
      <c r="U106" s="79"/>
      <c r="V106" s="83" t="s">
        <v>347</v>
      </c>
      <c r="W106" s="81">
        <v>43512.567719907405</v>
      </c>
      <c r="X106" s="83" t="s">
        <v>379</v>
      </c>
      <c r="Y106" s="79"/>
      <c r="Z106" s="79"/>
      <c r="AA106" s="85" t="s">
        <v>429</v>
      </c>
      <c r="AB106" s="79"/>
      <c r="AC106" s="79" t="b">
        <v>0</v>
      </c>
      <c r="AD106" s="79">
        <v>3</v>
      </c>
      <c r="AE106" s="85" t="s">
        <v>482</v>
      </c>
      <c r="AF106" s="79" t="b">
        <v>0</v>
      </c>
      <c r="AG106" s="79" t="s">
        <v>492</v>
      </c>
      <c r="AH106" s="79"/>
      <c r="AI106" s="85" t="s">
        <v>482</v>
      </c>
      <c r="AJ106" s="79" t="b">
        <v>0</v>
      </c>
      <c r="AK106" s="79">
        <v>3</v>
      </c>
      <c r="AL106" s="85" t="s">
        <v>482</v>
      </c>
      <c r="AM106" s="79" t="s">
        <v>498</v>
      </c>
      <c r="AN106" s="79" t="b">
        <v>0</v>
      </c>
      <c r="AO106" s="85" t="s">
        <v>429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1</v>
      </c>
      <c r="BD106" s="48"/>
      <c r="BE106" s="49"/>
      <c r="BF106" s="48"/>
      <c r="BG106" s="49"/>
      <c r="BH106" s="48"/>
      <c r="BI106" s="49"/>
      <c r="BJ106" s="48"/>
      <c r="BK106" s="49"/>
      <c r="BL106" s="48"/>
    </row>
    <row r="107" spans="1:64" ht="15">
      <c r="A107" s="64" t="s">
        <v>217</v>
      </c>
      <c r="B107" s="64" t="s">
        <v>226</v>
      </c>
      <c r="C107" s="65" t="s">
        <v>1454</v>
      </c>
      <c r="D107" s="66">
        <v>3</v>
      </c>
      <c r="E107" s="67" t="s">
        <v>132</v>
      </c>
      <c r="F107" s="68">
        <v>35</v>
      </c>
      <c r="G107" s="65"/>
      <c r="H107" s="69"/>
      <c r="I107" s="70"/>
      <c r="J107" s="70"/>
      <c r="K107" s="34" t="s">
        <v>65</v>
      </c>
      <c r="L107" s="77">
        <v>107</v>
      </c>
      <c r="M107" s="77"/>
      <c r="N107" s="72"/>
      <c r="O107" s="79" t="s">
        <v>272</v>
      </c>
      <c r="P107" s="81">
        <v>43512.567719907405</v>
      </c>
      <c r="Q107" s="79" t="s">
        <v>277</v>
      </c>
      <c r="R107" s="83" t="s">
        <v>309</v>
      </c>
      <c r="S107" s="79" t="s">
        <v>320</v>
      </c>
      <c r="T107" s="79" t="s">
        <v>324</v>
      </c>
      <c r="U107" s="79"/>
      <c r="V107" s="83" t="s">
        <v>347</v>
      </c>
      <c r="W107" s="81">
        <v>43512.567719907405</v>
      </c>
      <c r="X107" s="83" t="s">
        <v>379</v>
      </c>
      <c r="Y107" s="79"/>
      <c r="Z107" s="79"/>
      <c r="AA107" s="85" t="s">
        <v>429</v>
      </c>
      <c r="AB107" s="79"/>
      <c r="AC107" s="79" t="b">
        <v>0</v>
      </c>
      <c r="AD107" s="79">
        <v>3</v>
      </c>
      <c r="AE107" s="85" t="s">
        <v>482</v>
      </c>
      <c r="AF107" s="79" t="b">
        <v>0</v>
      </c>
      <c r="AG107" s="79" t="s">
        <v>492</v>
      </c>
      <c r="AH107" s="79"/>
      <c r="AI107" s="85" t="s">
        <v>482</v>
      </c>
      <c r="AJ107" s="79" t="b">
        <v>0</v>
      </c>
      <c r="AK107" s="79">
        <v>3</v>
      </c>
      <c r="AL107" s="85" t="s">
        <v>482</v>
      </c>
      <c r="AM107" s="79" t="s">
        <v>498</v>
      </c>
      <c r="AN107" s="79" t="b">
        <v>0</v>
      </c>
      <c r="AO107" s="85" t="s">
        <v>429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1</v>
      </c>
      <c r="BD107" s="48"/>
      <c r="BE107" s="49"/>
      <c r="BF107" s="48"/>
      <c r="BG107" s="49"/>
      <c r="BH107" s="48"/>
      <c r="BI107" s="49"/>
      <c r="BJ107" s="48"/>
      <c r="BK107" s="49"/>
      <c r="BL107" s="48"/>
    </row>
    <row r="108" spans="1:64" ht="15">
      <c r="A108" s="64" t="s">
        <v>217</v>
      </c>
      <c r="B108" s="64" t="s">
        <v>221</v>
      </c>
      <c r="C108" s="65" t="s">
        <v>1454</v>
      </c>
      <c r="D108" s="66">
        <v>3</v>
      </c>
      <c r="E108" s="67" t="s">
        <v>132</v>
      </c>
      <c r="F108" s="68">
        <v>35</v>
      </c>
      <c r="G108" s="65"/>
      <c r="H108" s="69"/>
      <c r="I108" s="70"/>
      <c r="J108" s="70"/>
      <c r="K108" s="34" t="s">
        <v>65</v>
      </c>
      <c r="L108" s="77">
        <v>108</v>
      </c>
      <c r="M108" s="77"/>
      <c r="N108" s="72"/>
      <c r="O108" s="79" t="s">
        <v>272</v>
      </c>
      <c r="P108" s="81">
        <v>43512.567719907405</v>
      </c>
      <c r="Q108" s="79" t="s">
        <v>277</v>
      </c>
      <c r="R108" s="83" t="s">
        <v>309</v>
      </c>
      <c r="S108" s="79" t="s">
        <v>320</v>
      </c>
      <c r="T108" s="79" t="s">
        <v>324</v>
      </c>
      <c r="U108" s="79"/>
      <c r="V108" s="83" t="s">
        <v>347</v>
      </c>
      <c r="W108" s="81">
        <v>43512.567719907405</v>
      </c>
      <c r="X108" s="83" t="s">
        <v>379</v>
      </c>
      <c r="Y108" s="79"/>
      <c r="Z108" s="79"/>
      <c r="AA108" s="85" t="s">
        <v>429</v>
      </c>
      <c r="AB108" s="79"/>
      <c r="AC108" s="79" t="b">
        <v>0</v>
      </c>
      <c r="AD108" s="79">
        <v>3</v>
      </c>
      <c r="AE108" s="85" t="s">
        <v>482</v>
      </c>
      <c r="AF108" s="79" t="b">
        <v>0</v>
      </c>
      <c r="AG108" s="79" t="s">
        <v>492</v>
      </c>
      <c r="AH108" s="79"/>
      <c r="AI108" s="85" t="s">
        <v>482</v>
      </c>
      <c r="AJ108" s="79" t="b">
        <v>0</v>
      </c>
      <c r="AK108" s="79">
        <v>3</v>
      </c>
      <c r="AL108" s="85" t="s">
        <v>482</v>
      </c>
      <c r="AM108" s="79" t="s">
        <v>498</v>
      </c>
      <c r="AN108" s="79" t="b">
        <v>0</v>
      </c>
      <c r="AO108" s="85" t="s">
        <v>429</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4</v>
      </c>
      <c r="BD108" s="48"/>
      <c r="BE108" s="49"/>
      <c r="BF108" s="48"/>
      <c r="BG108" s="49"/>
      <c r="BH108" s="48"/>
      <c r="BI108" s="49"/>
      <c r="BJ108" s="48"/>
      <c r="BK108" s="49"/>
      <c r="BL108" s="48"/>
    </row>
    <row r="109" spans="1:64" ht="15">
      <c r="A109" s="64" t="s">
        <v>217</v>
      </c>
      <c r="B109" s="64" t="s">
        <v>236</v>
      </c>
      <c r="C109" s="65" t="s">
        <v>1454</v>
      </c>
      <c r="D109" s="66">
        <v>3</v>
      </c>
      <c r="E109" s="67" t="s">
        <v>132</v>
      </c>
      <c r="F109" s="68">
        <v>35</v>
      </c>
      <c r="G109" s="65"/>
      <c r="H109" s="69"/>
      <c r="I109" s="70"/>
      <c r="J109" s="70"/>
      <c r="K109" s="34" t="s">
        <v>66</v>
      </c>
      <c r="L109" s="77">
        <v>109</v>
      </c>
      <c r="M109" s="77"/>
      <c r="N109" s="72"/>
      <c r="O109" s="79" t="s">
        <v>272</v>
      </c>
      <c r="P109" s="81">
        <v>43512.567719907405</v>
      </c>
      <c r="Q109" s="79" t="s">
        <v>277</v>
      </c>
      <c r="R109" s="83" t="s">
        <v>309</v>
      </c>
      <c r="S109" s="79" t="s">
        <v>320</v>
      </c>
      <c r="T109" s="79" t="s">
        <v>324</v>
      </c>
      <c r="U109" s="79"/>
      <c r="V109" s="83" t="s">
        <v>347</v>
      </c>
      <c r="W109" s="81">
        <v>43512.567719907405</v>
      </c>
      <c r="X109" s="83" t="s">
        <v>379</v>
      </c>
      <c r="Y109" s="79"/>
      <c r="Z109" s="79"/>
      <c r="AA109" s="85" t="s">
        <v>429</v>
      </c>
      <c r="AB109" s="79"/>
      <c r="AC109" s="79" t="b">
        <v>0</v>
      </c>
      <c r="AD109" s="79">
        <v>3</v>
      </c>
      <c r="AE109" s="85" t="s">
        <v>482</v>
      </c>
      <c r="AF109" s="79" t="b">
        <v>0</v>
      </c>
      <c r="AG109" s="79" t="s">
        <v>492</v>
      </c>
      <c r="AH109" s="79"/>
      <c r="AI109" s="85" t="s">
        <v>482</v>
      </c>
      <c r="AJ109" s="79" t="b">
        <v>0</v>
      </c>
      <c r="AK109" s="79">
        <v>3</v>
      </c>
      <c r="AL109" s="85" t="s">
        <v>482</v>
      </c>
      <c r="AM109" s="79" t="s">
        <v>498</v>
      </c>
      <c r="AN109" s="79" t="b">
        <v>0</v>
      </c>
      <c r="AO109" s="85" t="s">
        <v>429</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5</v>
      </c>
      <c r="BD109" s="48"/>
      <c r="BE109" s="49"/>
      <c r="BF109" s="48"/>
      <c r="BG109" s="49"/>
      <c r="BH109" s="48"/>
      <c r="BI109" s="49"/>
      <c r="BJ109" s="48"/>
      <c r="BK109" s="49"/>
      <c r="BL109" s="48"/>
    </row>
    <row r="110" spans="1:64" ht="15">
      <c r="A110" s="64" t="s">
        <v>217</v>
      </c>
      <c r="B110" s="64" t="s">
        <v>239</v>
      </c>
      <c r="C110" s="65" t="s">
        <v>1454</v>
      </c>
      <c r="D110" s="66">
        <v>3</v>
      </c>
      <c r="E110" s="67" t="s">
        <v>132</v>
      </c>
      <c r="F110" s="68">
        <v>35</v>
      </c>
      <c r="G110" s="65"/>
      <c r="H110" s="69"/>
      <c r="I110" s="70"/>
      <c r="J110" s="70"/>
      <c r="K110" s="34" t="s">
        <v>65</v>
      </c>
      <c r="L110" s="77">
        <v>110</v>
      </c>
      <c r="M110" s="77"/>
      <c r="N110" s="72"/>
      <c r="O110" s="79" t="s">
        <v>272</v>
      </c>
      <c r="P110" s="81">
        <v>43512.567719907405</v>
      </c>
      <c r="Q110" s="79" t="s">
        <v>277</v>
      </c>
      <c r="R110" s="83" t="s">
        <v>309</v>
      </c>
      <c r="S110" s="79" t="s">
        <v>320</v>
      </c>
      <c r="T110" s="79" t="s">
        <v>324</v>
      </c>
      <c r="U110" s="79"/>
      <c r="V110" s="83" t="s">
        <v>347</v>
      </c>
      <c r="W110" s="81">
        <v>43512.567719907405</v>
      </c>
      <c r="X110" s="83" t="s">
        <v>379</v>
      </c>
      <c r="Y110" s="79"/>
      <c r="Z110" s="79"/>
      <c r="AA110" s="85" t="s">
        <v>429</v>
      </c>
      <c r="AB110" s="79"/>
      <c r="AC110" s="79" t="b">
        <v>0</v>
      </c>
      <c r="AD110" s="79">
        <v>3</v>
      </c>
      <c r="AE110" s="85" t="s">
        <v>482</v>
      </c>
      <c r="AF110" s="79" t="b">
        <v>0</v>
      </c>
      <c r="AG110" s="79" t="s">
        <v>492</v>
      </c>
      <c r="AH110" s="79"/>
      <c r="AI110" s="85" t="s">
        <v>482</v>
      </c>
      <c r="AJ110" s="79" t="b">
        <v>0</v>
      </c>
      <c r="AK110" s="79">
        <v>3</v>
      </c>
      <c r="AL110" s="85" t="s">
        <v>482</v>
      </c>
      <c r="AM110" s="79" t="s">
        <v>498</v>
      </c>
      <c r="AN110" s="79" t="b">
        <v>0</v>
      </c>
      <c r="AO110" s="85" t="s">
        <v>429</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1</v>
      </c>
      <c r="BD110" s="48"/>
      <c r="BE110" s="49"/>
      <c r="BF110" s="48"/>
      <c r="BG110" s="49"/>
      <c r="BH110" s="48"/>
      <c r="BI110" s="49"/>
      <c r="BJ110" s="48"/>
      <c r="BK110" s="49"/>
      <c r="BL110" s="48"/>
    </row>
    <row r="111" spans="1:64" ht="15">
      <c r="A111" s="64" t="s">
        <v>217</v>
      </c>
      <c r="B111" s="64" t="s">
        <v>245</v>
      </c>
      <c r="C111" s="65" t="s">
        <v>1454</v>
      </c>
      <c r="D111" s="66">
        <v>3</v>
      </c>
      <c r="E111" s="67" t="s">
        <v>132</v>
      </c>
      <c r="F111" s="68">
        <v>35</v>
      </c>
      <c r="G111" s="65"/>
      <c r="H111" s="69"/>
      <c r="I111" s="70"/>
      <c r="J111" s="70"/>
      <c r="K111" s="34" t="s">
        <v>65</v>
      </c>
      <c r="L111" s="77">
        <v>111</v>
      </c>
      <c r="M111" s="77"/>
      <c r="N111" s="72"/>
      <c r="O111" s="79" t="s">
        <v>272</v>
      </c>
      <c r="P111" s="81">
        <v>43512.567719907405</v>
      </c>
      <c r="Q111" s="79" t="s">
        <v>277</v>
      </c>
      <c r="R111" s="83" t="s">
        <v>309</v>
      </c>
      <c r="S111" s="79" t="s">
        <v>320</v>
      </c>
      <c r="T111" s="79" t="s">
        <v>324</v>
      </c>
      <c r="U111" s="79"/>
      <c r="V111" s="83" t="s">
        <v>347</v>
      </c>
      <c r="W111" s="81">
        <v>43512.567719907405</v>
      </c>
      <c r="X111" s="83" t="s">
        <v>379</v>
      </c>
      <c r="Y111" s="79"/>
      <c r="Z111" s="79"/>
      <c r="AA111" s="85" t="s">
        <v>429</v>
      </c>
      <c r="AB111" s="79"/>
      <c r="AC111" s="79" t="b">
        <v>0</v>
      </c>
      <c r="AD111" s="79">
        <v>3</v>
      </c>
      <c r="AE111" s="85" t="s">
        <v>482</v>
      </c>
      <c r="AF111" s="79" t="b">
        <v>0</v>
      </c>
      <c r="AG111" s="79" t="s">
        <v>492</v>
      </c>
      <c r="AH111" s="79"/>
      <c r="AI111" s="85" t="s">
        <v>482</v>
      </c>
      <c r="AJ111" s="79" t="b">
        <v>0</v>
      </c>
      <c r="AK111" s="79">
        <v>3</v>
      </c>
      <c r="AL111" s="85" t="s">
        <v>482</v>
      </c>
      <c r="AM111" s="79" t="s">
        <v>498</v>
      </c>
      <c r="AN111" s="79" t="b">
        <v>0</v>
      </c>
      <c r="AO111" s="85" t="s">
        <v>429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c r="BE111" s="49"/>
      <c r="BF111" s="48"/>
      <c r="BG111" s="49"/>
      <c r="BH111" s="48"/>
      <c r="BI111" s="49"/>
      <c r="BJ111" s="48"/>
      <c r="BK111" s="49"/>
      <c r="BL111" s="48"/>
    </row>
    <row r="112" spans="1:64" ht="15">
      <c r="A112" s="64" t="s">
        <v>219</v>
      </c>
      <c r="B112" s="64" t="s">
        <v>217</v>
      </c>
      <c r="C112" s="65" t="s">
        <v>1454</v>
      </c>
      <c r="D112" s="66">
        <v>3</v>
      </c>
      <c r="E112" s="67" t="s">
        <v>132</v>
      </c>
      <c r="F112" s="68">
        <v>35</v>
      </c>
      <c r="G112" s="65"/>
      <c r="H112" s="69"/>
      <c r="I112" s="70"/>
      <c r="J112" s="70"/>
      <c r="K112" s="34" t="s">
        <v>66</v>
      </c>
      <c r="L112" s="77">
        <v>112</v>
      </c>
      <c r="M112" s="77"/>
      <c r="N112" s="72"/>
      <c r="O112" s="79" t="s">
        <v>272</v>
      </c>
      <c r="P112" s="81">
        <v>43512.584861111114</v>
      </c>
      <c r="Q112" s="79" t="s">
        <v>278</v>
      </c>
      <c r="R112" s="83" t="s">
        <v>309</v>
      </c>
      <c r="S112" s="79" t="s">
        <v>320</v>
      </c>
      <c r="T112" s="79" t="s">
        <v>245</v>
      </c>
      <c r="U112" s="79"/>
      <c r="V112" s="83" t="s">
        <v>349</v>
      </c>
      <c r="W112" s="81">
        <v>43512.584861111114</v>
      </c>
      <c r="X112" s="83" t="s">
        <v>406</v>
      </c>
      <c r="Y112" s="79"/>
      <c r="Z112" s="79"/>
      <c r="AA112" s="85" t="s">
        <v>456</v>
      </c>
      <c r="AB112" s="79"/>
      <c r="AC112" s="79" t="b">
        <v>0</v>
      </c>
      <c r="AD112" s="79">
        <v>0</v>
      </c>
      <c r="AE112" s="85" t="s">
        <v>482</v>
      </c>
      <c r="AF112" s="79" t="b">
        <v>0</v>
      </c>
      <c r="AG112" s="79" t="s">
        <v>492</v>
      </c>
      <c r="AH112" s="79"/>
      <c r="AI112" s="85" t="s">
        <v>482</v>
      </c>
      <c r="AJ112" s="79" t="b">
        <v>0</v>
      </c>
      <c r="AK112" s="79">
        <v>3</v>
      </c>
      <c r="AL112" s="85" t="s">
        <v>429</v>
      </c>
      <c r="AM112" s="79" t="s">
        <v>499</v>
      </c>
      <c r="AN112" s="79" t="b">
        <v>0</v>
      </c>
      <c r="AO112" s="85" t="s">
        <v>429</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3</v>
      </c>
      <c r="BD112" s="48"/>
      <c r="BE112" s="49"/>
      <c r="BF112" s="48"/>
      <c r="BG112" s="49"/>
      <c r="BH112" s="48"/>
      <c r="BI112" s="49"/>
      <c r="BJ112" s="48"/>
      <c r="BK112" s="49"/>
      <c r="BL112" s="48"/>
    </row>
    <row r="113" spans="1:64" ht="15">
      <c r="A113" s="64" t="s">
        <v>236</v>
      </c>
      <c r="B113" s="64" t="s">
        <v>217</v>
      </c>
      <c r="C113" s="65" t="s">
        <v>1454</v>
      </c>
      <c r="D113" s="66">
        <v>3</v>
      </c>
      <c r="E113" s="67" t="s">
        <v>132</v>
      </c>
      <c r="F113" s="68">
        <v>35</v>
      </c>
      <c r="G113" s="65"/>
      <c r="H113" s="69"/>
      <c r="I113" s="70"/>
      <c r="J113" s="70"/>
      <c r="K113" s="34" t="s">
        <v>66</v>
      </c>
      <c r="L113" s="77">
        <v>113</v>
      </c>
      <c r="M113" s="77"/>
      <c r="N113" s="72"/>
      <c r="O113" s="79" t="s">
        <v>272</v>
      </c>
      <c r="P113" s="81">
        <v>43512.65060185185</v>
      </c>
      <c r="Q113" s="79" t="s">
        <v>278</v>
      </c>
      <c r="R113" s="83" t="s">
        <v>309</v>
      </c>
      <c r="S113" s="79" t="s">
        <v>320</v>
      </c>
      <c r="T113" s="79" t="s">
        <v>245</v>
      </c>
      <c r="U113" s="79"/>
      <c r="V113" s="83" t="s">
        <v>365</v>
      </c>
      <c r="W113" s="81">
        <v>43512.65060185185</v>
      </c>
      <c r="X113" s="83" t="s">
        <v>407</v>
      </c>
      <c r="Y113" s="79"/>
      <c r="Z113" s="79"/>
      <c r="AA113" s="85" t="s">
        <v>457</v>
      </c>
      <c r="AB113" s="79"/>
      <c r="AC113" s="79" t="b">
        <v>0</v>
      </c>
      <c r="AD113" s="79">
        <v>0</v>
      </c>
      <c r="AE113" s="85" t="s">
        <v>482</v>
      </c>
      <c r="AF113" s="79" t="b">
        <v>0</v>
      </c>
      <c r="AG113" s="79" t="s">
        <v>492</v>
      </c>
      <c r="AH113" s="79"/>
      <c r="AI113" s="85" t="s">
        <v>482</v>
      </c>
      <c r="AJ113" s="79" t="b">
        <v>0</v>
      </c>
      <c r="AK113" s="79">
        <v>3</v>
      </c>
      <c r="AL113" s="85" t="s">
        <v>429</v>
      </c>
      <c r="AM113" s="79" t="s">
        <v>502</v>
      </c>
      <c r="AN113" s="79" t="b">
        <v>0</v>
      </c>
      <c r="AO113" s="85" t="s">
        <v>429</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5</v>
      </c>
      <c r="BC113" s="78" t="str">
        <f>REPLACE(INDEX(GroupVertices[Group],MATCH(Edges[[#This Row],[Vertex 2]],GroupVertices[Vertex],0)),1,1,"")</f>
        <v>3</v>
      </c>
      <c r="BD113" s="48"/>
      <c r="BE113" s="49"/>
      <c r="BF113" s="48"/>
      <c r="BG113" s="49"/>
      <c r="BH113" s="48"/>
      <c r="BI113" s="49"/>
      <c r="BJ113" s="48"/>
      <c r="BK113" s="49"/>
      <c r="BL113" s="48"/>
    </row>
    <row r="114" spans="1:64" ht="15">
      <c r="A114" s="64" t="s">
        <v>237</v>
      </c>
      <c r="B114" s="64" t="s">
        <v>256</v>
      </c>
      <c r="C114" s="65" t="s">
        <v>1454</v>
      </c>
      <c r="D114" s="66">
        <v>3</v>
      </c>
      <c r="E114" s="67" t="s">
        <v>132</v>
      </c>
      <c r="F114" s="68">
        <v>35</v>
      </c>
      <c r="G114" s="65"/>
      <c r="H114" s="69"/>
      <c r="I114" s="70"/>
      <c r="J114" s="70"/>
      <c r="K114" s="34" t="s">
        <v>65</v>
      </c>
      <c r="L114" s="77">
        <v>114</v>
      </c>
      <c r="M114" s="77"/>
      <c r="N114" s="72"/>
      <c r="O114" s="79" t="s">
        <v>272</v>
      </c>
      <c r="P114" s="81">
        <v>43512.84018518519</v>
      </c>
      <c r="Q114" s="79" t="s">
        <v>280</v>
      </c>
      <c r="R114" s="83" t="s">
        <v>311</v>
      </c>
      <c r="S114" s="79" t="s">
        <v>320</v>
      </c>
      <c r="T114" s="79" t="s">
        <v>237</v>
      </c>
      <c r="U114" s="79"/>
      <c r="V114" s="83" t="s">
        <v>366</v>
      </c>
      <c r="W114" s="81">
        <v>43512.84018518519</v>
      </c>
      <c r="X114" s="83" t="s">
        <v>408</v>
      </c>
      <c r="Y114" s="79"/>
      <c r="Z114" s="79"/>
      <c r="AA114" s="85" t="s">
        <v>458</v>
      </c>
      <c r="AB114" s="79"/>
      <c r="AC114" s="79" t="b">
        <v>0</v>
      </c>
      <c r="AD114" s="79">
        <v>0</v>
      </c>
      <c r="AE114" s="85" t="s">
        <v>482</v>
      </c>
      <c r="AF114" s="79" t="b">
        <v>0</v>
      </c>
      <c r="AG114" s="79" t="s">
        <v>492</v>
      </c>
      <c r="AH114" s="79"/>
      <c r="AI114" s="85" t="s">
        <v>482</v>
      </c>
      <c r="AJ114" s="79" t="b">
        <v>0</v>
      </c>
      <c r="AK114" s="79">
        <v>2</v>
      </c>
      <c r="AL114" s="85" t="s">
        <v>455</v>
      </c>
      <c r="AM114" s="79" t="s">
        <v>497</v>
      </c>
      <c r="AN114" s="79" t="b">
        <v>0</v>
      </c>
      <c r="AO114" s="85" t="s">
        <v>455</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236</v>
      </c>
      <c r="B115" s="64" t="s">
        <v>256</v>
      </c>
      <c r="C115" s="65" t="s">
        <v>1454</v>
      </c>
      <c r="D115" s="66">
        <v>3</v>
      </c>
      <c r="E115" s="67" t="s">
        <v>132</v>
      </c>
      <c r="F115" s="68">
        <v>35</v>
      </c>
      <c r="G115" s="65"/>
      <c r="H115" s="69"/>
      <c r="I115" s="70"/>
      <c r="J115" s="70"/>
      <c r="K115" s="34" t="s">
        <v>65</v>
      </c>
      <c r="L115" s="77">
        <v>115</v>
      </c>
      <c r="M115" s="77"/>
      <c r="N115" s="72"/>
      <c r="O115" s="79" t="s">
        <v>272</v>
      </c>
      <c r="P115" s="81">
        <v>43523.76091435185</v>
      </c>
      <c r="Q115" s="79" t="s">
        <v>280</v>
      </c>
      <c r="R115" s="83" t="s">
        <v>311</v>
      </c>
      <c r="S115" s="79" t="s">
        <v>320</v>
      </c>
      <c r="T115" s="79" t="s">
        <v>237</v>
      </c>
      <c r="U115" s="79"/>
      <c r="V115" s="83" t="s">
        <v>365</v>
      </c>
      <c r="W115" s="81">
        <v>43523.76091435185</v>
      </c>
      <c r="X115" s="83" t="s">
        <v>409</v>
      </c>
      <c r="Y115" s="79"/>
      <c r="Z115" s="79"/>
      <c r="AA115" s="85" t="s">
        <v>459</v>
      </c>
      <c r="AB115" s="79"/>
      <c r="AC115" s="79" t="b">
        <v>0</v>
      </c>
      <c r="AD115" s="79">
        <v>0</v>
      </c>
      <c r="AE115" s="85" t="s">
        <v>482</v>
      </c>
      <c r="AF115" s="79" t="b">
        <v>0</v>
      </c>
      <c r="AG115" s="79" t="s">
        <v>492</v>
      </c>
      <c r="AH115" s="79"/>
      <c r="AI115" s="85" t="s">
        <v>482</v>
      </c>
      <c r="AJ115" s="79" t="b">
        <v>0</v>
      </c>
      <c r="AK115" s="79">
        <v>4</v>
      </c>
      <c r="AL115" s="85" t="s">
        <v>455</v>
      </c>
      <c r="AM115" s="79" t="s">
        <v>501</v>
      </c>
      <c r="AN115" s="79" t="b">
        <v>0</v>
      </c>
      <c r="AO115" s="85" t="s">
        <v>455</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5</v>
      </c>
      <c r="BC115" s="78" t="str">
        <f>REPLACE(INDEX(GroupVertices[Group],MATCH(Edges[[#This Row],[Vertex 2]],GroupVertices[Vertex],0)),1,1,"")</f>
        <v>2</v>
      </c>
      <c r="BD115" s="48"/>
      <c r="BE115" s="49"/>
      <c r="BF115" s="48"/>
      <c r="BG115" s="49"/>
      <c r="BH115" s="48"/>
      <c r="BI115" s="49"/>
      <c r="BJ115" s="48"/>
      <c r="BK115" s="49"/>
      <c r="BL115" s="48"/>
    </row>
    <row r="116" spans="1:64" ht="15">
      <c r="A116" s="64" t="s">
        <v>237</v>
      </c>
      <c r="B116" s="64" t="s">
        <v>226</v>
      </c>
      <c r="C116" s="65" t="s">
        <v>1454</v>
      </c>
      <c r="D116" s="66">
        <v>3</v>
      </c>
      <c r="E116" s="67" t="s">
        <v>132</v>
      </c>
      <c r="F116" s="68">
        <v>35</v>
      </c>
      <c r="G116" s="65"/>
      <c r="H116" s="69"/>
      <c r="I116" s="70"/>
      <c r="J116" s="70"/>
      <c r="K116" s="34" t="s">
        <v>66</v>
      </c>
      <c r="L116" s="77">
        <v>116</v>
      </c>
      <c r="M116" s="77"/>
      <c r="N116" s="72"/>
      <c r="O116" s="79" t="s">
        <v>272</v>
      </c>
      <c r="P116" s="81">
        <v>43512.84018518519</v>
      </c>
      <c r="Q116" s="79" t="s">
        <v>280</v>
      </c>
      <c r="R116" s="83" t="s">
        <v>311</v>
      </c>
      <c r="S116" s="79" t="s">
        <v>320</v>
      </c>
      <c r="T116" s="79" t="s">
        <v>237</v>
      </c>
      <c r="U116" s="79"/>
      <c r="V116" s="83" t="s">
        <v>366</v>
      </c>
      <c r="W116" s="81">
        <v>43512.84018518519</v>
      </c>
      <c r="X116" s="83" t="s">
        <v>408</v>
      </c>
      <c r="Y116" s="79"/>
      <c r="Z116" s="79"/>
      <c r="AA116" s="85" t="s">
        <v>458</v>
      </c>
      <c r="AB116" s="79"/>
      <c r="AC116" s="79" t="b">
        <v>0</v>
      </c>
      <c r="AD116" s="79">
        <v>0</v>
      </c>
      <c r="AE116" s="85" t="s">
        <v>482</v>
      </c>
      <c r="AF116" s="79" t="b">
        <v>0</v>
      </c>
      <c r="AG116" s="79" t="s">
        <v>492</v>
      </c>
      <c r="AH116" s="79"/>
      <c r="AI116" s="85" t="s">
        <v>482</v>
      </c>
      <c r="AJ116" s="79" t="b">
        <v>0</v>
      </c>
      <c r="AK116" s="79">
        <v>2</v>
      </c>
      <c r="AL116" s="85" t="s">
        <v>455</v>
      </c>
      <c r="AM116" s="79" t="s">
        <v>497</v>
      </c>
      <c r="AN116" s="79" t="b">
        <v>0</v>
      </c>
      <c r="AO116" s="85" t="s">
        <v>455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1</v>
      </c>
      <c r="BD116" s="48"/>
      <c r="BE116" s="49"/>
      <c r="BF116" s="48"/>
      <c r="BG116" s="49"/>
      <c r="BH116" s="48"/>
      <c r="BI116" s="49"/>
      <c r="BJ116" s="48"/>
      <c r="BK116" s="49"/>
      <c r="BL116" s="48"/>
    </row>
    <row r="117" spans="1:64" ht="15">
      <c r="A117" s="64" t="s">
        <v>237</v>
      </c>
      <c r="B117" s="64" t="s">
        <v>219</v>
      </c>
      <c r="C117" s="65" t="s">
        <v>1454</v>
      </c>
      <c r="D117" s="66">
        <v>3</v>
      </c>
      <c r="E117" s="67" t="s">
        <v>132</v>
      </c>
      <c r="F117" s="68">
        <v>35</v>
      </c>
      <c r="G117" s="65"/>
      <c r="H117" s="69"/>
      <c r="I117" s="70"/>
      <c r="J117" s="70"/>
      <c r="K117" s="34" t="s">
        <v>65</v>
      </c>
      <c r="L117" s="77">
        <v>117</v>
      </c>
      <c r="M117" s="77"/>
      <c r="N117" s="72"/>
      <c r="O117" s="79" t="s">
        <v>272</v>
      </c>
      <c r="P117" s="81">
        <v>43512.84018518519</v>
      </c>
      <c r="Q117" s="79" t="s">
        <v>280</v>
      </c>
      <c r="R117" s="83" t="s">
        <v>311</v>
      </c>
      <c r="S117" s="79" t="s">
        <v>320</v>
      </c>
      <c r="T117" s="79" t="s">
        <v>237</v>
      </c>
      <c r="U117" s="79"/>
      <c r="V117" s="83" t="s">
        <v>366</v>
      </c>
      <c r="W117" s="81">
        <v>43512.84018518519</v>
      </c>
      <c r="X117" s="83" t="s">
        <v>408</v>
      </c>
      <c r="Y117" s="79"/>
      <c r="Z117" s="79"/>
      <c r="AA117" s="85" t="s">
        <v>458</v>
      </c>
      <c r="AB117" s="79"/>
      <c r="AC117" s="79" t="b">
        <v>0</v>
      </c>
      <c r="AD117" s="79">
        <v>0</v>
      </c>
      <c r="AE117" s="85" t="s">
        <v>482</v>
      </c>
      <c r="AF117" s="79" t="b">
        <v>0</v>
      </c>
      <c r="AG117" s="79" t="s">
        <v>492</v>
      </c>
      <c r="AH117" s="79"/>
      <c r="AI117" s="85" t="s">
        <v>482</v>
      </c>
      <c r="AJ117" s="79" t="b">
        <v>0</v>
      </c>
      <c r="AK117" s="79">
        <v>2</v>
      </c>
      <c r="AL117" s="85" t="s">
        <v>455</v>
      </c>
      <c r="AM117" s="79" t="s">
        <v>497</v>
      </c>
      <c r="AN117" s="79" t="b">
        <v>0</v>
      </c>
      <c r="AO117" s="85" t="s">
        <v>455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1</v>
      </c>
      <c r="BD117" s="48"/>
      <c r="BE117" s="49"/>
      <c r="BF117" s="48"/>
      <c r="BG117" s="49"/>
      <c r="BH117" s="48"/>
      <c r="BI117" s="49"/>
      <c r="BJ117" s="48"/>
      <c r="BK117" s="49"/>
      <c r="BL117" s="48"/>
    </row>
    <row r="118" spans="1:64" ht="15">
      <c r="A118" s="64" t="s">
        <v>237</v>
      </c>
      <c r="B118" s="64" t="s">
        <v>232</v>
      </c>
      <c r="C118" s="65" t="s">
        <v>1454</v>
      </c>
      <c r="D118" s="66">
        <v>3</v>
      </c>
      <c r="E118" s="67" t="s">
        <v>132</v>
      </c>
      <c r="F118" s="68">
        <v>35</v>
      </c>
      <c r="G118" s="65"/>
      <c r="H118" s="69"/>
      <c r="I118" s="70"/>
      <c r="J118" s="70"/>
      <c r="K118" s="34" t="s">
        <v>65</v>
      </c>
      <c r="L118" s="77">
        <v>118</v>
      </c>
      <c r="M118" s="77"/>
      <c r="N118" s="72"/>
      <c r="O118" s="79" t="s">
        <v>272</v>
      </c>
      <c r="P118" s="81">
        <v>43512.84018518519</v>
      </c>
      <c r="Q118" s="79" t="s">
        <v>280</v>
      </c>
      <c r="R118" s="83" t="s">
        <v>311</v>
      </c>
      <c r="S118" s="79" t="s">
        <v>320</v>
      </c>
      <c r="T118" s="79" t="s">
        <v>237</v>
      </c>
      <c r="U118" s="79"/>
      <c r="V118" s="83" t="s">
        <v>366</v>
      </c>
      <c r="W118" s="81">
        <v>43512.84018518519</v>
      </c>
      <c r="X118" s="83" t="s">
        <v>408</v>
      </c>
      <c r="Y118" s="79"/>
      <c r="Z118" s="79"/>
      <c r="AA118" s="85" t="s">
        <v>458</v>
      </c>
      <c r="AB118" s="79"/>
      <c r="AC118" s="79" t="b">
        <v>0</v>
      </c>
      <c r="AD118" s="79">
        <v>0</v>
      </c>
      <c r="AE118" s="85" t="s">
        <v>482</v>
      </c>
      <c r="AF118" s="79" t="b">
        <v>0</v>
      </c>
      <c r="AG118" s="79" t="s">
        <v>492</v>
      </c>
      <c r="AH118" s="79"/>
      <c r="AI118" s="85" t="s">
        <v>482</v>
      </c>
      <c r="AJ118" s="79" t="b">
        <v>0</v>
      </c>
      <c r="AK118" s="79">
        <v>2</v>
      </c>
      <c r="AL118" s="85" t="s">
        <v>455</v>
      </c>
      <c r="AM118" s="79" t="s">
        <v>497</v>
      </c>
      <c r="AN118" s="79" t="b">
        <v>0</v>
      </c>
      <c r="AO118" s="85" t="s">
        <v>455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11</v>
      </c>
      <c r="BK118" s="49">
        <v>100</v>
      </c>
      <c r="BL118" s="48">
        <v>11</v>
      </c>
    </row>
    <row r="119" spans="1:64" ht="15">
      <c r="A119" s="64" t="s">
        <v>237</v>
      </c>
      <c r="B119" s="64" t="s">
        <v>236</v>
      </c>
      <c r="C119" s="65" t="s">
        <v>1454</v>
      </c>
      <c r="D119" s="66">
        <v>3</v>
      </c>
      <c r="E119" s="67" t="s">
        <v>132</v>
      </c>
      <c r="F119" s="68">
        <v>35</v>
      </c>
      <c r="G119" s="65"/>
      <c r="H119" s="69"/>
      <c r="I119" s="70"/>
      <c r="J119" s="70"/>
      <c r="K119" s="34" t="s">
        <v>66</v>
      </c>
      <c r="L119" s="77">
        <v>119</v>
      </c>
      <c r="M119" s="77"/>
      <c r="N119" s="72"/>
      <c r="O119" s="79" t="s">
        <v>272</v>
      </c>
      <c r="P119" s="81">
        <v>43512.84018518519</v>
      </c>
      <c r="Q119" s="79" t="s">
        <v>280</v>
      </c>
      <c r="R119" s="83" t="s">
        <v>311</v>
      </c>
      <c r="S119" s="79" t="s">
        <v>320</v>
      </c>
      <c r="T119" s="79" t="s">
        <v>237</v>
      </c>
      <c r="U119" s="79"/>
      <c r="V119" s="83" t="s">
        <v>366</v>
      </c>
      <c r="W119" s="81">
        <v>43512.84018518519</v>
      </c>
      <c r="X119" s="83" t="s">
        <v>408</v>
      </c>
      <c r="Y119" s="79"/>
      <c r="Z119" s="79"/>
      <c r="AA119" s="85" t="s">
        <v>458</v>
      </c>
      <c r="AB119" s="79"/>
      <c r="AC119" s="79" t="b">
        <v>0</v>
      </c>
      <c r="AD119" s="79">
        <v>0</v>
      </c>
      <c r="AE119" s="85" t="s">
        <v>482</v>
      </c>
      <c r="AF119" s="79" t="b">
        <v>0</v>
      </c>
      <c r="AG119" s="79" t="s">
        <v>492</v>
      </c>
      <c r="AH119" s="79"/>
      <c r="AI119" s="85" t="s">
        <v>482</v>
      </c>
      <c r="AJ119" s="79" t="b">
        <v>0</v>
      </c>
      <c r="AK119" s="79">
        <v>2</v>
      </c>
      <c r="AL119" s="85" t="s">
        <v>455</v>
      </c>
      <c r="AM119" s="79" t="s">
        <v>497</v>
      </c>
      <c r="AN119" s="79" t="b">
        <v>0</v>
      </c>
      <c r="AO119" s="85" t="s">
        <v>455</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5</v>
      </c>
      <c r="BD119" s="48"/>
      <c r="BE119" s="49"/>
      <c r="BF119" s="48"/>
      <c r="BG119" s="49"/>
      <c r="BH119" s="48"/>
      <c r="BI119" s="49"/>
      <c r="BJ119" s="48"/>
      <c r="BK119" s="49"/>
      <c r="BL119" s="48"/>
    </row>
    <row r="120" spans="1:64" ht="15">
      <c r="A120" s="64" t="s">
        <v>226</v>
      </c>
      <c r="B120" s="64" t="s">
        <v>237</v>
      </c>
      <c r="C120" s="65" t="s">
        <v>1455</v>
      </c>
      <c r="D120" s="66">
        <v>10</v>
      </c>
      <c r="E120" s="67" t="s">
        <v>136</v>
      </c>
      <c r="F120" s="68">
        <v>12</v>
      </c>
      <c r="G120" s="65"/>
      <c r="H120" s="69"/>
      <c r="I120" s="70"/>
      <c r="J120" s="70"/>
      <c r="K120" s="34" t="s">
        <v>66</v>
      </c>
      <c r="L120" s="77">
        <v>120</v>
      </c>
      <c r="M120" s="77"/>
      <c r="N120" s="72"/>
      <c r="O120" s="79" t="s">
        <v>272</v>
      </c>
      <c r="P120" s="81">
        <v>43509.8443287037</v>
      </c>
      <c r="Q120" s="79" t="s">
        <v>284</v>
      </c>
      <c r="R120" s="83" t="s">
        <v>313</v>
      </c>
      <c r="S120" s="79" t="s">
        <v>321</v>
      </c>
      <c r="T120" s="79" t="s">
        <v>328</v>
      </c>
      <c r="U120" s="79"/>
      <c r="V120" s="83" t="s">
        <v>355</v>
      </c>
      <c r="W120" s="81">
        <v>43509.8443287037</v>
      </c>
      <c r="X120" s="83" t="s">
        <v>388</v>
      </c>
      <c r="Y120" s="79"/>
      <c r="Z120" s="79"/>
      <c r="AA120" s="85" t="s">
        <v>438</v>
      </c>
      <c r="AB120" s="79"/>
      <c r="AC120" s="79" t="b">
        <v>0</v>
      </c>
      <c r="AD120" s="79">
        <v>1</v>
      </c>
      <c r="AE120" s="85" t="s">
        <v>482</v>
      </c>
      <c r="AF120" s="79" t="b">
        <v>1</v>
      </c>
      <c r="AG120" s="79" t="s">
        <v>492</v>
      </c>
      <c r="AH120" s="79"/>
      <c r="AI120" s="85" t="s">
        <v>493</v>
      </c>
      <c r="AJ120" s="79" t="b">
        <v>0</v>
      </c>
      <c r="AK120" s="79">
        <v>0</v>
      </c>
      <c r="AL120" s="85" t="s">
        <v>482</v>
      </c>
      <c r="AM120" s="79" t="s">
        <v>501</v>
      </c>
      <c r="AN120" s="79" t="b">
        <v>0</v>
      </c>
      <c r="AO120" s="85" t="s">
        <v>438</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v>
      </c>
      <c r="BC120" s="78" t="str">
        <f>REPLACE(INDEX(GroupVertices[Group],MATCH(Edges[[#This Row],[Vertex 2]],GroupVertices[Vertex],0)),1,1,"")</f>
        <v>2</v>
      </c>
      <c r="BD120" s="48"/>
      <c r="BE120" s="49"/>
      <c r="BF120" s="48"/>
      <c r="BG120" s="49"/>
      <c r="BH120" s="48"/>
      <c r="BI120" s="49"/>
      <c r="BJ120" s="48"/>
      <c r="BK120" s="49"/>
      <c r="BL120" s="48"/>
    </row>
    <row r="121" spans="1:64" ht="15">
      <c r="A121" s="64" t="s">
        <v>226</v>
      </c>
      <c r="B121" s="64" t="s">
        <v>237</v>
      </c>
      <c r="C121" s="65" t="s">
        <v>1455</v>
      </c>
      <c r="D121" s="66">
        <v>10</v>
      </c>
      <c r="E121" s="67" t="s">
        <v>136</v>
      </c>
      <c r="F121" s="68">
        <v>12</v>
      </c>
      <c r="G121" s="65"/>
      <c r="H121" s="69"/>
      <c r="I121" s="70"/>
      <c r="J121" s="70"/>
      <c r="K121" s="34" t="s">
        <v>66</v>
      </c>
      <c r="L121" s="77">
        <v>121</v>
      </c>
      <c r="M121" s="77"/>
      <c r="N121" s="72"/>
      <c r="O121" s="79" t="s">
        <v>272</v>
      </c>
      <c r="P121" s="81">
        <v>43544.70763888889</v>
      </c>
      <c r="Q121" s="79" t="s">
        <v>299</v>
      </c>
      <c r="R121" s="83" t="s">
        <v>317</v>
      </c>
      <c r="S121" s="79" t="s">
        <v>321</v>
      </c>
      <c r="T121" s="79" t="s">
        <v>329</v>
      </c>
      <c r="U121" s="79"/>
      <c r="V121" s="83" t="s">
        <v>355</v>
      </c>
      <c r="W121" s="81">
        <v>43544.70763888889</v>
      </c>
      <c r="X121" s="83" t="s">
        <v>410</v>
      </c>
      <c r="Y121" s="79"/>
      <c r="Z121" s="79"/>
      <c r="AA121" s="85" t="s">
        <v>460</v>
      </c>
      <c r="AB121" s="79"/>
      <c r="AC121" s="79" t="b">
        <v>0</v>
      </c>
      <c r="AD121" s="79">
        <v>3</v>
      </c>
      <c r="AE121" s="85" t="s">
        <v>482</v>
      </c>
      <c r="AF121" s="79" t="b">
        <v>1</v>
      </c>
      <c r="AG121" s="79" t="s">
        <v>492</v>
      </c>
      <c r="AH121" s="79"/>
      <c r="AI121" s="85" t="s">
        <v>433</v>
      </c>
      <c r="AJ121" s="79" t="b">
        <v>0</v>
      </c>
      <c r="AK121" s="79">
        <v>0</v>
      </c>
      <c r="AL121" s="85" t="s">
        <v>482</v>
      </c>
      <c r="AM121" s="79" t="s">
        <v>501</v>
      </c>
      <c r="AN121" s="79" t="b">
        <v>0</v>
      </c>
      <c r="AO121" s="85" t="s">
        <v>460</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1</v>
      </c>
      <c r="BC121" s="78" t="str">
        <f>REPLACE(INDEX(GroupVertices[Group],MATCH(Edges[[#This Row],[Vertex 2]],GroupVertices[Vertex],0)),1,1,"")</f>
        <v>2</v>
      </c>
      <c r="BD121" s="48">
        <v>1</v>
      </c>
      <c r="BE121" s="49">
        <v>3.4482758620689653</v>
      </c>
      <c r="BF121" s="48">
        <v>1</v>
      </c>
      <c r="BG121" s="49">
        <v>3.4482758620689653</v>
      </c>
      <c r="BH121" s="48">
        <v>0</v>
      </c>
      <c r="BI121" s="49">
        <v>0</v>
      </c>
      <c r="BJ121" s="48">
        <v>27</v>
      </c>
      <c r="BK121" s="49">
        <v>93.10344827586206</v>
      </c>
      <c r="BL121" s="48">
        <v>29</v>
      </c>
    </row>
    <row r="122" spans="1:64" ht="15">
      <c r="A122" s="64" t="s">
        <v>236</v>
      </c>
      <c r="B122" s="64" t="s">
        <v>237</v>
      </c>
      <c r="C122" s="65" t="s">
        <v>1455</v>
      </c>
      <c r="D122" s="66">
        <v>10</v>
      </c>
      <c r="E122" s="67" t="s">
        <v>136</v>
      </c>
      <c r="F122" s="68">
        <v>12</v>
      </c>
      <c r="G122" s="65"/>
      <c r="H122" s="69"/>
      <c r="I122" s="70"/>
      <c r="J122" s="70"/>
      <c r="K122" s="34" t="s">
        <v>66</v>
      </c>
      <c r="L122" s="77">
        <v>122</v>
      </c>
      <c r="M122" s="77"/>
      <c r="N122" s="72"/>
      <c r="O122" s="79" t="s">
        <v>272</v>
      </c>
      <c r="P122" s="81">
        <v>43512.65038194445</v>
      </c>
      <c r="Q122" s="79" t="s">
        <v>298</v>
      </c>
      <c r="R122" s="83" t="s">
        <v>311</v>
      </c>
      <c r="S122" s="79" t="s">
        <v>320</v>
      </c>
      <c r="T122" s="79" t="s">
        <v>334</v>
      </c>
      <c r="U122" s="79"/>
      <c r="V122" s="83" t="s">
        <v>365</v>
      </c>
      <c r="W122" s="81">
        <v>43512.65038194445</v>
      </c>
      <c r="X122" s="83" t="s">
        <v>405</v>
      </c>
      <c r="Y122" s="79"/>
      <c r="Z122" s="79"/>
      <c r="AA122" s="85" t="s">
        <v>455</v>
      </c>
      <c r="AB122" s="79"/>
      <c r="AC122" s="79" t="b">
        <v>0</v>
      </c>
      <c r="AD122" s="79">
        <v>10</v>
      </c>
      <c r="AE122" s="85" t="s">
        <v>482</v>
      </c>
      <c r="AF122" s="79" t="b">
        <v>0</v>
      </c>
      <c r="AG122" s="79" t="s">
        <v>492</v>
      </c>
      <c r="AH122" s="79"/>
      <c r="AI122" s="85" t="s">
        <v>482</v>
      </c>
      <c r="AJ122" s="79" t="b">
        <v>0</v>
      </c>
      <c r="AK122" s="79">
        <v>2</v>
      </c>
      <c r="AL122" s="85" t="s">
        <v>482</v>
      </c>
      <c r="AM122" s="79" t="s">
        <v>502</v>
      </c>
      <c r="AN122" s="79" t="b">
        <v>0</v>
      </c>
      <c r="AO122" s="85" t="s">
        <v>455</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5</v>
      </c>
      <c r="BC122" s="78" t="str">
        <f>REPLACE(INDEX(GroupVertices[Group],MATCH(Edges[[#This Row],[Vertex 2]],GroupVertices[Vertex],0)),1,1,"")</f>
        <v>2</v>
      </c>
      <c r="BD122" s="48"/>
      <c r="BE122" s="49"/>
      <c r="BF122" s="48"/>
      <c r="BG122" s="49"/>
      <c r="BH122" s="48"/>
      <c r="BI122" s="49"/>
      <c r="BJ122" s="48"/>
      <c r="BK122" s="49"/>
      <c r="BL122" s="48"/>
    </row>
    <row r="123" spans="1:64" ht="15">
      <c r="A123" s="64" t="s">
        <v>236</v>
      </c>
      <c r="B123" s="64" t="s">
        <v>237</v>
      </c>
      <c r="C123" s="65" t="s">
        <v>1455</v>
      </c>
      <c r="D123" s="66">
        <v>10</v>
      </c>
      <c r="E123" s="67" t="s">
        <v>136</v>
      </c>
      <c r="F123" s="68">
        <v>12</v>
      </c>
      <c r="G123" s="65"/>
      <c r="H123" s="69"/>
      <c r="I123" s="70"/>
      <c r="J123" s="70"/>
      <c r="K123" s="34" t="s">
        <v>66</v>
      </c>
      <c r="L123" s="77">
        <v>123</v>
      </c>
      <c r="M123" s="77"/>
      <c r="N123" s="72"/>
      <c r="O123" s="79" t="s">
        <v>272</v>
      </c>
      <c r="P123" s="81">
        <v>43523.76091435185</v>
      </c>
      <c r="Q123" s="79" t="s">
        <v>280</v>
      </c>
      <c r="R123" s="83" t="s">
        <v>311</v>
      </c>
      <c r="S123" s="79" t="s">
        <v>320</v>
      </c>
      <c r="T123" s="79" t="s">
        <v>237</v>
      </c>
      <c r="U123" s="79"/>
      <c r="V123" s="83" t="s">
        <v>365</v>
      </c>
      <c r="W123" s="81">
        <v>43523.76091435185</v>
      </c>
      <c r="X123" s="83" t="s">
        <v>409</v>
      </c>
      <c r="Y123" s="79"/>
      <c r="Z123" s="79"/>
      <c r="AA123" s="85" t="s">
        <v>459</v>
      </c>
      <c r="AB123" s="79"/>
      <c r="AC123" s="79" t="b">
        <v>0</v>
      </c>
      <c r="AD123" s="79">
        <v>0</v>
      </c>
      <c r="AE123" s="85" t="s">
        <v>482</v>
      </c>
      <c r="AF123" s="79" t="b">
        <v>0</v>
      </c>
      <c r="AG123" s="79" t="s">
        <v>492</v>
      </c>
      <c r="AH123" s="79"/>
      <c r="AI123" s="85" t="s">
        <v>482</v>
      </c>
      <c r="AJ123" s="79" t="b">
        <v>0</v>
      </c>
      <c r="AK123" s="79">
        <v>4</v>
      </c>
      <c r="AL123" s="85" t="s">
        <v>455</v>
      </c>
      <c r="AM123" s="79" t="s">
        <v>501</v>
      </c>
      <c r="AN123" s="79" t="b">
        <v>0</v>
      </c>
      <c r="AO123" s="85" t="s">
        <v>455</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5</v>
      </c>
      <c r="BC123" s="78" t="str">
        <f>REPLACE(INDEX(GroupVertices[Group],MATCH(Edges[[#This Row],[Vertex 2]],GroupVertices[Vertex],0)),1,1,"")</f>
        <v>2</v>
      </c>
      <c r="BD123" s="48"/>
      <c r="BE123" s="49"/>
      <c r="BF123" s="48"/>
      <c r="BG123" s="49"/>
      <c r="BH123" s="48"/>
      <c r="BI123" s="49"/>
      <c r="BJ123" s="48"/>
      <c r="BK123" s="49"/>
      <c r="BL123" s="48"/>
    </row>
    <row r="124" spans="1:64" ht="15">
      <c r="A124" s="64" t="s">
        <v>232</v>
      </c>
      <c r="B124" s="64" t="s">
        <v>232</v>
      </c>
      <c r="C124" s="65" t="s">
        <v>1454</v>
      </c>
      <c r="D124" s="66">
        <v>3</v>
      </c>
      <c r="E124" s="67" t="s">
        <v>132</v>
      </c>
      <c r="F124" s="68">
        <v>35</v>
      </c>
      <c r="G124" s="65"/>
      <c r="H124" s="69"/>
      <c r="I124" s="70"/>
      <c r="J124" s="70"/>
      <c r="K124" s="34" t="s">
        <v>65</v>
      </c>
      <c r="L124" s="77">
        <v>124</v>
      </c>
      <c r="M124" s="77"/>
      <c r="N124" s="72"/>
      <c r="O124" s="79" t="s">
        <v>176</v>
      </c>
      <c r="P124" s="81">
        <v>43546.81459490741</v>
      </c>
      <c r="Q124" s="79" t="s">
        <v>300</v>
      </c>
      <c r="R124" s="79"/>
      <c r="S124" s="79"/>
      <c r="T124" s="79" t="s">
        <v>329</v>
      </c>
      <c r="U124" s="79"/>
      <c r="V124" s="83" t="s">
        <v>361</v>
      </c>
      <c r="W124" s="81">
        <v>43546.81459490741</v>
      </c>
      <c r="X124" s="83" t="s">
        <v>411</v>
      </c>
      <c r="Y124" s="79"/>
      <c r="Z124" s="79"/>
      <c r="AA124" s="85" t="s">
        <v>461</v>
      </c>
      <c r="AB124" s="79"/>
      <c r="AC124" s="79" t="b">
        <v>0</v>
      </c>
      <c r="AD124" s="79">
        <v>0</v>
      </c>
      <c r="AE124" s="85" t="s">
        <v>482</v>
      </c>
      <c r="AF124" s="79" t="b">
        <v>1</v>
      </c>
      <c r="AG124" s="79" t="s">
        <v>492</v>
      </c>
      <c r="AH124" s="79"/>
      <c r="AI124" s="85" t="s">
        <v>494</v>
      </c>
      <c r="AJ124" s="79" t="b">
        <v>0</v>
      </c>
      <c r="AK124" s="79">
        <v>0</v>
      </c>
      <c r="AL124" s="85" t="s">
        <v>482</v>
      </c>
      <c r="AM124" s="79" t="s">
        <v>499</v>
      </c>
      <c r="AN124" s="79" t="b">
        <v>0</v>
      </c>
      <c r="AO124" s="85" t="s">
        <v>461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v>0</v>
      </c>
      <c r="BE124" s="49">
        <v>0</v>
      </c>
      <c r="BF124" s="48">
        <v>0</v>
      </c>
      <c r="BG124" s="49">
        <v>0</v>
      </c>
      <c r="BH124" s="48">
        <v>0</v>
      </c>
      <c r="BI124" s="49">
        <v>0</v>
      </c>
      <c r="BJ124" s="48">
        <v>11</v>
      </c>
      <c r="BK124" s="49">
        <v>100</v>
      </c>
      <c r="BL124" s="48">
        <v>11</v>
      </c>
    </row>
    <row r="125" spans="1:64" ht="15">
      <c r="A125" s="64" t="s">
        <v>236</v>
      </c>
      <c r="B125" s="64" t="s">
        <v>232</v>
      </c>
      <c r="C125" s="65" t="s">
        <v>1455</v>
      </c>
      <c r="D125" s="66">
        <v>10</v>
      </c>
      <c r="E125" s="67" t="s">
        <v>136</v>
      </c>
      <c r="F125" s="68">
        <v>12</v>
      </c>
      <c r="G125" s="65"/>
      <c r="H125" s="69"/>
      <c r="I125" s="70"/>
      <c r="J125" s="70"/>
      <c r="K125" s="34" t="s">
        <v>65</v>
      </c>
      <c r="L125" s="77">
        <v>125</v>
      </c>
      <c r="M125" s="77"/>
      <c r="N125" s="72"/>
      <c r="O125" s="79" t="s">
        <v>272</v>
      </c>
      <c r="P125" s="81">
        <v>43512.65038194445</v>
      </c>
      <c r="Q125" s="79" t="s">
        <v>298</v>
      </c>
      <c r="R125" s="83" t="s">
        <v>311</v>
      </c>
      <c r="S125" s="79" t="s">
        <v>320</v>
      </c>
      <c r="T125" s="79" t="s">
        <v>334</v>
      </c>
      <c r="U125" s="79"/>
      <c r="V125" s="83" t="s">
        <v>365</v>
      </c>
      <c r="W125" s="81">
        <v>43512.65038194445</v>
      </c>
      <c r="X125" s="83" t="s">
        <v>405</v>
      </c>
      <c r="Y125" s="79"/>
      <c r="Z125" s="79"/>
      <c r="AA125" s="85" t="s">
        <v>455</v>
      </c>
      <c r="AB125" s="79"/>
      <c r="AC125" s="79" t="b">
        <v>0</v>
      </c>
      <c r="AD125" s="79">
        <v>10</v>
      </c>
      <c r="AE125" s="85" t="s">
        <v>482</v>
      </c>
      <c r="AF125" s="79" t="b">
        <v>0</v>
      </c>
      <c r="AG125" s="79" t="s">
        <v>492</v>
      </c>
      <c r="AH125" s="79"/>
      <c r="AI125" s="85" t="s">
        <v>482</v>
      </c>
      <c r="AJ125" s="79" t="b">
        <v>0</v>
      </c>
      <c r="AK125" s="79">
        <v>2</v>
      </c>
      <c r="AL125" s="85" t="s">
        <v>482</v>
      </c>
      <c r="AM125" s="79" t="s">
        <v>502</v>
      </c>
      <c r="AN125" s="79" t="b">
        <v>0</v>
      </c>
      <c r="AO125" s="85" t="s">
        <v>455</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5</v>
      </c>
      <c r="BC125" s="78" t="str">
        <f>REPLACE(INDEX(GroupVertices[Group],MATCH(Edges[[#This Row],[Vertex 2]],GroupVertices[Vertex],0)),1,1,"")</f>
        <v>2</v>
      </c>
      <c r="BD125" s="48"/>
      <c r="BE125" s="49"/>
      <c r="BF125" s="48"/>
      <c r="BG125" s="49"/>
      <c r="BH125" s="48"/>
      <c r="BI125" s="49"/>
      <c r="BJ125" s="48"/>
      <c r="BK125" s="49"/>
      <c r="BL125" s="48"/>
    </row>
    <row r="126" spans="1:64" ht="15">
      <c r="A126" s="64" t="s">
        <v>236</v>
      </c>
      <c r="B126" s="64" t="s">
        <v>232</v>
      </c>
      <c r="C126" s="65" t="s">
        <v>1455</v>
      </c>
      <c r="D126" s="66">
        <v>10</v>
      </c>
      <c r="E126" s="67" t="s">
        <v>136</v>
      </c>
      <c r="F126" s="68">
        <v>12</v>
      </c>
      <c r="G126" s="65"/>
      <c r="H126" s="69"/>
      <c r="I126" s="70"/>
      <c r="J126" s="70"/>
      <c r="K126" s="34" t="s">
        <v>65</v>
      </c>
      <c r="L126" s="77">
        <v>126</v>
      </c>
      <c r="M126" s="77"/>
      <c r="N126" s="72"/>
      <c r="O126" s="79" t="s">
        <v>272</v>
      </c>
      <c r="P126" s="81">
        <v>43523.76091435185</v>
      </c>
      <c r="Q126" s="79" t="s">
        <v>280</v>
      </c>
      <c r="R126" s="83" t="s">
        <v>311</v>
      </c>
      <c r="S126" s="79" t="s">
        <v>320</v>
      </c>
      <c r="T126" s="79" t="s">
        <v>237</v>
      </c>
      <c r="U126" s="79"/>
      <c r="V126" s="83" t="s">
        <v>365</v>
      </c>
      <c r="W126" s="81">
        <v>43523.76091435185</v>
      </c>
      <c r="X126" s="83" t="s">
        <v>409</v>
      </c>
      <c r="Y126" s="79"/>
      <c r="Z126" s="79"/>
      <c r="AA126" s="85" t="s">
        <v>459</v>
      </c>
      <c r="AB126" s="79"/>
      <c r="AC126" s="79" t="b">
        <v>0</v>
      </c>
      <c r="AD126" s="79">
        <v>0</v>
      </c>
      <c r="AE126" s="85" t="s">
        <v>482</v>
      </c>
      <c r="AF126" s="79" t="b">
        <v>0</v>
      </c>
      <c r="AG126" s="79" t="s">
        <v>492</v>
      </c>
      <c r="AH126" s="79"/>
      <c r="AI126" s="85" t="s">
        <v>482</v>
      </c>
      <c r="AJ126" s="79" t="b">
        <v>0</v>
      </c>
      <c r="AK126" s="79">
        <v>4</v>
      </c>
      <c r="AL126" s="85" t="s">
        <v>455</v>
      </c>
      <c r="AM126" s="79" t="s">
        <v>501</v>
      </c>
      <c r="AN126" s="79" t="b">
        <v>0</v>
      </c>
      <c r="AO126" s="85" t="s">
        <v>455</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5</v>
      </c>
      <c r="BC126" s="78" t="str">
        <f>REPLACE(INDEX(GroupVertices[Group],MATCH(Edges[[#This Row],[Vertex 2]],GroupVertices[Vertex],0)),1,1,"")</f>
        <v>2</v>
      </c>
      <c r="BD126" s="48">
        <v>0</v>
      </c>
      <c r="BE126" s="49">
        <v>0</v>
      </c>
      <c r="BF126" s="48">
        <v>0</v>
      </c>
      <c r="BG126" s="49">
        <v>0</v>
      </c>
      <c r="BH126" s="48">
        <v>0</v>
      </c>
      <c r="BI126" s="49">
        <v>0</v>
      </c>
      <c r="BJ126" s="48">
        <v>11</v>
      </c>
      <c r="BK126" s="49">
        <v>100</v>
      </c>
      <c r="BL126" s="48">
        <v>11</v>
      </c>
    </row>
    <row r="127" spans="1:64" ht="15">
      <c r="A127" s="64" t="s">
        <v>221</v>
      </c>
      <c r="B127" s="64" t="s">
        <v>258</v>
      </c>
      <c r="C127" s="65" t="s">
        <v>1454</v>
      </c>
      <c r="D127" s="66">
        <v>3</v>
      </c>
      <c r="E127" s="67" t="s">
        <v>132</v>
      </c>
      <c r="F127" s="68">
        <v>35</v>
      </c>
      <c r="G127" s="65"/>
      <c r="H127" s="69"/>
      <c r="I127" s="70"/>
      <c r="J127" s="70"/>
      <c r="K127" s="34" t="s">
        <v>65</v>
      </c>
      <c r="L127" s="77">
        <v>127</v>
      </c>
      <c r="M127" s="77"/>
      <c r="N127" s="72"/>
      <c r="O127" s="79" t="s">
        <v>272</v>
      </c>
      <c r="P127" s="81">
        <v>43541.55241898148</v>
      </c>
      <c r="Q127" s="79" t="s">
        <v>281</v>
      </c>
      <c r="R127" s="79"/>
      <c r="S127" s="79"/>
      <c r="T127" s="79" t="s">
        <v>325</v>
      </c>
      <c r="U127" s="83" t="s">
        <v>339</v>
      </c>
      <c r="V127" s="83" t="s">
        <v>339</v>
      </c>
      <c r="W127" s="81">
        <v>43541.55241898148</v>
      </c>
      <c r="X127" s="83" t="s">
        <v>383</v>
      </c>
      <c r="Y127" s="79"/>
      <c r="Z127" s="79"/>
      <c r="AA127" s="85" t="s">
        <v>433</v>
      </c>
      <c r="AB127" s="79"/>
      <c r="AC127" s="79" t="b">
        <v>0</v>
      </c>
      <c r="AD127" s="79">
        <v>20</v>
      </c>
      <c r="AE127" s="85" t="s">
        <v>482</v>
      </c>
      <c r="AF127" s="79" t="b">
        <v>0</v>
      </c>
      <c r="AG127" s="79" t="s">
        <v>492</v>
      </c>
      <c r="AH127" s="79"/>
      <c r="AI127" s="85" t="s">
        <v>482</v>
      </c>
      <c r="AJ127" s="79" t="b">
        <v>0</v>
      </c>
      <c r="AK127" s="79">
        <v>5</v>
      </c>
      <c r="AL127" s="85" t="s">
        <v>482</v>
      </c>
      <c r="AM127" s="79" t="s">
        <v>497</v>
      </c>
      <c r="AN127" s="79" t="b">
        <v>0</v>
      </c>
      <c r="AO127" s="85" t="s">
        <v>433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4</v>
      </c>
      <c r="BC127" s="78" t="str">
        <f>REPLACE(INDEX(GroupVertices[Group],MATCH(Edges[[#This Row],[Vertex 2]],GroupVertices[Vertex],0)),1,1,"")</f>
        <v>4</v>
      </c>
      <c r="BD127" s="48"/>
      <c r="BE127" s="49"/>
      <c r="BF127" s="48"/>
      <c r="BG127" s="49"/>
      <c r="BH127" s="48"/>
      <c r="BI127" s="49"/>
      <c r="BJ127" s="48"/>
      <c r="BK127" s="49"/>
      <c r="BL127" s="48"/>
    </row>
    <row r="128" spans="1:64" ht="15">
      <c r="A128" s="64" t="s">
        <v>236</v>
      </c>
      <c r="B128" s="64" t="s">
        <v>258</v>
      </c>
      <c r="C128" s="65" t="s">
        <v>1454</v>
      </c>
      <c r="D128" s="66">
        <v>3</v>
      </c>
      <c r="E128" s="67" t="s">
        <v>132</v>
      </c>
      <c r="F128" s="68">
        <v>35</v>
      </c>
      <c r="G128" s="65"/>
      <c r="H128" s="69"/>
      <c r="I128" s="70"/>
      <c r="J128" s="70"/>
      <c r="K128" s="34" t="s">
        <v>65</v>
      </c>
      <c r="L128" s="77">
        <v>128</v>
      </c>
      <c r="M128" s="77"/>
      <c r="N128" s="72"/>
      <c r="O128" s="79" t="s">
        <v>272</v>
      </c>
      <c r="P128" s="81">
        <v>43541.656377314815</v>
      </c>
      <c r="Q128" s="79" t="s">
        <v>282</v>
      </c>
      <c r="R128" s="79"/>
      <c r="S128" s="79"/>
      <c r="T128" s="79" t="s">
        <v>326</v>
      </c>
      <c r="U128" s="79"/>
      <c r="V128" s="83" t="s">
        <v>365</v>
      </c>
      <c r="W128" s="81">
        <v>43541.656377314815</v>
      </c>
      <c r="X128" s="83" t="s">
        <v>412</v>
      </c>
      <c r="Y128" s="79"/>
      <c r="Z128" s="79"/>
      <c r="AA128" s="85" t="s">
        <v>462</v>
      </c>
      <c r="AB128" s="79"/>
      <c r="AC128" s="79" t="b">
        <v>0</v>
      </c>
      <c r="AD128" s="79">
        <v>0</v>
      </c>
      <c r="AE128" s="85" t="s">
        <v>482</v>
      </c>
      <c r="AF128" s="79" t="b">
        <v>0</v>
      </c>
      <c r="AG128" s="79" t="s">
        <v>492</v>
      </c>
      <c r="AH128" s="79"/>
      <c r="AI128" s="85" t="s">
        <v>482</v>
      </c>
      <c r="AJ128" s="79" t="b">
        <v>0</v>
      </c>
      <c r="AK128" s="79">
        <v>5</v>
      </c>
      <c r="AL128" s="85" t="s">
        <v>433</v>
      </c>
      <c r="AM128" s="79" t="s">
        <v>502</v>
      </c>
      <c r="AN128" s="79" t="b">
        <v>0</v>
      </c>
      <c r="AO128" s="85" t="s">
        <v>433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5</v>
      </c>
      <c r="BC128" s="78" t="str">
        <f>REPLACE(INDEX(GroupVertices[Group],MATCH(Edges[[#This Row],[Vertex 2]],GroupVertices[Vertex],0)),1,1,"")</f>
        <v>4</v>
      </c>
      <c r="BD128" s="48"/>
      <c r="BE128" s="49"/>
      <c r="BF128" s="48"/>
      <c r="BG128" s="49"/>
      <c r="BH128" s="48"/>
      <c r="BI128" s="49"/>
      <c r="BJ128" s="48"/>
      <c r="BK128" s="49"/>
      <c r="BL128" s="48"/>
    </row>
    <row r="129" spans="1:64" ht="15">
      <c r="A129" s="64" t="s">
        <v>238</v>
      </c>
      <c r="B129" s="64" t="s">
        <v>258</v>
      </c>
      <c r="C129" s="65" t="s">
        <v>1454</v>
      </c>
      <c r="D129" s="66">
        <v>3</v>
      </c>
      <c r="E129" s="67" t="s">
        <v>132</v>
      </c>
      <c r="F129" s="68">
        <v>35</v>
      </c>
      <c r="G129" s="65"/>
      <c r="H129" s="69"/>
      <c r="I129" s="70"/>
      <c r="J129" s="70"/>
      <c r="K129" s="34" t="s">
        <v>65</v>
      </c>
      <c r="L129" s="77">
        <v>129</v>
      </c>
      <c r="M129" s="77"/>
      <c r="N129" s="72"/>
      <c r="O129" s="79" t="s">
        <v>272</v>
      </c>
      <c r="P129" s="81">
        <v>43541.57167824074</v>
      </c>
      <c r="Q129" s="79" t="s">
        <v>282</v>
      </c>
      <c r="R129" s="79"/>
      <c r="S129" s="79"/>
      <c r="T129" s="79" t="s">
        <v>326</v>
      </c>
      <c r="U129" s="79"/>
      <c r="V129" s="83" t="s">
        <v>367</v>
      </c>
      <c r="W129" s="81">
        <v>43541.57167824074</v>
      </c>
      <c r="X129" s="83" t="s">
        <v>413</v>
      </c>
      <c r="Y129" s="79"/>
      <c r="Z129" s="79"/>
      <c r="AA129" s="85" t="s">
        <v>463</v>
      </c>
      <c r="AB129" s="79"/>
      <c r="AC129" s="79" t="b">
        <v>0</v>
      </c>
      <c r="AD129" s="79">
        <v>0</v>
      </c>
      <c r="AE129" s="85" t="s">
        <v>482</v>
      </c>
      <c r="AF129" s="79" t="b">
        <v>0</v>
      </c>
      <c r="AG129" s="79" t="s">
        <v>492</v>
      </c>
      <c r="AH129" s="79"/>
      <c r="AI129" s="85" t="s">
        <v>482</v>
      </c>
      <c r="AJ129" s="79" t="b">
        <v>0</v>
      </c>
      <c r="AK129" s="79">
        <v>5</v>
      </c>
      <c r="AL129" s="85" t="s">
        <v>433</v>
      </c>
      <c r="AM129" s="79" t="s">
        <v>503</v>
      </c>
      <c r="AN129" s="79" t="b">
        <v>0</v>
      </c>
      <c r="AO129" s="85" t="s">
        <v>433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4</v>
      </c>
      <c r="BC129" s="78" t="str">
        <f>REPLACE(INDEX(GroupVertices[Group],MATCH(Edges[[#This Row],[Vertex 2]],GroupVertices[Vertex],0)),1,1,"")</f>
        <v>4</v>
      </c>
      <c r="BD129" s="48"/>
      <c r="BE129" s="49"/>
      <c r="BF129" s="48"/>
      <c r="BG129" s="49"/>
      <c r="BH129" s="48"/>
      <c r="BI129" s="49"/>
      <c r="BJ129" s="48"/>
      <c r="BK129" s="49"/>
      <c r="BL129" s="48"/>
    </row>
    <row r="130" spans="1:64" ht="15">
      <c r="A130" s="64" t="s">
        <v>221</v>
      </c>
      <c r="B130" s="64" t="s">
        <v>259</v>
      </c>
      <c r="C130" s="65" t="s">
        <v>1454</v>
      </c>
      <c r="D130" s="66">
        <v>3</v>
      </c>
      <c r="E130" s="67" t="s">
        <v>132</v>
      </c>
      <c r="F130" s="68">
        <v>35</v>
      </c>
      <c r="G130" s="65"/>
      <c r="H130" s="69"/>
      <c r="I130" s="70"/>
      <c r="J130" s="70"/>
      <c r="K130" s="34" t="s">
        <v>65</v>
      </c>
      <c r="L130" s="77">
        <v>130</v>
      </c>
      <c r="M130" s="77"/>
      <c r="N130" s="72"/>
      <c r="O130" s="79" t="s">
        <v>272</v>
      </c>
      <c r="P130" s="81">
        <v>43541.55241898148</v>
      </c>
      <c r="Q130" s="79" t="s">
        <v>281</v>
      </c>
      <c r="R130" s="79"/>
      <c r="S130" s="79"/>
      <c r="T130" s="79" t="s">
        <v>325</v>
      </c>
      <c r="U130" s="83" t="s">
        <v>339</v>
      </c>
      <c r="V130" s="83" t="s">
        <v>339</v>
      </c>
      <c r="W130" s="81">
        <v>43541.55241898148</v>
      </c>
      <c r="X130" s="83" t="s">
        <v>383</v>
      </c>
      <c r="Y130" s="79"/>
      <c r="Z130" s="79"/>
      <c r="AA130" s="85" t="s">
        <v>433</v>
      </c>
      <c r="AB130" s="79"/>
      <c r="AC130" s="79" t="b">
        <v>0</v>
      </c>
      <c r="AD130" s="79">
        <v>20</v>
      </c>
      <c r="AE130" s="85" t="s">
        <v>482</v>
      </c>
      <c r="AF130" s="79" t="b">
        <v>0</v>
      </c>
      <c r="AG130" s="79" t="s">
        <v>492</v>
      </c>
      <c r="AH130" s="79"/>
      <c r="AI130" s="85" t="s">
        <v>482</v>
      </c>
      <c r="AJ130" s="79" t="b">
        <v>0</v>
      </c>
      <c r="AK130" s="79">
        <v>5</v>
      </c>
      <c r="AL130" s="85" t="s">
        <v>482</v>
      </c>
      <c r="AM130" s="79" t="s">
        <v>497</v>
      </c>
      <c r="AN130" s="79" t="b">
        <v>0</v>
      </c>
      <c r="AO130" s="85" t="s">
        <v>433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c r="BE130" s="49"/>
      <c r="BF130" s="48"/>
      <c r="BG130" s="49"/>
      <c r="BH130" s="48"/>
      <c r="BI130" s="49"/>
      <c r="BJ130" s="48"/>
      <c r="BK130" s="49"/>
      <c r="BL130" s="48"/>
    </row>
    <row r="131" spans="1:64" ht="15">
      <c r="A131" s="64" t="s">
        <v>236</v>
      </c>
      <c r="B131" s="64" t="s">
        <v>259</v>
      </c>
      <c r="C131" s="65" t="s">
        <v>1454</v>
      </c>
      <c r="D131" s="66">
        <v>3</v>
      </c>
      <c r="E131" s="67" t="s">
        <v>132</v>
      </c>
      <c r="F131" s="68">
        <v>35</v>
      </c>
      <c r="G131" s="65"/>
      <c r="H131" s="69"/>
      <c r="I131" s="70"/>
      <c r="J131" s="70"/>
      <c r="K131" s="34" t="s">
        <v>65</v>
      </c>
      <c r="L131" s="77">
        <v>131</v>
      </c>
      <c r="M131" s="77"/>
      <c r="N131" s="72"/>
      <c r="O131" s="79" t="s">
        <v>272</v>
      </c>
      <c r="P131" s="81">
        <v>43541.656377314815</v>
      </c>
      <c r="Q131" s="79" t="s">
        <v>282</v>
      </c>
      <c r="R131" s="79"/>
      <c r="S131" s="79"/>
      <c r="T131" s="79" t="s">
        <v>326</v>
      </c>
      <c r="U131" s="79"/>
      <c r="V131" s="83" t="s">
        <v>365</v>
      </c>
      <c r="W131" s="81">
        <v>43541.656377314815</v>
      </c>
      <c r="X131" s="83" t="s">
        <v>412</v>
      </c>
      <c r="Y131" s="79"/>
      <c r="Z131" s="79"/>
      <c r="AA131" s="85" t="s">
        <v>462</v>
      </c>
      <c r="AB131" s="79"/>
      <c r="AC131" s="79" t="b">
        <v>0</v>
      </c>
      <c r="AD131" s="79">
        <v>0</v>
      </c>
      <c r="AE131" s="85" t="s">
        <v>482</v>
      </c>
      <c r="AF131" s="79" t="b">
        <v>0</v>
      </c>
      <c r="AG131" s="79" t="s">
        <v>492</v>
      </c>
      <c r="AH131" s="79"/>
      <c r="AI131" s="85" t="s">
        <v>482</v>
      </c>
      <c r="AJ131" s="79" t="b">
        <v>0</v>
      </c>
      <c r="AK131" s="79">
        <v>5</v>
      </c>
      <c r="AL131" s="85" t="s">
        <v>433</v>
      </c>
      <c r="AM131" s="79" t="s">
        <v>502</v>
      </c>
      <c r="AN131" s="79" t="b">
        <v>0</v>
      </c>
      <c r="AO131" s="85" t="s">
        <v>433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5</v>
      </c>
      <c r="BC131" s="78" t="str">
        <f>REPLACE(INDEX(GroupVertices[Group],MATCH(Edges[[#This Row],[Vertex 2]],GroupVertices[Vertex],0)),1,1,"")</f>
        <v>4</v>
      </c>
      <c r="BD131" s="48">
        <v>0</v>
      </c>
      <c r="BE131" s="49">
        <v>0</v>
      </c>
      <c r="BF131" s="48">
        <v>0</v>
      </c>
      <c r="BG131" s="49">
        <v>0</v>
      </c>
      <c r="BH131" s="48">
        <v>0</v>
      </c>
      <c r="BI131" s="49">
        <v>0</v>
      </c>
      <c r="BJ131" s="48">
        <v>19</v>
      </c>
      <c r="BK131" s="49">
        <v>100</v>
      </c>
      <c r="BL131" s="48">
        <v>19</v>
      </c>
    </row>
    <row r="132" spans="1:64" ht="15">
      <c r="A132" s="64" t="s">
        <v>238</v>
      </c>
      <c r="B132" s="64" t="s">
        <v>259</v>
      </c>
      <c r="C132" s="65" t="s">
        <v>1454</v>
      </c>
      <c r="D132" s="66">
        <v>3</v>
      </c>
      <c r="E132" s="67" t="s">
        <v>132</v>
      </c>
      <c r="F132" s="68">
        <v>35</v>
      </c>
      <c r="G132" s="65"/>
      <c r="H132" s="69"/>
      <c r="I132" s="70"/>
      <c r="J132" s="70"/>
      <c r="K132" s="34" t="s">
        <v>65</v>
      </c>
      <c r="L132" s="77">
        <v>132</v>
      </c>
      <c r="M132" s="77"/>
      <c r="N132" s="72"/>
      <c r="O132" s="79" t="s">
        <v>272</v>
      </c>
      <c r="P132" s="81">
        <v>43541.57167824074</v>
      </c>
      <c r="Q132" s="79" t="s">
        <v>282</v>
      </c>
      <c r="R132" s="79"/>
      <c r="S132" s="79"/>
      <c r="T132" s="79" t="s">
        <v>326</v>
      </c>
      <c r="U132" s="79"/>
      <c r="V132" s="83" t="s">
        <v>367</v>
      </c>
      <c r="W132" s="81">
        <v>43541.57167824074</v>
      </c>
      <c r="X132" s="83" t="s">
        <v>413</v>
      </c>
      <c r="Y132" s="79"/>
      <c r="Z132" s="79"/>
      <c r="AA132" s="85" t="s">
        <v>463</v>
      </c>
      <c r="AB132" s="79"/>
      <c r="AC132" s="79" t="b">
        <v>0</v>
      </c>
      <c r="AD132" s="79">
        <v>0</v>
      </c>
      <c r="AE132" s="85" t="s">
        <v>482</v>
      </c>
      <c r="AF132" s="79" t="b">
        <v>0</v>
      </c>
      <c r="AG132" s="79" t="s">
        <v>492</v>
      </c>
      <c r="AH132" s="79"/>
      <c r="AI132" s="85" t="s">
        <v>482</v>
      </c>
      <c r="AJ132" s="79" t="b">
        <v>0</v>
      </c>
      <c r="AK132" s="79">
        <v>5</v>
      </c>
      <c r="AL132" s="85" t="s">
        <v>433</v>
      </c>
      <c r="AM132" s="79" t="s">
        <v>503</v>
      </c>
      <c r="AN132" s="79" t="b">
        <v>0</v>
      </c>
      <c r="AO132" s="85" t="s">
        <v>433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4</v>
      </c>
      <c r="BC132" s="78" t="str">
        <f>REPLACE(INDEX(GroupVertices[Group],MATCH(Edges[[#This Row],[Vertex 2]],GroupVertices[Vertex],0)),1,1,"")</f>
        <v>4</v>
      </c>
      <c r="BD132" s="48"/>
      <c r="BE132" s="49"/>
      <c r="BF132" s="48"/>
      <c r="BG132" s="49"/>
      <c r="BH132" s="48"/>
      <c r="BI132" s="49"/>
      <c r="BJ132" s="48"/>
      <c r="BK132" s="49"/>
      <c r="BL132" s="48"/>
    </row>
    <row r="133" spans="1:64" ht="15">
      <c r="A133" s="64" t="s">
        <v>235</v>
      </c>
      <c r="B133" s="64" t="s">
        <v>267</v>
      </c>
      <c r="C133" s="65" t="s">
        <v>1454</v>
      </c>
      <c r="D133" s="66">
        <v>3</v>
      </c>
      <c r="E133" s="67" t="s">
        <v>132</v>
      </c>
      <c r="F133" s="68">
        <v>35</v>
      </c>
      <c r="G133" s="65"/>
      <c r="H133" s="69"/>
      <c r="I133" s="70"/>
      <c r="J133" s="70"/>
      <c r="K133" s="34" t="s">
        <v>65</v>
      </c>
      <c r="L133" s="77">
        <v>133</v>
      </c>
      <c r="M133" s="77"/>
      <c r="N133" s="72"/>
      <c r="O133" s="79" t="s">
        <v>272</v>
      </c>
      <c r="P133" s="81">
        <v>43562.620300925926</v>
      </c>
      <c r="Q133" s="79" t="s">
        <v>301</v>
      </c>
      <c r="R133" s="79"/>
      <c r="S133" s="79"/>
      <c r="T133" s="79" t="s">
        <v>335</v>
      </c>
      <c r="U133" s="79"/>
      <c r="V133" s="83" t="s">
        <v>364</v>
      </c>
      <c r="W133" s="81">
        <v>43562.620300925926</v>
      </c>
      <c r="X133" s="83" t="s">
        <v>414</v>
      </c>
      <c r="Y133" s="79"/>
      <c r="Z133" s="79"/>
      <c r="AA133" s="85" t="s">
        <v>464</v>
      </c>
      <c r="AB133" s="85" t="s">
        <v>480</v>
      </c>
      <c r="AC133" s="79" t="b">
        <v>0</v>
      </c>
      <c r="AD133" s="79">
        <v>3</v>
      </c>
      <c r="AE133" s="85" t="s">
        <v>490</v>
      </c>
      <c r="AF133" s="79" t="b">
        <v>0</v>
      </c>
      <c r="AG133" s="79" t="s">
        <v>492</v>
      </c>
      <c r="AH133" s="79"/>
      <c r="AI133" s="85" t="s">
        <v>482</v>
      </c>
      <c r="AJ133" s="79" t="b">
        <v>0</v>
      </c>
      <c r="AK133" s="79">
        <v>2</v>
      </c>
      <c r="AL133" s="85" t="s">
        <v>482</v>
      </c>
      <c r="AM133" s="79" t="s">
        <v>498</v>
      </c>
      <c r="AN133" s="79" t="b">
        <v>0</v>
      </c>
      <c r="AO133" s="85" t="s">
        <v>480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5</v>
      </c>
      <c r="BC133" s="78" t="str">
        <f>REPLACE(INDEX(GroupVertices[Group],MATCH(Edges[[#This Row],[Vertex 2]],GroupVertices[Vertex],0)),1,1,"")</f>
        <v>5</v>
      </c>
      <c r="BD133" s="48"/>
      <c r="BE133" s="49"/>
      <c r="BF133" s="48"/>
      <c r="BG133" s="49"/>
      <c r="BH133" s="48"/>
      <c r="BI133" s="49"/>
      <c r="BJ133" s="48"/>
      <c r="BK133" s="49"/>
      <c r="BL133" s="48"/>
    </row>
    <row r="134" spans="1:64" ht="15">
      <c r="A134" s="64" t="s">
        <v>236</v>
      </c>
      <c r="B134" s="64" t="s">
        <v>267</v>
      </c>
      <c r="C134" s="65" t="s">
        <v>1454</v>
      </c>
      <c r="D134" s="66">
        <v>3</v>
      </c>
      <c r="E134" s="67" t="s">
        <v>132</v>
      </c>
      <c r="F134" s="68">
        <v>35</v>
      </c>
      <c r="G134" s="65"/>
      <c r="H134" s="69"/>
      <c r="I134" s="70"/>
      <c r="J134" s="70"/>
      <c r="K134" s="34" t="s">
        <v>65</v>
      </c>
      <c r="L134" s="77">
        <v>134</v>
      </c>
      <c r="M134" s="77"/>
      <c r="N134" s="72"/>
      <c r="O134" s="79" t="s">
        <v>272</v>
      </c>
      <c r="P134" s="81">
        <v>43562.647465277776</v>
      </c>
      <c r="Q134" s="79" t="s">
        <v>302</v>
      </c>
      <c r="R134" s="79"/>
      <c r="S134" s="79"/>
      <c r="T134" s="79" t="s">
        <v>336</v>
      </c>
      <c r="U134" s="79"/>
      <c r="V134" s="83" t="s">
        <v>365</v>
      </c>
      <c r="W134" s="81">
        <v>43562.647465277776</v>
      </c>
      <c r="X134" s="83" t="s">
        <v>415</v>
      </c>
      <c r="Y134" s="79"/>
      <c r="Z134" s="79"/>
      <c r="AA134" s="85" t="s">
        <v>465</v>
      </c>
      <c r="AB134" s="79"/>
      <c r="AC134" s="79" t="b">
        <v>0</v>
      </c>
      <c r="AD134" s="79">
        <v>0</v>
      </c>
      <c r="AE134" s="85" t="s">
        <v>482</v>
      </c>
      <c r="AF134" s="79" t="b">
        <v>0</v>
      </c>
      <c r="AG134" s="79" t="s">
        <v>492</v>
      </c>
      <c r="AH134" s="79"/>
      <c r="AI134" s="85" t="s">
        <v>482</v>
      </c>
      <c r="AJ134" s="79" t="b">
        <v>0</v>
      </c>
      <c r="AK134" s="79">
        <v>2</v>
      </c>
      <c r="AL134" s="85" t="s">
        <v>464</v>
      </c>
      <c r="AM134" s="79" t="s">
        <v>502</v>
      </c>
      <c r="AN134" s="79" t="b">
        <v>0</v>
      </c>
      <c r="AO134" s="85" t="s">
        <v>464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5</v>
      </c>
      <c r="BC134" s="78" t="str">
        <f>REPLACE(INDEX(GroupVertices[Group],MATCH(Edges[[#This Row],[Vertex 2]],GroupVertices[Vertex],0)),1,1,"")</f>
        <v>5</v>
      </c>
      <c r="BD134" s="48"/>
      <c r="BE134" s="49"/>
      <c r="BF134" s="48"/>
      <c r="BG134" s="49"/>
      <c r="BH134" s="48"/>
      <c r="BI134" s="49"/>
      <c r="BJ134" s="48"/>
      <c r="BK134" s="49"/>
      <c r="BL134" s="48"/>
    </row>
    <row r="135" spans="1:64" ht="15">
      <c r="A135" s="64" t="s">
        <v>238</v>
      </c>
      <c r="B135" s="64" t="s">
        <v>267</v>
      </c>
      <c r="C135" s="65" t="s">
        <v>1454</v>
      </c>
      <c r="D135" s="66">
        <v>3</v>
      </c>
      <c r="E135" s="67" t="s">
        <v>132</v>
      </c>
      <c r="F135" s="68">
        <v>35</v>
      </c>
      <c r="G135" s="65"/>
      <c r="H135" s="69"/>
      <c r="I135" s="70"/>
      <c r="J135" s="70"/>
      <c r="K135" s="34" t="s">
        <v>65</v>
      </c>
      <c r="L135" s="77">
        <v>135</v>
      </c>
      <c r="M135" s="77"/>
      <c r="N135" s="72"/>
      <c r="O135" s="79" t="s">
        <v>272</v>
      </c>
      <c r="P135" s="81">
        <v>43562.6534375</v>
      </c>
      <c r="Q135" s="79" t="s">
        <v>302</v>
      </c>
      <c r="R135" s="79"/>
      <c r="S135" s="79"/>
      <c r="T135" s="79" t="s">
        <v>336</v>
      </c>
      <c r="U135" s="79"/>
      <c r="V135" s="83" t="s">
        <v>367</v>
      </c>
      <c r="W135" s="81">
        <v>43562.6534375</v>
      </c>
      <c r="X135" s="83" t="s">
        <v>416</v>
      </c>
      <c r="Y135" s="79"/>
      <c r="Z135" s="79"/>
      <c r="AA135" s="85" t="s">
        <v>466</v>
      </c>
      <c r="AB135" s="79"/>
      <c r="AC135" s="79" t="b">
        <v>0</v>
      </c>
      <c r="AD135" s="79">
        <v>0</v>
      </c>
      <c r="AE135" s="85" t="s">
        <v>482</v>
      </c>
      <c r="AF135" s="79" t="b">
        <v>0</v>
      </c>
      <c r="AG135" s="79" t="s">
        <v>492</v>
      </c>
      <c r="AH135" s="79"/>
      <c r="AI135" s="85" t="s">
        <v>482</v>
      </c>
      <c r="AJ135" s="79" t="b">
        <v>0</v>
      </c>
      <c r="AK135" s="79">
        <v>2</v>
      </c>
      <c r="AL135" s="85" t="s">
        <v>464</v>
      </c>
      <c r="AM135" s="79" t="s">
        <v>503</v>
      </c>
      <c r="AN135" s="79" t="b">
        <v>0</v>
      </c>
      <c r="AO135" s="85" t="s">
        <v>464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4</v>
      </c>
      <c r="BC135" s="78" t="str">
        <f>REPLACE(INDEX(GroupVertices[Group],MATCH(Edges[[#This Row],[Vertex 2]],GroupVertices[Vertex],0)),1,1,"")</f>
        <v>5</v>
      </c>
      <c r="BD135" s="48"/>
      <c r="BE135" s="49"/>
      <c r="BF135" s="48"/>
      <c r="BG135" s="49"/>
      <c r="BH135" s="48"/>
      <c r="BI135" s="49"/>
      <c r="BJ135" s="48"/>
      <c r="BK135" s="49"/>
      <c r="BL135" s="48"/>
    </row>
    <row r="136" spans="1:64" ht="15">
      <c r="A136" s="64" t="s">
        <v>235</v>
      </c>
      <c r="B136" s="64" t="s">
        <v>268</v>
      </c>
      <c r="C136" s="65" t="s">
        <v>1454</v>
      </c>
      <c r="D136" s="66">
        <v>3</v>
      </c>
      <c r="E136" s="67" t="s">
        <v>132</v>
      </c>
      <c r="F136" s="68">
        <v>35</v>
      </c>
      <c r="G136" s="65"/>
      <c r="H136" s="69"/>
      <c r="I136" s="70"/>
      <c r="J136" s="70"/>
      <c r="K136" s="34" t="s">
        <v>65</v>
      </c>
      <c r="L136" s="77">
        <v>136</v>
      </c>
      <c r="M136" s="77"/>
      <c r="N136" s="72"/>
      <c r="O136" s="79" t="s">
        <v>273</v>
      </c>
      <c r="P136" s="81">
        <v>43562.620300925926</v>
      </c>
      <c r="Q136" s="79" t="s">
        <v>301</v>
      </c>
      <c r="R136" s="79"/>
      <c r="S136" s="79"/>
      <c r="T136" s="79" t="s">
        <v>335</v>
      </c>
      <c r="U136" s="79"/>
      <c r="V136" s="83" t="s">
        <v>364</v>
      </c>
      <c r="W136" s="81">
        <v>43562.620300925926</v>
      </c>
      <c r="X136" s="83" t="s">
        <v>414</v>
      </c>
      <c r="Y136" s="79"/>
      <c r="Z136" s="79"/>
      <c r="AA136" s="85" t="s">
        <v>464</v>
      </c>
      <c r="AB136" s="85" t="s">
        <v>480</v>
      </c>
      <c r="AC136" s="79" t="b">
        <v>0</v>
      </c>
      <c r="AD136" s="79">
        <v>3</v>
      </c>
      <c r="AE136" s="85" t="s">
        <v>490</v>
      </c>
      <c r="AF136" s="79" t="b">
        <v>0</v>
      </c>
      <c r="AG136" s="79" t="s">
        <v>492</v>
      </c>
      <c r="AH136" s="79"/>
      <c r="AI136" s="85" t="s">
        <v>482</v>
      </c>
      <c r="AJ136" s="79" t="b">
        <v>0</v>
      </c>
      <c r="AK136" s="79">
        <v>2</v>
      </c>
      <c r="AL136" s="85" t="s">
        <v>482</v>
      </c>
      <c r="AM136" s="79" t="s">
        <v>498</v>
      </c>
      <c r="AN136" s="79" t="b">
        <v>0</v>
      </c>
      <c r="AO136" s="85" t="s">
        <v>480</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5</v>
      </c>
      <c r="BC136" s="78" t="str">
        <f>REPLACE(INDEX(GroupVertices[Group],MATCH(Edges[[#This Row],[Vertex 2]],GroupVertices[Vertex],0)),1,1,"")</f>
        <v>5</v>
      </c>
      <c r="BD136" s="48">
        <v>1</v>
      </c>
      <c r="BE136" s="49">
        <v>3.4482758620689653</v>
      </c>
      <c r="BF136" s="48">
        <v>0</v>
      </c>
      <c r="BG136" s="49">
        <v>0</v>
      </c>
      <c r="BH136" s="48">
        <v>0</v>
      </c>
      <c r="BI136" s="49">
        <v>0</v>
      </c>
      <c r="BJ136" s="48">
        <v>28</v>
      </c>
      <c r="BK136" s="49">
        <v>96.55172413793103</v>
      </c>
      <c r="BL136" s="48">
        <v>29</v>
      </c>
    </row>
    <row r="137" spans="1:64" ht="15">
      <c r="A137" s="64" t="s">
        <v>236</v>
      </c>
      <c r="B137" s="64" t="s">
        <v>268</v>
      </c>
      <c r="C137" s="65" t="s">
        <v>1454</v>
      </c>
      <c r="D137" s="66">
        <v>3</v>
      </c>
      <c r="E137" s="67" t="s">
        <v>132</v>
      </c>
      <c r="F137" s="68">
        <v>35</v>
      </c>
      <c r="G137" s="65"/>
      <c r="H137" s="69"/>
      <c r="I137" s="70"/>
      <c r="J137" s="70"/>
      <c r="K137" s="34" t="s">
        <v>65</v>
      </c>
      <c r="L137" s="77">
        <v>137</v>
      </c>
      <c r="M137" s="77"/>
      <c r="N137" s="72"/>
      <c r="O137" s="79" t="s">
        <v>272</v>
      </c>
      <c r="P137" s="81">
        <v>43562.647465277776</v>
      </c>
      <c r="Q137" s="79" t="s">
        <v>302</v>
      </c>
      <c r="R137" s="79"/>
      <c r="S137" s="79"/>
      <c r="T137" s="79" t="s">
        <v>336</v>
      </c>
      <c r="U137" s="79"/>
      <c r="V137" s="83" t="s">
        <v>365</v>
      </c>
      <c r="W137" s="81">
        <v>43562.647465277776</v>
      </c>
      <c r="X137" s="83" t="s">
        <v>415</v>
      </c>
      <c r="Y137" s="79"/>
      <c r="Z137" s="79"/>
      <c r="AA137" s="85" t="s">
        <v>465</v>
      </c>
      <c r="AB137" s="79"/>
      <c r="AC137" s="79" t="b">
        <v>0</v>
      </c>
      <c r="AD137" s="79">
        <v>0</v>
      </c>
      <c r="AE137" s="85" t="s">
        <v>482</v>
      </c>
      <c r="AF137" s="79" t="b">
        <v>0</v>
      </c>
      <c r="AG137" s="79" t="s">
        <v>492</v>
      </c>
      <c r="AH137" s="79"/>
      <c r="AI137" s="85" t="s">
        <v>482</v>
      </c>
      <c r="AJ137" s="79" t="b">
        <v>0</v>
      </c>
      <c r="AK137" s="79">
        <v>2</v>
      </c>
      <c r="AL137" s="85" t="s">
        <v>464</v>
      </c>
      <c r="AM137" s="79" t="s">
        <v>502</v>
      </c>
      <c r="AN137" s="79" t="b">
        <v>0</v>
      </c>
      <c r="AO137" s="85" t="s">
        <v>464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5</v>
      </c>
      <c r="BC137" s="78" t="str">
        <f>REPLACE(INDEX(GroupVertices[Group],MATCH(Edges[[#This Row],[Vertex 2]],GroupVertices[Vertex],0)),1,1,"")</f>
        <v>5</v>
      </c>
      <c r="BD137" s="48">
        <v>0</v>
      </c>
      <c r="BE137" s="49">
        <v>0</v>
      </c>
      <c r="BF137" s="48">
        <v>0</v>
      </c>
      <c r="BG137" s="49">
        <v>0</v>
      </c>
      <c r="BH137" s="48">
        <v>0</v>
      </c>
      <c r="BI137" s="49">
        <v>0</v>
      </c>
      <c r="BJ137" s="48">
        <v>13</v>
      </c>
      <c r="BK137" s="49">
        <v>100</v>
      </c>
      <c r="BL137" s="48">
        <v>13</v>
      </c>
    </row>
    <row r="138" spans="1:64" ht="15">
      <c r="A138" s="64" t="s">
        <v>238</v>
      </c>
      <c r="B138" s="64" t="s">
        <v>268</v>
      </c>
      <c r="C138" s="65" t="s">
        <v>1454</v>
      </c>
      <c r="D138" s="66">
        <v>3</v>
      </c>
      <c r="E138" s="67" t="s">
        <v>132</v>
      </c>
      <c r="F138" s="68">
        <v>35</v>
      </c>
      <c r="G138" s="65"/>
      <c r="H138" s="69"/>
      <c r="I138" s="70"/>
      <c r="J138" s="70"/>
      <c r="K138" s="34" t="s">
        <v>65</v>
      </c>
      <c r="L138" s="77">
        <v>138</v>
      </c>
      <c r="M138" s="77"/>
      <c r="N138" s="72"/>
      <c r="O138" s="79" t="s">
        <v>272</v>
      </c>
      <c r="P138" s="81">
        <v>43562.6534375</v>
      </c>
      <c r="Q138" s="79" t="s">
        <v>302</v>
      </c>
      <c r="R138" s="79"/>
      <c r="S138" s="79"/>
      <c r="T138" s="79" t="s">
        <v>336</v>
      </c>
      <c r="U138" s="79"/>
      <c r="V138" s="83" t="s">
        <v>367</v>
      </c>
      <c r="W138" s="81">
        <v>43562.6534375</v>
      </c>
      <c r="X138" s="83" t="s">
        <v>416</v>
      </c>
      <c r="Y138" s="79"/>
      <c r="Z138" s="79"/>
      <c r="AA138" s="85" t="s">
        <v>466</v>
      </c>
      <c r="AB138" s="79"/>
      <c r="AC138" s="79" t="b">
        <v>0</v>
      </c>
      <c r="AD138" s="79">
        <v>0</v>
      </c>
      <c r="AE138" s="85" t="s">
        <v>482</v>
      </c>
      <c r="AF138" s="79" t="b">
        <v>0</v>
      </c>
      <c r="AG138" s="79" t="s">
        <v>492</v>
      </c>
      <c r="AH138" s="79"/>
      <c r="AI138" s="85" t="s">
        <v>482</v>
      </c>
      <c r="AJ138" s="79" t="b">
        <v>0</v>
      </c>
      <c r="AK138" s="79">
        <v>2</v>
      </c>
      <c r="AL138" s="85" t="s">
        <v>464</v>
      </c>
      <c r="AM138" s="79" t="s">
        <v>503</v>
      </c>
      <c r="AN138" s="79" t="b">
        <v>0</v>
      </c>
      <c r="AO138" s="85" t="s">
        <v>464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5</v>
      </c>
      <c r="BD138" s="48">
        <v>0</v>
      </c>
      <c r="BE138" s="49">
        <v>0</v>
      </c>
      <c r="BF138" s="48">
        <v>0</v>
      </c>
      <c r="BG138" s="49">
        <v>0</v>
      </c>
      <c r="BH138" s="48">
        <v>0</v>
      </c>
      <c r="BI138" s="49">
        <v>0</v>
      </c>
      <c r="BJ138" s="48">
        <v>13</v>
      </c>
      <c r="BK138" s="49">
        <v>100</v>
      </c>
      <c r="BL138" s="48">
        <v>13</v>
      </c>
    </row>
    <row r="139" spans="1:64" ht="15">
      <c r="A139" s="64" t="s">
        <v>214</v>
      </c>
      <c r="B139" s="64" t="s">
        <v>235</v>
      </c>
      <c r="C139" s="65" t="s">
        <v>1454</v>
      </c>
      <c r="D139" s="66">
        <v>3</v>
      </c>
      <c r="E139" s="67" t="s">
        <v>132</v>
      </c>
      <c r="F139" s="68">
        <v>35</v>
      </c>
      <c r="G139" s="65"/>
      <c r="H139" s="69"/>
      <c r="I139" s="70"/>
      <c r="J139" s="70"/>
      <c r="K139" s="34" t="s">
        <v>65</v>
      </c>
      <c r="L139" s="77">
        <v>139</v>
      </c>
      <c r="M139" s="77"/>
      <c r="N139" s="72"/>
      <c r="O139" s="79" t="s">
        <v>272</v>
      </c>
      <c r="P139" s="81">
        <v>43491.554814814815</v>
      </c>
      <c r="Q139" s="79" t="s">
        <v>275</v>
      </c>
      <c r="R139" s="83" t="s">
        <v>307</v>
      </c>
      <c r="S139" s="79" t="s">
        <v>320</v>
      </c>
      <c r="T139" s="79" t="s">
        <v>322</v>
      </c>
      <c r="U139" s="79"/>
      <c r="V139" s="83" t="s">
        <v>344</v>
      </c>
      <c r="W139" s="81">
        <v>43491.554814814815</v>
      </c>
      <c r="X139" s="83" t="s">
        <v>376</v>
      </c>
      <c r="Y139" s="79"/>
      <c r="Z139" s="79"/>
      <c r="AA139" s="85" t="s">
        <v>426</v>
      </c>
      <c r="AB139" s="79"/>
      <c r="AC139" s="79" t="b">
        <v>0</v>
      </c>
      <c r="AD139" s="79">
        <v>6</v>
      </c>
      <c r="AE139" s="85" t="s">
        <v>482</v>
      </c>
      <c r="AF139" s="79" t="b">
        <v>0</v>
      </c>
      <c r="AG139" s="79" t="s">
        <v>492</v>
      </c>
      <c r="AH139" s="79"/>
      <c r="AI139" s="85" t="s">
        <v>482</v>
      </c>
      <c r="AJ139" s="79" t="b">
        <v>0</v>
      </c>
      <c r="AK139" s="79">
        <v>6</v>
      </c>
      <c r="AL139" s="85" t="s">
        <v>482</v>
      </c>
      <c r="AM139" s="79" t="s">
        <v>498</v>
      </c>
      <c r="AN139" s="79" t="b">
        <v>0</v>
      </c>
      <c r="AO139" s="85" t="s">
        <v>426</v>
      </c>
      <c r="AP139" s="79" t="s">
        <v>506</v>
      </c>
      <c r="AQ139" s="79">
        <v>0</v>
      </c>
      <c r="AR139" s="79">
        <v>0</v>
      </c>
      <c r="AS139" s="79" t="s">
        <v>507</v>
      </c>
      <c r="AT139" s="79" t="s">
        <v>511</v>
      </c>
      <c r="AU139" s="79" t="s">
        <v>513</v>
      </c>
      <c r="AV139" s="79" t="s">
        <v>515</v>
      </c>
      <c r="AW139" s="79" t="s">
        <v>519</v>
      </c>
      <c r="AX139" s="79" t="s">
        <v>523</v>
      </c>
      <c r="AY139" s="79" t="s">
        <v>527</v>
      </c>
      <c r="AZ139" s="83" t="s">
        <v>528</v>
      </c>
      <c r="BA139">
        <v>1</v>
      </c>
      <c r="BB139" s="78" t="str">
        <f>REPLACE(INDEX(GroupVertices[Group],MATCH(Edges[[#This Row],[Vertex 1]],GroupVertices[Vertex],0)),1,1,"")</f>
        <v>4</v>
      </c>
      <c r="BC139" s="78" t="str">
        <f>REPLACE(INDEX(GroupVertices[Group],MATCH(Edges[[#This Row],[Vertex 2]],GroupVertices[Vertex],0)),1,1,"")</f>
        <v>5</v>
      </c>
      <c r="BD139" s="48">
        <v>1</v>
      </c>
      <c r="BE139" s="49">
        <v>4.3478260869565215</v>
      </c>
      <c r="BF139" s="48">
        <v>0</v>
      </c>
      <c r="BG139" s="49">
        <v>0</v>
      </c>
      <c r="BH139" s="48">
        <v>0</v>
      </c>
      <c r="BI139" s="49">
        <v>0</v>
      </c>
      <c r="BJ139" s="48">
        <v>22</v>
      </c>
      <c r="BK139" s="49">
        <v>95.65217391304348</v>
      </c>
      <c r="BL139" s="48">
        <v>23</v>
      </c>
    </row>
    <row r="140" spans="1:64" ht="15">
      <c r="A140" s="64" t="s">
        <v>235</v>
      </c>
      <c r="B140" s="64" t="s">
        <v>219</v>
      </c>
      <c r="C140" s="65" t="s">
        <v>1454</v>
      </c>
      <c r="D140" s="66">
        <v>3</v>
      </c>
      <c r="E140" s="67" t="s">
        <v>132</v>
      </c>
      <c r="F140" s="68">
        <v>35</v>
      </c>
      <c r="G140" s="65"/>
      <c r="H140" s="69"/>
      <c r="I140" s="70"/>
      <c r="J140" s="70"/>
      <c r="K140" s="34" t="s">
        <v>65</v>
      </c>
      <c r="L140" s="77">
        <v>140</v>
      </c>
      <c r="M140" s="77"/>
      <c r="N140" s="72"/>
      <c r="O140" s="79" t="s">
        <v>272</v>
      </c>
      <c r="P140" s="81">
        <v>43562.620300925926</v>
      </c>
      <c r="Q140" s="79" t="s">
        <v>301</v>
      </c>
      <c r="R140" s="79"/>
      <c r="S140" s="79"/>
      <c r="T140" s="79" t="s">
        <v>335</v>
      </c>
      <c r="U140" s="79"/>
      <c r="V140" s="83" t="s">
        <v>364</v>
      </c>
      <c r="W140" s="81">
        <v>43562.620300925926</v>
      </c>
      <c r="X140" s="83" t="s">
        <v>414</v>
      </c>
      <c r="Y140" s="79"/>
      <c r="Z140" s="79"/>
      <c r="AA140" s="85" t="s">
        <v>464</v>
      </c>
      <c r="AB140" s="85" t="s">
        <v>480</v>
      </c>
      <c r="AC140" s="79" t="b">
        <v>0</v>
      </c>
      <c r="AD140" s="79">
        <v>3</v>
      </c>
      <c r="AE140" s="85" t="s">
        <v>490</v>
      </c>
      <c r="AF140" s="79" t="b">
        <v>0</v>
      </c>
      <c r="AG140" s="79" t="s">
        <v>492</v>
      </c>
      <c r="AH140" s="79"/>
      <c r="AI140" s="85" t="s">
        <v>482</v>
      </c>
      <c r="AJ140" s="79" t="b">
        <v>0</v>
      </c>
      <c r="AK140" s="79">
        <v>2</v>
      </c>
      <c r="AL140" s="85" t="s">
        <v>482</v>
      </c>
      <c r="AM140" s="79" t="s">
        <v>498</v>
      </c>
      <c r="AN140" s="79" t="b">
        <v>0</v>
      </c>
      <c r="AO140" s="85" t="s">
        <v>480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5</v>
      </c>
      <c r="BC140" s="78" t="str">
        <f>REPLACE(INDEX(GroupVertices[Group],MATCH(Edges[[#This Row],[Vertex 2]],GroupVertices[Vertex],0)),1,1,"")</f>
        <v>1</v>
      </c>
      <c r="BD140" s="48"/>
      <c r="BE140" s="49"/>
      <c r="BF140" s="48"/>
      <c r="BG140" s="49"/>
      <c r="BH140" s="48"/>
      <c r="BI140" s="49"/>
      <c r="BJ140" s="48"/>
      <c r="BK140" s="49"/>
      <c r="BL140" s="48"/>
    </row>
    <row r="141" spans="1:64" ht="15">
      <c r="A141" s="64" t="s">
        <v>235</v>
      </c>
      <c r="B141" s="64" t="s">
        <v>238</v>
      </c>
      <c r="C141" s="65" t="s">
        <v>1454</v>
      </c>
      <c r="D141" s="66">
        <v>3</v>
      </c>
      <c r="E141" s="67" t="s">
        <v>132</v>
      </c>
      <c r="F141" s="68">
        <v>35</v>
      </c>
      <c r="G141" s="65"/>
      <c r="H141" s="69"/>
      <c r="I141" s="70"/>
      <c r="J141" s="70"/>
      <c r="K141" s="34" t="s">
        <v>66</v>
      </c>
      <c r="L141" s="77">
        <v>141</v>
      </c>
      <c r="M141" s="77"/>
      <c r="N141" s="72"/>
      <c r="O141" s="79" t="s">
        <v>272</v>
      </c>
      <c r="P141" s="81">
        <v>43562.620300925926</v>
      </c>
      <c r="Q141" s="79" t="s">
        <v>301</v>
      </c>
      <c r="R141" s="79"/>
      <c r="S141" s="79"/>
      <c r="T141" s="79" t="s">
        <v>335</v>
      </c>
      <c r="U141" s="79"/>
      <c r="V141" s="83" t="s">
        <v>364</v>
      </c>
      <c r="W141" s="81">
        <v>43562.620300925926</v>
      </c>
      <c r="X141" s="83" t="s">
        <v>414</v>
      </c>
      <c r="Y141" s="79"/>
      <c r="Z141" s="79"/>
      <c r="AA141" s="85" t="s">
        <v>464</v>
      </c>
      <c r="AB141" s="85" t="s">
        <v>480</v>
      </c>
      <c r="AC141" s="79" t="b">
        <v>0</v>
      </c>
      <c r="AD141" s="79">
        <v>3</v>
      </c>
      <c r="AE141" s="85" t="s">
        <v>490</v>
      </c>
      <c r="AF141" s="79" t="b">
        <v>0</v>
      </c>
      <c r="AG141" s="79" t="s">
        <v>492</v>
      </c>
      <c r="AH141" s="79"/>
      <c r="AI141" s="85" t="s">
        <v>482</v>
      </c>
      <c r="AJ141" s="79" t="b">
        <v>0</v>
      </c>
      <c r="AK141" s="79">
        <v>2</v>
      </c>
      <c r="AL141" s="85" t="s">
        <v>482</v>
      </c>
      <c r="AM141" s="79" t="s">
        <v>498</v>
      </c>
      <c r="AN141" s="79" t="b">
        <v>0</v>
      </c>
      <c r="AO141" s="85" t="s">
        <v>480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5</v>
      </c>
      <c r="BC141" s="78" t="str">
        <f>REPLACE(INDEX(GroupVertices[Group],MATCH(Edges[[#This Row],[Vertex 2]],GroupVertices[Vertex],0)),1,1,"")</f>
        <v>4</v>
      </c>
      <c r="BD141" s="48"/>
      <c r="BE141" s="49"/>
      <c r="BF141" s="48"/>
      <c r="BG141" s="49"/>
      <c r="BH141" s="48"/>
      <c r="BI141" s="49"/>
      <c r="BJ141" s="48"/>
      <c r="BK141" s="49"/>
      <c r="BL141" s="48"/>
    </row>
    <row r="142" spans="1:64" ht="15">
      <c r="A142" s="64" t="s">
        <v>235</v>
      </c>
      <c r="B142" s="64" t="s">
        <v>236</v>
      </c>
      <c r="C142" s="65" t="s">
        <v>1454</v>
      </c>
      <c r="D142" s="66">
        <v>3</v>
      </c>
      <c r="E142" s="67" t="s">
        <v>132</v>
      </c>
      <c r="F142" s="68">
        <v>35</v>
      </c>
      <c r="G142" s="65"/>
      <c r="H142" s="69"/>
      <c r="I142" s="70"/>
      <c r="J142" s="70"/>
      <c r="K142" s="34" t="s">
        <v>66</v>
      </c>
      <c r="L142" s="77">
        <v>142</v>
      </c>
      <c r="M142" s="77"/>
      <c r="N142" s="72"/>
      <c r="O142" s="79" t="s">
        <v>272</v>
      </c>
      <c r="P142" s="81">
        <v>43562.620300925926</v>
      </c>
      <c r="Q142" s="79" t="s">
        <v>301</v>
      </c>
      <c r="R142" s="79"/>
      <c r="S142" s="79"/>
      <c r="T142" s="79" t="s">
        <v>335</v>
      </c>
      <c r="U142" s="79"/>
      <c r="V142" s="83" t="s">
        <v>364</v>
      </c>
      <c r="W142" s="81">
        <v>43562.620300925926</v>
      </c>
      <c r="X142" s="83" t="s">
        <v>414</v>
      </c>
      <c r="Y142" s="79"/>
      <c r="Z142" s="79"/>
      <c r="AA142" s="85" t="s">
        <v>464</v>
      </c>
      <c r="AB142" s="85" t="s">
        <v>480</v>
      </c>
      <c r="AC142" s="79" t="b">
        <v>0</v>
      </c>
      <c r="AD142" s="79">
        <v>3</v>
      </c>
      <c r="AE142" s="85" t="s">
        <v>490</v>
      </c>
      <c r="AF142" s="79" t="b">
        <v>0</v>
      </c>
      <c r="AG142" s="79" t="s">
        <v>492</v>
      </c>
      <c r="AH142" s="79"/>
      <c r="AI142" s="85" t="s">
        <v>482</v>
      </c>
      <c r="AJ142" s="79" t="b">
        <v>0</v>
      </c>
      <c r="AK142" s="79">
        <v>2</v>
      </c>
      <c r="AL142" s="85" t="s">
        <v>482</v>
      </c>
      <c r="AM142" s="79" t="s">
        <v>498</v>
      </c>
      <c r="AN142" s="79" t="b">
        <v>0</v>
      </c>
      <c r="AO142" s="85" t="s">
        <v>480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5</v>
      </c>
      <c r="BC142" s="78" t="str">
        <f>REPLACE(INDEX(GroupVertices[Group],MATCH(Edges[[#This Row],[Vertex 2]],GroupVertices[Vertex],0)),1,1,"")</f>
        <v>5</v>
      </c>
      <c r="BD142" s="48"/>
      <c r="BE142" s="49"/>
      <c r="BF142" s="48"/>
      <c r="BG142" s="49"/>
      <c r="BH142" s="48"/>
      <c r="BI142" s="49"/>
      <c r="BJ142" s="48"/>
      <c r="BK142" s="49"/>
      <c r="BL142" s="48"/>
    </row>
    <row r="143" spans="1:64" ht="15">
      <c r="A143" s="64" t="s">
        <v>236</v>
      </c>
      <c r="B143" s="64" t="s">
        <v>235</v>
      </c>
      <c r="C143" s="65" t="s">
        <v>1455</v>
      </c>
      <c r="D143" s="66">
        <v>10</v>
      </c>
      <c r="E143" s="67" t="s">
        <v>136</v>
      </c>
      <c r="F143" s="68">
        <v>12</v>
      </c>
      <c r="G143" s="65"/>
      <c r="H143" s="69"/>
      <c r="I143" s="70"/>
      <c r="J143" s="70"/>
      <c r="K143" s="34" t="s">
        <v>66</v>
      </c>
      <c r="L143" s="77">
        <v>143</v>
      </c>
      <c r="M143" s="77"/>
      <c r="N143" s="72"/>
      <c r="O143" s="79" t="s">
        <v>272</v>
      </c>
      <c r="P143" s="81">
        <v>43512.65038194445</v>
      </c>
      <c r="Q143" s="79" t="s">
        <v>298</v>
      </c>
      <c r="R143" s="83" t="s">
        <v>311</v>
      </c>
      <c r="S143" s="79" t="s">
        <v>320</v>
      </c>
      <c r="T143" s="79" t="s">
        <v>334</v>
      </c>
      <c r="U143" s="79"/>
      <c r="V143" s="83" t="s">
        <v>365</v>
      </c>
      <c r="W143" s="81">
        <v>43512.65038194445</v>
      </c>
      <c r="X143" s="83" t="s">
        <v>405</v>
      </c>
      <c r="Y143" s="79"/>
      <c r="Z143" s="79"/>
      <c r="AA143" s="85" t="s">
        <v>455</v>
      </c>
      <c r="AB143" s="79"/>
      <c r="AC143" s="79" t="b">
        <v>0</v>
      </c>
      <c r="AD143" s="79">
        <v>10</v>
      </c>
      <c r="AE143" s="85" t="s">
        <v>482</v>
      </c>
      <c r="AF143" s="79" t="b">
        <v>0</v>
      </c>
      <c r="AG143" s="79" t="s">
        <v>492</v>
      </c>
      <c r="AH143" s="79"/>
      <c r="AI143" s="85" t="s">
        <v>482</v>
      </c>
      <c r="AJ143" s="79" t="b">
        <v>0</v>
      </c>
      <c r="AK143" s="79">
        <v>2</v>
      </c>
      <c r="AL143" s="85" t="s">
        <v>482</v>
      </c>
      <c r="AM143" s="79" t="s">
        <v>502</v>
      </c>
      <c r="AN143" s="79" t="b">
        <v>0</v>
      </c>
      <c r="AO143" s="85" t="s">
        <v>455</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5</v>
      </c>
      <c r="BC143" s="78" t="str">
        <f>REPLACE(INDEX(GroupVertices[Group],MATCH(Edges[[#This Row],[Vertex 2]],GroupVertices[Vertex],0)),1,1,"")</f>
        <v>5</v>
      </c>
      <c r="BD143" s="48"/>
      <c r="BE143" s="49"/>
      <c r="BF143" s="48"/>
      <c r="BG143" s="49"/>
      <c r="BH143" s="48"/>
      <c r="BI143" s="49"/>
      <c r="BJ143" s="48"/>
      <c r="BK143" s="49"/>
      <c r="BL143" s="48"/>
    </row>
    <row r="144" spans="1:64" ht="15">
      <c r="A144" s="64" t="s">
        <v>236</v>
      </c>
      <c r="B144" s="64" t="s">
        <v>235</v>
      </c>
      <c r="C144" s="65" t="s">
        <v>1455</v>
      </c>
      <c r="D144" s="66">
        <v>10</v>
      </c>
      <c r="E144" s="67" t="s">
        <v>136</v>
      </c>
      <c r="F144" s="68">
        <v>12</v>
      </c>
      <c r="G144" s="65"/>
      <c r="H144" s="69"/>
      <c r="I144" s="70"/>
      <c r="J144" s="70"/>
      <c r="K144" s="34" t="s">
        <v>66</v>
      </c>
      <c r="L144" s="77">
        <v>144</v>
      </c>
      <c r="M144" s="77"/>
      <c r="N144" s="72"/>
      <c r="O144" s="79" t="s">
        <v>272</v>
      </c>
      <c r="P144" s="81">
        <v>43562.647465277776</v>
      </c>
      <c r="Q144" s="79" t="s">
        <v>302</v>
      </c>
      <c r="R144" s="79"/>
      <c r="S144" s="79"/>
      <c r="T144" s="79" t="s">
        <v>336</v>
      </c>
      <c r="U144" s="79"/>
      <c r="V144" s="83" t="s">
        <v>365</v>
      </c>
      <c r="W144" s="81">
        <v>43562.647465277776</v>
      </c>
      <c r="X144" s="83" t="s">
        <v>415</v>
      </c>
      <c r="Y144" s="79"/>
      <c r="Z144" s="79"/>
      <c r="AA144" s="85" t="s">
        <v>465</v>
      </c>
      <c r="AB144" s="79"/>
      <c r="AC144" s="79" t="b">
        <v>0</v>
      </c>
      <c r="AD144" s="79">
        <v>0</v>
      </c>
      <c r="AE144" s="85" t="s">
        <v>482</v>
      </c>
      <c r="AF144" s="79" t="b">
        <v>0</v>
      </c>
      <c r="AG144" s="79" t="s">
        <v>492</v>
      </c>
      <c r="AH144" s="79"/>
      <c r="AI144" s="85" t="s">
        <v>482</v>
      </c>
      <c r="AJ144" s="79" t="b">
        <v>0</v>
      </c>
      <c r="AK144" s="79">
        <v>2</v>
      </c>
      <c r="AL144" s="85" t="s">
        <v>464</v>
      </c>
      <c r="AM144" s="79" t="s">
        <v>502</v>
      </c>
      <c r="AN144" s="79" t="b">
        <v>0</v>
      </c>
      <c r="AO144" s="85" t="s">
        <v>464</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5</v>
      </c>
      <c r="BC144" s="78" t="str">
        <f>REPLACE(INDEX(GroupVertices[Group],MATCH(Edges[[#This Row],[Vertex 2]],GroupVertices[Vertex],0)),1,1,"")</f>
        <v>5</v>
      </c>
      <c r="BD144" s="48"/>
      <c r="BE144" s="49"/>
      <c r="BF144" s="48"/>
      <c r="BG144" s="49"/>
      <c r="BH144" s="48"/>
      <c r="BI144" s="49"/>
      <c r="BJ144" s="48"/>
      <c r="BK144" s="49"/>
      <c r="BL144" s="48"/>
    </row>
    <row r="145" spans="1:64" ht="15">
      <c r="A145" s="64" t="s">
        <v>238</v>
      </c>
      <c r="B145" s="64" t="s">
        <v>235</v>
      </c>
      <c r="C145" s="65" t="s">
        <v>1454</v>
      </c>
      <c r="D145" s="66">
        <v>3</v>
      </c>
      <c r="E145" s="67" t="s">
        <v>132</v>
      </c>
      <c r="F145" s="68">
        <v>35</v>
      </c>
      <c r="G145" s="65"/>
      <c r="H145" s="69"/>
      <c r="I145" s="70"/>
      <c r="J145" s="70"/>
      <c r="K145" s="34" t="s">
        <v>66</v>
      </c>
      <c r="L145" s="77">
        <v>145</v>
      </c>
      <c r="M145" s="77"/>
      <c r="N145" s="72"/>
      <c r="O145" s="79" t="s">
        <v>272</v>
      </c>
      <c r="P145" s="81">
        <v>43562.6534375</v>
      </c>
      <c r="Q145" s="79" t="s">
        <v>302</v>
      </c>
      <c r="R145" s="79"/>
      <c r="S145" s="79"/>
      <c r="T145" s="79" t="s">
        <v>336</v>
      </c>
      <c r="U145" s="79"/>
      <c r="V145" s="83" t="s">
        <v>367</v>
      </c>
      <c r="W145" s="81">
        <v>43562.6534375</v>
      </c>
      <c r="X145" s="83" t="s">
        <v>416</v>
      </c>
      <c r="Y145" s="79"/>
      <c r="Z145" s="79"/>
      <c r="AA145" s="85" t="s">
        <v>466</v>
      </c>
      <c r="AB145" s="79"/>
      <c r="AC145" s="79" t="b">
        <v>0</v>
      </c>
      <c r="AD145" s="79">
        <v>0</v>
      </c>
      <c r="AE145" s="85" t="s">
        <v>482</v>
      </c>
      <c r="AF145" s="79" t="b">
        <v>0</v>
      </c>
      <c r="AG145" s="79" t="s">
        <v>492</v>
      </c>
      <c r="AH145" s="79"/>
      <c r="AI145" s="85" t="s">
        <v>482</v>
      </c>
      <c r="AJ145" s="79" t="b">
        <v>0</v>
      </c>
      <c r="AK145" s="79">
        <v>2</v>
      </c>
      <c r="AL145" s="85" t="s">
        <v>464</v>
      </c>
      <c r="AM145" s="79" t="s">
        <v>503</v>
      </c>
      <c r="AN145" s="79" t="b">
        <v>0</v>
      </c>
      <c r="AO145" s="85" t="s">
        <v>464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5</v>
      </c>
      <c r="BD145" s="48"/>
      <c r="BE145" s="49"/>
      <c r="BF145" s="48"/>
      <c r="BG145" s="49"/>
      <c r="BH145" s="48"/>
      <c r="BI145" s="49"/>
      <c r="BJ145" s="48"/>
      <c r="BK145" s="49"/>
      <c r="BL145" s="48"/>
    </row>
    <row r="146" spans="1:64" ht="15">
      <c r="A146" s="64" t="s">
        <v>236</v>
      </c>
      <c r="B146" s="64" t="s">
        <v>238</v>
      </c>
      <c r="C146" s="65" t="s">
        <v>1454</v>
      </c>
      <c r="D146" s="66">
        <v>3</v>
      </c>
      <c r="E146" s="67" t="s">
        <v>132</v>
      </c>
      <c r="F146" s="68">
        <v>35</v>
      </c>
      <c r="G146" s="65"/>
      <c r="H146" s="69"/>
      <c r="I146" s="70"/>
      <c r="J146" s="70"/>
      <c r="K146" s="34" t="s">
        <v>66</v>
      </c>
      <c r="L146" s="77">
        <v>146</v>
      </c>
      <c r="M146" s="77"/>
      <c r="N146" s="72"/>
      <c r="O146" s="79" t="s">
        <v>272</v>
      </c>
      <c r="P146" s="81">
        <v>43562.647465277776</v>
      </c>
      <c r="Q146" s="79" t="s">
        <v>302</v>
      </c>
      <c r="R146" s="79"/>
      <c r="S146" s="79"/>
      <c r="T146" s="79" t="s">
        <v>336</v>
      </c>
      <c r="U146" s="79"/>
      <c r="V146" s="83" t="s">
        <v>365</v>
      </c>
      <c r="W146" s="81">
        <v>43562.647465277776</v>
      </c>
      <c r="X146" s="83" t="s">
        <v>415</v>
      </c>
      <c r="Y146" s="79"/>
      <c r="Z146" s="79"/>
      <c r="AA146" s="85" t="s">
        <v>465</v>
      </c>
      <c r="AB146" s="79"/>
      <c r="AC146" s="79" t="b">
        <v>0</v>
      </c>
      <c r="AD146" s="79">
        <v>0</v>
      </c>
      <c r="AE146" s="85" t="s">
        <v>482</v>
      </c>
      <c r="AF146" s="79" t="b">
        <v>0</v>
      </c>
      <c r="AG146" s="79" t="s">
        <v>492</v>
      </c>
      <c r="AH146" s="79"/>
      <c r="AI146" s="85" t="s">
        <v>482</v>
      </c>
      <c r="AJ146" s="79" t="b">
        <v>0</v>
      </c>
      <c r="AK146" s="79">
        <v>2</v>
      </c>
      <c r="AL146" s="85" t="s">
        <v>464</v>
      </c>
      <c r="AM146" s="79" t="s">
        <v>502</v>
      </c>
      <c r="AN146" s="79" t="b">
        <v>0</v>
      </c>
      <c r="AO146" s="85" t="s">
        <v>464</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5</v>
      </c>
      <c r="BC146" s="78" t="str">
        <f>REPLACE(INDEX(GroupVertices[Group],MATCH(Edges[[#This Row],[Vertex 2]],GroupVertices[Vertex],0)),1,1,"")</f>
        <v>4</v>
      </c>
      <c r="BD146" s="48"/>
      <c r="BE146" s="49"/>
      <c r="BF146" s="48"/>
      <c r="BG146" s="49"/>
      <c r="BH146" s="48"/>
      <c r="BI146" s="49"/>
      <c r="BJ146" s="48"/>
      <c r="BK146" s="49"/>
      <c r="BL146" s="48"/>
    </row>
    <row r="147" spans="1:64" ht="15">
      <c r="A147" s="64" t="s">
        <v>238</v>
      </c>
      <c r="B147" s="64" t="s">
        <v>214</v>
      </c>
      <c r="C147" s="65" t="s">
        <v>1454</v>
      </c>
      <c r="D147" s="66">
        <v>3</v>
      </c>
      <c r="E147" s="67" t="s">
        <v>132</v>
      </c>
      <c r="F147" s="68">
        <v>35</v>
      </c>
      <c r="G147" s="65"/>
      <c r="H147" s="69"/>
      <c r="I147" s="70"/>
      <c r="J147" s="70"/>
      <c r="K147" s="34" t="s">
        <v>65</v>
      </c>
      <c r="L147" s="77">
        <v>147</v>
      </c>
      <c r="M147" s="77"/>
      <c r="N147" s="72"/>
      <c r="O147" s="79" t="s">
        <v>272</v>
      </c>
      <c r="P147" s="81">
        <v>43541.57167824074</v>
      </c>
      <c r="Q147" s="79" t="s">
        <v>282</v>
      </c>
      <c r="R147" s="79"/>
      <c r="S147" s="79"/>
      <c r="T147" s="79" t="s">
        <v>326</v>
      </c>
      <c r="U147" s="79"/>
      <c r="V147" s="83" t="s">
        <v>367</v>
      </c>
      <c r="W147" s="81">
        <v>43541.57167824074</v>
      </c>
      <c r="X147" s="83" t="s">
        <v>413</v>
      </c>
      <c r="Y147" s="79"/>
      <c r="Z147" s="79"/>
      <c r="AA147" s="85" t="s">
        <v>463</v>
      </c>
      <c r="AB147" s="79"/>
      <c r="AC147" s="79" t="b">
        <v>0</v>
      </c>
      <c r="AD147" s="79">
        <v>0</v>
      </c>
      <c r="AE147" s="85" t="s">
        <v>482</v>
      </c>
      <c r="AF147" s="79" t="b">
        <v>0</v>
      </c>
      <c r="AG147" s="79" t="s">
        <v>492</v>
      </c>
      <c r="AH147" s="79"/>
      <c r="AI147" s="85" t="s">
        <v>482</v>
      </c>
      <c r="AJ147" s="79" t="b">
        <v>0</v>
      </c>
      <c r="AK147" s="79">
        <v>5</v>
      </c>
      <c r="AL147" s="85" t="s">
        <v>433</v>
      </c>
      <c r="AM147" s="79" t="s">
        <v>503</v>
      </c>
      <c r="AN147" s="79" t="b">
        <v>0</v>
      </c>
      <c r="AO147" s="85" t="s">
        <v>433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c r="BE147" s="49"/>
      <c r="BF147" s="48"/>
      <c r="BG147" s="49"/>
      <c r="BH147" s="48"/>
      <c r="BI147" s="49"/>
      <c r="BJ147" s="48"/>
      <c r="BK147" s="49"/>
      <c r="BL147" s="48"/>
    </row>
    <row r="148" spans="1:64" ht="15">
      <c r="A148" s="64" t="s">
        <v>238</v>
      </c>
      <c r="B148" s="64" t="s">
        <v>221</v>
      </c>
      <c r="C148" s="65" t="s">
        <v>1454</v>
      </c>
      <c r="D148" s="66">
        <v>3</v>
      </c>
      <c r="E148" s="67" t="s">
        <v>132</v>
      </c>
      <c r="F148" s="68">
        <v>35</v>
      </c>
      <c r="G148" s="65"/>
      <c r="H148" s="69"/>
      <c r="I148" s="70"/>
      <c r="J148" s="70"/>
      <c r="K148" s="34" t="s">
        <v>65</v>
      </c>
      <c r="L148" s="77">
        <v>148</v>
      </c>
      <c r="M148" s="77"/>
      <c r="N148" s="72"/>
      <c r="O148" s="79" t="s">
        <v>272</v>
      </c>
      <c r="P148" s="81">
        <v>43541.57167824074</v>
      </c>
      <c r="Q148" s="79" t="s">
        <v>282</v>
      </c>
      <c r="R148" s="79"/>
      <c r="S148" s="79"/>
      <c r="T148" s="79" t="s">
        <v>326</v>
      </c>
      <c r="U148" s="79"/>
      <c r="V148" s="83" t="s">
        <v>367</v>
      </c>
      <c r="W148" s="81">
        <v>43541.57167824074</v>
      </c>
      <c r="X148" s="83" t="s">
        <v>413</v>
      </c>
      <c r="Y148" s="79"/>
      <c r="Z148" s="79"/>
      <c r="AA148" s="85" t="s">
        <v>463</v>
      </c>
      <c r="AB148" s="79"/>
      <c r="AC148" s="79" t="b">
        <v>0</v>
      </c>
      <c r="AD148" s="79">
        <v>0</v>
      </c>
      <c r="AE148" s="85" t="s">
        <v>482</v>
      </c>
      <c r="AF148" s="79" t="b">
        <v>0</v>
      </c>
      <c r="AG148" s="79" t="s">
        <v>492</v>
      </c>
      <c r="AH148" s="79"/>
      <c r="AI148" s="85" t="s">
        <v>482</v>
      </c>
      <c r="AJ148" s="79" t="b">
        <v>0</v>
      </c>
      <c r="AK148" s="79">
        <v>5</v>
      </c>
      <c r="AL148" s="85" t="s">
        <v>433</v>
      </c>
      <c r="AM148" s="79" t="s">
        <v>503</v>
      </c>
      <c r="AN148" s="79" t="b">
        <v>0</v>
      </c>
      <c r="AO148" s="85" t="s">
        <v>433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v>0</v>
      </c>
      <c r="BE148" s="49">
        <v>0</v>
      </c>
      <c r="BF148" s="48">
        <v>0</v>
      </c>
      <c r="BG148" s="49">
        <v>0</v>
      </c>
      <c r="BH148" s="48">
        <v>0</v>
      </c>
      <c r="BI148" s="49">
        <v>0</v>
      </c>
      <c r="BJ148" s="48">
        <v>19</v>
      </c>
      <c r="BK148" s="49">
        <v>100</v>
      </c>
      <c r="BL148" s="48">
        <v>19</v>
      </c>
    </row>
    <row r="149" spans="1:64" ht="15">
      <c r="A149" s="64" t="s">
        <v>238</v>
      </c>
      <c r="B149" s="64" t="s">
        <v>219</v>
      </c>
      <c r="C149" s="65" t="s">
        <v>1454</v>
      </c>
      <c r="D149" s="66">
        <v>3</v>
      </c>
      <c r="E149" s="67" t="s">
        <v>132</v>
      </c>
      <c r="F149" s="68">
        <v>35</v>
      </c>
      <c r="G149" s="65"/>
      <c r="H149" s="69"/>
      <c r="I149" s="70"/>
      <c r="J149" s="70"/>
      <c r="K149" s="34" t="s">
        <v>65</v>
      </c>
      <c r="L149" s="77">
        <v>149</v>
      </c>
      <c r="M149" s="77"/>
      <c r="N149" s="72"/>
      <c r="O149" s="79" t="s">
        <v>272</v>
      </c>
      <c r="P149" s="81">
        <v>43562.6534375</v>
      </c>
      <c r="Q149" s="79" t="s">
        <v>302</v>
      </c>
      <c r="R149" s="79"/>
      <c r="S149" s="79"/>
      <c r="T149" s="79" t="s">
        <v>336</v>
      </c>
      <c r="U149" s="79"/>
      <c r="V149" s="83" t="s">
        <v>367</v>
      </c>
      <c r="W149" s="81">
        <v>43562.6534375</v>
      </c>
      <c r="X149" s="83" t="s">
        <v>416</v>
      </c>
      <c r="Y149" s="79"/>
      <c r="Z149" s="79"/>
      <c r="AA149" s="85" t="s">
        <v>466</v>
      </c>
      <c r="AB149" s="79"/>
      <c r="AC149" s="79" t="b">
        <v>0</v>
      </c>
      <c r="AD149" s="79">
        <v>0</v>
      </c>
      <c r="AE149" s="85" t="s">
        <v>482</v>
      </c>
      <c r="AF149" s="79" t="b">
        <v>0</v>
      </c>
      <c r="AG149" s="79" t="s">
        <v>492</v>
      </c>
      <c r="AH149" s="79"/>
      <c r="AI149" s="85" t="s">
        <v>482</v>
      </c>
      <c r="AJ149" s="79" t="b">
        <v>0</v>
      </c>
      <c r="AK149" s="79">
        <v>2</v>
      </c>
      <c r="AL149" s="85" t="s">
        <v>464</v>
      </c>
      <c r="AM149" s="79" t="s">
        <v>503</v>
      </c>
      <c r="AN149" s="79" t="b">
        <v>0</v>
      </c>
      <c r="AO149" s="85" t="s">
        <v>464</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1</v>
      </c>
      <c r="BD149" s="48"/>
      <c r="BE149" s="49"/>
      <c r="BF149" s="48"/>
      <c r="BG149" s="49"/>
      <c r="BH149" s="48"/>
      <c r="BI149" s="49"/>
      <c r="BJ149" s="48"/>
      <c r="BK149" s="49"/>
      <c r="BL149" s="48"/>
    </row>
    <row r="150" spans="1:64" ht="15">
      <c r="A150" s="64" t="s">
        <v>238</v>
      </c>
      <c r="B150" s="64" t="s">
        <v>236</v>
      </c>
      <c r="C150" s="65" t="s">
        <v>1454</v>
      </c>
      <c r="D150" s="66">
        <v>3</v>
      </c>
      <c r="E150" s="67" t="s">
        <v>132</v>
      </c>
      <c r="F150" s="68">
        <v>35</v>
      </c>
      <c r="G150" s="65"/>
      <c r="H150" s="69"/>
      <c r="I150" s="70"/>
      <c r="J150" s="70"/>
      <c r="K150" s="34" t="s">
        <v>66</v>
      </c>
      <c r="L150" s="77">
        <v>150</v>
      </c>
      <c r="M150" s="77"/>
      <c r="N150" s="72"/>
      <c r="O150" s="79" t="s">
        <v>272</v>
      </c>
      <c r="P150" s="81">
        <v>43562.6534375</v>
      </c>
      <c r="Q150" s="79" t="s">
        <v>302</v>
      </c>
      <c r="R150" s="79"/>
      <c r="S150" s="79"/>
      <c r="T150" s="79" t="s">
        <v>336</v>
      </c>
      <c r="U150" s="79"/>
      <c r="V150" s="83" t="s">
        <v>367</v>
      </c>
      <c r="W150" s="81">
        <v>43562.6534375</v>
      </c>
      <c r="X150" s="83" t="s">
        <v>416</v>
      </c>
      <c r="Y150" s="79"/>
      <c r="Z150" s="79"/>
      <c r="AA150" s="85" t="s">
        <v>466</v>
      </c>
      <c r="AB150" s="79"/>
      <c r="AC150" s="79" t="b">
        <v>0</v>
      </c>
      <c r="AD150" s="79">
        <v>0</v>
      </c>
      <c r="AE150" s="85" t="s">
        <v>482</v>
      </c>
      <c r="AF150" s="79" t="b">
        <v>0</v>
      </c>
      <c r="AG150" s="79" t="s">
        <v>492</v>
      </c>
      <c r="AH150" s="79"/>
      <c r="AI150" s="85" t="s">
        <v>482</v>
      </c>
      <c r="AJ150" s="79" t="b">
        <v>0</v>
      </c>
      <c r="AK150" s="79">
        <v>2</v>
      </c>
      <c r="AL150" s="85" t="s">
        <v>464</v>
      </c>
      <c r="AM150" s="79" t="s">
        <v>503</v>
      </c>
      <c r="AN150" s="79" t="b">
        <v>0</v>
      </c>
      <c r="AO150" s="85" t="s">
        <v>464</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5</v>
      </c>
      <c r="BD150" s="48"/>
      <c r="BE150" s="49"/>
      <c r="BF150" s="48"/>
      <c r="BG150" s="49"/>
      <c r="BH150" s="48"/>
      <c r="BI150" s="49"/>
      <c r="BJ150" s="48"/>
      <c r="BK150" s="49"/>
      <c r="BL150" s="48"/>
    </row>
    <row r="151" spans="1:64" ht="15">
      <c r="A151" s="64" t="s">
        <v>214</v>
      </c>
      <c r="B151" s="64" t="s">
        <v>236</v>
      </c>
      <c r="C151" s="65" t="s">
        <v>1454</v>
      </c>
      <c r="D151" s="66">
        <v>3</v>
      </c>
      <c r="E151" s="67" t="s">
        <v>132</v>
      </c>
      <c r="F151" s="68">
        <v>35</v>
      </c>
      <c r="G151" s="65"/>
      <c r="H151" s="69"/>
      <c r="I151" s="70"/>
      <c r="J151" s="70"/>
      <c r="K151" s="34" t="s">
        <v>66</v>
      </c>
      <c r="L151" s="77">
        <v>151</v>
      </c>
      <c r="M151" s="77"/>
      <c r="N151" s="72"/>
      <c r="O151" s="79" t="s">
        <v>272</v>
      </c>
      <c r="P151" s="81">
        <v>43491.554814814815</v>
      </c>
      <c r="Q151" s="79" t="s">
        <v>275</v>
      </c>
      <c r="R151" s="83" t="s">
        <v>307</v>
      </c>
      <c r="S151" s="79" t="s">
        <v>320</v>
      </c>
      <c r="T151" s="79" t="s">
        <v>322</v>
      </c>
      <c r="U151" s="79"/>
      <c r="V151" s="83" t="s">
        <v>344</v>
      </c>
      <c r="W151" s="81">
        <v>43491.554814814815</v>
      </c>
      <c r="X151" s="83" t="s">
        <v>376</v>
      </c>
      <c r="Y151" s="79"/>
      <c r="Z151" s="79"/>
      <c r="AA151" s="85" t="s">
        <v>426</v>
      </c>
      <c r="AB151" s="79"/>
      <c r="AC151" s="79" t="b">
        <v>0</v>
      </c>
      <c r="AD151" s="79">
        <v>6</v>
      </c>
      <c r="AE151" s="85" t="s">
        <v>482</v>
      </c>
      <c r="AF151" s="79" t="b">
        <v>0</v>
      </c>
      <c r="AG151" s="79" t="s">
        <v>492</v>
      </c>
      <c r="AH151" s="79"/>
      <c r="AI151" s="85" t="s">
        <v>482</v>
      </c>
      <c r="AJ151" s="79" t="b">
        <v>0</v>
      </c>
      <c r="AK151" s="79">
        <v>6</v>
      </c>
      <c r="AL151" s="85" t="s">
        <v>482</v>
      </c>
      <c r="AM151" s="79" t="s">
        <v>498</v>
      </c>
      <c r="AN151" s="79" t="b">
        <v>0</v>
      </c>
      <c r="AO151" s="85" t="s">
        <v>426</v>
      </c>
      <c r="AP151" s="79" t="s">
        <v>506</v>
      </c>
      <c r="AQ151" s="79">
        <v>0</v>
      </c>
      <c r="AR151" s="79">
        <v>0</v>
      </c>
      <c r="AS151" s="79" t="s">
        <v>507</v>
      </c>
      <c r="AT151" s="79" t="s">
        <v>511</v>
      </c>
      <c r="AU151" s="79" t="s">
        <v>513</v>
      </c>
      <c r="AV151" s="79" t="s">
        <v>515</v>
      </c>
      <c r="AW151" s="79" t="s">
        <v>519</v>
      </c>
      <c r="AX151" s="79" t="s">
        <v>523</v>
      </c>
      <c r="AY151" s="79" t="s">
        <v>527</v>
      </c>
      <c r="AZ151" s="83" t="s">
        <v>528</v>
      </c>
      <c r="BA151">
        <v>1</v>
      </c>
      <c r="BB151" s="78" t="str">
        <f>REPLACE(INDEX(GroupVertices[Group],MATCH(Edges[[#This Row],[Vertex 1]],GroupVertices[Vertex],0)),1,1,"")</f>
        <v>4</v>
      </c>
      <c r="BC151" s="78" t="str">
        <f>REPLACE(INDEX(GroupVertices[Group],MATCH(Edges[[#This Row],[Vertex 2]],GroupVertices[Vertex],0)),1,1,"")</f>
        <v>5</v>
      </c>
      <c r="BD151" s="48"/>
      <c r="BE151" s="49"/>
      <c r="BF151" s="48"/>
      <c r="BG151" s="49"/>
      <c r="BH151" s="48"/>
      <c r="BI151" s="49"/>
      <c r="BJ151" s="48"/>
      <c r="BK151" s="49"/>
      <c r="BL151" s="48"/>
    </row>
    <row r="152" spans="1:64" ht="15">
      <c r="A152" s="64" t="s">
        <v>219</v>
      </c>
      <c r="B152" s="64" t="s">
        <v>236</v>
      </c>
      <c r="C152" s="65" t="s">
        <v>1455</v>
      </c>
      <c r="D152" s="66">
        <v>10</v>
      </c>
      <c r="E152" s="67" t="s">
        <v>136</v>
      </c>
      <c r="F152" s="68">
        <v>12</v>
      </c>
      <c r="G152" s="65"/>
      <c r="H152" s="69"/>
      <c r="I152" s="70"/>
      <c r="J152" s="70"/>
      <c r="K152" s="34" t="s">
        <v>66</v>
      </c>
      <c r="L152" s="77">
        <v>152</v>
      </c>
      <c r="M152" s="77"/>
      <c r="N152" s="72"/>
      <c r="O152" s="79" t="s">
        <v>272</v>
      </c>
      <c r="P152" s="81">
        <v>43498.60658564815</v>
      </c>
      <c r="Q152" s="79" t="s">
        <v>297</v>
      </c>
      <c r="R152" s="83" t="s">
        <v>308</v>
      </c>
      <c r="S152" s="79" t="s">
        <v>320</v>
      </c>
      <c r="T152" s="79" t="s">
        <v>245</v>
      </c>
      <c r="U152" s="79"/>
      <c r="V152" s="83" t="s">
        <v>349</v>
      </c>
      <c r="W152" s="81">
        <v>43498.60658564815</v>
      </c>
      <c r="X152" s="83" t="s">
        <v>403</v>
      </c>
      <c r="Y152" s="79"/>
      <c r="Z152" s="79"/>
      <c r="AA152" s="85" t="s">
        <v>453</v>
      </c>
      <c r="AB152" s="79"/>
      <c r="AC152" s="79" t="b">
        <v>0</v>
      </c>
      <c r="AD152" s="79">
        <v>0</v>
      </c>
      <c r="AE152" s="85" t="s">
        <v>482</v>
      </c>
      <c r="AF152" s="79" t="b">
        <v>0</v>
      </c>
      <c r="AG152" s="79" t="s">
        <v>492</v>
      </c>
      <c r="AH152" s="79"/>
      <c r="AI152" s="85" t="s">
        <v>482</v>
      </c>
      <c r="AJ152" s="79" t="b">
        <v>0</v>
      </c>
      <c r="AK152" s="79">
        <v>2</v>
      </c>
      <c r="AL152" s="85" t="s">
        <v>427</v>
      </c>
      <c r="AM152" s="79" t="s">
        <v>497</v>
      </c>
      <c r="AN152" s="79" t="b">
        <v>0</v>
      </c>
      <c r="AO152" s="85" t="s">
        <v>427</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1</v>
      </c>
      <c r="BC152" s="78" t="str">
        <f>REPLACE(INDEX(GroupVertices[Group],MATCH(Edges[[#This Row],[Vertex 2]],GroupVertices[Vertex],0)),1,1,"")</f>
        <v>5</v>
      </c>
      <c r="BD152" s="48"/>
      <c r="BE152" s="49"/>
      <c r="BF152" s="48"/>
      <c r="BG152" s="49"/>
      <c r="BH152" s="48"/>
      <c r="BI152" s="49"/>
      <c r="BJ152" s="48"/>
      <c r="BK152" s="49"/>
      <c r="BL152" s="48"/>
    </row>
    <row r="153" spans="1:64" ht="15">
      <c r="A153" s="64" t="s">
        <v>219</v>
      </c>
      <c r="B153" s="64" t="s">
        <v>236</v>
      </c>
      <c r="C153" s="65" t="s">
        <v>1455</v>
      </c>
      <c r="D153" s="66">
        <v>10</v>
      </c>
      <c r="E153" s="67" t="s">
        <v>136</v>
      </c>
      <c r="F153" s="68">
        <v>12</v>
      </c>
      <c r="G153" s="65"/>
      <c r="H153" s="69"/>
      <c r="I153" s="70"/>
      <c r="J153" s="70"/>
      <c r="K153" s="34" t="s">
        <v>66</v>
      </c>
      <c r="L153" s="77">
        <v>153</v>
      </c>
      <c r="M153" s="77"/>
      <c r="N153" s="72"/>
      <c r="O153" s="79" t="s">
        <v>272</v>
      </c>
      <c r="P153" s="81">
        <v>43509.876851851855</v>
      </c>
      <c r="Q153" s="79" t="s">
        <v>279</v>
      </c>
      <c r="R153" s="83" t="s">
        <v>310</v>
      </c>
      <c r="S153" s="79" t="s">
        <v>321</v>
      </c>
      <c r="T153" s="79"/>
      <c r="U153" s="79"/>
      <c r="V153" s="83" t="s">
        <v>349</v>
      </c>
      <c r="W153" s="81">
        <v>43509.876851851855</v>
      </c>
      <c r="X153" s="83" t="s">
        <v>381</v>
      </c>
      <c r="Y153" s="79"/>
      <c r="Z153" s="79"/>
      <c r="AA153" s="85" t="s">
        <v>431</v>
      </c>
      <c r="AB153" s="85" t="s">
        <v>474</v>
      </c>
      <c r="AC153" s="79" t="b">
        <v>0</v>
      </c>
      <c r="AD153" s="79">
        <v>0</v>
      </c>
      <c r="AE153" s="85" t="s">
        <v>483</v>
      </c>
      <c r="AF153" s="79" t="b">
        <v>0</v>
      </c>
      <c r="AG153" s="79" t="s">
        <v>492</v>
      </c>
      <c r="AH153" s="79"/>
      <c r="AI153" s="85" t="s">
        <v>482</v>
      </c>
      <c r="AJ153" s="79" t="b">
        <v>0</v>
      </c>
      <c r="AK153" s="79">
        <v>0</v>
      </c>
      <c r="AL153" s="85" t="s">
        <v>482</v>
      </c>
      <c r="AM153" s="79" t="s">
        <v>499</v>
      </c>
      <c r="AN153" s="79" t="b">
        <v>1</v>
      </c>
      <c r="AO153" s="85" t="s">
        <v>474</v>
      </c>
      <c r="AP153" s="79" t="s">
        <v>176</v>
      </c>
      <c r="AQ153" s="79">
        <v>0</v>
      </c>
      <c r="AR153" s="79">
        <v>0</v>
      </c>
      <c r="AS153" s="79"/>
      <c r="AT153" s="79"/>
      <c r="AU153" s="79"/>
      <c r="AV153" s="79"/>
      <c r="AW153" s="79"/>
      <c r="AX153" s="79"/>
      <c r="AY153" s="79"/>
      <c r="AZ153" s="79"/>
      <c r="BA153">
        <v>3</v>
      </c>
      <c r="BB153" s="78" t="str">
        <f>REPLACE(INDEX(GroupVertices[Group],MATCH(Edges[[#This Row],[Vertex 1]],GroupVertices[Vertex],0)),1,1,"")</f>
        <v>1</v>
      </c>
      <c r="BC153" s="78" t="str">
        <f>REPLACE(INDEX(GroupVertices[Group],MATCH(Edges[[#This Row],[Vertex 2]],GroupVertices[Vertex],0)),1,1,"")</f>
        <v>5</v>
      </c>
      <c r="BD153" s="48"/>
      <c r="BE153" s="49"/>
      <c r="BF153" s="48"/>
      <c r="BG153" s="49"/>
      <c r="BH153" s="48"/>
      <c r="BI153" s="49"/>
      <c r="BJ153" s="48"/>
      <c r="BK153" s="49"/>
      <c r="BL153" s="48"/>
    </row>
    <row r="154" spans="1:64" ht="15">
      <c r="A154" s="64" t="s">
        <v>219</v>
      </c>
      <c r="B154" s="64" t="s">
        <v>236</v>
      </c>
      <c r="C154" s="65" t="s">
        <v>1455</v>
      </c>
      <c r="D154" s="66">
        <v>10</v>
      </c>
      <c r="E154" s="67" t="s">
        <v>136</v>
      </c>
      <c r="F154" s="68">
        <v>12</v>
      </c>
      <c r="G154" s="65"/>
      <c r="H154" s="69"/>
      <c r="I154" s="70"/>
      <c r="J154" s="70"/>
      <c r="K154" s="34" t="s">
        <v>66</v>
      </c>
      <c r="L154" s="77">
        <v>154</v>
      </c>
      <c r="M154" s="77"/>
      <c r="N154" s="72"/>
      <c r="O154" s="79" t="s">
        <v>272</v>
      </c>
      <c r="P154" s="81">
        <v>43512.584861111114</v>
      </c>
      <c r="Q154" s="79" t="s">
        <v>278</v>
      </c>
      <c r="R154" s="83" t="s">
        <v>309</v>
      </c>
      <c r="S154" s="79" t="s">
        <v>320</v>
      </c>
      <c r="T154" s="79" t="s">
        <v>245</v>
      </c>
      <c r="U154" s="79"/>
      <c r="V154" s="83" t="s">
        <v>349</v>
      </c>
      <c r="W154" s="81">
        <v>43512.584861111114</v>
      </c>
      <c r="X154" s="83" t="s">
        <v>406</v>
      </c>
      <c r="Y154" s="79"/>
      <c r="Z154" s="79"/>
      <c r="AA154" s="85" t="s">
        <v>456</v>
      </c>
      <c r="AB154" s="79"/>
      <c r="AC154" s="79" t="b">
        <v>0</v>
      </c>
      <c r="AD154" s="79">
        <v>0</v>
      </c>
      <c r="AE154" s="85" t="s">
        <v>482</v>
      </c>
      <c r="AF154" s="79" t="b">
        <v>0</v>
      </c>
      <c r="AG154" s="79" t="s">
        <v>492</v>
      </c>
      <c r="AH154" s="79"/>
      <c r="AI154" s="85" t="s">
        <v>482</v>
      </c>
      <c r="AJ154" s="79" t="b">
        <v>0</v>
      </c>
      <c r="AK154" s="79">
        <v>3</v>
      </c>
      <c r="AL154" s="85" t="s">
        <v>429</v>
      </c>
      <c r="AM154" s="79" t="s">
        <v>499</v>
      </c>
      <c r="AN154" s="79" t="b">
        <v>0</v>
      </c>
      <c r="AO154" s="85" t="s">
        <v>429</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1</v>
      </c>
      <c r="BC154" s="78" t="str">
        <f>REPLACE(INDEX(GroupVertices[Group],MATCH(Edges[[#This Row],[Vertex 2]],GroupVertices[Vertex],0)),1,1,"")</f>
        <v>5</v>
      </c>
      <c r="BD154" s="48"/>
      <c r="BE154" s="49"/>
      <c r="BF154" s="48"/>
      <c r="BG154" s="49"/>
      <c r="BH154" s="48"/>
      <c r="BI154" s="49"/>
      <c r="BJ154" s="48"/>
      <c r="BK154" s="49"/>
      <c r="BL154" s="48"/>
    </row>
    <row r="155" spans="1:64" ht="15">
      <c r="A155" s="64" t="s">
        <v>236</v>
      </c>
      <c r="B155" s="64" t="s">
        <v>226</v>
      </c>
      <c r="C155" s="65" t="s">
        <v>1455</v>
      </c>
      <c r="D155" s="66">
        <v>10</v>
      </c>
      <c r="E155" s="67" t="s">
        <v>136</v>
      </c>
      <c r="F155" s="68">
        <v>12</v>
      </c>
      <c r="G155" s="65"/>
      <c r="H155" s="69"/>
      <c r="I155" s="70"/>
      <c r="J155" s="70"/>
      <c r="K155" s="34" t="s">
        <v>65</v>
      </c>
      <c r="L155" s="77">
        <v>155</v>
      </c>
      <c r="M155" s="77"/>
      <c r="N155" s="72"/>
      <c r="O155" s="79" t="s">
        <v>272</v>
      </c>
      <c r="P155" s="81">
        <v>43498.65582175926</v>
      </c>
      <c r="Q155" s="79" t="s">
        <v>297</v>
      </c>
      <c r="R155" s="83" t="s">
        <v>308</v>
      </c>
      <c r="S155" s="79" t="s">
        <v>320</v>
      </c>
      <c r="T155" s="79" t="s">
        <v>245</v>
      </c>
      <c r="U155" s="79"/>
      <c r="V155" s="83" t="s">
        <v>365</v>
      </c>
      <c r="W155" s="81">
        <v>43498.65582175926</v>
      </c>
      <c r="X155" s="83" t="s">
        <v>404</v>
      </c>
      <c r="Y155" s="79"/>
      <c r="Z155" s="79"/>
      <c r="AA155" s="85" t="s">
        <v>454</v>
      </c>
      <c r="AB155" s="79"/>
      <c r="AC155" s="79" t="b">
        <v>0</v>
      </c>
      <c r="AD155" s="79">
        <v>0</v>
      </c>
      <c r="AE155" s="85" t="s">
        <v>482</v>
      </c>
      <c r="AF155" s="79" t="b">
        <v>0</v>
      </c>
      <c r="AG155" s="79" t="s">
        <v>492</v>
      </c>
      <c r="AH155" s="79"/>
      <c r="AI155" s="85" t="s">
        <v>482</v>
      </c>
      <c r="AJ155" s="79" t="b">
        <v>0</v>
      </c>
      <c r="AK155" s="79">
        <v>2</v>
      </c>
      <c r="AL155" s="85" t="s">
        <v>427</v>
      </c>
      <c r="AM155" s="79" t="s">
        <v>502</v>
      </c>
      <c r="AN155" s="79" t="b">
        <v>0</v>
      </c>
      <c r="AO155" s="85" t="s">
        <v>427</v>
      </c>
      <c r="AP155" s="79" t="s">
        <v>176</v>
      </c>
      <c r="AQ155" s="79">
        <v>0</v>
      </c>
      <c r="AR155" s="79">
        <v>0</v>
      </c>
      <c r="AS155" s="79"/>
      <c r="AT155" s="79"/>
      <c r="AU155" s="79"/>
      <c r="AV155" s="79"/>
      <c r="AW155" s="79"/>
      <c r="AX155" s="79"/>
      <c r="AY155" s="79"/>
      <c r="AZ155" s="79"/>
      <c r="BA155">
        <v>3</v>
      </c>
      <c r="BB155" s="78" t="str">
        <f>REPLACE(INDEX(GroupVertices[Group],MATCH(Edges[[#This Row],[Vertex 1]],GroupVertices[Vertex],0)),1,1,"")</f>
        <v>5</v>
      </c>
      <c r="BC155" s="78" t="str">
        <f>REPLACE(INDEX(GroupVertices[Group],MATCH(Edges[[#This Row],[Vertex 2]],GroupVertices[Vertex],0)),1,1,"")</f>
        <v>1</v>
      </c>
      <c r="BD155" s="48"/>
      <c r="BE155" s="49"/>
      <c r="BF155" s="48"/>
      <c r="BG155" s="49"/>
      <c r="BH155" s="48"/>
      <c r="BI155" s="49"/>
      <c r="BJ155" s="48"/>
      <c r="BK155" s="49"/>
      <c r="BL155" s="48"/>
    </row>
    <row r="156" spans="1:64" ht="15">
      <c r="A156" s="64" t="s">
        <v>236</v>
      </c>
      <c r="B156" s="64" t="s">
        <v>239</v>
      </c>
      <c r="C156" s="65" t="s">
        <v>1455</v>
      </c>
      <c r="D156" s="66">
        <v>10</v>
      </c>
      <c r="E156" s="67" t="s">
        <v>136</v>
      </c>
      <c r="F156" s="68">
        <v>12</v>
      </c>
      <c r="G156" s="65"/>
      <c r="H156" s="69"/>
      <c r="I156" s="70"/>
      <c r="J156" s="70"/>
      <c r="K156" s="34" t="s">
        <v>66</v>
      </c>
      <c r="L156" s="77">
        <v>156</v>
      </c>
      <c r="M156" s="77"/>
      <c r="N156" s="72"/>
      <c r="O156" s="79" t="s">
        <v>272</v>
      </c>
      <c r="P156" s="81">
        <v>43498.65582175926</v>
      </c>
      <c r="Q156" s="79" t="s">
        <v>297</v>
      </c>
      <c r="R156" s="83" t="s">
        <v>308</v>
      </c>
      <c r="S156" s="79" t="s">
        <v>320</v>
      </c>
      <c r="T156" s="79" t="s">
        <v>245</v>
      </c>
      <c r="U156" s="79"/>
      <c r="V156" s="83" t="s">
        <v>365</v>
      </c>
      <c r="W156" s="81">
        <v>43498.65582175926</v>
      </c>
      <c r="X156" s="83" t="s">
        <v>404</v>
      </c>
      <c r="Y156" s="79"/>
      <c r="Z156" s="79"/>
      <c r="AA156" s="85" t="s">
        <v>454</v>
      </c>
      <c r="AB156" s="79"/>
      <c r="AC156" s="79" t="b">
        <v>0</v>
      </c>
      <c r="AD156" s="79">
        <v>0</v>
      </c>
      <c r="AE156" s="85" t="s">
        <v>482</v>
      </c>
      <c r="AF156" s="79" t="b">
        <v>0</v>
      </c>
      <c r="AG156" s="79" t="s">
        <v>492</v>
      </c>
      <c r="AH156" s="79"/>
      <c r="AI156" s="85" t="s">
        <v>482</v>
      </c>
      <c r="AJ156" s="79" t="b">
        <v>0</v>
      </c>
      <c r="AK156" s="79">
        <v>2</v>
      </c>
      <c r="AL156" s="85" t="s">
        <v>427</v>
      </c>
      <c r="AM156" s="79" t="s">
        <v>502</v>
      </c>
      <c r="AN156" s="79" t="b">
        <v>0</v>
      </c>
      <c r="AO156" s="85" t="s">
        <v>427</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5</v>
      </c>
      <c r="BC156" s="78" t="str">
        <f>REPLACE(INDEX(GroupVertices[Group],MATCH(Edges[[#This Row],[Vertex 2]],GroupVertices[Vertex],0)),1,1,"")</f>
        <v>1</v>
      </c>
      <c r="BD156" s="48"/>
      <c r="BE156" s="49"/>
      <c r="BF156" s="48"/>
      <c r="BG156" s="49"/>
      <c r="BH156" s="48"/>
      <c r="BI156" s="49"/>
      <c r="BJ156" s="48"/>
      <c r="BK156" s="49"/>
      <c r="BL156" s="48"/>
    </row>
    <row r="157" spans="1:64" ht="15">
      <c r="A157" s="64" t="s">
        <v>236</v>
      </c>
      <c r="B157" s="64" t="s">
        <v>221</v>
      </c>
      <c r="C157" s="65" t="s">
        <v>1455</v>
      </c>
      <c r="D157" s="66">
        <v>10</v>
      </c>
      <c r="E157" s="67" t="s">
        <v>136</v>
      </c>
      <c r="F157" s="68">
        <v>12</v>
      </c>
      <c r="G157" s="65"/>
      <c r="H157" s="69"/>
      <c r="I157" s="70"/>
      <c r="J157" s="70"/>
      <c r="K157" s="34" t="s">
        <v>65</v>
      </c>
      <c r="L157" s="77">
        <v>157</v>
      </c>
      <c r="M157" s="77"/>
      <c r="N157" s="72"/>
      <c r="O157" s="79" t="s">
        <v>272</v>
      </c>
      <c r="P157" s="81">
        <v>43498.65582175926</v>
      </c>
      <c r="Q157" s="79" t="s">
        <v>297</v>
      </c>
      <c r="R157" s="83" t="s">
        <v>308</v>
      </c>
      <c r="S157" s="79" t="s">
        <v>320</v>
      </c>
      <c r="T157" s="79" t="s">
        <v>245</v>
      </c>
      <c r="U157" s="79"/>
      <c r="V157" s="83" t="s">
        <v>365</v>
      </c>
      <c r="W157" s="81">
        <v>43498.65582175926</v>
      </c>
      <c r="X157" s="83" t="s">
        <v>404</v>
      </c>
      <c r="Y157" s="79"/>
      <c r="Z157" s="79"/>
      <c r="AA157" s="85" t="s">
        <v>454</v>
      </c>
      <c r="AB157" s="79"/>
      <c r="AC157" s="79" t="b">
        <v>0</v>
      </c>
      <c r="AD157" s="79">
        <v>0</v>
      </c>
      <c r="AE157" s="85" t="s">
        <v>482</v>
      </c>
      <c r="AF157" s="79" t="b">
        <v>0</v>
      </c>
      <c r="AG157" s="79" t="s">
        <v>492</v>
      </c>
      <c r="AH157" s="79"/>
      <c r="AI157" s="85" t="s">
        <v>482</v>
      </c>
      <c r="AJ157" s="79" t="b">
        <v>0</v>
      </c>
      <c r="AK157" s="79">
        <v>2</v>
      </c>
      <c r="AL157" s="85" t="s">
        <v>427</v>
      </c>
      <c r="AM157" s="79" t="s">
        <v>502</v>
      </c>
      <c r="AN157" s="79" t="b">
        <v>0</v>
      </c>
      <c r="AO157" s="85" t="s">
        <v>427</v>
      </c>
      <c r="AP157" s="79" t="s">
        <v>176</v>
      </c>
      <c r="AQ157" s="79">
        <v>0</v>
      </c>
      <c r="AR157" s="79">
        <v>0</v>
      </c>
      <c r="AS157" s="79"/>
      <c r="AT157" s="79"/>
      <c r="AU157" s="79"/>
      <c r="AV157" s="79"/>
      <c r="AW157" s="79"/>
      <c r="AX157" s="79"/>
      <c r="AY157" s="79"/>
      <c r="AZ157" s="79"/>
      <c r="BA157">
        <v>4</v>
      </c>
      <c r="BB157" s="78" t="str">
        <f>REPLACE(INDEX(GroupVertices[Group],MATCH(Edges[[#This Row],[Vertex 1]],GroupVertices[Vertex],0)),1,1,"")</f>
        <v>5</v>
      </c>
      <c r="BC157" s="78" t="str">
        <f>REPLACE(INDEX(GroupVertices[Group],MATCH(Edges[[#This Row],[Vertex 2]],GroupVertices[Vertex],0)),1,1,"")</f>
        <v>4</v>
      </c>
      <c r="BD157" s="48"/>
      <c r="BE157" s="49"/>
      <c r="BF157" s="48"/>
      <c r="BG157" s="49"/>
      <c r="BH157" s="48"/>
      <c r="BI157" s="49"/>
      <c r="BJ157" s="48"/>
      <c r="BK157" s="49"/>
      <c r="BL157" s="48"/>
    </row>
    <row r="158" spans="1:64" ht="15">
      <c r="A158" s="64" t="s">
        <v>236</v>
      </c>
      <c r="B158" s="64" t="s">
        <v>245</v>
      </c>
      <c r="C158" s="65" t="s">
        <v>1455</v>
      </c>
      <c r="D158" s="66">
        <v>10</v>
      </c>
      <c r="E158" s="67" t="s">
        <v>136</v>
      </c>
      <c r="F158" s="68">
        <v>12</v>
      </c>
      <c r="G158" s="65"/>
      <c r="H158" s="69"/>
      <c r="I158" s="70"/>
      <c r="J158" s="70"/>
      <c r="K158" s="34" t="s">
        <v>65</v>
      </c>
      <c r="L158" s="77">
        <v>158</v>
      </c>
      <c r="M158" s="77"/>
      <c r="N158" s="72"/>
      <c r="O158" s="79" t="s">
        <v>272</v>
      </c>
      <c r="P158" s="81">
        <v>43498.65582175926</v>
      </c>
      <c r="Q158" s="79" t="s">
        <v>297</v>
      </c>
      <c r="R158" s="83" t="s">
        <v>308</v>
      </c>
      <c r="S158" s="79" t="s">
        <v>320</v>
      </c>
      <c r="T158" s="79" t="s">
        <v>245</v>
      </c>
      <c r="U158" s="79"/>
      <c r="V158" s="83" t="s">
        <v>365</v>
      </c>
      <c r="W158" s="81">
        <v>43498.65582175926</v>
      </c>
      <c r="X158" s="83" t="s">
        <v>404</v>
      </c>
      <c r="Y158" s="79"/>
      <c r="Z158" s="79"/>
      <c r="AA158" s="85" t="s">
        <v>454</v>
      </c>
      <c r="AB158" s="79"/>
      <c r="AC158" s="79" t="b">
        <v>0</v>
      </c>
      <c r="AD158" s="79">
        <v>0</v>
      </c>
      <c r="AE158" s="85" t="s">
        <v>482</v>
      </c>
      <c r="AF158" s="79" t="b">
        <v>0</v>
      </c>
      <c r="AG158" s="79" t="s">
        <v>492</v>
      </c>
      <c r="AH158" s="79"/>
      <c r="AI158" s="85" t="s">
        <v>482</v>
      </c>
      <c r="AJ158" s="79" t="b">
        <v>0</v>
      </c>
      <c r="AK158" s="79">
        <v>2</v>
      </c>
      <c r="AL158" s="85" t="s">
        <v>427</v>
      </c>
      <c r="AM158" s="79" t="s">
        <v>502</v>
      </c>
      <c r="AN158" s="79" t="b">
        <v>0</v>
      </c>
      <c r="AO158" s="85" t="s">
        <v>427</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5</v>
      </c>
      <c r="BC158" s="78" t="str">
        <f>REPLACE(INDEX(GroupVertices[Group],MATCH(Edges[[#This Row],[Vertex 2]],GroupVertices[Vertex],0)),1,1,"")</f>
        <v>3</v>
      </c>
      <c r="BD158" s="48"/>
      <c r="BE158" s="49"/>
      <c r="BF158" s="48"/>
      <c r="BG158" s="49"/>
      <c r="BH158" s="48"/>
      <c r="BI158" s="49"/>
      <c r="BJ158" s="48"/>
      <c r="BK158" s="49"/>
      <c r="BL158" s="48"/>
    </row>
    <row r="159" spans="1:64" ht="15">
      <c r="A159" s="64" t="s">
        <v>236</v>
      </c>
      <c r="B159" s="64" t="s">
        <v>221</v>
      </c>
      <c r="C159" s="65" t="s">
        <v>1455</v>
      </c>
      <c r="D159" s="66">
        <v>10</v>
      </c>
      <c r="E159" s="67" t="s">
        <v>136</v>
      </c>
      <c r="F159" s="68">
        <v>12</v>
      </c>
      <c r="G159" s="65"/>
      <c r="H159" s="69"/>
      <c r="I159" s="70"/>
      <c r="J159" s="70"/>
      <c r="K159" s="34" t="s">
        <v>65</v>
      </c>
      <c r="L159" s="77">
        <v>159</v>
      </c>
      <c r="M159" s="77"/>
      <c r="N159" s="72"/>
      <c r="O159" s="79" t="s">
        <v>272</v>
      </c>
      <c r="P159" s="81">
        <v>43512.65038194445</v>
      </c>
      <c r="Q159" s="79" t="s">
        <v>298</v>
      </c>
      <c r="R159" s="83" t="s">
        <v>311</v>
      </c>
      <c r="S159" s="79" t="s">
        <v>320</v>
      </c>
      <c r="T159" s="79" t="s">
        <v>334</v>
      </c>
      <c r="U159" s="79"/>
      <c r="V159" s="83" t="s">
        <v>365</v>
      </c>
      <c r="W159" s="81">
        <v>43512.65038194445</v>
      </c>
      <c r="X159" s="83" t="s">
        <v>405</v>
      </c>
      <c r="Y159" s="79"/>
      <c r="Z159" s="79"/>
      <c r="AA159" s="85" t="s">
        <v>455</v>
      </c>
      <c r="AB159" s="79"/>
      <c r="AC159" s="79" t="b">
        <v>0</v>
      </c>
      <c r="AD159" s="79">
        <v>10</v>
      </c>
      <c r="AE159" s="85" t="s">
        <v>482</v>
      </c>
      <c r="AF159" s="79" t="b">
        <v>0</v>
      </c>
      <c r="AG159" s="79" t="s">
        <v>492</v>
      </c>
      <c r="AH159" s="79"/>
      <c r="AI159" s="85" t="s">
        <v>482</v>
      </c>
      <c r="AJ159" s="79" t="b">
        <v>0</v>
      </c>
      <c r="AK159" s="79">
        <v>2</v>
      </c>
      <c r="AL159" s="85" t="s">
        <v>482</v>
      </c>
      <c r="AM159" s="79" t="s">
        <v>502</v>
      </c>
      <c r="AN159" s="79" t="b">
        <v>0</v>
      </c>
      <c r="AO159" s="85" t="s">
        <v>455</v>
      </c>
      <c r="AP159" s="79" t="s">
        <v>176</v>
      </c>
      <c r="AQ159" s="79">
        <v>0</v>
      </c>
      <c r="AR159" s="79">
        <v>0</v>
      </c>
      <c r="AS159" s="79"/>
      <c r="AT159" s="79"/>
      <c r="AU159" s="79"/>
      <c r="AV159" s="79"/>
      <c r="AW159" s="79"/>
      <c r="AX159" s="79"/>
      <c r="AY159" s="79"/>
      <c r="AZ159" s="79"/>
      <c r="BA159">
        <v>4</v>
      </c>
      <c r="BB159" s="78" t="str">
        <f>REPLACE(INDEX(GroupVertices[Group],MATCH(Edges[[#This Row],[Vertex 1]],GroupVertices[Vertex],0)),1,1,"")</f>
        <v>5</v>
      </c>
      <c r="BC159" s="78" t="str">
        <f>REPLACE(INDEX(GroupVertices[Group],MATCH(Edges[[#This Row],[Vertex 2]],GroupVertices[Vertex],0)),1,1,"")</f>
        <v>4</v>
      </c>
      <c r="BD159" s="48"/>
      <c r="BE159" s="49"/>
      <c r="BF159" s="48"/>
      <c r="BG159" s="49"/>
      <c r="BH159" s="48"/>
      <c r="BI159" s="49"/>
      <c r="BJ159" s="48"/>
      <c r="BK159" s="49"/>
      <c r="BL159" s="48"/>
    </row>
    <row r="160" spans="1:64" ht="15">
      <c r="A160" s="64" t="s">
        <v>236</v>
      </c>
      <c r="B160" s="64" t="s">
        <v>214</v>
      </c>
      <c r="C160" s="65" t="s">
        <v>1455</v>
      </c>
      <c r="D160" s="66">
        <v>10</v>
      </c>
      <c r="E160" s="67" t="s">
        <v>136</v>
      </c>
      <c r="F160" s="68">
        <v>12</v>
      </c>
      <c r="G160" s="65"/>
      <c r="H160" s="69"/>
      <c r="I160" s="70"/>
      <c r="J160" s="70"/>
      <c r="K160" s="34" t="s">
        <v>66</v>
      </c>
      <c r="L160" s="77">
        <v>160</v>
      </c>
      <c r="M160" s="77"/>
      <c r="N160" s="72"/>
      <c r="O160" s="79" t="s">
        <v>272</v>
      </c>
      <c r="P160" s="81">
        <v>43512.65038194445</v>
      </c>
      <c r="Q160" s="79" t="s">
        <v>298</v>
      </c>
      <c r="R160" s="83" t="s">
        <v>311</v>
      </c>
      <c r="S160" s="79" t="s">
        <v>320</v>
      </c>
      <c r="T160" s="79" t="s">
        <v>334</v>
      </c>
      <c r="U160" s="79"/>
      <c r="V160" s="83" t="s">
        <v>365</v>
      </c>
      <c r="W160" s="81">
        <v>43512.65038194445</v>
      </c>
      <c r="X160" s="83" t="s">
        <v>405</v>
      </c>
      <c r="Y160" s="79"/>
      <c r="Z160" s="79"/>
      <c r="AA160" s="85" t="s">
        <v>455</v>
      </c>
      <c r="AB160" s="79"/>
      <c r="AC160" s="79" t="b">
        <v>0</v>
      </c>
      <c r="AD160" s="79">
        <v>10</v>
      </c>
      <c r="AE160" s="85" t="s">
        <v>482</v>
      </c>
      <c r="AF160" s="79" t="b">
        <v>0</v>
      </c>
      <c r="AG160" s="79" t="s">
        <v>492</v>
      </c>
      <c r="AH160" s="79"/>
      <c r="AI160" s="85" t="s">
        <v>482</v>
      </c>
      <c r="AJ160" s="79" t="b">
        <v>0</v>
      </c>
      <c r="AK160" s="79">
        <v>2</v>
      </c>
      <c r="AL160" s="85" t="s">
        <v>482</v>
      </c>
      <c r="AM160" s="79" t="s">
        <v>502</v>
      </c>
      <c r="AN160" s="79" t="b">
        <v>0</v>
      </c>
      <c r="AO160" s="85" t="s">
        <v>455</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5</v>
      </c>
      <c r="BC160" s="78" t="str">
        <f>REPLACE(INDEX(GroupVertices[Group],MATCH(Edges[[#This Row],[Vertex 2]],GroupVertices[Vertex],0)),1,1,"")</f>
        <v>4</v>
      </c>
      <c r="BD160" s="48"/>
      <c r="BE160" s="49"/>
      <c r="BF160" s="48"/>
      <c r="BG160" s="49"/>
      <c r="BH160" s="48"/>
      <c r="BI160" s="49"/>
      <c r="BJ160" s="48"/>
      <c r="BK160" s="49"/>
      <c r="BL160" s="48"/>
    </row>
    <row r="161" spans="1:64" ht="15">
      <c r="A161" s="64" t="s">
        <v>236</v>
      </c>
      <c r="B161" s="64" t="s">
        <v>226</v>
      </c>
      <c r="C161" s="65" t="s">
        <v>1455</v>
      </c>
      <c r="D161" s="66">
        <v>10</v>
      </c>
      <c r="E161" s="67" t="s">
        <v>136</v>
      </c>
      <c r="F161" s="68">
        <v>12</v>
      </c>
      <c r="G161" s="65"/>
      <c r="H161" s="69"/>
      <c r="I161" s="70"/>
      <c r="J161" s="70"/>
      <c r="K161" s="34" t="s">
        <v>65</v>
      </c>
      <c r="L161" s="77">
        <v>161</v>
      </c>
      <c r="M161" s="77"/>
      <c r="N161" s="72"/>
      <c r="O161" s="79" t="s">
        <v>272</v>
      </c>
      <c r="P161" s="81">
        <v>43512.65038194445</v>
      </c>
      <c r="Q161" s="79" t="s">
        <v>298</v>
      </c>
      <c r="R161" s="83" t="s">
        <v>311</v>
      </c>
      <c r="S161" s="79" t="s">
        <v>320</v>
      </c>
      <c r="T161" s="79" t="s">
        <v>334</v>
      </c>
      <c r="U161" s="79"/>
      <c r="V161" s="83" t="s">
        <v>365</v>
      </c>
      <c r="W161" s="81">
        <v>43512.65038194445</v>
      </c>
      <c r="X161" s="83" t="s">
        <v>405</v>
      </c>
      <c r="Y161" s="79"/>
      <c r="Z161" s="79"/>
      <c r="AA161" s="85" t="s">
        <v>455</v>
      </c>
      <c r="AB161" s="79"/>
      <c r="AC161" s="79" t="b">
        <v>0</v>
      </c>
      <c r="AD161" s="79">
        <v>10</v>
      </c>
      <c r="AE161" s="85" t="s">
        <v>482</v>
      </c>
      <c r="AF161" s="79" t="b">
        <v>0</v>
      </c>
      <c r="AG161" s="79" t="s">
        <v>492</v>
      </c>
      <c r="AH161" s="79"/>
      <c r="AI161" s="85" t="s">
        <v>482</v>
      </c>
      <c r="AJ161" s="79" t="b">
        <v>0</v>
      </c>
      <c r="AK161" s="79">
        <v>2</v>
      </c>
      <c r="AL161" s="85" t="s">
        <v>482</v>
      </c>
      <c r="AM161" s="79" t="s">
        <v>502</v>
      </c>
      <c r="AN161" s="79" t="b">
        <v>0</v>
      </c>
      <c r="AO161" s="85" t="s">
        <v>455</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5</v>
      </c>
      <c r="BC161" s="78" t="str">
        <f>REPLACE(INDEX(GroupVertices[Group],MATCH(Edges[[#This Row],[Vertex 2]],GroupVertices[Vertex],0)),1,1,"")</f>
        <v>1</v>
      </c>
      <c r="BD161" s="48"/>
      <c r="BE161" s="49"/>
      <c r="BF161" s="48"/>
      <c r="BG161" s="49"/>
      <c r="BH161" s="48"/>
      <c r="BI161" s="49"/>
      <c r="BJ161" s="48"/>
      <c r="BK161" s="49"/>
      <c r="BL161" s="48"/>
    </row>
    <row r="162" spans="1:64" ht="15">
      <c r="A162" s="64" t="s">
        <v>236</v>
      </c>
      <c r="B162" s="64" t="s">
        <v>219</v>
      </c>
      <c r="C162" s="65" t="s">
        <v>1455</v>
      </c>
      <c r="D162" s="66">
        <v>10</v>
      </c>
      <c r="E162" s="67" t="s">
        <v>136</v>
      </c>
      <c r="F162" s="68">
        <v>12</v>
      </c>
      <c r="G162" s="65"/>
      <c r="H162" s="69"/>
      <c r="I162" s="70"/>
      <c r="J162" s="70"/>
      <c r="K162" s="34" t="s">
        <v>66</v>
      </c>
      <c r="L162" s="77">
        <v>162</v>
      </c>
      <c r="M162" s="77"/>
      <c r="N162" s="72"/>
      <c r="O162" s="79" t="s">
        <v>272</v>
      </c>
      <c r="P162" s="81">
        <v>43512.65038194445</v>
      </c>
      <c r="Q162" s="79" t="s">
        <v>298</v>
      </c>
      <c r="R162" s="83" t="s">
        <v>311</v>
      </c>
      <c r="S162" s="79" t="s">
        <v>320</v>
      </c>
      <c r="T162" s="79" t="s">
        <v>334</v>
      </c>
      <c r="U162" s="79"/>
      <c r="V162" s="83" t="s">
        <v>365</v>
      </c>
      <c r="W162" s="81">
        <v>43512.65038194445</v>
      </c>
      <c r="X162" s="83" t="s">
        <v>405</v>
      </c>
      <c r="Y162" s="79"/>
      <c r="Z162" s="79"/>
      <c r="AA162" s="85" t="s">
        <v>455</v>
      </c>
      <c r="AB162" s="79"/>
      <c r="AC162" s="79" t="b">
        <v>0</v>
      </c>
      <c r="AD162" s="79">
        <v>10</v>
      </c>
      <c r="AE162" s="85" t="s">
        <v>482</v>
      </c>
      <c r="AF162" s="79" t="b">
        <v>0</v>
      </c>
      <c r="AG162" s="79" t="s">
        <v>492</v>
      </c>
      <c r="AH162" s="79"/>
      <c r="AI162" s="85" t="s">
        <v>482</v>
      </c>
      <c r="AJ162" s="79" t="b">
        <v>0</v>
      </c>
      <c r="AK162" s="79">
        <v>2</v>
      </c>
      <c r="AL162" s="85" t="s">
        <v>482</v>
      </c>
      <c r="AM162" s="79" t="s">
        <v>502</v>
      </c>
      <c r="AN162" s="79" t="b">
        <v>0</v>
      </c>
      <c r="AO162" s="85" t="s">
        <v>455</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5</v>
      </c>
      <c r="BC162" s="78" t="str">
        <f>REPLACE(INDEX(GroupVertices[Group],MATCH(Edges[[#This Row],[Vertex 2]],GroupVertices[Vertex],0)),1,1,"")</f>
        <v>1</v>
      </c>
      <c r="BD162" s="48"/>
      <c r="BE162" s="49"/>
      <c r="BF162" s="48"/>
      <c r="BG162" s="49"/>
      <c r="BH162" s="48"/>
      <c r="BI162" s="49"/>
      <c r="BJ162" s="48"/>
      <c r="BK162" s="49"/>
      <c r="BL162" s="48"/>
    </row>
    <row r="163" spans="1:64" ht="15">
      <c r="A163" s="64" t="s">
        <v>236</v>
      </c>
      <c r="B163" s="64" t="s">
        <v>221</v>
      </c>
      <c r="C163" s="65" t="s">
        <v>1455</v>
      </c>
      <c r="D163" s="66">
        <v>10</v>
      </c>
      <c r="E163" s="67" t="s">
        <v>136</v>
      </c>
      <c r="F163" s="68">
        <v>12</v>
      </c>
      <c r="G163" s="65"/>
      <c r="H163" s="69"/>
      <c r="I163" s="70"/>
      <c r="J163" s="70"/>
      <c r="K163" s="34" t="s">
        <v>65</v>
      </c>
      <c r="L163" s="77">
        <v>163</v>
      </c>
      <c r="M163" s="77"/>
      <c r="N163" s="72"/>
      <c r="O163" s="79" t="s">
        <v>272</v>
      </c>
      <c r="P163" s="81">
        <v>43512.65060185185</v>
      </c>
      <c r="Q163" s="79" t="s">
        <v>278</v>
      </c>
      <c r="R163" s="83" t="s">
        <v>309</v>
      </c>
      <c r="S163" s="79" t="s">
        <v>320</v>
      </c>
      <c r="T163" s="79" t="s">
        <v>245</v>
      </c>
      <c r="U163" s="79"/>
      <c r="V163" s="83" t="s">
        <v>365</v>
      </c>
      <c r="W163" s="81">
        <v>43512.65060185185</v>
      </c>
      <c r="X163" s="83" t="s">
        <v>407</v>
      </c>
      <c r="Y163" s="79"/>
      <c r="Z163" s="79"/>
      <c r="AA163" s="85" t="s">
        <v>457</v>
      </c>
      <c r="AB163" s="79"/>
      <c r="AC163" s="79" t="b">
        <v>0</v>
      </c>
      <c r="AD163" s="79">
        <v>0</v>
      </c>
      <c r="AE163" s="85" t="s">
        <v>482</v>
      </c>
      <c r="AF163" s="79" t="b">
        <v>0</v>
      </c>
      <c r="AG163" s="79" t="s">
        <v>492</v>
      </c>
      <c r="AH163" s="79"/>
      <c r="AI163" s="85" t="s">
        <v>482</v>
      </c>
      <c r="AJ163" s="79" t="b">
        <v>0</v>
      </c>
      <c r="AK163" s="79">
        <v>3</v>
      </c>
      <c r="AL163" s="85" t="s">
        <v>429</v>
      </c>
      <c r="AM163" s="79" t="s">
        <v>502</v>
      </c>
      <c r="AN163" s="79" t="b">
        <v>0</v>
      </c>
      <c r="AO163" s="85" t="s">
        <v>429</v>
      </c>
      <c r="AP163" s="79" t="s">
        <v>176</v>
      </c>
      <c r="AQ163" s="79">
        <v>0</v>
      </c>
      <c r="AR163" s="79">
        <v>0</v>
      </c>
      <c r="AS163" s="79"/>
      <c r="AT163" s="79"/>
      <c r="AU163" s="79"/>
      <c r="AV163" s="79"/>
      <c r="AW163" s="79"/>
      <c r="AX163" s="79"/>
      <c r="AY163" s="79"/>
      <c r="AZ163" s="79"/>
      <c r="BA163">
        <v>4</v>
      </c>
      <c r="BB163" s="78" t="str">
        <f>REPLACE(INDEX(GroupVertices[Group],MATCH(Edges[[#This Row],[Vertex 1]],GroupVertices[Vertex],0)),1,1,"")</f>
        <v>5</v>
      </c>
      <c r="BC163" s="78" t="str">
        <f>REPLACE(INDEX(GroupVertices[Group],MATCH(Edges[[#This Row],[Vertex 2]],GroupVertices[Vertex],0)),1,1,"")</f>
        <v>4</v>
      </c>
      <c r="BD163" s="48"/>
      <c r="BE163" s="49"/>
      <c r="BF163" s="48"/>
      <c r="BG163" s="49"/>
      <c r="BH163" s="48"/>
      <c r="BI163" s="49"/>
      <c r="BJ163" s="48"/>
      <c r="BK163" s="49"/>
      <c r="BL163" s="48"/>
    </row>
    <row r="164" spans="1:64" ht="15">
      <c r="A164" s="64" t="s">
        <v>236</v>
      </c>
      <c r="B164" s="64" t="s">
        <v>239</v>
      </c>
      <c r="C164" s="65" t="s">
        <v>1455</v>
      </c>
      <c r="D164" s="66">
        <v>10</v>
      </c>
      <c r="E164" s="67" t="s">
        <v>136</v>
      </c>
      <c r="F164" s="68">
        <v>12</v>
      </c>
      <c r="G164" s="65"/>
      <c r="H164" s="69"/>
      <c r="I164" s="70"/>
      <c r="J164" s="70"/>
      <c r="K164" s="34" t="s">
        <v>66</v>
      </c>
      <c r="L164" s="77">
        <v>164</v>
      </c>
      <c r="M164" s="77"/>
      <c r="N164" s="72"/>
      <c r="O164" s="79" t="s">
        <v>272</v>
      </c>
      <c r="P164" s="81">
        <v>43512.65060185185</v>
      </c>
      <c r="Q164" s="79" t="s">
        <v>278</v>
      </c>
      <c r="R164" s="83" t="s">
        <v>309</v>
      </c>
      <c r="S164" s="79" t="s">
        <v>320</v>
      </c>
      <c r="T164" s="79" t="s">
        <v>245</v>
      </c>
      <c r="U164" s="79"/>
      <c r="V164" s="83" t="s">
        <v>365</v>
      </c>
      <c r="W164" s="81">
        <v>43512.65060185185</v>
      </c>
      <c r="X164" s="83" t="s">
        <v>407</v>
      </c>
      <c r="Y164" s="79"/>
      <c r="Z164" s="79"/>
      <c r="AA164" s="85" t="s">
        <v>457</v>
      </c>
      <c r="AB164" s="79"/>
      <c r="AC164" s="79" t="b">
        <v>0</v>
      </c>
      <c r="AD164" s="79">
        <v>0</v>
      </c>
      <c r="AE164" s="85" t="s">
        <v>482</v>
      </c>
      <c r="AF164" s="79" t="b">
        <v>0</v>
      </c>
      <c r="AG164" s="79" t="s">
        <v>492</v>
      </c>
      <c r="AH164" s="79"/>
      <c r="AI164" s="85" t="s">
        <v>482</v>
      </c>
      <c r="AJ164" s="79" t="b">
        <v>0</v>
      </c>
      <c r="AK164" s="79">
        <v>3</v>
      </c>
      <c r="AL164" s="85" t="s">
        <v>429</v>
      </c>
      <c r="AM164" s="79" t="s">
        <v>502</v>
      </c>
      <c r="AN164" s="79" t="b">
        <v>0</v>
      </c>
      <c r="AO164" s="85" t="s">
        <v>429</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5</v>
      </c>
      <c r="BC164" s="78" t="str">
        <f>REPLACE(INDEX(GroupVertices[Group],MATCH(Edges[[#This Row],[Vertex 2]],GroupVertices[Vertex],0)),1,1,"")</f>
        <v>1</v>
      </c>
      <c r="BD164" s="48"/>
      <c r="BE164" s="49"/>
      <c r="BF164" s="48"/>
      <c r="BG164" s="49"/>
      <c r="BH164" s="48"/>
      <c r="BI164" s="49"/>
      <c r="BJ164" s="48"/>
      <c r="BK164" s="49"/>
      <c r="BL164" s="48"/>
    </row>
    <row r="165" spans="1:64" ht="15">
      <c r="A165" s="64" t="s">
        <v>236</v>
      </c>
      <c r="B165" s="64" t="s">
        <v>245</v>
      </c>
      <c r="C165" s="65" t="s">
        <v>1455</v>
      </c>
      <c r="D165" s="66">
        <v>10</v>
      </c>
      <c r="E165" s="67" t="s">
        <v>136</v>
      </c>
      <c r="F165" s="68">
        <v>12</v>
      </c>
      <c r="G165" s="65"/>
      <c r="H165" s="69"/>
      <c r="I165" s="70"/>
      <c r="J165" s="70"/>
      <c r="K165" s="34" t="s">
        <v>65</v>
      </c>
      <c r="L165" s="77">
        <v>165</v>
      </c>
      <c r="M165" s="77"/>
      <c r="N165" s="72"/>
      <c r="O165" s="79" t="s">
        <v>272</v>
      </c>
      <c r="P165" s="81">
        <v>43512.65060185185</v>
      </c>
      <c r="Q165" s="79" t="s">
        <v>278</v>
      </c>
      <c r="R165" s="83" t="s">
        <v>309</v>
      </c>
      <c r="S165" s="79" t="s">
        <v>320</v>
      </c>
      <c r="T165" s="79" t="s">
        <v>245</v>
      </c>
      <c r="U165" s="79"/>
      <c r="V165" s="83" t="s">
        <v>365</v>
      </c>
      <c r="W165" s="81">
        <v>43512.65060185185</v>
      </c>
      <c r="X165" s="83" t="s">
        <v>407</v>
      </c>
      <c r="Y165" s="79"/>
      <c r="Z165" s="79"/>
      <c r="AA165" s="85" t="s">
        <v>457</v>
      </c>
      <c r="AB165" s="79"/>
      <c r="AC165" s="79" t="b">
        <v>0</v>
      </c>
      <c r="AD165" s="79">
        <v>0</v>
      </c>
      <c r="AE165" s="85" t="s">
        <v>482</v>
      </c>
      <c r="AF165" s="79" t="b">
        <v>0</v>
      </c>
      <c r="AG165" s="79" t="s">
        <v>492</v>
      </c>
      <c r="AH165" s="79"/>
      <c r="AI165" s="85" t="s">
        <v>482</v>
      </c>
      <c r="AJ165" s="79" t="b">
        <v>0</v>
      </c>
      <c r="AK165" s="79">
        <v>3</v>
      </c>
      <c r="AL165" s="85" t="s">
        <v>429</v>
      </c>
      <c r="AM165" s="79" t="s">
        <v>502</v>
      </c>
      <c r="AN165" s="79" t="b">
        <v>0</v>
      </c>
      <c r="AO165" s="85" t="s">
        <v>429</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5</v>
      </c>
      <c r="BC165" s="78" t="str">
        <f>REPLACE(INDEX(GroupVertices[Group],MATCH(Edges[[#This Row],[Vertex 2]],GroupVertices[Vertex],0)),1,1,"")</f>
        <v>3</v>
      </c>
      <c r="BD165" s="48"/>
      <c r="BE165" s="49"/>
      <c r="BF165" s="48"/>
      <c r="BG165" s="49"/>
      <c r="BH165" s="48"/>
      <c r="BI165" s="49"/>
      <c r="BJ165" s="48"/>
      <c r="BK165" s="49"/>
      <c r="BL165" s="48"/>
    </row>
    <row r="166" spans="1:64" ht="15">
      <c r="A166" s="64" t="s">
        <v>236</v>
      </c>
      <c r="B166" s="64" t="s">
        <v>226</v>
      </c>
      <c r="C166" s="65" t="s">
        <v>1455</v>
      </c>
      <c r="D166" s="66">
        <v>10</v>
      </c>
      <c r="E166" s="67" t="s">
        <v>136</v>
      </c>
      <c r="F166" s="68">
        <v>12</v>
      </c>
      <c r="G166" s="65"/>
      <c r="H166" s="69"/>
      <c r="I166" s="70"/>
      <c r="J166" s="70"/>
      <c r="K166" s="34" t="s">
        <v>65</v>
      </c>
      <c r="L166" s="77">
        <v>166</v>
      </c>
      <c r="M166" s="77"/>
      <c r="N166" s="72"/>
      <c r="O166" s="79" t="s">
        <v>272</v>
      </c>
      <c r="P166" s="81">
        <v>43523.76091435185</v>
      </c>
      <c r="Q166" s="79" t="s">
        <v>280</v>
      </c>
      <c r="R166" s="83" t="s">
        <v>311</v>
      </c>
      <c r="S166" s="79" t="s">
        <v>320</v>
      </c>
      <c r="T166" s="79" t="s">
        <v>237</v>
      </c>
      <c r="U166" s="79"/>
      <c r="V166" s="83" t="s">
        <v>365</v>
      </c>
      <c r="W166" s="81">
        <v>43523.76091435185</v>
      </c>
      <c r="X166" s="83" t="s">
        <v>409</v>
      </c>
      <c r="Y166" s="79"/>
      <c r="Z166" s="79"/>
      <c r="AA166" s="85" t="s">
        <v>459</v>
      </c>
      <c r="AB166" s="79"/>
      <c r="AC166" s="79" t="b">
        <v>0</v>
      </c>
      <c r="AD166" s="79">
        <v>0</v>
      </c>
      <c r="AE166" s="85" t="s">
        <v>482</v>
      </c>
      <c r="AF166" s="79" t="b">
        <v>0</v>
      </c>
      <c r="AG166" s="79" t="s">
        <v>492</v>
      </c>
      <c r="AH166" s="79"/>
      <c r="AI166" s="85" t="s">
        <v>482</v>
      </c>
      <c r="AJ166" s="79" t="b">
        <v>0</v>
      </c>
      <c r="AK166" s="79">
        <v>4</v>
      </c>
      <c r="AL166" s="85" t="s">
        <v>455</v>
      </c>
      <c r="AM166" s="79" t="s">
        <v>501</v>
      </c>
      <c r="AN166" s="79" t="b">
        <v>0</v>
      </c>
      <c r="AO166" s="85" t="s">
        <v>455</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5</v>
      </c>
      <c r="BC166" s="78" t="str">
        <f>REPLACE(INDEX(GroupVertices[Group],MATCH(Edges[[#This Row],[Vertex 2]],GroupVertices[Vertex],0)),1,1,"")</f>
        <v>1</v>
      </c>
      <c r="BD166" s="48"/>
      <c r="BE166" s="49"/>
      <c r="BF166" s="48"/>
      <c r="BG166" s="49"/>
      <c r="BH166" s="48"/>
      <c r="BI166" s="49"/>
      <c r="BJ166" s="48"/>
      <c r="BK166" s="49"/>
      <c r="BL166" s="48"/>
    </row>
    <row r="167" spans="1:64" ht="15">
      <c r="A167" s="64" t="s">
        <v>236</v>
      </c>
      <c r="B167" s="64" t="s">
        <v>219</v>
      </c>
      <c r="C167" s="65" t="s">
        <v>1455</v>
      </c>
      <c r="D167" s="66">
        <v>10</v>
      </c>
      <c r="E167" s="67" t="s">
        <v>136</v>
      </c>
      <c r="F167" s="68">
        <v>12</v>
      </c>
      <c r="G167" s="65"/>
      <c r="H167" s="69"/>
      <c r="I167" s="70"/>
      <c r="J167" s="70"/>
      <c r="K167" s="34" t="s">
        <v>66</v>
      </c>
      <c r="L167" s="77">
        <v>167</v>
      </c>
      <c r="M167" s="77"/>
      <c r="N167" s="72"/>
      <c r="O167" s="79" t="s">
        <v>272</v>
      </c>
      <c r="P167" s="81">
        <v>43523.76091435185</v>
      </c>
      <c r="Q167" s="79" t="s">
        <v>280</v>
      </c>
      <c r="R167" s="83" t="s">
        <v>311</v>
      </c>
      <c r="S167" s="79" t="s">
        <v>320</v>
      </c>
      <c r="T167" s="79" t="s">
        <v>237</v>
      </c>
      <c r="U167" s="79"/>
      <c r="V167" s="83" t="s">
        <v>365</v>
      </c>
      <c r="W167" s="81">
        <v>43523.76091435185</v>
      </c>
      <c r="X167" s="83" t="s">
        <v>409</v>
      </c>
      <c r="Y167" s="79"/>
      <c r="Z167" s="79"/>
      <c r="AA167" s="85" t="s">
        <v>459</v>
      </c>
      <c r="AB167" s="79"/>
      <c r="AC167" s="79" t="b">
        <v>0</v>
      </c>
      <c r="AD167" s="79">
        <v>0</v>
      </c>
      <c r="AE167" s="85" t="s">
        <v>482</v>
      </c>
      <c r="AF167" s="79" t="b">
        <v>0</v>
      </c>
      <c r="AG167" s="79" t="s">
        <v>492</v>
      </c>
      <c r="AH167" s="79"/>
      <c r="AI167" s="85" t="s">
        <v>482</v>
      </c>
      <c r="AJ167" s="79" t="b">
        <v>0</v>
      </c>
      <c r="AK167" s="79">
        <v>4</v>
      </c>
      <c r="AL167" s="85" t="s">
        <v>455</v>
      </c>
      <c r="AM167" s="79" t="s">
        <v>501</v>
      </c>
      <c r="AN167" s="79" t="b">
        <v>0</v>
      </c>
      <c r="AO167" s="85" t="s">
        <v>455</v>
      </c>
      <c r="AP167" s="79" t="s">
        <v>176</v>
      </c>
      <c r="AQ167" s="79">
        <v>0</v>
      </c>
      <c r="AR167" s="79">
        <v>0</v>
      </c>
      <c r="AS167" s="79"/>
      <c r="AT167" s="79"/>
      <c r="AU167" s="79"/>
      <c r="AV167" s="79"/>
      <c r="AW167" s="79"/>
      <c r="AX167" s="79"/>
      <c r="AY167" s="79"/>
      <c r="AZ167" s="79"/>
      <c r="BA167">
        <v>3</v>
      </c>
      <c r="BB167" s="78" t="str">
        <f>REPLACE(INDEX(GroupVertices[Group],MATCH(Edges[[#This Row],[Vertex 1]],GroupVertices[Vertex],0)),1,1,"")</f>
        <v>5</v>
      </c>
      <c r="BC167" s="78" t="str">
        <f>REPLACE(INDEX(GroupVertices[Group],MATCH(Edges[[#This Row],[Vertex 2]],GroupVertices[Vertex],0)),1,1,"")</f>
        <v>1</v>
      </c>
      <c r="BD167" s="48"/>
      <c r="BE167" s="49"/>
      <c r="BF167" s="48"/>
      <c r="BG167" s="49"/>
      <c r="BH167" s="48"/>
      <c r="BI167" s="49"/>
      <c r="BJ167" s="48"/>
      <c r="BK167" s="49"/>
      <c r="BL167" s="48"/>
    </row>
    <row r="168" spans="1:64" ht="15">
      <c r="A168" s="64" t="s">
        <v>236</v>
      </c>
      <c r="B168" s="64" t="s">
        <v>214</v>
      </c>
      <c r="C168" s="65" t="s">
        <v>1455</v>
      </c>
      <c r="D168" s="66">
        <v>10</v>
      </c>
      <c r="E168" s="67" t="s">
        <v>136</v>
      </c>
      <c r="F168" s="68">
        <v>12</v>
      </c>
      <c r="G168" s="65"/>
      <c r="H168" s="69"/>
      <c r="I168" s="70"/>
      <c r="J168" s="70"/>
      <c r="K168" s="34" t="s">
        <v>66</v>
      </c>
      <c r="L168" s="77">
        <v>168</v>
      </c>
      <c r="M168" s="77"/>
      <c r="N168" s="72"/>
      <c r="O168" s="79" t="s">
        <v>272</v>
      </c>
      <c r="P168" s="81">
        <v>43541.656377314815</v>
      </c>
      <c r="Q168" s="79" t="s">
        <v>282</v>
      </c>
      <c r="R168" s="79"/>
      <c r="S168" s="79"/>
      <c r="T168" s="79" t="s">
        <v>326</v>
      </c>
      <c r="U168" s="79"/>
      <c r="V168" s="83" t="s">
        <v>365</v>
      </c>
      <c r="W168" s="81">
        <v>43541.656377314815</v>
      </c>
      <c r="X168" s="83" t="s">
        <v>412</v>
      </c>
      <c r="Y168" s="79"/>
      <c r="Z168" s="79"/>
      <c r="AA168" s="85" t="s">
        <v>462</v>
      </c>
      <c r="AB168" s="79"/>
      <c r="AC168" s="79" t="b">
        <v>0</v>
      </c>
      <c r="AD168" s="79">
        <v>0</v>
      </c>
      <c r="AE168" s="85" t="s">
        <v>482</v>
      </c>
      <c r="AF168" s="79" t="b">
        <v>0</v>
      </c>
      <c r="AG168" s="79" t="s">
        <v>492</v>
      </c>
      <c r="AH168" s="79"/>
      <c r="AI168" s="85" t="s">
        <v>482</v>
      </c>
      <c r="AJ168" s="79" t="b">
        <v>0</v>
      </c>
      <c r="AK168" s="79">
        <v>5</v>
      </c>
      <c r="AL168" s="85" t="s">
        <v>433</v>
      </c>
      <c r="AM168" s="79" t="s">
        <v>502</v>
      </c>
      <c r="AN168" s="79" t="b">
        <v>0</v>
      </c>
      <c r="AO168" s="85" t="s">
        <v>433</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5</v>
      </c>
      <c r="BC168" s="78" t="str">
        <f>REPLACE(INDEX(GroupVertices[Group],MATCH(Edges[[#This Row],[Vertex 2]],GroupVertices[Vertex],0)),1,1,"")</f>
        <v>4</v>
      </c>
      <c r="BD168" s="48"/>
      <c r="BE168" s="49"/>
      <c r="BF168" s="48"/>
      <c r="BG168" s="49"/>
      <c r="BH168" s="48"/>
      <c r="BI168" s="49"/>
      <c r="BJ168" s="48"/>
      <c r="BK168" s="49"/>
      <c r="BL168" s="48"/>
    </row>
    <row r="169" spans="1:64" ht="15">
      <c r="A169" s="64" t="s">
        <v>236</v>
      </c>
      <c r="B169" s="64" t="s">
        <v>221</v>
      </c>
      <c r="C169" s="65" t="s">
        <v>1455</v>
      </c>
      <c r="D169" s="66">
        <v>10</v>
      </c>
      <c r="E169" s="67" t="s">
        <v>136</v>
      </c>
      <c r="F169" s="68">
        <v>12</v>
      </c>
      <c r="G169" s="65"/>
      <c r="H169" s="69"/>
      <c r="I169" s="70"/>
      <c r="J169" s="70"/>
      <c r="K169" s="34" t="s">
        <v>65</v>
      </c>
      <c r="L169" s="77">
        <v>169</v>
      </c>
      <c r="M169" s="77"/>
      <c r="N169" s="72"/>
      <c r="O169" s="79" t="s">
        <v>272</v>
      </c>
      <c r="P169" s="81">
        <v>43541.656377314815</v>
      </c>
      <c r="Q169" s="79" t="s">
        <v>282</v>
      </c>
      <c r="R169" s="79"/>
      <c r="S169" s="79"/>
      <c r="T169" s="79" t="s">
        <v>326</v>
      </c>
      <c r="U169" s="79"/>
      <c r="V169" s="83" t="s">
        <v>365</v>
      </c>
      <c r="W169" s="81">
        <v>43541.656377314815</v>
      </c>
      <c r="X169" s="83" t="s">
        <v>412</v>
      </c>
      <c r="Y169" s="79"/>
      <c r="Z169" s="79"/>
      <c r="AA169" s="85" t="s">
        <v>462</v>
      </c>
      <c r="AB169" s="79"/>
      <c r="AC169" s="79" t="b">
        <v>0</v>
      </c>
      <c r="AD169" s="79">
        <v>0</v>
      </c>
      <c r="AE169" s="85" t="s">
        <v>482</v>
      </c>
      <c r="AF169" s="79" t="b">
        <v>0</v>
      </c>
      <c r="AG169" s="79" t="s">
        <v>492</v>
      </c>
      <c r="AH169" s="79"/>
      <c r="AI169" s="85" t="s">
        <v>482</v>
      </c>
      <c r="AJ169" s="79" t="b">
        <v>0</v>
      </c>
      <c r="AK169" s="79">
        <v>5</v>
      </c>
      <c r="AL169" s="85" t="s">
        <v>433</v>
      </c>
      <c r="AM169" s="79" t="s">
        <v>502</v>
      </c>
      <c r="AN169" s="79" t="b">
        <v>0</v>
      </c>
      <c r="AO169" s="85" t="s">
        <v>433</v>
      </c>
      <c r="AP169" s="79" t="s">
        <v>176</v>
      </c>
      <c r="AQ169" s="79">
        <v>0</v>
      </c>
      <c r="AR169" s="79">
        <v>0</v>
      </c>
      <c r="AS169" s="79"/>
      <c r="AT169" s="79"/>
      <c r="AU169" s="79"/>
      <c r="AV169" s="79"/>
      <c r="AW169" s="79"/>
      <c r="AX169" s="79"/>
      <c r="AY169" s="79"/>
      <c r="AZ169" s="79"/>
      <c r="BA169">
        <v>4</v>
      </c>
      <c r="BB169" s="78" t="str">
        <f>REPLACE(INDEX(GroupVertices[Group],MATCH(Edges[[#This Row],[Vertex 1]],GroupVertices[Vertex],0)),1,1,"")</f>
        <v>5</v>
      </c>
      <c r="BC169" s="78" t="str">
        <f>REPLACE(INDEX(GroupVertices[Group],MATCH(Edges[[#This Row],[Vertex 2]],GroupVertices[Vertex],0)),1,1,"")</f>
        <v>4</v>
      </c>
      <c r="BD169" s="48"/>
      <c r="BE169" s="49"/>
      <c r="BF169" s="48"/>
      <c r="BG169" s="49"/>
      <c r="BH169" s="48"/>
      <c r="BI169" s="49"/>
      <c r="BJ169" s="48"/>
      <c r="BK169" s="49"/>
      <c r="BL169" s="48"/>
    </row>
    <row r="170" spans="1:64" ht="15">
      <c r="A170" s="64" t="s">
        <v>236</v>
      </c>
      <c r="B170" s="64" t="s">
        <v>219</v>
      </c>
      <c r="C170" s="65" t="s">
        <v>1455</v>
      </c>
      <c r="D170" s="66">
        <v>10</v>
      </c>
      <c r="E170" s="67" t="s">
        <v>136</v>
      </c>
      <c r="F170" s="68">
        <v>12</v>
      </c>
      <c r="G170" s="65"/>
      <c r="H170" s="69"/>
      <c r="I170" s="70"/>
      <c r="J170" s="70"/>
      <c r="K170" s="34" t="s">
        <v>66</v>
      </c>
      <c r="L170" s="77">
        <v>170</v>
      </c>
      <c r="M170" s="77"/>
      <c r="N170" s="72"/>
      <c r="O170" s="79" t="s">
        <v>272</v>
      </c>
      <c r="P170" s="81">
        <v>43562.647465277776</v>
      </c>
      <c r="Q170" s="79" t="s">
        <v>302</v>
      </c>
      <c r="R170" s="79"/>
      <c r="S170" s="79"/>
      <c r="T170" s="79" t="s">
        <v>336</v>
      </c>
      <c r="U170" s="79"/>
      <c r="V170" s="83" t="s">
        <v>365</v>
      </c>
      <c r="W170" s="81">
        <v>43562.647465277776</v>
      </c>
      <c r="X170" s="83" t="s">
        <v>415</v>
      </c>
      <c r="Y170" s="79"/>
      <c r="Z170" s="79"/>
      <c r="AA170" s="85" t="s">
        <v>465</v>
      </c>
      <c r="AB170" s="79"/>
      <c r="AC170" s="79" t="b">
        <v>0</v>
      </c>
      <c r="AD170" s="79">
        <v>0</v>
      </c>
      <c r="AE170" s="85" t="s">
        <v>482</v>
      </c>
      <c r="AF170" s="79" t="b">
        <v>0</v>
      </c>
      <c r="AG170" s="79" t="s">
        <v>492</v>
      </c>
      <c r="AH170" s="79"/>
      <c r="AI170" s="85" t="s">
        <v>482</v>
      </c>
      <c r="AJ170" s="79" t="b">
        <v>0</v>
      </c>
      <c r="AK170" s="79">
        <v>2</v>
      </c>
      <c r="AL170" s="85" t="s">
        <v>464</v>
      </c>
      <c r="AM170" s="79" t="s">
        <v>502</v>
      </c>
      <c r="AN170" s="79" t="b">
        <v>0</v>
      </c>
      <c r="AO170" s="85" t="s">
        <v>464</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5</v>
      </c>
      <c r="BC170" s="78" t="str">
        <f>REPLACE(INDEX(GroupVertices[Group],MATCH(Edges[[#This Row],[Vertex 2]],GroupVertices[Vertex],0)),1,1,"")</f>
        <v>1</v>
      </c>
      <c r="BD170" s="48"/>
      <c r="BE170" s="49"/>
      <c r="BF170" s="48"/>
      <c r="BG170" s="49"/>
      <c r="BH170" s="48"/>
      <c r="BI170" s="49"/>
      <c r="BJ170" s="48"/>
      <c r="BK170" s="49"/>
      <c r="BL170" s="48"/>
    </row>
    <row r="171" spans="1:64" ht="15">
      <c r="A171" s="64" t="s">
        <v>239</v>
      </c>
      <c r="B171" s="64" t="s">
        <v>236</v>
      </c>
      <c r="C171" s="65" t="s">
        <v>1454</v>
      </c>
      <c r="D171" s="66">
        <v>3</v>
      </c>
      <c r="E171" s="67" t="s">
        <v>132</v>
      </c>
      <c r="F171" s="68">
        <v>35</v>
      </c>
      <c r="G171" s="65"/>
      <c r="H171" s="69"/>
      <c r="I171" s="70"/>
      <c r="J171" s="70"/>
      <c r="K171" s="34" t="s">
        <v>66</v>
      </c>
      <c r="L171" s="77">
        <v>171</v>
      </c>
      <c r="M171" s="77"/>
      <c r="N171" s="72"/>
      <c r="O171" s="79" t="s">
        <v>272</v>
      </c>
      <c r="P171" s="81">
        <v>43497.937893518516</v>
      </c>
      <c r="Q171" s="79" t="s">
        <v>274</v>
      </c>
      <c r="R171" s="83" t="s">
        <v>307</v>
      </c>
      <c r="S171" s="79" t="s">
        <v>320</v>
      </c>
      <c r="T171" s="79" t="s">
        <v>245</v>
      </c>
      <c r="U171" s="79"/>
      <c r="V171" s="83" t="s">
        <v>368</v>
      </c>
      <c r="W171" s="81">
        <v>43497.937893518516</v>
      </c>
      <c r="X171" s="83" t="s">
        <v>417</v>
      </c>
      <c r="Y171" s="79"/>
      <c r="Z171" s="79"/>
      <c r="AA171" s="85" t="s">
        <v>467</v>
      </c>
      <c r="AB171" s="79"/>
      <c r="AC171" s="79" t="b">
        <v>0</v>
      </c>
      <c r="AD171" s="79">
        <v>0</v>
      </c>
      <c r="AE171" s="85" t="s">
        <v>482</v>
      </c>
      <c r="AF171" s="79" t="b">
        <v>0</v>
      </c>
      <c r="AG171" s="79" t="s">
        <v>492</v>
      </c>
      <c r="AH171" s="79"/>
      <c r="AI171" s="85" t="s">
        <v>482</v>
      </c>
      <c r="AJ171" s="79" t="b">
        <v>0</v>
      </c>
      <c r="AK171" s="79">
        <v>5</v>
      </c>
      <c r="AL171" s="85" t="s">
        <v>426</v>
      </c>
      <c r="AM171" s="79" t="s">
        <v>498</v>
      </c>
      <c r="AN171" s="79" t="b">
        <v>0</v>
      </c>
      <c r="AO171" s="85" t="s">
        <v>426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5</v>
      </c>
      <c r="BD171" s="48"/>
      <c r="BE171" s="49"/>
      <c r="BF171" s="48"/>
      <c r="BG171" s="49"/>
      <c r="BH171" s="48"/>
      <c r="BI171" s="49"/>
      <c r="BJ171" s="48"/>
      <c r="BK171" s="49"/>
      <c r="BL171" s="48"/>
    </row>
    <row r="172" spans="1:64" ht="15">
      <c r="A172" s="64" t="s">
        <v>214</v>
      </c>
      <c r="B172" s="64" t="s">
        <v>219</v>
      </c>
      <c r="C172" s="65" t="s">
        <v>1454</v>
      </c>
      <c r="D172" s="66">
        <v>3</v>
      </c>
      <c r="E172" s="67" t="s">
        <v>132</v>
      </c>
      <c r="F172" s="68">
        <v>35</v>
      </c>
      <c r="G172" s="65"/>
      <c r="H172" s="69"/>
      <c r="I172" s="70"/>
      <c r="J172" s="70"/>
      <c r="K172" s="34" t="s">
        <v>65</v>
      </c>
      <c r="L172" s="77">
        <v>172</v>
      </c>
      <c r="M172" s="77"/>
      <c r="N172" s="72"/>
      <c r="O172" s="79" t="s">
        <v>272</v>
      </c>
      <c r="P172" s="81">
        <v>43491.554814814815</v>
      </c>
      <c r="Q172" s="79" t="s">
        <v>275</v>
      </c>
      <c r="R172" s="83" t="s">
        <v>307</v>
      </c>
      <c r="S172" s="79" t="s">
        <v>320</v>
      </c>
      <c r="T172" s="79" t="s">
        <v>322</v>
      </c>
      <c r="U172" s="79"/>
      <c r="V172" s="83" t="s">
        <v>344</v>
      </c>
      <c r="W172" s="81">
        <v>43491.554814814815</v>
      </c>
      <c r="X172" s="83" t="s">
        <v>376</v>
      </c>
      <c r="Y172" s="79"/>
      <c r="Z172" s="79"/>
      <c r="AA172" s="85" t="s">
        <v>426</v>
      </c>
      <c r="AB172" s="79"/>
      <c r="AC172" s="79" t="b">
        <v>0</v>
      </c>
      <c r="AD172" s="79">
        <v>6</v>
      </c>
      <c r="AE172" s="85" t="s">
        <v>482</v>
      </c>
      <c r="AF172" s="79" t="b">
        <v>0</v>
      </c>
      <c r="AG172" s="79" t="s">
        <v>492</v>
      </c>
      <c r="AH172" s="79"/>
      <c r="AI172" s="85" t="s">
        <v>482</v>
      </c>
      <c r="AJ172" s="79" t="b">
        <v>0</v>
      </c>
      <c r="AK172" s="79">
        <v>6</v>
      </c>
      <c r="AL172" s="85" t="s">
        <v>482</v>
      </c>
      <c r="AM172" s="79" t="s">
        <v>498</v>
      </c>
      <c r="AN172" s="79" t="b">
        <v>0</v>
      </c>
      <c r="AO172" s="85" t="s">
        <v>426</v>
      </c>
      <c r="AP172" s="79" t="s">
        <v>506</v>
      </c>
      <c r="AQ172" s="79">
        <v>0</v>
      </c>
      <c r="AR172" s="79">
        <v>0</v>
      </c>
      <c r="AS172" s="79" t="s">
        <v>507</v>
      </c>
      <c r="AT172" s="79" t="s">
        <v>511</v>
      </c>
      <c r="AU172" s="79" t="s">
        <v>513</v>
      </c>
      <c r="AV172" s="79" t="s">
        <v>515</v>
      </c>
      <c r="AW172" s="79" t="s">
        <v>519</v>
      </c>
      <c r="AX172" s="79" t="s">
        <v>523</v>
      </c>
      <c r="AY172" s="79" t="s">
        <v>527</v>
      </c>
      <c r="AZ172" s="83" t="s">
        <v>528</v>
      </c>
      <c r="BA172">
        <v>1</v>
      </c>
      <c r="BB172" s="78" t="str">
        <f>REPLACE(INDEX(GroupVertices[Group],MATCH(Edges[[#This Row],[Vertex 1]],GroupVertices[Vertex],0)),1,1,"")</f>
        <v>4</v>
      </c>
      <c r="BC172" s="78" t="str">
        <f>REPLACE(INDEX(GroupVertices[Group],MATCH(Edges[[#This Row],[Vertex 2]],GroupVertices[Vertex],0)),1,1,"")</f>
        <v>1</v>
      </c>
      <c r="BD172" s="48"/>
      <c r="BE172" s="49"/>
      <c r="BF172" s="48"/>
      <c r="BG172" s="49"/>
      <c r="BH172" s="48"/>
      <c r="BI172" s="49"/>
      <c r="BJ172" s="48"/>
      <c r="BK172" s="49"/>
      <c r="BL172" s="48"/>
    </row>
    <row r="173" spans="1:64" ht="15">
      <c r="A173" s="64" t="s">
        <v>219</v>
      </c>
      <c r="B173" s="64" t="s">
        <v>226</v>
      </c>
      <c r="C173" s="65" t="s">
        <v>1455</v>
      </c>
      <c r="D173" s="66">
        <v>10</v>
      </c>
      <c r="E173" s="67" t="s">
        <v>136</v>
      </c>
      <c r="F173" s="68">
        <v>12</v>
      </c>
      <c r="G173" s="65"/>
      <c r="H173" s="69"/>
      <c r="I173" s="70"/>
      <c r="J173" s="70"/>
      <c r="K173" s="34" t="s">
        <v>65</v>
      </c>
      <c r="L173" s="77">
        <v>173</v>
      </c>
      <c r="M173" s="77"/>
      <c r="N173" s="72"/>
      <c r="O173" s="79" t="s">
        <v>272</v>
      </c>
      <c r="P173" s="81">
        <v>43498.60658564815</v>
      </c>
      <c r="Q173" s="79" t="s">
        <v>297</v>
      </c>
      <c r="R173" s="83" t="s">
        <v>308</v>
      </c>
      <c r="S173" s="79" t="s">
        <v>320</v>
      </c>
      <c r="T173" s="79" t="s">
        <v>245</v>
      </c>
      <c r="U173" s="79"/>
      <c r="V173" s="83" t="s">
        <v>349</v>
      </c>
      <c r="W173" s="81">
        <v>43498.60658564815</v>
      </c>
      <c r="X173" s="83" t="s">
        <v>403</v>
      </c>
      <c r="Y173" s="79"/>
      <c r="Z173" s="79"/>
      <c r="AA173" s="85" t="s">
        <v>453</v>
      </c>
      <c r="AB173" s="79"/>
      <c r="AC173" s="79" t="b">
        <v>0</v>
      </c>
      <c r="AD173" s="79">
        <v>0</v>
      </c>
      <c r="AE173" s="85" t="s">
        <v>482</v>
      </c>
      <c r="AF173" s="79" t="b">
        <v>0</v>
      </c>
      <c r="AG173" s="79" t="s">
        <v>492</v>
      </c>
      <c r="AH173" s="79"/>
      <c r="AI173" s="85" t="s">
        <v>482</v>
      </c>
      <c r="AJ173" s="79" t="b">
        <v>0</v>
      </c>
      <c r="AK173" s="79">
        <v>2</v>
      </c>
      <c r="AL173" s="85" t="s">
        <v>427</v>
      </c>
      <c r="AM173" s="79" t="s">
        <v>497</v>
      </c>
      <c r="AN173" s="79" t="b">
        <v>0</v>
      </c>
      <c r="AO173" s="85" t="s">
        <v>427</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219</v>
      </c>
      <c r="B174" s="64" t="s">
        <v>239</v>
      </c>
      <c r="C174" s="65" t="s">
        <v>1455</v>
      </c>
      <c r="D174" s="66">
        <v>10</v>
      </c>
      <c r="E174" s="67" t="s">
        <v>136</v>
      </c>
      <c r="F174" s="68">
        <v>12</v>
      </c>
      <c r="G174" s="65"/>
      <c r="H174" s="69"/>
      <c r="I174" s="70"/>
      <c r="J174" s="70"/>
      <c r="K174" s="34" t="s">
        <v>66</v>
      </c>
      <c r="L174" s="77">
        <v>174</v>
      </c>
      <c r="M174" s="77"/>
      <c r="N174" s="72"/>
      <c r="O174" s="79" t="s">
        <v>272</v>
      </c>
      <c r="P174" s="81">
        <v>43498.60658564815</v>
      </c>
      <c r="Q174" s="79" t="s">
        <v>297</v>
      </c>
      <c r="R174" s="83" t="s">
        <v>308</v>
      </c>
      <c r="S174" s="79" t="s">
        <v>320</v>
      </c>
      <c r="T174" s="79" t="s">
        <v>245</v>
      </c>
      <c r="U174" s="79"/>
      <c r="V174" s="83" t="s">
        <v>349</v>
      </c>
      <c r="W174" s="81">
        <v>43498.60658564815</v>
      </c>
      <c r="X174" s="83" t="s">
        <v>403</v>
      </c>
      <c r="Y174" s="79"/>
      <c r="Z174" s="79"/>
      <c r="AA174" s="85" t="s">
        <v>453</v>
      </c>
      <c r="AB174" s="79"/>
      <c r="AC174" s="79" t="b">
        <v>0</v>
      </c>
      <c r="AD174" s="79">
        <v>0</v>
      </c>
      <c r="AE174" s="85" t="s">
        <v>482</v>
      </c>
      <c r="AF174" s="79" t="b">
        <v>0</v>
      </c>
      <c r="AG174" s="79" t="s">
        <v>492</v>
      </c>
      <c r="AH174" s="79"/>
      <c r="AI174" s="85" t="s">
        <v>482</v>
      </c>
      <c r="AJ174" s="79" t="b">
        <v>0</v>
      </c>
      <c r="AK174" s="79">
        <v>2</v>
      </c>
      <c r="AL174" s="85" t="s">
        <v>427</v>
      </c>
      <c r="AM174" s="79" t="s">
        <v>497</v>
      </c>
      <c r="AN174" s="79" t="b">
        <v>0</v>
      </c>
      <c r="AO174" s="85" t="s">
        <v>427</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219</v>
      </c>
      <c r="B175" s="64" t="s">
        <v>221</v>
      </c>
      <c r="C175" s="65" t="s">
        <v>1455</v>
      </c>
      <c r="D175" s="66">
        <v>10</v>
      </c>
      <c r="E175" s="67" t="s">
        <v>136</v>
      </c>
      <c r="F175" s="68">
        <v>12</v>
      </c>
      <c r="G175" s="65"/>
      <c r="H175" s="69"/>
      <c r="I175" s="70"/>
      <c r="J175" s="70"/>
      <c r="K175" s="34" t="s">
        <v>65</v>
      </c>
      <c r="L175" s="77">
        <v>175</v>
      </c>
      <c r="M175" s="77"/>
      <c r="N175" s="72"/>
      <c r="O175" s="79" t="s">
        <v>272</v>
      </c>
      <c r="P175" s="81">
        <v>43498.60658564815</v>
      </c>
      <c r="Q175" s="79" t="s">
        <v>297</v>
      </c>
      <c r="R175" s="83" t="s">
        <v>308</v>
      </c>
      <c r="S175" s="79" t="s">
        <v>320</v>
      </c>
      <c r="T175" s="79" t="s">
        <v>245</v>
      </c>
      <c r="U175" s="79"/>
      <c r="V175" s="83" t="s">
        <v>349</v>
      </c>
      <c r="W175" s="81">
        <v>43498.60658564815</v>
      </c>
      <c r="X175" s="83" t="s">
        <v>403</v>
      </c>
      <c r="Y175" s="79"/>
      <c r="Z175" s="79"/>
      <c r="AA175" s="85" t="s">
        <v>453</v>
      </c>
      <c r="AB175" s="79"/>
      <c r="AC175" s="79" t="b">
        <v>0</v>
      </c>
      <c r="AD175" s="79">
        <v>0</v>
      </c>
      <c r="AE175" s="85" t="s">
        <v>482</v>
      </c>
      <c r="AF175" s="79" t="b">
        <v>0</v>
      </c>
      <c r="AG175" s="79" t="s">
        <v>492</v>
      </c>
      <c r="AH175" s="79"/>
      <c r="AI175" s="85" t="s">
        <v>482</v>
      </c>
      <c r="AJ175" s="79" t="b">
        <v>0</v>
      </c>
      <c r="AK175" s="79">
        <v>2</v>
      </c>
      <c r="AL175" s="85" t="s">
        <v>427</v>
      </c>
      <c r="AM175" s="79" t="s">
        <v>497</v>
      </c>
      <c r="AN175" s="79" t="b">
        <v>0</v>
      </c>
      <c r="AO175" s="85" t="s">
        <v>427</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v>
      </c>
      <c r="BC175" s="78" t="str">
        <f>REPLACE(INDEX(GroupVertices[Group],MATCH(Edges[[#This Row],[Vertex 2]],GroupVertices[Vertex],0)),1,1,"")</f>
        <v>4</v>
      </c>
      <c r="BD175" s="48"/>
      <c r="BE175" s="49"/>
      <c r="BF175" s="48"/>
      <c r="BG175" s="49"/>
      <c r="BH175" s="48"/>
      <c r="BI175" s="49"/>
      <c r="BJ175" s="48"/>
      <c r="BK175" s="49"/>
      <c r="BL175" s="48"/>
    </row>
    <row r="176" spans="1:64" ht="15">
      <c r="A176" s="64" t="s">
        <v>219</v>
      </c>
      <c r="B176" s="64" t="s">
        <v>245</v>
      </c>
      <c r="C176" s="65" t="s">
        <v>1455</v>
      </c>
      <c r="D176" s="66">
        <v>10</v>
      </c>
      <c r="E176" s="67" t="s">
        <v>136</v>
      </c>
      <c r="F176" s="68">
        <v>12</v>
      </c>
      <c r="G176" s="65"/>
      <c r="H176" s="69"/>
      <c r="I176" s="70"/>
      <c r="J176" s="70"/>
      <c r="K176" s="34" t="s">
        <v>65</v>
      </c>
      <c r="L176" s="77">
        <v>176</v>
      </c>
      <c r="M176" s="77"/>
      <c r="N176" s="72"/>
      <c r="O176" s="79" t="s">
        <v>272</v>
      </c>
      <c r="P176" s="81">
        <v>43498.60658564815</v>
      </c>
      <c r="Q176" s="79" t="s">
        <v>297</v>
      </c>
      <c r="R176" s="83" t="s">
        <v>308</v>
      </c>
      <c r="S176" s="79" t="s">
        <v>320</v>
      </c>
      <c r="T176" s="79" t="s">
        <v>245</v>
      </c>
      <c r="U176" s="79"/>
      <c r="V176" s="83" t="s">
        <v>349</v>
      </c>
      <c r="W176" s="81">
        <v>43498.60658564815</v>
      </c>
      <c r="X176" s="83" t="s">
        <v>403</v>
      </c>
      <c r="Y176" s="79"/>
      <c r="Z176" s="79"/>
      <c r="AA176" s="85" t="s">
        <v>453</v>
      </c>
      <c r="AB176" s="79"/>
      <c r="AC176" s="79" t="b">
        <v>0</v>
      </c>
      <c r="AD176" s="79">
        <v>0</v>
      </c>
      <c r="AE176" s="85" t="s">
        <v>482</v>
      </c>
      <c r="AF176" s="79" t="b">
        <v>0</v>
      </c>
      <c r="AG176" s="79" t="s">
        <v>492</v>
      </c>
      <c r="AH176" s="79"/>
      <c r="AI176" s="85" t="s">
        <v>482</v>
      </c>
      <c r="AJ176" s="79" t="b">
        <v>0</v>
      </c>
      <c r="AK176" s="79">
        <v>2</v>
      </c>
      <c r="AL176" s="85" t="s">
        <v>427</v>
      </c>
      <c r="AM176" s="79" t="s">
        <v>497</v>
      </c>
      <c r="AN176" s="79" t="b">
        <v>0</v>
      </c>
      <c r="AO176" s="85" t="s">
        <v>427</v>
      </c>
      <c r="AP176" s="79" t="s">
        <v>176</v>
      </c>
      <c r="AQ176" s="79">
        <v>0</v>
      </c>
      <c r="AR176" s="79">
        <v>0</v>
      </c>
      <c r="AS176" s="79"/>
      <c r="AT176" s="79"/>
      <c r="AU176" s="79"/>
      <c r="AV176" s="79"/>
      <c r="AW176" s="79"/>
      <c r="AX176" s="79"/>
      <c r="AY176" s="79"/>
      <c r="AZ176" s="79"/>
      <c r="BA176">
        <v>3</v>
      </c>
      <c r="BB176" s="78" t="str">
        <f>REPLACE(INDEX(GroupVertices[Group],MATCH(Edges[[#This Row],[Vertex 1]],GroupVertices[Vertex],0)),1,1,"")</f>
        <v>1</v>
      </c>
      <c r="BC176" s="78" t="str">
        <f>REPLACE(INDEX(GroupVertices[Group],MATCH(Edges[[#This Row],[Vertex 2]],GroupVertices[Vertex],0)),1,1,"")</f>
        <v>3</v>
      </c>
      <c r="BD176" s="48"/>
      <c r="BE176" s="49"/>
      <c r="BF176" s="48"/>
      <c r="BG176" s="49"/>
      <c r="BH176" s="48"/>
      <c r="BI176" s="49"/>
      <c r="BJ176" s="48"/>
      <c r="BK176" s="49"/>
      <c r="BL176" s="48"/>
    </row>
    <row r="177" spans="1:64" ht="15">
      <c r="A177" s="64" t="s">
        <v>219</v>
      </c>
      <c r="B177" s="64" t="s">
        <v>245</v>
      </c>
      <c r="C177" s="65" t="s">
        <v>1455</v>
      </c>
      <c r="D177" s="66">
        <v>10</v>
      </c>
      <c r="E177" s="67" t="s">
        <v>136</v>
      </c>
      <c r="F177" s="68">
        <v>12</v>
      </c>
      <c r="G177" s="65"/>
      <c r="H177" s="69"/>
      <c r="I177" s="70"/>
      <c r="J177" s="70"/>
      <c r="K177" s="34" t="s">
        <v>65</v>
      </c>
      <c r="L177" s="77">
        <v>177</v>
      </c>
      <c r="M177" s="77"/>
      <c r="N177" s="72"/>
      <c r="O177" s="79" t="s">
        <v>272</v>
      </c>
      <c r="P177" s="81">
        <v>43509.876851851855</v>
      </c>
      <c r="Q177" s="79" t="s">
        <v>279</v>
      </c>
      <c r="R177" s="83" t="s">
        <v>310</v>
      </c>
      <c r="S177" s="79" t="s">
        <v>321</v>
      </c>
      <c r="T177" s="79"/>
      <c r="U177" s="79"/>
      <c r="V177" s="83" t="s">
        <v>349</v>
      </c>
      <c r="W177" s="81">
        <v>43509.876851851855</v>
      </c>
      <c r="X177" s="83" t="s">
        <v>381</v>
      </c>
      <c r="Y177" s="79"/>
      <c r="Z177" s="79"/>
      <c r="AA177" s="85" t="s">
        <v>431</v>
      </c>
      <c r="AB177" s="85" t="s">
        <v>474</v>
      </c>
      <c r="AC177" s="79" t="b">
        <v>0</v>
      </c>
      <c r="AD177" s="79">
        <v>0</v>
      </c>
      <c r="AE177" s="85" t="s">
        <v>483</v>
      </c>
      <c r="AF177" s="79" t="b">
        <v>0</v>
      </c>
      <c r="AG177" s="79" t="s">
        <v>492</v>
      </c>
      <c r="AH177" s="79"/>
      <c r="AI177" s="85" t="s">
        <v>482</v>
      </c>
      <c r="AJ177" s="79" t="b">
        <v>0</v>
      </c>
      <c r="AK177" s="79">
        <v>0</v>
      </c>
      <c r="AL177" s="85" t="s">
        <v>482</v>
      </c>
      <c r="AM177" s="79" t="s">
        <v>499</v>
      </c>
      <c r="AN177" s="79" t="b">
        <v>1</v>
      </c>
      <c r="AO177" s="85" t="s">
        <v>474</v>
      </c>
      <c r="AP177" s="79" t="s">
        <v>176</v>
      </c>
      <c r="AQ177" s="79">
        <v>0</v>
      </c>
      <c r="AR177" s="79">
        <v>0</v>
      </c>
      <c r="AS177" s="79"/>
      <c r="AT177" s="79"/>
      <c r="AU177" s="79"/>
      <c r="AV177" s="79"/>
      <c r="AW177" s="79"/>
      <c r="AX177" s="79"/>
      <c r="AY177" s="79"/>
      <c r="AZ177" s="79"/>
      <c r="BA177">
        <v>3</v>
      </c>
      <c r="BB177" s="78" t="str">
        <f>REPLACE(INDEX(GroupVertices[Group],MATCH(Edges[[#This Row],[Vertex 1]],GroupVertices[Vertex],0)),1,1,"")</f>
        <v>1</v>
      </c>
      <c r="BC177" s="78" t="str">
        <f>REPLACE(INDEX(GroupVertices[Group],MATCH(Edges[[#This Row],[Vertex 2]],GroupVertices[Vertex],0)),1,1,"")</f>
        <v>3</v>
      </c>
      <c r="BD177" s="48"/>
      <c r="BE177" s="49"/>
      <c r="BF177" s="48"/>
      <c r="BG177" s="49"/>
      <c r="BH177" s="48"/>
      <c r="BI177" s="49"/>
      <c r="BJ177" s="48"/>
      <c r="BK177" s="49"/>
      <c r="BL177" s="48"/>
    </row>
    <row r="178" spans="1:64" ht="15">
      <c r="A178" s="64" t="s">
        <v>219</v>
      </c>
      <c r="B178" s="64" t="s">
        <v>226</v>
      </c>
      <c r="C178" s="65" t="s">
        <v>1455</v>
      </c>
      <c r="D178" s="66">
        <v>10</v>
      </c>
      <c r="E178" s="67" t="s">
        <v>136</v>
      </c>
      <c r="F178" s="68">
        <v>12</v>
      </c>
      <c r="G178" s="65"/>
      <c r="H178" s="69"/>
      <c r="I178" s="70"/>
      <c r="J178" s="70"/>
      <c r="K178" s="34" t="s">
        <v>65</v>
      </c>
      <c r="L178" s="77">
        <v>178</v>
      </c>
      <c r="M178" s="77"/>
      <c r="N178" s="72"/>
      <c r="O178" s="79" t="s">
        <v>272</v>
      </c>
      <c r="P178" s="81">
        <v>43509.876851851855</v>
      </c>
      <c r="Q178" s="79" t="s">
        <v>279</v>
      </c>
      <c r="R178" s="83" t="s">
        <v>310</v>
      </c>
      <c r="S178" s="79" t="s">
        <v>321</v>
      </c>
      <c r="T178" s="79"/>
      <c r="U178" s="79"/>
      <c r="V178" s="83" t="s">
        <v>349</v>
      </c>
      <c r="W178" s="81">
        <v>43509.876851851855</v>
      </c>
      <c r="X178" s="83" t="s">
        <v>381</v>
      </c>
      <c r="Y178" s="79"/>
      <c r="Z178" s="79"/>
      <c r="AA178" s="85" t="s">
        <v>431</v>
      </c>
      <c r="AB178" s="85" t="s">
        <v>474</v>
      </c>
      <c r="AC178" s="79" t="b">
        <v>0</v>
      </c>
      <c r="AD178" s="79">
        <v>0</v>
      </c>
      <c r="AE178" s="85" t="s">
        <v>483</v>
      </c>
      <c r="AF178" s="79" t="b">
        <v>0</v>
      </c>
      <c r="AG178" s="79" t="s">
        <v>492</v>
      </c>
      <c r="AH178" s="79"/>
      <c r="AI178" s="85" t="s">
        <v>482</v>
      </c>
      <c r="AJ178" s="79" t="b">
        <v>0</v>
      </c>
      <c r="AK178" s="79">
        <v>0</v>
      </c>
      <c r="AL178" s="85" t="s">
        <v>482</v>
      </c>
      <c r="AM178" s="79" t="s">
        <v>499</v>
      </c>
      <c r="AN178" s="79" t="b">
        <v>1</v>
      </c>
      <c r="AO178" s="85" t="s">
        <v>474</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219</v>
      </c>
      <c r="B179" s="64" t="s">
        <v>221</v>
      </c>
      <c r="C179" s="65" t="s">
        <v>1455</v>
      </c>
      <c r="D179" s="66">
        <v>10</v>
      </c>
      <c r="E179" s="67" t="s">
        <v>136</v>
      </c>
      <c r="F179" s="68">
        <v>12</v>
      </c>
      <c r="G179" s="65"/>
      <c r="H179" s="69"/>
      <c r="I179" s="70"/>
      <c r="J179" s="70"/>
      <c r="K179" s="34" t="s">
        <v>65</v>
      </c>
      <c r="L179" s="77">
        <v>179</v>
      </c>
      <c r="M179" s="77"/>
      <c r="N179" s="72"/>
      <c r="O179" s="79" t="s">
        <v>272</v>
      </c>
      <c r="P179" s="81">
        <v>43512.584861111114</v>
      </c>
      <c r="Q179" s="79" t="s">
        <v>278</v>
      </c>
      <c r="R179" s="83" t="s">
        <v>309</v>
      </c>
      <c r="S179" s="79" t="s">
        <v>320</v>
      </c>
      <c r="T179" s="79" t="s">
        <v>245</v>
      </c>
      <c r="U179" s="79"/>
      <c r="V179" s="83" t="s">
        <v>349</v>
      </c>
      <c r="W179" s="81">
        <v>43512.584861111114</v>
      </c>
      <c r="X179" s="83" t="s">
        <v>406</v>
      </c>
      <c r="Y179" s="79"/>
      <c r="Z179" s="79"/>
      <c r="AA179" s="85" t="s">
        <v>456</v>
      </c>
      <c r="AB179" s="79"/>
      <c r="AC179" s="79" t="b">
        <v>0</v>
      </c>
      <c r="AD179" s="79">
        <v>0</v>
      </c>
      <c r="AE179" s="85" t="s">
        <v>482</v>
      </c>
      <c r="AF179" s="79" t="b">
        <v>0</v>
      </c>
      <c r="AG179" s="79" t="s">
        <v>492</v>
      </c>
      <c r="AH179" s="79"/>
      <c r="AI179" s="85" t="s">
        <v>482</v>
      </c>
      <c r="AJ179" s="79" t="b">
        <v>0</v>
      </c>
      <c r="AK179" s="79">
        <v>3</v>
      </c>
      <c r="AL179" s="85" t="s">
        <v>429</v>
      </c>
      <c r="AM179" s="79" t="s">
        <v>499</v>
      </c>
      <c r="AN179" s="79" t="b">
        <v>0</v>
      </c>
      <c r="AO179" s="85" t="s">
        <v>429</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1</v>
      </c>
      <c r="BC179" s="78" t="str">
        <f>REPLACE(INDEX(GroupVertices[Group],MATCH(Edges[[#This Row],[Vertex 2]],GroupVertices[Vertex],0)),1,1,"")</f>
        <v>4</v>
      </c>
      <c r="BD179" s="48"/>
      <c r="BE179" s="49"/>
      <c r="BF179" s="48"/>
      <c r="BG179" s="49"/>
      <c r="BH179" s="48"/>
      <c r="BI179" s="49"/>
      <c r="BJ179" s="48"/>
      <c r="BK179" s="49"/>
      <c r="BL179" s="48"/>
    </row>
    <row r="180" spans="1:64" ht="15">
      <c r="A180" s="64" t="s">
        <v>219</v>
      </c>
      <c r="B180" s="64" t="s">
        <v>239</v>
      </c>
      <c r="C180" s="65" t="s">
        <v>1455</v>
      </c>
      <c r="D180" s="66">
        <v>10</v>
      </c>
      <c r="E180" s="67" t="s">
        <v>136</v>
      </c>
      <c r="F180" s="68">
        <v>12</v>
      </c>
      <c r="G180" s="65"/>
      <c r="H180" s="69"/>
      <c r="I180" s="70"/>
      <c r="J180" s="70"/>
      <c r="K180" s="34" t="s">
        <v>66</v>
      </c>
      <c r="L180" s="77">
        <v>180</v>
      </c>
      <c r="M180" s="77"/>
      <c r="N180" s="72"/>
      <c r="O180" s="79" t="s">
        <v>272</v>
      </c>
      <c r="P180" s="81">
        <v>43512.584861111114</v>
      </c>
      <c r="Q180" s="79" t="s">
        <v>278</v>
      </c>
      <c r="R180" s="83" t="s">
        <v>309</v>
      </c>
      <c r="S180" s="79" t="s">
        <v>320</v>
      </c>
      <c r="T180" s="79" t="s">
        <v>245</v>
      </c>
      <c r="U180" s="79"/>
      <c r="V180" s="83" t="s">
        <v>349</v>
      </c>
      <c r="W180" s="81">
        <v>43512.584861111114</v>
      </c>
      <c r="X180" s="83" t="s">
        <v>406</v>
      </c>
      <c r="Y180" s="79"/>
      <c r="Z180" s="79"/>
      <c r="AA180" s="85" t="s">
        <v>456</v>
      </c>
      <c r="AB180" s="79"/>
      <c r="AC180" s="79" t="b">
        <v>0</v>
      </c>
      <c r="AD180" s="79">
        <v>0</v>
      </c>
      <c r="AE180" s="85" t="s">
        <v>482</v>
      </c>
      <c r="AF180" s="79" t="b">
        <v>0</v>
      </c>
      <c r="AG180" s="79" t="s">
        <v>492</v>
      </c>
      <c r="AH180" s="79"/>
      <c r="AI180" s="85" t="s">
        <v>482</v>
      </c>
      <c r="AJ180" s="79" t="b">
        <v>0</v>
      </c>
      <c r="AK180" s="79">
        <v>3</v>
      </c>
      <c r="AL180" s="85" t="s">
        <v>429</v>
      </c>
      <c r="AM180" s="79" t="s">
        <v>499</v>
      </c>
      <c r="AN180" s="79" t="b">
        <v>0</v>
      </c>
      <c r="AO180" s="85" t="s">
        <v>429</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219</v>
      </c>
      <c r="B181" s="64" t="s">
        <v>245</v>
      </c>
      <c r="C181" s="65" t="s">
        <v>1455</v>
      </c>
      <c r="D181" s="66">
        <v>10</v>
      </c>
      <c r="E181" s="67" t="s">
        <v>136</v>
      </c>
      <c r="F181" s="68">
        <v>12</v>
      </c>
      <c r="G181" s="65"/>
      <c r="H181" s="69"/>
      <c r="I181" s="70"/>
      <c r="J181" s="70"/>
      <c r="K181" s="34" t="s">
        <v>65</v>
      </c>
      <c r="L181" s="77">
        <v>181</v>
      </c>
      <c r="M181" s="77"/>
      <c r="N181" s="72"/>
      <c r="O181" s="79" t="s">
        <v>272</v>
      </c>
      <c r="P181" s="81">
        <v>43512.584861111114</v>
      </c>
      <c r="Q181" s="79" t="s">
        <v>278</v>
      </c>
      <c r="R181" s="83" t="s">
        <v>309</v>
      </c>
      <c r="S181" s="79" t="s">
        <v>320</v>
      </c>
      <c r="T181" s="79" t="s">
        <v>245</v>
      </c>
      <c r="U181" s="79"/>
      <c r="V181" s="83" t="s">
        <v>349</v>
      </c>
      <c r="W181" s="81">
        <v>43512.584861111114</v>
      </c>
      <c r="X181" s="83" t="s">
        <v>406</v>
      </c>
      <c r="Y181" s="79"/>
      <c r="Z181" s="79"/>
      <c r="AA181" s="85" t="s">
        <v>456</v>
      </c>
      <c r="AB181" s="79"/>
      <c r="AC181" s="79" t="b">
        <v>0</v>
      </c>
      <c r="AD181" s="79">
        <v>0</v>
      </c>
      <c r="AE181" s="85" t="s">
        <v>482</v>
      </c>
      <c r="AF181" s="79" t="b">
        <v>0</v>
      </c>
      <c r="AG181" s="79" t="s">
        <v>492</v>
      </c>
      <c r="AH181" s="79"/>
      <c r="AI181" s="85" t="s">
        <v>482</v>
      </c>
      <c r="AJ181" s="79" t="b">
        <v>0</v>
      </c>
      <c r="AK181" s="79">
        <v>3</v>
      </c>
      <c r="AL181" s="85" t="s">
        <v>429</v>
      </c>
      <c r="AM181" s="79" t="s">
        <v>499</v>
      </c>
      <c r="AN181" s="79" t="b">
        <v>0</v>
      </c>
      <c r="AO181" s="85" t="s">
        <v>429</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1</v>
      </c>
      <c r="BC181" s="78" t="str">
        <f>REPLACE(INDEX(GroupVertices[Group],MATCH(Edges[[#This Row],[Vertex 2]],GroupVertices[Vertex],0)),1,1,"")</f>
        <v>3</v>
      </c>
      <c r="BD181" s="48"/>
      <c r="BE181" s="49"/>
      <c r="BF181" s="48"/>
      <c r="BG181" s="49"/>
      <c r="BH181" s="48"/>
      <c r="BI181" s="49"/>
      <c r="BJ181" s="48"/>
      <c r="BK181" s="49"/>
      <c r="BL181" s="48"/>
    </row>
    <row r="182" spans="1:64" ht="15">
      <c r="A182" s="64" t="s">
        <v>239</v>
      </c>
      <c r="B182" s="64" t="s">
        <v>219</v>
      </c>
      <c r="C182" s="65" t="s">
        <v>1454</v>
      </c>
      <c r="D182" s="66">
        <v>3</v>
      </c>
      <c r="E182" s="67" t="s">
        <v>132</v>
      </c>
      <c r="F182" s="68">
        <v>35</v>
      </c>
      <c r="G182" s="65"/>
      <c r="H182" s="69"/>
      <c r="I182" s="70"/>
      <c r="J182" s="70"/>
      <c r="K182" s="34" t="s">
        <v>66</v>
      </c>
      <c r="L182" s="77">
        <v>182</v>
      </c>
      <c r="M182" s="77"/>
      <c r="N182" s="72"/>
      <c r="O182" s="79" t="s">
        <v>272</v>
      </c>
      <c r="P182" s="81">
        <v>43497.937893518516</v>
      </c>
      <c r="Q182" s="79" t="s">
        <v>274</v>
      </c>
      <c r="R182" s="83" t="s">
        <v>307</v>
      </c>
      <c r="S182" s="79" t="s">
        <v>320</v>
      </c>
      <c r="T182" s="79" t="s">
        <v>245</v>
      </c>
      <c r="U182" s="79"/>
      <c r="V182" s="83" t="s">
        <v>368</v>
      </c>
      <c r="W182" s="81">
        <v>43497.937893518516</v>
      </c>
      <c r="X182" s="83" t="s">
        <v>417</v>
      </c>
      <c r="Y182" s="79"/>
      <c r="Z182" s="79"/>
      <c r="AA182" s="85" t="s">
        <v>467</v>
      </c>
      <c r="AB182" s="79"/>
      <c r="AC182" s="79" t="b">
        <v>0</v>
      </c>
      <c r="AD182" s="79">
        <v>0</v>
      </c>
      <c r="AE182" s="85" t="s">
        <v>482</v>
      </c>
      <c r="AF182" s="79" t="b">
        <v>0</v>
      </c>
      <c r="AG182" s="79" t="s">
        <v>492</v>
      </c>
      <c r="AH182" s="79"/>
      <c r="AI182" s="85" t="s">
        <v>482</v>
      </c>
      <c r="AJ182" s="79" t="b">
        <v>0</v>
      </c>
      <c r="AK182" s="79">
        <v>5</v>
      </c>
      <c r="AL182" s="85" t="s">
        <v>426</v>
      </c>
      <c r="AM182" s="79" t="s">
        <v>498</v>
      </c>
      <c r="AN182" s="79" t="b">
        <v>0</v>
      </c>
      <c r="AO182" s="85" t="s">
        <v>426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214</v>
      </c>
      <c r="B183" s="64" t="s">
        <v>226</v>
      </c>
      <c r="C183" s="65" t="s">
        <v>1454</v>
      </c>
      <c r="D183" s="66">
        <v>3</v>
      </c>
      <c r="E183" s="67" t="s">
        <v>132</v>
      </c>
      <c r="F183" s="68">
        <v>35</v>
      </c>
      <c r="G183" s="65"/>
      <c r="H183" s="69"/>
      <c r="I183" s="70"/>
      <c r="J183" s="70"/>
      <c r="K183" s="34" t="s">
        <v>65</v>
      </c>
      <c r="L183" s="77">
        <v>183</v>
      </c>
      <c r="M183" s="77"/>
      <c r="N183" s="72"/>
      <c r="O183" s="79" t="s">
        <v>272</v>
      </c>
      <c r="P183" s="81">
        <v>43491.554814814815</v>
      </c>
      <c r="Q183" s="79" t="s">
        <v>275</v>
      </c>
      <c r="R183" s="83" t="s">
        <v>307</v>
      </c>
      <c r="S183" s="79" t="s">
        <v>320</v>
      </c>
      <c r="T183" s="79" t="s">
        <v>322</v>
      </c>
      <c r="U183" s="79"/>
      <c r="V183" s="83" t="s">
        <v>344</v>
      </c>
      <c r="W183" s="81">
        <v>43491.554814814815</v>
      </c>
      <c r="X183" s="83" t="s">
        <v>376</v>
      </c>
      <c r="Y183" s="79"/>
      <c r="Z183" s="79"/>
      <c r="AA183" s="85" t="s">
        <v>426</v>
      </c>
      <c r="AB183" s="79"/>
      <c r="AC183" s="79" t="b">
        <v>0</v>
      </c>
      <c r="AD183" s="79">
        <v>6</v>
      </c>
      <c r="AE183" s="85" t="s">
        <v>482</v>
      </c>
      <c r="AF183" s="79" t="b">
        <v>0</v>
      </c>
      <c r="AG183" s="79" t="s">
        <v>492</v>
      </c>
      <c r="AH183" s="79"/>
      <c r="AI183" s="85" t="s">
        <v>482</v>
      </c>
      <c r="AJ183" s="79" t="b">
        <v>0</v>
      </c>
      <c r="AK183" s="79">
        <v>6</v>
      </c>
      <c r="AL183" s="85" t="s">
        <v>482</v>
      </c>
      <c r="AM183" s="79" t="s">
        <v>498</v>
      </c>
      <c r="AN183" s="79" t="b">
        <v>0</v>
      </c>
      <c r="AO183" s="85" t="s">
        <v>426</v>
      </c>
      <c r="AP183" s="79" t="s">
        <v>506</v>
      </c>
      <c r="AQ183" s="79">
        <v>0</v>
      </c>
      <c r="AR183" s="79">
        <v>0</v>
      </c>
      <c r="AS183" s="79" t="s">
        <v>507</v>
      </c>
      <c r="AT183" s="79" t="s">
        <v>511</v>
      </c>
      <c r="AU183" s="79" t="s">
        <v>513</v>
      </c>
      <c r="AV183" s="79" t="s">
        <v>515</v>
      </c>
      <c r="AW183" s="79" t="s">
        <v>519</v>
      </c>
      <c r="AX183" s="79" t="s">
        <v>523</v>
      </c>
      <c r="AY183" s="79" t="s">
        <v>527</v>
      </c>
      <c r="AZ183" s="83" t="s">
        <v>528</v>
      </c>
      <c r="BA183">
        <v>1</v>
      </c>
      <c r="BB183" s="78" t="str">
        <f>REPLACE(INDEX(GroupVertices[Group],MATCH(Edges[[#This Row],[Vertex 1]],GroupVertices[Vertex],0)),1,1,"")</f>
        <v>4</v>
      </c>
      <c r="BC183" s="78" t="str">
        <f>REPLACE(INDEX(GroupVertices[Group],MATCH(Edges[[#This Row],[Vertex 2]],GroupVertices[Vertex],0)),1,1,"")</f>
        <v>1</v>
      </c>
      <c r="BD183" s="48"/>
      <c r="BE183" s="49"/>
      <c r="BF183" s="48"/>
      <c r="BG183" s="49"/>
      <c r="BH183" s="48"/>
      <c r="BI183" s="49"/>
      <c r="BJ183" s="48"/>
      <c r="BK183" s="49"/>
      <c r="BL183" s="48"/>
    </row>
    <row r="184" spans="1:64" ht="15">
      <c r="A184" s="64" t="s">
        <v>239</v>
      </c>
      <c r="B184" s="64" t="s">
        <v>226</v>
      </c>
      <c r="C184" s="65" t="s">
        <v>1454</v>
      </c>
      <c r="D184" s="66">
        <v>3</v>
      </c>
      <c r="E184" s="67" t="s">
        <v>132</v>
      </c>
      <c r="F184" s="68">
        <v>35</v>
      </c>
      <c r="G184" s="65"/>
      <c r="H184" s="69"/>
      <c r="I184" s="70"/>
      <c r="J184" s="70"/>
      <c r="K184" s="34" t="s">
        <v>65</v>
      </c>
      <c r="L184" s="77">
        <v>184</v>
      </c>
      <c r="M184" s="77"/>
      <c r="N184" s="72"/>
      <c r="O184" s="79" t="s">
        <v>272</v>
      </c>
      <c r="P184" s="81">
        <v>43497.937893518516</v>
      </c>
      <c r="Q184" s="79" t="s">
        <v>274</v>
      </c>
      <c r="R184" s="83" t="s">
        <v>307</v>
      </c>
      <c r="S184" s="79" t="s">
        <v>320</v>
      </c>
      <c r="T184" s="79" t="s">
        <v>245</v>
      </c>
      <c r="U184" s="79"/>
      <c r="V184" s="83" t="s">
        <v>368</v>
      </c>
      <c r="W184" s="81">
        <v>43497.937893518516</v>
      </c>
      <c r="X184" s="83" t="s">
        <v>417</v>
      </c>
      <c r="Y184" s="79"/>
      <c r="Z184" s="79"/>
      <c r="AA184" s="85" t="s">
        <v>467</v>
      </c>
      <c r="AB184" s="79"/>
      <c r="AC184" s="79" t="b">
        <v>0</v>
      </c>
      <c r="AD184" s="79">
        <v>0</v>
      </c>
      <c r="AE184" s="85" t="s">
        <v>482</v>
      </c>
      <c r="AF184" s="79" t="b">
        <v>0</v>
      </c>
      <c r="AG184" s="79" t="s">
        <v>492</v>
      </c>
      <c r="AH184" s="79"/>
      <c r="AI184" s="85" t="s">
        <v>482</v>
      </c>
      <c r="AJ184" s="79" t="b">
        <v>0</v>
      </c>
      <c r="AK184" s="79">
        <v>5</v>
      </c>
      <c r="AL184" s="85" t="s">
        <v>426</v>
      </c>
      <c r="AM184" s="79" t="s">
        <v>498</v>
      </c>
      <c r="AN184" s="79" t="b">
        <v>0</v>
      </c>
      <c r="AO184" s="85" t="s">
        <v>426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214</v>
      </c>
      <c r="B185" s="64" t="s">
        <v>221</v>
      </c>
      <c r="C185" s="65" t="s">
        <v>1454</v>
      </c>
      <c r="D185" s="66">
        <v>3</v>
      </c>
      <c r="E185" s="67" t="s">
        <v>132</v>
      </c>
      <c r="F185" s="68">
        <v>35</v>
      </c>
      <c r="G185" s="65"/>
      <c r="H185" s="69"/>
      <c r="I185" s="70"/>
      <c r="J185" s="70"/>
      <c r="K185" s="34" t="s">
        <v>66</v>
      </c>
      <c r="L185" s="77">
        <v>185</v>
      </c>
      <c r="M185" s="77"/>
      <c r="N185" s="72"/>
      <c r="O185" s="79" t="s">
        <v>272</v>
      </c>
      <c r="P185" s="81">
        <v>43491.554814814815</v>
      </c>
      <c r="Q185" s="79" t="s">
        <v>275</v>
      </c>
      <c r="R185" s="83" t="s">
        <v>307</v>
      </c>
      <c r="S185" s="79" t="s">
        <v>320</v>
      </c>
      <c r="T185" s="79" t="s">
        <v>322</v>
      </c>
      <c r="U185" s="79"/>
      <c r="V185" s="83" t="s">
        <v>344</v>
      </c>
      <c r="W185" s="81">
        <v>43491.554814814815</v>
      </c>
      <c r="X185" s="83" t="s">
        <v>376</v>
      </c>
      <c r="Y185" s="79"/>
      <c r="Z185" s="79"/>
      <c r="AA185" s="85" t="s">
        <v>426</v>
      </c>
      <c r="AB185" s="79"/>
      <c r="AC185" s="79" t="b">
        <v>0</v>
      </c>
      <c r="AD185" s="79">
        <v>6</v>
      </c>
      <c r="AE185" s="85" t="s">
        <v>482</v>
      </c>
      <c r="AF185" s="79" t="b">
        <v>0</v>
      </c>
      <c r="AG185" s="79" t="s">
        <v>492</v>
      </c>
      <c r="AH185" s="79"/>
      <c r="AI185" s="85" t="s">
        <v>482</v>
      </c>
      <c r="AJ185" s="79" t="b">
        <v>0</v>
      </c>
      <c r="AK185" s="79">
        <v>6</v>
      </c>
      <c r="AL185" s="85" t="s">
        <v>482</v>
      </c>
      <c r="AM185" s="79" t="s">
        <v>498</v>
      </c>
      <c r="AN185" s="79" t="b">
        <v>0</v>
      </c>
      <c r="AO185" s="85" t="s">
        <v>426</v>
      </c>
      <c r="AP185" s="79" t="s">
        <v>506</v>
      </c>
      <c r="AQ185" s="79">
        <v>0</v>
      </c>
      <c r="AR185" s="79">
        <v>0</v>
      </c>
      <c r="AS185" s="79" t="s">
        <v>507</v>
      </c>
      <c r="AT185" s="79" t="s">
        <v>511</v>
      </c>
      <c r="AU185" s="79" t="s">
        <v>513</v>
      </c>
      <c r="AV185" s="79" t="s">
        <v>515</v>
      </c>
      <c r="AW185" s="79" t="s">
        <v>519</v>
      </c>
      <c r="AX185" s="79" t="s">
        <v>523</v>
      </c>
      <c r="AY185" s="79" t="s">
        <v>527</v>
      </c>
      <c r="AZ185" s="83" t="s">
        <v>528</v>
      </c>
      <c r="BA185">
        <v>1</v>
      </c>
      <c r="BB185" s="78" t="str">
        <f>REPLACE(INDEX(GroupVertices[Group],MATCH(Edges[[#This Row],[Vertex 1]],GroupVertices[Vertex],0)),1,1,"")</f>
        <v>4</v>
      </c>
      <c r="BC185" s="78" t="str">
        <f>REPLACE(INDEX(GroupVertices[Group],MATCH(Edges[[#This Row],[Vertex 2]],GroupVertices[Vertex],0)),1,1,"")</f>
        <v>4</v>
      </c>
      <c r="BD185" s="48"/>
      <c r="BE185" s="49"/>
      <c r="BF185" s="48"/>
      <c r="BG185" s="49"/>
      <c r="BH185" s="48"/>
      <c r="BI185" s="49"/>
      <c r="BJ185" s="48"/>
      <c r="BK185" s="49"/>
      <c r="BL185" s="48"/>
    </row>
    <row r="186" spans="1:64" ht="15">
      <c r="A186" s="64" t="s">
        <v>221</v>
      </c>
      <c r="B186" s="64" t="s">
        <v>214</v>
      </c>
      <c r="C186" s="65" t="s">
        <v>1454</v>
      </c>
      <c r="D186" s="66">
        <v>3</v>
      </c>
      <c r="E186" s="67" t="s">
        <v>132</v>
      </c>
      <c r="F186" s="68">
        <v>35</v>
      </c>
      <c r="G186" s="65"/>
      <c r="H186" s="69"/>
      <c r="I186" s="70"/>
      <c r="J186" s="70"/>
      <c r="K186" s="34" t="s">
        <v>66</v>
      </c>
      <c r="L186" s="77">
        <v>186</v>
      </c>
      <c r="M186" s="77"/>
      <c r="N186" s="72"/>
      <c r="O186" s="79" t="s">
        <v>272</v>
      </c>
      <c r="P186" s="81">
        <v>43541.55241898148</v>
      </c>
      <c r="Q186" s="79" t="s">
        <v>281</v>
      </c>
      <c r="R186" s="79"/>
      <c r="S186" s="79"/>
      <c r="T186" s="79" t="s">
        <v>325</v>
      </c>
      <c r="U186" s="83" t="s">
        <v>339</v>
      </c>
      <c r="V186" s="83" t="s">
        <v>339</v>
      </c>
      <c r="W186" s="81">
        <v>43541.55241898148</v>
      </c>
      <c r="X186" s="83" t="s">
        <v>383</v>
      </c>
      <c r="Y186" s="79"/>
      <c r="Z186" s="79"/>
      <c r="AA186" s="85" t="s">
        <v>433</v>
      </c>
      <c r="AB186" s="79"/>
      <c r="AC186" s="79" t="b">
        <v>0</v>
      </c>
      <c r="AD186" s="79">
        <v>20</v>
      </c>
      <c r="AE186" s="85" t="s">
        <v>482</v>
      </c>
      <c r="AF186" s="79" t="b">
        <v>0</v>
      </c>
      <c r="AG186" s="79" t="s">
        <v>492</v>
      </c>
      <c r="AH186" s="79"/>
      <c r="AI186" s="85" t="s">
        <v>482</v>
      </c>
      <c r="AJ186" s="79" t="b">
        <v>0</v>
      </c>
      <c r="AK186" s="79">
        <v>5</v>
      </c>
      <c r="AL186" s="85" t="s">
        <v>482</v>
      </c>
      <c r="AM186" s="79" t="s">
        <v>497</v>
      </c>
      <c r="AN186" s="79" t="b">
        <v>0</v>
      </c>
      <c r="AO186" s="85" t="s">
        <v>433</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4</v>
      </c>
      <c r="BC186" s="78" t="str">
        <f>REPLACE(INDEX(GroupVertices[Group],MATCH(Edges[[#This Row],[Vertex 2]],GroupVertices[Vertex],0)),1,1,"")</f>
        <v>4</v>
      </c>
      <c r="BD186" s="48"/>
      <c r="BE186" s="49"/>
      <c r="BF186" s="48"/>
      <c r="BG186" s="49"/>
      <c r="BH186" s="48"/>
      <c r="BI186" s="49"/>
      <c r="BJ186" s="48"/>
      <c r="BK186" s="49"/>
      <c r="BL186" s="48"/>
    </row>
    <row r="187" spans="1:64" ht="15">
      <c r="A187" s="64" t="s">
        <v>239</v>
      </c>
      <c r="B187" s="64" t="s">
        <v>221</v>
      </c>
      <c r="C187" s="65" t="s">
        <v>1454</v>
      </c>
      <c r="D187" s="66">
        <v>3</v>
      </c>
      <c r="E187" s="67" t="s">
        <v>132</v>
      </c>
      <c r="F187" s="68">
        <v>35</v>
      </c>
      <c r="G187" s="65"/>
      <c r="H187" s="69"/>
      <c r="I187" s="70"/>
      <c r="J187" s="70"/>
      <c r="K187" s="34" t="s">
        <v>65</v>
      </c>
      <c r="L187" s="77">
        <v>187</v>
      </c>
      <c r="M187" s="77"/>
      <c r="N187" s="72"/>
      <c r="O187" s="79" t="s">
        <v>272</v>
      </c>
      <c r="P187" s="81">
        <v>43497.937893518516</v>
      </c>
      <c r="Q187" s="79" t="s">
        <v>274</v>
      </c>
      <c r="R187" s="83" t="s">
        <v>307</v>
      </c>
      <c r="S187" s="79" t="s">
        <v>320</v>
      </c>
      <c r="T187" s="79" t="s">
        <v>245</v>
      </c>
      <c r="U187" s="79"/>
      <c r="V187" s="83" t="s">
        <v>368</v>
      </c>
      <c r="W187" s="81">
        <v>43497.937893518516</v>
      </c>
      <c r="X187" s="83" t="s">
        <v>417</v>
      </c>
      <c r="Y187" s="79"/>
      <c r="Z187" s="79"/>
      <c r="AA187" s="85" t="s">
        <v>467</v>
      </c>
      <c r="AB187" s="79"/>
      <c r="AC187" s="79" t="b">
        <v>0</v>
      </c>
      <c r="AD187" s="79">
        <v>0</v>
      </c>
      <c r="AE187" s="85" t="s">
        <v>482</v>
      </c>
      <c r="AF187" s="79" t="b">
        <v>0</v>
      </c>
      <c r="AG187" s="79" t="s">
        <v>492</v>
      </c>
      <c r="AH187" s="79"/>
      <c r="AI187" s="85" t="s">
        <v>482</v>
      </c>
      <c r="AJ187" s="79" t="b">
        <v>0</v>
      </c>
      <c r="AK187" s="79">
        <v>5</v>
      </c>
      <c r="AL187" s="85" t="s">
        <v>426</v>
      </c>
      <c r="AM187" s="79" t="s">
        <v>498</v>
      </c>
      <c r="AN187" s="79" t="b">
        <v>0</v>
      </c>
      <c r="AO187" s="85" t="s">
        <v>426</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4</v>
      </c>
      <c r="BD187" s="48"/>
      <c r="BE187" s="49"/>
      <c r="BF187" s="48"/>
      <c r="BG187" s="49"/>
      <c r="BH187" s="48"/>
      <c r="BI187" s="49"/>
      <c r="BJ187" s="48"/>
      <c r="BK187" s="49"/>
      <c r="BL187" s="48"/>
    </row>
    <row r="188" spans="1:64" ht="15">
      <c r="A188" s="64" t="s">
        <v>214</v>
      </c>
      <c r="B188" s="64" t="s">
        <v>245</v>
      </c>
      <c r="C188" s="65" t="s">
        <v>1454</v>
      </c>
      <c r="D188" s="66">
        <v>3</v>
      </c>
      <c r="E188" s="67" t="s">
        <v>132</v>
      </c>
      <c r="F188" s="68">
        <v>35</v>
      </c>
      <c r="G188" s="65"/>
      <c r="H188" s="69"/>
      <c r="I188" s="70"/>
      <c r="J188" s="70"/>
      <c r="K188" s="34" t="s">
        <v>65</v>
      </c>
      <c r="L188" s="77">
        <v>188</v>
      </c>
      <c r="M188" s="77"/>
      <c r="N188" s="72"/>
      <c r="O188" s="79" t="s">
        <v>272</v>
      </c>
      <c r="P188" s="81">
        <v>43491.554814814815</v>
      </c>
      <c r="Q188" s="79" t="s">
        <v>275</v>
      </c>
      <c r="R188" s="83" t="s">
        <v>307</v>
      </c>
      <c r="S188" s="79" t="s">
        <v>320</v>
      </c>
      <c r="T188" s="79" t="s">
        <v>322</v>
      </c>
      <c r="U188" s="79"/>
      <c r="V188" s="83" t="s">
        <v>344</v>
      </c>
      <c r="W188" s="81">
        <v>43491.554814814815</v>
      </c>
      <c r="X188" s="83" t="s">
        <v>376</v>
      </c>
      <c r="Y188" s="79"/>
      <c r="Z188" s="79"/>
      <c r="AA188" s="85" t="s">
        <v>426</v>
      </c>
      <c r="AB188" s="79"/>
      <c r="AC188" s="79" t="b">
        <v>0</v>
      </c>
      <c r="AD188" s="79">
        <v>6</v>
      </c>
      <c r="AE188" s="85" t="s">
        <v>482</v>
      </c>
      <c r="AF188" s="79" t="b">
        <v>0</v>
      </c>
      <c r="AG188" s="79" t="s">
        <v>492</v>
      </c>
      <c r="AH188" s="79"/>
      <c r="AI188" s="85" t="s">
        <v>482</v>
      </c>
      <c r="AJ188" s="79" t="b">
        <v>0</v>
      </c>
      <c r="AK188" s="79">
        <v>6</v>
      </c>
      <c r="AL188" s="85" t="s">
        <v>482</v>
      </c>
      <c r="AM188" s="79" t="s">
        <v>498</v>
      </c>
      <c r="AN188" s="79" t="b">
        <v>0</v>
      </c>
      <c r="AO188" s="85" t="s">
        <v>426</v>
      </c>
      <c r="AP188" s="79" t="s">
        <v>506</v>
      </c>
      <c r="AQ188" s="79">
        <v>0</v>
      </c>
      <c r="AR188" s="79">
        <v>0</v>
      </c>
      <c r="AS188" s="79" t="s">
        <v>507</v>
      </c>
      <c r="AT188" s="79" t="s">
        <v>511</v>
      </c>
      <c r="AU188" s="79" t="s">
        <v>513</v>
      </c>
      <c r="AV188" s="79" t="s">
        <v>515</v>
      </c>
      <c r="AW188" s="79" t="s">
        <v>519</v>
      </c>
      <c r="AX188" s="79" t="s">
        <v>523</v>
      </c>
      <c r="AY188" s="79" t="s">
        <v>527</v>
      </c>
      <c r="AZ188" s="83" t="s">
        <v>528</v>
      </c>
      <c r="BA188">
        <v>1</v>
      </c>
      <c r="BB188" s="78" t="str">
        <f>REPLACE(INDEX(GroupVertices[Group],MATCH(Edges[[#This Row],[Vertex 1]],GroupVertices[Vertex],0)),1,1,"")</f>
        <v>4</v>
      </c>
      <c r="BC188" s="78" t="str">
        <f>REPLACE(INDEX(GroupVertices[Group],MATCH(Edges[[#This Row],[Vertex 2]],GroupVertices[Vertex],0)),1,1,"")</f>
        <v>3</v>
      </c>
      <c r="BD188" s="48"/>
      <c r="BE188" s="49"/>
      <c r="BF188" s="48"/>
      <c r="BG188" s="49"/>
      <c r="BH188" s="48"/>
      <c r="BI188" s="49"/>
      <c r="BJ188" s="48"/>
      <c r="BK188" s="49"/>
      <c r="BL188" s="48"/>
    </row>
    <row r="189" spans="1:64" ht="15">
      <c r="A189" s="64" t="s">
        <v>239</v>
      </c>
      <c r="B189" s="64" t="s">
        <v>245</v>
      </c>
      <c r="C189" s="65" t="s">
        <v>1454</v>
      </c>
      <c r="D189" s="66">
        <v>3</v>
      </c>
      <c r="E189" s="67" t="s">
        <v>132</v>
      </c>
      <c r="F189" s="68">
        <v>35</v>
      </c>
      <c r="G189" s="65"/>
      <c r="H189" s="69"/>
      <c r="I189" s="70"/>
      <c r="J189" s="70"/>
      <c r="K189" s="34" t="s">
        <v>65</v>
      </c>
      <c r="L189" s="77">
        <v>189</v>
      </c>
      <c r="M189" s="77"/>
      <c r="N189" s="72"/>
      <c r="O189" s="79" t="s">
        <v>272</v>
      </c>
      <c r="P189" s="81">
        <v>43497.937893518516</v>
      </c>
      <c r="Q189" s="79" t="s">
        <v>274</v>
      </c>
      <c r="R189" s="83" t="s">
        <v>307</v>
      </c>
      <c r="S189" s="79" t="s">
        <v>320</v>
      </c>
      <c r="T189" s="79" t="s">
        <v>245</v>
      </c>
      <c r="U189" s="79"/>
      <c r="V189" s="83" t="s">
        <v>368</v>
      </c>
      <c r="W189" s="81">
        <v>43497.937893518516</v>
      </c>
      <c r="X189" s="83" t="s">
        <v>417</v>
      </c>
      <c r="Y189" s="79"/>
      <c r="Z189" s="79"/>
      <c r="AA189" s="85" t="s">
        <v>467</v>
      </c>
      <c r="AB189" s="79"/>
      <c r="AC189" s="79" t="b">
        <v>0</v>
      </c>
      <c r="AD189" s="79">
        <v>0</v>
      </c>
      <c r="AE189" s="85" t="s">
        <v>482</v>
      </c>
      <c r="AF189" s="79" t="b">
        <v>0</v>
      </c>
      <c r="AG189" s="79" t="s">
        <v>492</v>
      </c>
      <c r="AH189" s="79"/>
      <c r="AI189" s="85" t="s">
        <v>482</v>
      </c>
      <c r="AJ189" s="79" t="b">
        <v>0</v>
      </c>
      <c r="AK189" s="79">
        <v>5</v>
      </c>
      <c r="AL189" s="85" t="s">
        <v>426</v>
      </c>
      <c r="AM189" s="79" t="s">
        <v>498</v>
      </c>
      <c r="AN189" s="79" t="b">
        <v>0</v>
      </c>
      <c r="AO189" s="85" t="s">
        <v>426</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3</v>
      </c>
      <c r="BD189" s="48"/>
      <c r="BE189" s="49"/>
      <c r="BF189" s="48"/>
      <c r="BG189" s="49"/>
      <c r="BH189" s="48"/>
      <c r="BI189" s="49"/>
      <c r="BJ189" s="48"/>
      <c r="BK189" s="49"/>
      <c r="BL189" s="48"/>
    </row>
    <row r="190" spans="1:64" ht="15">
      <c r="A190" s="64" t="s">
        <v>214</v>
      </c>
      <c r="B190" s="64" t="s">
        <v>239</v>
      </c>
      <c r="C190" s="65" t="s">
        <v>1454</v>
      </c>
      <c r="D190" s="66">
        <v>3</v>
      </c>
      <c r="E190" s="67" t="s">
        <v>132</v>
      </c>
      <c r="F190" s="68">
        <v>35</v>
      </c>
      <c r="G190" s="65"/>
      <c r="H190" s="69"/>
      <c r="I190" s="70"/>
      <c r="J190" s="70"/>
      <c r="K190" s="34" t="s">
        <v>66</v>
      </c>
      <c r="L190" s="77">
        <v>190</v>
      </c>
      <c r="M190" s="77"/>
      <c r="N190" s="72"/>
      <c r="O190" s="79" t="s">
        <v>272</v>
      </c>
      <c r="P190" s="81">
        <v>43491.554814814815</v>
      </c>
      <c r="Q190" s="79" t="s">
        <v>275</v>
      </c>
      <c r="R190" s="83" t="s">
        <v>307</v>
      </c>
      <c r="S190" s="79" t="s">
        <v>320</v>
      </c>
      <c r="T190" s="79" t="s">
        <v>322</v>
      </c>
      <c r="U190" s="79"/>
      <c r="V190" s="83" t="s">
        <v>344</v>
      </c>
      <c r="W190" s="81">
        <v>43491.554814814815</v>
      </c>
      <c r="X190" s="83" t="s">
        <v>376</v>
      </c>
      <c r="Y190" s="79"/>
      <c r="Z190" s="79"/>
      <c r="AA190" s="85" t="s">
        <v>426</v>
      </c>
      <c r="AB190" s="79"/>
      <c r="AC190" s="79" t="b">
        <v>0</v>
      </c>
      <c r="AD190" s="79">
        <v>6</v>
      </c>
      <c r="AE190" s="85" t="s">
        <v>482</v>
      </c>
      <c r="AF190" s="79" t="b">
        <v>0</v>
      </c>
      <c r="AG190" s="79" t="s">
        <v>492</v>
      </c>
      <c r="AH190" s="79"/>
      <c r="AI190" s="85" t="s">
        <v>482</v>
      </c>
      <c r="AJ190" s="79" t="b">
        <v>0</v>
      </c>
      <c r="AK190" s="79">
        <v>6</v>
      </c>
      <c r="AL190" s="85" t="s">
        <v>482</v>
      </c>
      <c r="AM190" s="79" t="s">
        <v>498</v>
      </c>
      <c r="AN190" s="79" t="b">
        <v>0</v>
      </c>
      <c r="AO190" s="85" t="s">
        <v>426</v>
      </c>
      <c r="AP190" s="79" t="s">
        <v>506</v>
      </c>
      <c r="AQ190" s="79">
        <v>0</v>
      </c>
      <c r="AR190" s="79">
        <v>0</v>
      </c>
      <c r="AS190" s="79" t="s">
        <v>507</v>
      </c>
      <c r="AT190" s="79" t="s">
        <v>511</v>
      </c>
      <c r="AU190" s="79" t="s">
        <v>513</v>
      </c>
      <c r="AV190" s="79" t="s">
        <v>515</v>
      </c>
      <c r="AW190" s="79" t="s">
        <v>519</v>
      </c>
      <c r="AX190" s="79" t="s">
        <v>523</v>
      </c>
      <c r="AY190" s="79" t="s">
        <v>527</v>
      </c>
      <c r="AZ190" s="83" t="s">
        <v>528</v>
      </c>
      <c r="BA190">
        <v>1</v>
      </c>
      <c r="BB190" s="78" t="str">
        <f>REPLACE(INDEX(GroupVertices[Group],MATCH(Edges[[#This Row],[Vertex 1]],GroupVertices[Vertex],0)),1,1,"")</f>
        <v>4</v>
      </c>
      <c r="BC190" s="78" t="str">
        <f>REPLACE(INDEX(GroupVertices[Group],MATCH(Edges[[#This Row],[Vertex 2]],GroupVertices[Vertex],0)),1,1,"")</f>
        <v>1</v>
      </c>
      <c r="BD190" s="48"/>
      <c r="BE190" s="49"/>
      <c r="BF190" s="48"/>
      <c r="BG190" s="49"/>
      <c r="BH190" s="48"/>
      <c r="BI190" s="49"/>
      <c r="BJ190" s="48"/>
      <c r="BK190" s="49"/>
      <c r="BL190" s="48"/>
    </row>
    <row r="191" spans="1:64" ht="15">
      <c r="A191" s="64" t="s">
        <v>239</v>
      </c>
      <c r="B191" s="64" t="s">
        <v>214</v>
      </c>
      <c r="C191" s="65" t="s">
        <v>1454</v>
      </c>
      <c r="D191" s="66">
        <v>3</v>
      </c>
      <c r="E191" s="67" t="s">
        <v>132</v>
      </c>
      <c r="F191" s="68">
        <v>35</v>
      </c>
      <c r="G191" s="65"/>
      <c r="H191" s="69"/>
      <c r="I191" s="70"/>
      <c r="J191" s="70"/>
      <c r="K191" s="34" t="s">
        <v>66</v>
      </c>
      <c r="L191" s="77">
        <v>191</v>
      </c>
      <c r="M191" s="77"/>
      <c r="N191" s="72"/>
      <c r="O191" s="79" t="s">
        <v>272</v>
      </c>
      <c r="P191" s="81">
        <v>43497.937893518516</v>
      </c>
      <c r="Q191" s="79" t="s">
        <v>274</v>
      </c>
      <c r="R191" s="83" t="s">
        <v>307</v>
      </c>
      <c r="S191" s="79" t="s">
        <v>320</v>
      </c>
      <c r="T191" s="79" t="s">
        <v>245</v>
      </c>
      <c r="U191" s="79"/>
      <c r="V191" s="83" t="s">
        <v>368</v>
      </c>
      <c r="W191" s="81">
        <v>43497.937893518516</v>
      </c>
      <c r="X191" s="83" t="s">
        <v>417</v>
      </c>
      <c r="Y191" s="79"/>
      <c r="Z191" s="79"/>
      <c r="AA191" s="85" t="s">
        <v>467</v>
      </c>
      <c r="AB191" s="79"/>
      <c r="AC191" s="79" t="b">
        <v>0</v>
      </c>
      <c r="AD191" s="79">
        <v>0</v>
      </c>
      <c r="AE191" s="85" t="s">
        <v>482</v>
      </c>
      <c r="AF191" s="79" t="b">
        <v>0</v>
      </c>
      <c r="AG191" s="79" t="s">
        <v>492</v>
      </c>
      <c r="AH191" s="79"/>
      <c r="AI191" s="85" t="s">
        <v>482</v>
      </c>
      <c r="AJ191" s="79" t="b">
        <v>0</v>
      </c>
      <c r="AK191" s="79">
        <v>5</v>
      </c>
      <c r="AL191" s="85" t="s">
        <v>426</v>
      </c>
      <c r="AM191" s="79" t="s">
        <v>498</v>
      </c>
      <c r="AN191" s="79" t="b">
        <v>0</v>
      </c>
      <c r="AO191" s="85" t="s">
        <v>426</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4</v>
      </c>
      <c r="BD191" s="48">
        <v>0</v>
      </c>
      <c r="BE191" s="49">
        <v>0</v>
      </c>
      <c r="BF191" s="48">
        <v>0</v>
      </c>
      <c r="BG191" s="49">
        <v>0</v>
      </c>
      <c r="BH191" s="48">
        <v>0</v>
      </c>
      <c r="BI191" s="49">
        <v>0</v>
      </c>
      <c r="BJ191" s="48">
        <v>12</v>
      </c>
      <c r="BK191" s="49">
        <v>100</v>
      </c>
      <c r="BL191" s="48">
        <v>12</v>
      </c>
    </row>
    <row r="192" spans="1:64" ht="15">
      <c r="A192" s="64" t="s">
        <v>240</v>
      </c>
      <c r="B192" s="64" t="s">
        <v>239</v>
      </c>
      <c r="C192" s="65" t="s">
        <v>1454</v>
      </c>
      <c r="D192" s="66">
        <v>3</v>
      </c>
      <c r="E192" s="67" t="s">
        <v>132</v>
      </c>
      <c r="F192" s="68">
        <v>35</v>
      </c>
      <c r="G192" s="65"/>
      <c r="H192" s="69"/>
      <c r="I192" s="70"/>
      <c r="J192" s="70"/>
      <c r="K192" s="34" t="s">
        <v>65</v>
      </c>
      <c r="L192" s="77">
        <v>192</v>
      </c>
      <c r="M192" s="77"/>
      <c r="N192" s="72"/>
      <c r="O192" s="79" t="s">
        <v>272</v>
      </c>
      <c r="P192" s="81">
        <v>43573.4294212963</v>
      </c>
      <c r="Q192" s="79" t="s">
        <v>303</v>
      </c>
      <c r="R192" s="79"/>
      <c r="S192" s="79"/>
      <c r="T192" s="79" t="s">
        <v>337</v>
      </c>
      <c r="U192" s="79"/>
      <c r="V192" s="83" t="s">
        <v>369</v>
      </c>
      <c r="W192" s="81">
        <v>43573.4294212963</v>
      </c>
      <c r="X192" s="83" t="s">
        <v>418</v>
      </c>
      <c r="Y192" s="79"/>
      <c r="Z192" s="79"/>
      <c r="AA192" s="85" t="s">
        <v>468</v>
      </c>
      <c r="AB192" s="79"/>
      <c r="AC192" s="79" t="b">
        <v>0</v>
      </c>
      <c r="AD192" s="79">
        <v>0</v>
      </c>
      <c r="AE192" s="85" t="s">
        <v>482</v>
      </c>
      <c r="AF192" s="79" t="b">
        <v>1</v>
      </c>
      <c r="AG192" s="79" t="s">
        <v>492</v>
      </c>
      <c r="AH192" s="79"/>
      <c r="AI192" s="85" t="s">
        <v>496</v>
      </c>
      <c r="AJ192" s="79" t="b">
        <v>0</v>
      </c>
      <c r="AK192" s="79">
        <v>3</v>
      </c>
      <c r="AL192" s="85" t="s">
        <v>471</v>
      </c>
      <c r="AM192" s="79" t="s">
        <v>501</v>
      </c>
      <c r="AN192" s="79" t="b">
        <v>0</v>
      </c>
      <c r="AO192" s="85" t="s">
        <v>471</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1</v>
      </c>
      <c r="BE192" s="49">
        <v>5.2631578947368425</v>
      </c>
      <c r="BF192" s="48">
        <v>0</v>
      </c>
      <c r="BG192" s="49">
        <v>0</v>
      </c>
      <c r="BH192" s="48">
        <v>0</v>
      </c>
      <c r="BI192" s="49">
        <v>0</v>
      </c>
      <c r="BJ192" s="48">
        <v>18</v>
      </c>
      <c r="BK192" s="49">
        <v>94.73684210526316</v>
      </c>
      <c r="BL192" s="48">
        <v>19</v>
      </c>
    </row>
    <row r="193" spans="1:64" ht="15">
      <c r="A193" s="64" t="s">
        <v>241</v>
      </c>
      <c r="B193" s="64" t="s">
        <v>239</v>
      </c>
      <c r="C193" s="65" t="s">
        <v>1454</v>
      </c>
      <c r="D193" s="66">
        <v>3</v>
      </c>
      <c r="E193" s="67" t="s">
        <v>132</v>
      </c>
      <c r="F193" s="68">
        <v>35</v>
      </c>
      <c r="G193" s="65"/>
      <c r="H193" s="69"/>
      <c r="I193" s="70"/>
      <c r="J193" s="70"/>
      <c r="K193" s="34" t="s">
        <v>65</v>
      </c>
      <c r="L193" s="77">
        <v>193</v>
      </c>
      <c r="M193" s="77"/>
      <c r="N193" s="72"/>
      <c r="O193" s="79" t="s">
        <v>272</v>
      </c>
      <c r="P193" s="81">
        <v>43573.43099537037</v>
      </c>
      <c r="Q193" s="79" t="s">
        <v>304</v>
      </c>
      <c r="R193" s="83" t="s">
        <v>318</v>
      </c>
      <c r="S193" s="79" t="s">
        <v>321</v>
      </c>
      <c r="T193" s="79" t="s">
        <v>338</v>
      </c>
      <c r="U193" s="79"/>
      <c r="V193" s="83" t="s">
        <v>370</v>
      </c>
      <c r="W193" s="81">
        <v>43573.43099537037</v>
      </c>
      <c r="X193" s="83" t="s">
        <v>419</v>
      </c>
      <c r="Y193" s="79"/>
      <c r="Z193" s="79"/>
      <c r="AA193" s="85" t="s">
        <v>469</v>
      </c>
      <c r="AB193" s="79"/>
      <c r="AC193" s="79" t="b">
        <v>0</v>
      </c>
      <c r="AD193" s="79">
        <v>0</v>
      </c>
      <c r="AE193" s="85" t="s">
        <v>482</v>
      </c>
      <c r="AF193" s="79" t="b">
        <v>1</v>
      </c>
      <c r="AG193" s="79" t="s">
        <v>492</v>
      </c>
      <c r="AH193" s="79"/>
      <c r="AI193" s="85" t="s">
        <v>496</v>
      </c>
      <c r="AJ193" s="79" t="b">
        <v>0</v>
      </c>
      <c r="AK193" s="79">
        <v>0</v>
      </c>
      <c r="AL193" s="85" t="s">
        <v>482</v>
      </c>
      <c r="AM193" s="79" t="s">
        <v>504</v>
      </c>
      <c r="AN193" s="79" t="b">
        <v>1</v>
      </c>
      <c r="AO193" s="85" t="s">
        <v>469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1</v>
      </c>
      <c r="BE193" s="49">
        <v>6.25</v>
      </c>
      <c r="BF193" s="48">
        <v>0</v>
      </c>
      <c r="BG193" s="49">
        <v>0</v>
      </c>
      <c r="BH193" s="48">
        <v>0</v>
      </c>
      <c r="BI193" s="49">
        <v>0</v>
      </c>
      <c r="BJ193" s="48">
        <v>15</v>
      </c>
      <c r="BK193" s="49">
        <v>93.75</v>
      </c>
      <c r="BL193" s="48">
        <v>16</v>
      </c>
    </row>
    <row r="194" spans="1:64" ht="15">
      <c r="A194" s="64" t="s">
        <v>242</v>
      </c>
      <c r="B194" s="64" t="s">
        <v>239</v>
      </c>
      <c r="C194" s="65" t="s">
        <v>1454</v>
      </c>
      <c r="D194" s="66">
        <v>3</v>
      </c>
      <c r="E194" s="67" t="s">
        <v>132</v>
      </c>
      <c r="F194" s="68">
        <v>35</v>
      </c>
      <c r="G194" s="65"/>
      <c r="H194" s="69"/>
      <c r="I194" s="70"/>
      <c r="J194" s="70"/>
      <c r="K194" s="34" t="s">
        <v>65</v>
      </c>
      <c r="L194" s="77">
        <v>194</v>
      </c>
      <c r="M194" s="77"/>
      <c r="N194" s="72"/>
      <c r="O194" s="79" t="s">
        <v>272</v>
      </c>
      <c r="P194" s="81">
        <v>43573.44579861111</v>
      </c>
      <c r="Q194" s="79" t="s">
        <v>303</v>
      </c>
      <c r="R194" s="79"/>
      <c r="S194" s="79"/>
      <c r="T194" s="79" t="s">
        <v>337</v>
      </c>
      <c r="U194" s="79"/>
      <c r="V194" s="83" t="s">
        <v>371</v>
      </c>
      <c r="W194" s="81">
        <v>43573.44579861111</v>
      </c>
      <c r="X194" s="83" t="s">
        <v>420</v>
      </c>
      <c r="Y194" s="79"/>
      <c r="Z194" s="79"/>
      <c r="AA194" s="85" t="s">
        <v>470</v>
      </c>
      <c r="AB194" s="79"/>
      <c r="AC194" s="79" t="b">
        <v>0</v>
      </c>
      <c r="AD194" s="79">
        <v>0</v>
      </c>
      <c r="AE194" s="85" t="s">
        <v>482</v>
      </c>
      <c r="AF194" s="79" t="b">
        <v>1</v>
      </c>
      <c r="AG194" s="79" t="s">
        <v>492</v>
      </c>
      <c r="AH194" s="79"/>
      <c r="AI194" s="85" t="s">
        <v>496</v>
      </c>
      <c r="AJ194" s="79" t="b">
        <v>0</v>
      </c>
      <c r="AK194" s="79">
        <v>3</v>
      </c>
      <c r="AL194" s="85" t="s">
        <v>471</v>
      </c>
      <c r="AM194" s="79" t="s">
        <v>498</v>
      </c>
      <c r="AN194" s="79" t="b">
        <v>0</v>
      </c>
      <c r="AO194" s="85" t="s">
        <v>471</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1</v>
      </c>
      <c r="BE194" s="49">
        <v>5.2631578947368425</v>
      </c>
      <c r="BF194" s="48">
        <v>0</v>
      </c>
      <c r="BG194" s="49">
        <v>0</v>
      </c>
      <c r="BH194" s="48">
        <v>0</v>
      </c>
      <c r="BI194" s="49">
        <v>0</v>
      </c>
      <c r="BJ194" s="48">
        <v>18</v>
      </c>
      <c r="BK194" s="49">
        <v>94.73684210526316</v>
      </c>
      <c r="BL194" s="48">
        <v>19</v>
      </c>
    </row>
    <row r="195" spans="1:64" ht="15">
      <c r="A195" s="64" t="s">
        <v>239</v>
      </c>
      <c r="B195" s="64" t="s">
        <v>239</v>
      </c>
      <c r="C195" s="65" t="s">
        <v>1454</v>
      </c>
      <c r="D195" s="66">
        <v>3</v>
      </c>
      <c r="E195" s="67" t="s">
        <v>132</v>
      </c>
      <c r="F195" s="68">
        <v>35</v>
      </c>
      <c r="G195" s="65"/>
      <c r="H195" s="69"/>
      <c r="I195" s="70"/>
      <c r="J195" s="70"/>
      <c r="K195" s="34" t="s">
        <v>65</v>
      </c>
      <c r="L195" s="77">
        <v>195</v>
      </c>
      <c r="M195" s="77"/>
      <c r="N195" s="72"/>
      <c r="O195" s="79" t="s">
        <v>176</v>
      </c>
      <c r="P195" s="81">
        <v>43573.416875</v>
      </c>
      <c r="Q195" s="79" t="s">
        <v>305</v>
      </c>
      <c r="R195" s="83" t="s">
        <v>319</v>
      </c>
      <c r="S195" s="79" t="s">
        <v>321</v>
      </c>
      <c r="T195" s="79" t="s">
        <v>337</v>
      </c>
      <c r="U195" s="79"/>
      <c r="V195" s="83" t="s">
        <v>368</v>
      </c>
      <c r="W195" s="81">
        <v>43573.416875</v>
      </c>
      <c r="X195" s="83" t="s">
        <v>421</v>
      </c>
      <c r="Y195" s="79"/>
      <c r="Z195" s="79"/>
      <c r="AA195" s="85" t="s">
        <v>471</v>
      </c>
      <c r="AB195" s="79"/>
      <c r="AC195" s="79" t="b">
        <v>0</v>
      </c>
      <c r="AD195" s="79">
        <v>0</v>
      </c>
      <c r="AE195" s="85" t="s">
        <v>482</v>
      </c>
      <c r="AF195" s="79" t="b">
        <v>1</v>
      </c>
      <c r="AG195" s="79" t="s">
        <v>492</v>
      </c>
      <c r="AH195" s="79"/>
      <c r="AI195" s="85" t="s">
        <v>496</v>
      </c>
      <c r="AJ195" s="79" t="b">
        <v>0</v>
      </c>
      <c r="AK195" s="79">
        <v>0</v>
      </c>
      <c r="AL195" s="85" t="s">
        <v>482</v>
      </c>
      <c r="AM195" s="79" t="s">
        <v>497</v>
      </c>
      <c r="AN195" s="79" t="b">
        <v>1</v>
      </c>
      <c r="AO195" s="85" t="s">
        <v>471</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1</v>
      </c>
      <c r="BE195" s="49">
        <v>6.25</v>
      </c>
      <c r="BF195" s="48">
        <v>0</v>
      </c>
      <c r="BG195" s="49">
        <v>0</v>
      </c>
      <c r="BH195" s="48">
        <v>0</v>
      </c>
      <c r="BI195" s="49">
        <v>0</v>
      </c>
      <c r="BJ195" s="48">
        <v>15</v>
      </c>
      <c r="BK195" s="49">
        <v>93.75</v>
      </c>
      <c r="BL195" s="48">
        <v>16</v>
      </c>
    </row>
    <row r="196" spans="1:64" ht="15">
      <c r="A196" s="64" t="s">
        <v>243</v>
      </c>
      <c r="B196" s="64" t="s">
        <v>239</v>
      </c>
      <c r="C196" s="65" t="s">
        <v>1454</v>
      </c>
      <c r="D196" s="66">
        <v>3</v>
      </c>
      <c r="E196" s="67" t="s">
        <v>132</v>
      </c>
      <c r="F196" s="68">
        <v>35</v>
      </c>
      <c r="G196" s="65"/>
      <c r="H196" s="69"/>
      <c r="I196" s="70"/>
      <c r="J196" s="70"/>
      <c r="K196" s="34" t="s">
        <v>65</v>
      </c>
      <c r="L196" s="77">
        <v>196</v>
      </c>
      <c r="M196" s="77"/>
      <c r="N196" s="72"/>
      <c r="O196" s="79" t="s">
        <v>272</v>
      </c>
      <c r="P196" s="81">
        <v>43573.452569444446</v>
      </c>
      <c r="Q196" s="79" t="s">
        <v>303</v>
      </c>
      <c r="R196" s="79"/>
      <c r="S196" s="79"/>
      <c r="T196" s="79" t="s">
        <v>337</v>
      </c>
      <c r="U196" s="79"/>
      <c r="V196" s="83" t="s">
        <v>372</v>
      </c>
      <c r="W196" s="81">
        <v>43573.452569444446</v>
      </c>
      <c r="X196" s="83" t="s">
        <v>422</v>
      </c>
      <c r="Y196" s="79"/>
      <c r="Z196" s="79"/>
      <c r="AA196" s="85" t="s">
        <v>472</v>
      </c>
      <c r="AB196" s="79"/>
      <c r="AC196" s="79" t="b">
        <v>0</v>
      </c>
      <c r="AD196" s="79">
        <v>0</v>
      </c>
      <c r="AE196" s="85" t="s">
        <v>482</v>
      </c>
      <c r="AF196" s="79" t="b">
        <v>1</v>
      </c>
      <c r="AG196" s="79" t="s">
        <v>492</v>
      </c>
      <c r="AH196" s="79"/>
      <c r="AI196" s="85" t="s">
        <v>496</v>
      </c>
      <c r="AJ196" s="79" t="b">
        <v>0</v>
      </c>
      <c r="AK196" s="79">
        <v>3</v>
      </c>
      <c r="AL196" s="85" t="s">
        <v>471</v>
      </c>
      <c r="AM196" s="79" t="s">
        <v>505</v>
      </c>
      <c r="AN196" s="79" t="b">
        <v>0</v>
      </c>
      <c r="AO196" s="85" t="s">
        <v>471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1</v>
      </c>
      <c r="BE196" s="49">
        <v>5.2631578947368425</v>
      </c>
      <c r="BF196" s="48">
        <v>0</v>
      </c>
      <c r="BG196" s="49">
        <v>0</v>
      </c>
      <c r="BH196" s="48">
        <v>0</v>
      </c>
      <c r="BI196" s="49">
        <v>0</v>
      </c>
      <c r="BJ196" s="48">
        <v>18</v>
      </c>
      <c r="BK196" s="49">
        <v>94.73684210526316</v>
      </c>
      <c r="BL196" s="48">
        <v>19</v>
      </c>
    </row>
    <row r="197" spans="1:64" ht="15">
      <c r="A197" s="64" t="s">
        <v>244</v>
      </c>
      <c r="B197" s="64" t="s">
        <v>269</v>
      </c>
      <c r="C197" s="65" t="s">
        <v>1454</v>
      </c>
      <c r="D197" s="66">
        <v>3</v>
      </c>
      <c r="E197" s="67" t="s">
        <v>132</v>
      </c>
      <c r="F197" s="68">
        <v>35</v>
      </c>
      <c r="G197" s="65"/>
      <c r="H197" s="69"/>
      <c r="I197" s="70"/>
      <c r="J197" s="70"/>
      <c r="K197" s="34" t="s">
        <v>65</v>
      </c>
      <c r="L197" s="77">
        <v>197</v>
      </c>
      <c r="M197" s="77"/>
      <c r="N197" s="72"/>
      <c r="O197" s="79" t="s">
        <v>272</v>
      </c>
      <c r="P197" s="81">
        <v>43573.693506944444</v>
      </c>
      <c r="Q197" s="79" t="s">
        <v>306</v>
      </c>
      <c r="R197" s="79"/>
      <c r="S197" s="79"/>
      <c r="T197" s="79" t="s">
        <v>237</v>
      </c>
      <c r="U197" s="79"/>
      <c r="V197" s="83" t="s">
        <v>373</v>
      </c>
      <c r="W197" s="81">
        <v>43573.693506944444</v>
      </c>
      <c r="X197" s="83" t="s">
        <v>423</v>
      </c>
      <c r="Y197" s="79"/>
      <c r="Z197" s="79"/>
      <c r="AA197" s="85" t="s">
        <v>473</v>
      </c>
      <c r="AB197" s="85" t="s">
        <v>481</v>
      </c>
      <c r="AC197" s="79" t="b">
        <v>0</v>
      </c>
      <c r="AD197" s="79">
        <v>0</v>
      </c>
      <c r="AE197" s="85" t="s">
        <v>491</v>
      </c>
      <c r="AF197" s="79" t="b">
        <v>0</v>
      </c>
      <c r="AG197" s="79" t="s">
        <v>492</v>
      </c>
      <c r="AH197" s="79"/>
      <c r="AI197" s="85" t="s">
        <v>482</v>
      </c>
      <c r="AJ197" s="79" t="b">
        <v>0</v>
      </c>
      <c r="AK197" s="79">
        <v>0</v>
      </c>
      <c r="AL197" s="85" t="s">
        <v>482</v>
      </c>
      <c r="AM197" s="79" t="s">
        <v>497</v>
      </c>
      <c r="AN197" s="79" t="b">
        <v>0</v>
      </c>
      <c r="AO197" s="85" t="s">
        <v>481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6</v>
      </c>
      <c r="BC197" s="78" t="str">
        <f>REPLACE(INDEX(GroupVertices[Group],MATCH(Edges[[#This Row],[Vertex 2]],GroupVertices[Vertex],0)),1,1,"")</f>
        <v>6</v>
      </c>
      <c r="BD197" s="48"/>
      <c r="BE197" s="49"/>
      <c r="BF197" s="48"/>
      <c r="BG197" s="49"/>
      <c r="BH197" s="48"/>
      <c r="BI197" s="49"/>
      <c r="BJ197" s="48"/>
      <c r="BK197" s="49"/>
      <c r="BL197" s="48"/>
    </row>
    <row r="198" spans="1:64" ht="15">
      <c r="A198" s="64" t="s">
        <v>244</v>
      </c>
      <c r="B198" s="64" t="s">
        <v>270</v>
      </c>
      <c r="C198" s="65" t="s">
        <v>1454</v>
      </c>
      <c r="D198" s="66">
        <v>3</v>
      </c>
      <c r="E198" s="67" t="s">
        <v>132</v>
      </c>
      <c r="F198" s="68">
        <v>35</v>
      </c>
      <c r="G198" s="65"/>
      <c r="H198" s="69"/>
      <c r="I198" s="70"/>
      <c r="J198" s="70"/>
      <c r="K198" s="34" t="s">
        <v>65</v>
      </c>
      <c r="L198" s="77">
        <v>198</v>
      </c>
      <c r="M198" s="77"/>
      <c r="N198" s="72"/>
      <c r="O198" s="79" t="s">
        <v>272</v>
      </c>
      <c r="P198" s="81">
        <v>43573.693506944444</v>
      </c>
      <c r="Q198" s="79" t="s">
        <v>306</v>
      </c>
      <c r="R198" s="79"/>
      <c r="S198" s="79"/>
      <c r="T198" s="79" t="s">
        <v>237</v>
      </c>
      <c r="U198" s="79"/>
      <c r="V198" s="83" t="s">
        <v>373</v>
      </c>
      <c r="W198" s="81">
        <v>43573.693506944444</v>
      </c>
      <c r="X198" s="83" t="s">
        <v>423</v>
      </c>
      <c r="Y198" s="79"/>
      <c r="Z198" s="79"/>
      <c r="AA198" s="85" t="s">
        <v>473</v>
      </c>
      <c r="AB198" s="85" t="s">
        <v>481</v>
      </c>
      <c r="AC198" s="79" t="b">
        <v>0</v>
      </c>
      <c r="AD198" s="79">
        <v>0</v>
      </c>
      <c r="AE198" s="85" t="s">
        <v>491</v>
      </c>
      <c r="AF198" s="79" t="b">
        <v>0</v>
      </c>
      <c r="AG198" s="79" t="s">
        <v>492</v>
      </c>
      <c r="AH198" s="79"/>
      <c r="AI198" s="85" t="s">
        <v>482</v>
      </c>
      <c r="AJ198" s="79" t="b">
        <v>0</v>
      </c>
      <c r="AK198" s="79">
        <v>0</v>
      </c>
      <c r="AL198" s="85" t="s">
        <v>482</v>
      </c>
      <c r="AM198" s="79" t="s">
        <v>497</v>
      </c>
      <c r="AN198" s="79" t="b">
        <v>0</v>
      </c>
      <c r="AO198" s="85" t="s">
        <v>481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6</v>
      </c>
      <c r="BC198" s="78" t="str">
        <f>REPLACE(INDEX(GroupVertices[Group],MATCH(Edges[[#This Row],[Vertex 2]],GroupVertices[Vertex],0)),1,1,"")</f>
        <v>6</v>
      </c>
      <c r="BD198" s="48"/>
      <c r="BE198" s="49"/>
      <c r="BF198" s="48"/>
      <c r="BG198" s="49"/>
      <c r="BH198" s="48"/>
      <c r="BI198" s="49"/>
      <c r="BJ198" s="48"/>
      <c r="BK198" s="49"/>
      <c r="BL198" s="48"/>
    </row>
    <row r="199" spans="1:64" ht="15">
      <c r="A199" s="64" t="s">
        <v>244</v>
      </c>
      <c r="B199" s="64" t="s">
        <v>271</v>
      </c>
      <c r="C199" s="65" t="s">
        <v>1454</v>
      </c>
      <c r="D199" s="66">
        <v>3</v>
      </c>
      <c r="E199" s="67" t="s">
        <v>132</v>
      </c>
      <c r="F199" s="68">
        <v>35</v>
      </c>
      <c r="G199" s="65"/>
      <c r="H199" s="69"/>
      <c r="I199" s="70"/>
      <c r="J199" s="70"/>
      <c r="K199" s="34" t="s">
        <v>65</v>
      </c>
      <c r="L199" s="77">
        <v>199</v>
      </c>
      <c r="M199" s="77"/>
      <c r="N199" s="72"/>
      <c r="O199" s="79" t="s">
        <v>273</v>
      </c>
      <c r="P199" s="81">
        <v>43573.693506944444</v>
      </c>
      <c r="Q199" s="79" t="s">
        <v>306</v>
      </c>
      <c r="R199" s="79"/>
      <c r="S199" s="79"/>
      <c r="T199" s="79" t="s">
        <v>237</v>
      </c>
      <c r="U199" s="79"/>
      <c r="V199" s="83" t="s">
        <v>373</v>
      </c>
      <c r="W199" s="81">
        <v>43573.693506944444</v>
      </c>
      <c r="X199" s="83" t="s">
        <v>423</v>
      </c>
      <c r="Y199" s="79"/>
      <c r="Z199" s="79"/>
      <c r="AA199" s="85" t="s">
        <v>473</v>
      </c>
      <c r="AB199" s="85" t="s">
        <v>481</v>
      </c>
      <c r="AC199" s="79" t="b">
        <v>0</v>
      </c>
      <c r="AD199" s="79">
        <v>0</v>
      </c>
      <c r="AE199" s="85" t="s">
        <v>491</v>
      </c>
      <c r="AF199" s="79" t="b">
        <v>0</v>
      </c>
      <c r="AG199" s="79" t="s">
        <v>492</v>
      </c>
      <c r="AH199" s="79"/>
      <c r="AI199" s="85" t="s">
        <v>482</v>
      </c>
      <c r="AJ199" s="79" t="b">
        <v>0</v>
      </c>
      <c r="AK199" s="79">
        <v>0</v>
      </c>
      <c r="AL199" s="85" t="s">
        <v>482</v>
      </c>
      <c r="AM199" s="79" t="s">
        <v>497</v>
      </c>
      <c r="AN199" s="79" t="b">
        <v>0</v>
      </c>
      <c r="AO199" s="85" t="s">
        <v>481</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6</v>
      </c>
      <c r="BC199" s="78" t="str">
        <f>REPLACE(INDEX(GroupVertices[Group],MATCH(Edges[[#This Row],[Vertex 2]],GroupVertices[Vertex],0)),1,1,"")</f>
        <v>6</v>
      </c>
      <c r="BD199" s="48">
        <v>1</v>
      </c>
      <c r="BE199" s="49">
        <v>4.545454545454546</v>
      </c>
      <c r="BF199" s="48">
        <v>1</v>
      </c>
      <c r="BG199" s="49">
        <v>4.545454545454546</v>
      </c>
      <c r="BH199" s="48">
        <v>0</v>
      </c>
      <c r="BI199" s="49">
        <v>0</v>
      </c>
      <c r="BJ199" s="48">
        <v>20</v>
      </c>
      <c r="BK199" s="49">
        <v>90.9090909090909</v>
      </c>
      <c r="BL199"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9"/>
    <dataValidation allowBlank="1" showErrorMessage="1" sqref="N2:N1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9"/>
    <dataValidation allowBlank="1" showInputMessage="1" promptTitle="Edge Color" prompt="To select an optional edge color, right-click and select Select Color on the right-click menu." sqref="C3:C199"/>
    <dataValidation allowBlank="1" showInputMessage="1" promptTitle="Edge Width" prompt="Enter an optional edge width between 1 and 10." errorTitle="Invalid Edge Width" error="The optional edge width must be a whole number between 1 and 10." sqref="D3:D199"/>
    <dataValidation allowBlank="1" showInputMessage="1" promptTitle="Edge Opacity" prompt="Enter an optional edge opacity between 0 (transparent) and 100 (opaque)." errorTitle="Invalid Edge Opacity" error="The optional edge opacity must be a whole number between 0 and 10." sqref="F3:F1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9">
      <formula1>ValidEdgeVisibilities</formula1>
    </dataValidation>
    <dataValidation allowBlank="1" showInputMessage="1" showErrorMessage="1" promptTitle="Vertex 1 Name" prompt="Enter the name of the edge's first vertex." sqref="A3:A199"/>
    <dataValidation allowBlank="1" showInputMessage="1" showErrorMessage="1" promptTitle="Vertex 2 Name" prompt="Enter the name of the edge's second vertex." sqref="B3:B199"/>
    <dataValidation allowBlank="1" showInputMessage="1" showErrorMessage="1" promptTitle="Edge Label" prompt="Enter an optional edge label." errorTitle="Invalid Edge Visibility" error="You have entered an unrecognized edge visibility.  Try selecting from the drop-down list instead." sqref="H3:H1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9"/>
  </dataValidations>
  <hyperlinks>
    <hyperlink ref="R3" r:id="rId1" display="https://nodexlgraphgallery.org/Pages/Graph.aspx?graphID=183251"/>
    <hyperlink ref="R4" r:id="rId2" display="https://nodexlgraphgallery.org/Pages/Graph.aspx?graphID=183251"/>
    <hyperlink ref="R5" r:id="rId3" display="https://nodexlgraphgallery.org/Pages/Graph.aspx?graphID=183251"/>
    <hyperlink ref="R6" r:id="rId4" display="https://nodexlgraphgallery.org/Pages/Graph.aspx?graphID=183251"/>
    <hyperlink ref="R7" r:id="rId5" display="https://nodexlgraphgallery.org/Pages/Graph.aspx?graphID=183251"/>
    <hyperlink ref="R8" r:id="rId6" display="https://nodexlgraphgallery.org/Pages/Graph.aspx?graphID=183251"/>
    <hyperlink ref="R9" r:id="rId7" display="https://nodexlgraphgallery.org/Pages/Graph.aspx?graphID=183251"/>
    <hyperlink ref="R10" r:id="rId8" display="https://nodexlgraphgallery.org/Pages/Graph.aspx?graphID=183251"/>
    <hyperlink ref="R11" r:id="rId9" display="https://nodexlgraphgallery.org/Pages/Graph.aspx?graphID=183251"/>
    <hyperlink ref="R12" r:id="rId10" display="https://nodexlgraphgallery.org/Pages/Graph.aspx?graphID=183251"/>
    <hyperlink ref="R13" r:id="rId11" display="https://nodexlgraphgallery.org/Pages/Graph.aspx?graphID=183251"/>
    <hyperlink ref="R14" r:id="rId12" display="https://nodexlgraphgallery.org/Pages/Graph.aspx?graphID=183251"/>
    <hyperlink ref="R15" r:id="rId13" display="https://nodexlgraphgallery.org/Pages/Graph.aspx?graphID=183251"/>
    <hyperlink ref="R16" r:id="rId14" display="https://nodexlgraphgallery.org/Pages/Graph.aspx?graphID=183251"/>
    <hyperlink ref="R17" r:id="rId15" display="https://nodexlgraphgallery.org/Pages/Graph.aspx?graphID=183251"/>
    <hyperlink ref="R18" r:id="rId16" display="https://nodexlgraphgallery.org/Pages/Graph.aspx?graphID=185032"/>
    <hyperlink ref="R19" r:id="rId17" display="https://nodexlgraphgallery.org/Pages/Graph.aspx?graphID=183251"/>
    <hyperlink ref="R20" r:id="rId18" display="https://nodexlgraphgallery.org/Pages/Graph.aspx?graphID=183251"/>
    <hyperlink ref="R21" r:id="rId19" display="https://nodexlgraphgallery.org/Pages/Graph.aspx?graphID=183251"/>
    <hyperlink ref="R22" r:id="rId20" display="https://nodexlgraphgallery.org/Pages/Graph.aspx?graphID=183251"/>
    <hyperlink ref="R23" r:id="rId21" display="https://nodexlgraphgallery.org/Pages/Graph.aspx?graphID=183251"/>
    <hyperlink ref="R24" r:id="rId22" display="https://nodexlgraphgallery.org/Pages/Graph.aspx?graphID=183251"/>
    <hyperlink ref="R25" r:id="rId23" display="https://nodexlgraphgallery.org/Pages/Graph.aspx?graphID=183251"/>
    <hyperlink ref="R26" r:id="rId24" display="https://nodexlgraphgallery.org/Pages/Graph.aspx?graphID=186907"/>
    <hyperlink ref="R27" r:id="rId25" display="https://nodexlgraphgallery.org/Pages/Graph.aspx?graphID=183251"/>
    <hyperlink ref="R28" r:id="rId26" display="https://nodexlgraphgallery.org/Pages/Graph.aspx?graphID=185032"/>
    <hyperlink ref="R29" r:id="rId27" display="https://nodexlgraphgallery.org/Pages/Graph.aspx?graphID=186907"/>
    <hyperlink ref="R30" r:id="rId28" display="https://nodexlgraphgallery.org/Pages/Graph.aspx?graphID=186907"/>
    <hyperlink ref="R31" r:id="rId29" display="https://nodexlgraphgallery.org/Pages/Graph.aspx?graphID=186907"/>
    <hyperlink ref="R32" r:id="rId30" display="https://nodexlgraphgallery.org/Pages/Graph.aspx?graphID=186907"/>
    <hyperlink ref="R33" r:id="rId31" display="https://nodexlgraphgallery.org/Pages/Graph.aspx?graphID=186907"/>
    <hyperlink ref="R34" r:id="rId32" display="https://nodexlgraphgallery.org/Pages/Graph.aspx?graphID=186907"/>
    <hyperlink ref="R35" r:id="rId33" display="https://nodexlgraphgallery.org/Pages/Graph.aspx?graphID=186907"/>
    <hyperlink ref="R36" r:id="rId34" display="https://nodexlgraphgallery.org/Pages/Graph.aspx?graphID=186907"/>
    <hyperlink ref="R37" r:id="rId35" display="https://twitter.com/i/web/status/1095790380208005121"/>
    <hyperlink ref="R38" r:id="rId36" display="https://twitter.com/i/web/status/1095790380208005121"/>
    <hyperlink ref="R39" r:id="rId37" display="https://twitter.com/i/web/status/1095790380208005121"/>
    <hyperlink ref="R40" r:id="rId38" display="https://twitter.com/i/web/status/1095790380208005121"/>
    <hyperlink ref="R41" r:id="rId39" display="https://twitter.com/i/web/status/1095790380208005121"/>
    <hyperlink ref="R42" r:id="rId40" display="https://nodexlgraphgallery.org/Pages/Graph.aspx?graphID=186908"/>
    <hyperlink ref="R43" r:id="rId41" display="https://nodexlgraphgallery.org/Pages/Graph.aspx?graphID=186908"/>
    <hyperlink ref="R44" r:id="rId42" display="https://nodexlgraphgallery.org/Pages/Graph.aspx?graphID=186908"/>
    <hyperlink ref="R45" r:id="rId43" display="https://nodexlgraphgallery.org/Pages/Graph.aspx?graphID=186908"/>
    <hyperlink ref="R46" r:id="rId44" display="https://nodexlgraphgallery.org/Pages/Graph.aspx?graphID=186908"/>
    <hyperlink ref="R47" r:id="rId45" display="https://nodexlgraphgallery.org/Pages/Graph.aspx?graphID=186908"/>
    <hyperlink ref="R61" r:id="rId46" display="https://twitter.com/i/web/status/1108303434732703744"/>
    <hyperlink ref="R62" r:id="rId47" display="https://twitter.com/i/web/status/1095790380208005121"/>
    <hyperlink ref="R63" r:id="rId48" display="https://twitter.com/LTHEchat/status/1095777630471757824"/>
    <hyperlink ref="R65" r:id="rId49" display="https://twitter.com/drreznicek/status/1108703378639650816"/>
    <hyperlink ref="R66" r:id="rId50" display="https://twitter.com/drreznicek/status/1108703378639650816"/>
    <hyperlink ref="R69" r:id="rId51" display="https://twitter.com/drreznicek/status/1108703378639650816"/>
    <hyperlink ref="R81" r:id="rId52" display="https://twitter.com/i/web/status/1091129454980710400"/>
    <hyperlink ref="R82" r:id="rId53" display="https://twitter.com/aiaddysonzhang/status/1097482543874551808"/>
    <hyperlink ref="R83" r:id="rId54" display="https://nodexlgraphgallery.org/Pages/Graph.aspx?graphID=185032"/>
    <hyperlink ref="R84" r:id="rId55" display="https://nodexlgraphgallery.org/Pages/Graph.aspx?graphID=185032"/>
    <hyperlink ref="R85" r:id="rId56" display="https://nodexlgraphgallery.org/Pages/Graph.aspx?graphID=185032"/>
    <hyperlink ref="R86" r:id="rId57" display="https://nodexlgraphgallery.org/Pages/Graph.aspx?graphID=185032"/>
    <hyperlink ref="R87" r:id="rId58" display="https://nodexlgraphgallery.org/Pages/Graph.aspx?graphID=185032"/>
    <hyperlink ref="R88" r:id="rId59" display="https://nodexlgraphgallery.org/Pages/Graph.aspx?graphID=185032"/>
    <hyperlink ref="R89" r:id="rId60" display="https://nodexlgraphgallery.org/Pages/Graph.aspx?graphID=185032"/>
    <hyperlink ref="R90" r:id="rId61" display="https://nodexlgraphgallery.org/Pages/Graph.aspx?graphID=185032"/>
    <hyperlink ref="R91" r:id="rId62" display="https://nodexlgraphgallery.org/Pages/Graph.aspx?graphID=185032"/>
    <hyperlink ref="R92" r:id="rId63" display="https://nodexlgraphgallery.org/Pages/Graph.aspx?graphID=185032"/>
    <hyperlink ref="R95" r:id="rId64" display="https://nodexlgraphgallery.org/Pages/Graph.aspx?graphID=186908"/>
    <hyperlink ref="R96" r:id="rId65" display="https://nodexlgraphgallery.org/Pages/Graph.aspx?graphID=186908"/>
    <hyperlink ref="R97" r:id="rId66" display="https://nodexlgraphgallery.org/Pages/Graph.aspx?graphID=186907"/>
    <hyperlink ref="R98" r:id="rId67" display="https://nodexlgraphgallery.org/Pages/Graph.aspx?graphID=185032"/>
    <hyperlink ref="R99" r:id="rId68" display="https://nodexlgraphgallery.org/Pages/Graph.aspx?graphID=186907"/>
    <hyperlink ref="R100" r:id="rId69" display="https://nodexlgraphgallery.org/Pages/Graph.aspx?graphID=185032"/>
    <hyperlink ref="R101" r:id="rId70" display="https://nodexlgraphgallery.org/Pages/Graph.aspx?graphID=186907"/>
    <hyperlink ref="R102" r:id="rId71" display="https://nodexlgraphgallery.org/Pages/Graph.aspx?graphID=183251"/>
    <hyperlink ref="R103" r:id="rId72" display="https://nodexlgraphgallery.org/Pages/Graph.aspx?graphID=186907"/>
    <hyperlink ref="R104" r:id="rId73" display="https://nodexlgraphgallery.org/Pages/Graph.aspx?graphID=186907"/>
    <hyperlink ref="R105" r:id="rId74" display="https://nodexlgraphgallery.org/Pages/Graph.aspx?graphID=186907"/>
    <hyperlink ref="R106" r:id="rId75" display="https://nodexlgraphgallery.org/Pages/Graph.aspx?graphID=186907"/>
    <hyperlink ref="R107" r:id="rId76" display="https://nodexlgraphgallery.org/Pages/Graph.aspx?graphID=186907"/>
    <hyperlink ref="R108" r:id="rId77" display="https://nodexlgraphgallery.org/Pages/Graph.aspx?graphID=186907"/>
    <hyperlink ref="R109" r:id="rId78" display="https://nodexlgraphgallery.org/Pages/Graph.aspx?graphID=186907"/>
    <hyperlink ref="R110" r:id="rId79" display="https://nodexlgraphgallery.org/Pages/Graph.aspx?graphID=186907"/>
    <hyperlink ref="R111" r:id="rId80" display="https://nodexlgraphgallery.org/Pages/Graph.aspx?graphID=186907"/>
    <hyperlink ref="R112" r:id="rId81" display="https://nodexlgraphgallery.org/Pages/Graph.aspx?graphID=186907"/>
    <hyperlink ref="R113" r:id="rId82" display="https://nodexlgraphgallery.org/Pages/Graph.aspx?graphID=186907"/>
    <hyperlink ref="R114" r:id="rId83" display="https://nodexlgraphgallery.org/Pages/Graph.aspx?graphID=186908"/>
    <hyperlink ref="R115" r:id="rId84" display="https://nodexlgraphgallery.org/Pages/Graph.aspx?graphID=186908"/>
    <hyperlink ref="R116" r:id="rId85" display="https://nodexlgraphgallery.org/Pages/Graph.aspx?graphID=186908"/>
    <hyperlink ref="R117" r:id="rId86" display="https://nodexlgraphgallery.org/Pages/Graph.aspx?graphID=186908"/>
    <hyperlink ref="R118" r:id="rId87" display="https://nodexlgraphgallery.org/Pages/Graph.aspx?graphID=186908"/>
    <hyperlink ref="R119" r:id="rId88" display="https://nodexlgraphgallery.org/Pages/Graph.aspx?graphID=186908"/>
    <hyperlink ref="R120" r:id="rId89" display="https://twitter.com/LTHEchat/status/1095777630471757824"/>
    <hyperlink ref="R121" r:id="rId90" display="https://twitter.com/suebecks/status/1107269224379105281"/>
    <hyperlink ref="R122" r:id="rId91" display="https://nodexlgraphgallery.org/Pages/Graph.aspx?graphID=186908"/>
    <hyperlink ref="R123" r:id="rId92" display="https://nodexlgraphgallery.org/Pages/Graph.aspx?graphID=186908"/>
    <hyperlink ref="R125" r:id="rId93" display="https://nodexlgraphgallery.org/Pages/Graph.aspx?graphID=186908"/>
    <hyperlink ref="R126" r:id="rId94" display="https://nodexlgraphgallery.org/Pages/Graph.aspx?graphID=186908"/>
    <hyperlink ref="R139" r:id="rId95" display="https://nodexlgraphgallery.org/Pages/Graph.aspx?graphID=183251"/>
    <hyperlink ref="R143" r:id="rId96" display="https://nodexlgraphgallery.org/Pages/Graph.aspx?graphID=186908"/>
    <hyperlink ref="R151" r:id="rId97" display="https://nodexlgraphgallery.org/Pages/Graph.aspx?graphID=183251"/>
    <hyperlink ref="R152" r:id="rId98" display="https://nodexlgraphgallery.org/Pages/Graph.aspx?graphID=185032"/>
    <hyperlink ref="R153" r:id="rId99" display="https://twitter.com/i/web/status/1095790380208005121"/>
    <hyperlink ref="R154" r:id="rId100" display="https://nodexlgraphgallery.org/Pages/Graph.aspx?graphID=186907"/>
    <hyperlink ref="R155" r:id="rId101" display="https://nodexlgraphgallery.org/Pages/Graph.aspx?graphID=185032"/>
    <hyperlink ref="R156" r:id="rId102" display="https://nodexlgraphgallery.org/Pages/Graph.aspx?graphID=185032"/>
    <hyperlink ref="R157" r:id="rId103" display="https://nodexlgraphgallery.org/Pages/Graph.aspx?graphID=185032"/>
    <hyperlink ref="R158" r:id="rId104" display="https://nodexlgraphgallery.org/Pages/Graph.aspx?graphID=185032"/>
    <hyperlink ref="R159" r:id="rId105" display="https://nodexlgraphgallery.org/Pages/Graph.aspx?graphID=186908"/>
    <hyperlink ref="R160" r:id="rId106" display="https://nodexlgraphgallery.org/Pages/Graph.aspx?graphID=186908"/>
    <hyperlink ref="R161" r:id="rId107" display="https://nodexlgraphgallery.org/Pages/Graph.aspx?graphID=186908"/>
    <hyperlink ref="R162" r:id="rId108" display="https://nodexlgraphgallery.org/Pages/Graph.aspx?graphID=186908"/>
    <hyperlink ref="R163" r:id="rId109" display="https://nodexlgraphgallery.org/Pages/Graph.aspx?graphID=186907"/>
    <hyperlink ref="R164" r:id="rId110" display="https://nodexlgraphgallery.org/Pages/Graph.aspx?graphID=186907"/>
    <hyperlink ref="R165" r:id="rId111" display="https://nodexlgraphgallery.org/Pages/Graph.aspx?graphID=186907"/>
    <hyperlink ref="R166" r:id="rId112" display="https://nodexlgraphgallery.org/Pages/Graph.aspx?graphID=186908"/>
    <hyperlink ref="R167" r:id="rId113" display="https://nodexlgraphgallery.org/Pages/Graph.aspx?graphID=186908"/>
    <hyperlink ref="R171" r:id="rId114" display="https://nodexlgraphgallery.org/Pages/Graph.aspx?graphID=183251"/>
    <hyperlink ref="R172" r:id="rId115" display="https://nodexlgraphgallery.org/Pages/Graph.aspx?graphID=183251"/>
    <hyperlink ref="R173" r:id="rId116" display="https://nodexlgraphgallery.org/Pages/Graph.aspx?graphID=185032"/>
    <hyperlink ref="R174" r:id="rId117" display="https://nodexlgraphgallery.org/Pages/Graph.aspx?graphID=185032"/>
    <hyperlink ref="R175" r:id="rId118" display="https://nodexlgraphgallery.org/Pages/Graph.aspx?graphID=185032"/>
    <hyperlink ref="R176" r:id="rId119" display="https://nodexlgraphgallery.org/Pages/Graph.aspx?graphID=185032"/>
    <hyperlink ref="R177" r:id="rId120" display="https://twitter.com/i/web/status/1095790380208005121"/>
    <hyperlink ref="R178" r:id="rId121" display="https://twitter.com/i/web/status/1095790380208005121"/>
    <hyperlink ref="R179" r:id="rId122" display="https://nodexlgraphgallery.org/Pages/Graph.aspx?graphID=186907"/>
    <hyperlink ref="R180" r:id="rId123" display="https://nodexlgraphgallery.org/Pages/Graph.aspx?graphID=186907"/>
    <hyperlink ref="R181" r:id="rId124" display="https://nodexlgraphgallery.org/Pages/Graph.aspx?graphID=186907"/>
    <hyperlink ref="R182" r:id="rId125" display="https://nodexlgraphgallery.org/Pages/Graph.aspx?graphID=183251"/>
    <hyperlink ref="R183" r:id="rId126" display="https://nodexlgraphgallery.org/Pages/Graph.aspx?graphID=183251"/>
    <hyperlink ref="R184" r:id="rId127" display="https://nodexlgraphgallery.org/Pages/Graph.aspx?graphID=183251"/>
    <hyperlink ref="R185" r:id="rId128" display="https://nodexlgraphgallery.org/Pages/Graph.aspx?graphID=183251"/>
    <hyperlink ref="R187" r:id="rId129" display="https://nodexlgraphgallery.org/Pages/Graph.aspx?graphID=183251"/>
    <hyperlink ref="R188" r:id="rId130" display="https://nodexlgraphgallery.org/Pages/Graph.aspx?graphID=183251"/>
    <hyperlink ref="R189" r:id="rId131" display="https://nodexlgraphgallery.org/Pages/Graph.aspx?graphID=183251"/>
    <hyperlink ref="R190" r:id="rId132" display="https://nodexlgraphgallery.org/Pages/Graph.aspx?graphID=183251"/>
    <hyperlink ref="R191" r:id="rId133" display="https://nodexlgraphgallery.org/Pages/Graph.aspx?graphID=183251"/>
    <hyperlink ref="R193" r:id="rId134" display="https://twitter.com/i/web/status/1118821632586526720"/>
    <hyperlink ref="R195" r:id="rId135" display="https://twitter.com/i/web/status/1118816513597767680"/>
    <hyperlink ref="U48" r:id="rId136" display="https://pbs.twimg.com/media/D13MxOvW0AUyaZl.jpg"/>
    <hyperlink ref="U70" r:id="rId137" display="https://pbs.twimg.com/media/D13MxOvW0AUyaZl.jpg"/>
    <hyperlink ref="U74" r:id="rId138" display="https://pbs.twimg.com/media/Dzx6vinW0AAFhhr.jpg"/>
    <hyperlink ref="U76" r:id="rId139" display="https://pbs.twimg.com/media/Dzx6vinW0AAFhhr.jpg"/>
    <hyperlink ref="U79" r:id="rId140" display="https://pbs.twimg.com/media/D3ObzO4WsAA0yOM.jpg"/>
    <hyperlink ref="U94" r:id="rId141" display="https://pbs.twimg.com/media/Dzx6vinW0AAFhhr.jpg"/>
    <hyperlink ref="U127" r:id="rId142" display="https://pbs.twimg.com/media/D13MxOvW0AUyaZl.jpg"/>
    <hyperlink ref="U130" r:id="rId143" display="https://pbs.twimg.com/media/D13MxOvW0AUyaZl.jpg"/>
    <hyperlink ref="U186" r:id="rId144" display="https://pbs.twimg.com/media/D13MxOvW0AUyaZl.jpg"/>
    <hyperlink ref="V3" r:id="rId145" display="http://pbs.twimg.com/profile_images/1028300264846098432/M51rTf8m_normal.jpg"/>
    <hyperlink ref="V4" r:id="rId146" display="http://pbs.twimg.com/profile_images/1028300264846098432/M51rTf8m_normal.jpg"/>
    <hyperlink ref="V5" r:id="rId147" display="http://pbs.twimg.com/profile_images/1028300264846098432/M51rTf8m_normal.jpg"/>
    <hyperlink ref="V6" r:id="rId148" display="http://pbs.twimg.com/profile_images/1028300264846098432/M51rTf8m_normal.jpg"/>
    <hyperlink ref="V7" r:id="rId149" display="http://pbs.twimg.com/profile_images/1028300264846098432/M51rTf8m_normal.jpg"/>
    <hyperlink ref="V8" r:id="rId150" display="http://pbs.twimg.com/profile_images/1028300264846098432/M51rTf8m_normal.jpg"/>
    <hyperlink ref="V9" r:id="rId151" display="http://pbs.twimg.com/profile_images/1028300264846098432/M51rTf8m_normal.jpg"/>
    <hyperlink ref="V10" r:id="rId152" display="http://pbs.twimg.com/profile_images/1850681547/course_wordle_normal.PNG"/>
    <hyperlink ref="V11" r:id="rId153" display="http://pbs.twimg.com/profile_images/1850681547/course_wordle_normal.PNG"/>
    <hyperlink ref="V12" r:id="rId154" display="http://pbs.twimg.com/profile_images/1850681547/course_wordle_normal.PNG"/>
    <hyperlink ref="V13" r:id="rId155" display="http://pbs.twimg.com/profile_images/1850681547/course_wordle_normal.PNG"/>
    <hyperlink ref="V14" r:id="rId156" display="http://pbs.twimg.com/profile_images/1850681547/course_wordle_normal.PNG"/>
    <hyperlink ref="V15" r:id="rId157" display="http://pbs.twimg.com/profile_images/1850681547/course_wordle_normal.PNG"/>
    <hyperlink ref="V16" r:id="rId158" display="http://pbs.twimg.com/profile_images/1850681547/course_wordle_normal.PNG"/>
    <hyperlink ref="V17" r:id="rId159" display="http://pbs.twimg.com/profile_images/849132774661308416/pa2Uplq1_normal.jpg"/>
    <hyperlink ref="V18" r:id="rId160" display="http://pbs.twimg.com/profile_images/943596894831255552/cMOzkc5i_normal.jpg"/>
    <hyperlink ref="V19" r:id="rId161" display="http://pbs.twimg.com/profile_images/1036847807322185728/iOgzhLd9_normal.jpg"/>
    <hyperlink ref="V20" r:id="rId162" display="http://pbs.twimg.com/profile_images/1036847807322185728/iOgzhLd9_normal.jpg"/>
    <hyperlink ref="V21" r:id="rId163" display="http://pbs.twimg.com/profile_images/1036847807322185728/iOgzhLd9_normal.jpg"/>
    <hyperlink ref="V22" r:id="rId164" display="http://pbs.twimg.com/profile_images/1036847807322185728/iOgzhLd9_normal.jpg"/>
    <hyperlink ref="V23" r:id="rId165" display="http://pbs.twimg.com/profile_images/1036847807322185728/iOgzhLd9_normal.jpg"/>
    <hyperlink ref="V24" r:id="rId166" display="http://pbs.twimg.com/profile_images/1036847807322185728/iOgzhLd9_normal.jpg"/>
    <hyperlink ref="V25" r:id="rId167" display="http://pbs.twimg.com/profile_images/1036847807322185728/iOgzhLd9_normal.jpg"/>
    <hyperlink ref="V26" r:id="rId168" display="http://pbs.twimg.com/profile_images/849133030237061120/6hUrNP0a_normal.jpg"/>
    <hyperlink ref="V27" r:id="rId169" display="http://pbs.twimg.com/profile_images/849132774661308416/pa2Uplq1_normal.jpg"/>
    <hyperlink ref="V28" r:id="rId170" display="http://pbs.twimg.com/profile_images/943596894831255552/cMOzkc5i_normal.jpg"/>
    <hyperlink ref="V29" r:id="rId171" display="http://pbs.twimg.com/profile_images/849133030237061120/6hUrNP0a_normal.jpg"/>
    <hyperlink ref="V30" r:id="rId172" display="http://pbs.twimg.com/profile_images/851863204951142400/QI35SGUJ_normal.jpg"/>
    <hyperlink ref="V31" r:id="rId173" display="http://pbs.twimg.com/profile_images/851863204951142400/QI35SGUJ_normal.jpg"/>
    <hyperlink ref="V32" r:id="rId174" display="http://pbs.twimg.com/profile_images/851863204951142400/QI35SGUJ_normal.jpg"/>
    <hyperlink ref="V33" r:id="rId175" display="http://pbs.twimg.com/profile_images/851863204951142400/QI35SGUJ_normal.jpg"/>
    <hyperlink ref="V34" r:id="rId176" display="http://pbs.twimg.com/profile_images/851863204951142400/QI35SGUJ_normal.jpg"/>
    <hyperlink ref="V35" r:id="rId177" display="http://pbs.twimg.com/profile_images/851863204951142400/QI35SGUJ_normal.jpg"/>
    <hyperlink ref="V36" r:id="rId178" display="http://pbs.twimg.com/profile_images/851863204951142400/QI35SGUJ_normal.jpg"/>
    <hyperlink ref="V37" r:id="rId179" display="http://pbs.twimg.com/profile_images/1047122314276614144/XdsZ7BKr_normal.jpg"/>
    <hyperlink ref="V38" r:id="rId180" display="http://pbs.twimg.com/profile_images/1047122314276614144/XdsZ7BKr_normal.jpg"/>
    <hyperlink ref="V39" r:id="rId181" display="http://pbs.twimg.com/profile_images/1047122314276614144/XdsZ7BKr_normal.jpg"/>
    <hyperlink ref="V40" r:id="rId182" display="http://pbs.twimg.com/profile_images/1047122314276614144/XdsZ7BKr_normal.jpg"/>
    <hyperlink ref="V41" r:id="rId183" display="http://pbs.twimg.com/profile_images/1047122314276614144/XdsZ7BKr_normal.jpg"/>
    <hyperlink ref="V42" r:id="rId184" display="http://pbs.twimg.com/profile_images/444719379/SolsticeLogo_normal.jpg"/>
    <hyperlink ref="V43" r:id="rId185" display="http://pbs.twimg.com/profile_images/444719379/SolsticeLogo_normal.jpg"/>
    <hyperlink ref="V44" r:id="rId186" display="http://pbs.twimg.com/profile_images/444719379/SolsticeLogo_normal.jpg"/>
    <hyperlink ref="V45" r:id="rId187" display="http://pbs.twimg.com/profile_images/444719379/SolsticeLogo_normal.jpg"/>
    <hyperlink ref="V46" r:id="rId188" display="http://pbs.twimg.com/profile_images/444719379/SolsticeLogo_normal.jpg"/>
    <hyperlink ref="V47" r:id="rId189" display="http://pbs.twimg.com/profile_images/444719379/SolsticeLogo_normal.jpg"/>
    <hyperlink ref="V48" r:id="rId190" display="https://pbs.twimg.com/media/D13MxOvW0AUyaZl.jpg"/>
    <hyperlink ref="V49" r:id="rId191" display="http://pbs.twimg.com/profile_images/1114516058977853440/WchNc7yZ_normal.png"/>
    <hyperlink ref="V50" r:id="rId192" display="http://pbs.twimg.com/profile_images/1114516058977853440/WchNc7yZ_normal.png"/>
    <hyperlink ref="V51" r:id="rId193" display="http://pbs.twimg.com/profile_images/1114516058977853440/WchNc7yZ_normal.png"/>
    <hyperlink ref="V52" r:id="rId194" display="http://pbs.twimg.com/profile_images/1114516058977853440/WchNc7yZ_normal.png"/>
    <hyperlink ref="V53" r:id="rId195" display="http://pbs.twimg.com/profile_images/1030732811525922816/OSl9xEhH_normal.jpg"/>
    <hyperlink ref="V54" r:id="rId196" display="http://pbs.twimg.com/profile_images/1030732811525922816/OSl9xEhH_normal.jpg"/>
    <hyperlink ref="V55" r:id="rId197" display="http://pbs.twimg.com/profile_images/1030732811525922816/OSl9xEhH_normal.jpg"/>
    <hyperlink ref="V56" r:id="rId198" display="http://pbs.twimg.com/profile_images/1030732811525922816/OSl9xEhH_normal.jpg"/>
    <hyperlink ref="V57" r:id="rId199" display="http://pbs.twimg.com/profile_images/793472605516881921/5hAJ9_Up_normal.jpg"/>
    <hyperlink ref="V58" r:id="rId200" display="http://pbs.twimg.com/profile_images/793472605516881921/5hAJ9_Up_normal.jpg"/>
    <hyperlink ref="V59" r:id="rId201" display="http://pbs.twimg.com/profile_images/793472605516881921/5hAJ9_Up_normal.jpg"/>
    <hyperlink ref="V60" r:id="rId202" display="http://pbs.twimg.com/profile_images/793472605516881921/5hAJ9_Up_normal.jpg"/>
    <hyperlink ref="V61" r:id="rId203" display="http://pbs.twimg.com/profile_images/848489599542362112/h7lhcTCy_normal.jpg"/>
    <hyperlink ref="V62" r:id="rId204" display="http://pbs.twimg.com/profile_images/1047122314276614144/XdsZ7BKr_normal.jpg"/>
    <hyperlink ref="V63" r:id="rId205" display="http://pbs.twimg.com/profile_images/915596670959783936/8Hysdkh__normal.jpg"/>
    <hyperlink ref="V64" r:id="rId206" display="http://pbs.twimg.com/profile_images/607122981320572928/dVXhLEtC_normal.jpg"/>
    <hyperlink ref="V65" r:id="rId207" display="http://pbs.twimg.com/profile_images/1118807761180033024/D4GyUIba_normal.png"/>
    <hyperlink ref="V66" r:id="rId208" display="http://pbs.twimg.com/profile_images/742613993525776384/iQ6sOplh_normal.jpg"/>
    <hyperlink ref="V67" r:id="rId209" display="http://pbs.twimg.com/profile_images/987430781655109632/8RyhQqng_normal.jpg"/>
    <hyperlink ref="V68" r:id="rId210" display="http://pbs.twimg.com/profile_images/987430781655109632/8RyhQqng_normal.jpg"/>
    <hyperlink ref="V69" r:id="rId211" display="http://pbs.twimg.com/profile_images/987430781655109632/8RyhQqng_normal.jpg"/>
    <hyperlink ref="V70" r:id="rId212" display="https://pbs.twimg.com/media/D13MxOvW0AUyaZl.jpg"/>
    <hyperlink ref="V71" r:id="rId213" display="http://pbs.twimg.com/profile_images/1103357355784318976/hBegLP4W_normal.png"/>
    <hyperlink ref="V72" r:id="rId214" display="http://pbs.twimg.com/profile_images/1103357355784318976/hBegLP4W_normal.png"/>
    <hyperlink ref="V73" r:id="rId215" display="http://pbs.twimg.com/profile_images/754956635450200064/iN-luRsi_normal.jpg"/>
    <hyperlink ref="V74" r:id="rId216" display="https://pbs.twimg.com/media/Dzx6vinW0AAFhhr.jpg"/>
    <hyperlink ref="V75" r:id="rId217" display="http://pbs.twimg.com/profile_images/754956635450200064/iN-luRsi_normal.jpg"/>
    <hyperlink ref="V76" r:id="rId218" display="https://pbs.twimg.com/media/Dzx6vinW0AAFhhr.jpg"/>
    <hyperlink ref="V77" r:id="rId219" display="http://pbs.twimg.com/profile_images/378800000053679902/d95b82c56b64d2ec493fe9be630663fb_normal.jpeg"/>
    <hyperlink ref="V78" r:id="rId220" display="http://pbs.twimg.com/profile_images/754956635450200064/iN-luRsi_normal.jpg"/>
    <hyperlink ref="V79" r:id="rId221" display="https://pbs.twimg.com/media/D3ObzO4WsAA0yOM.jpg"/>
    <hyperlink ref="V80" r:id="rId222" display="http://pbs.twimg.com/profile_images/1097637144808415232/_XAhGP8t_normal.jpg"/>
    <hyperlink ref="V81" r:id="rId223" display="http://pbs.twimg.com/profile_images/878517414471897088/4UzVqIN1_normal.jpg"/>
    <hyperlink ref="V82" r:id="rId224" display="http://pbs.twimg.com/profile_images/878517414471897088/4UzVqIN1_normal.jpg"/>
    <hyperlink ref="V83" r:id="rId225" display="http://pbs.twimg.com/profile_images/943596894831255552/cMOzkc5i_normal.jpg"/>
    <hyperlink ref="V84" r:id="rId226" display="http://pbs.twimg.com/profile_images/943596894831255552/cMOzkc5i_normal.jpg"/>
    <hyperlink ref="V85" r:id="rId227" display="http://pbs.twimg.com/profile_images/943596894831255552/cMOzkc5i_normal.jpg"/>
    <hyperlink ref="V86" r:id="rId228" display="http://pbs.twimg.com/profile_images/943596894831255552/cMOzkc5i_normal.jpg"/>
    <hyperlink ref="V87" r:id="rId229" display="http://pbs.twimg.com/profile_images/943596894831255552/cMOzkc5i_normal.jpg"/>
    <hyperlink ref="V88" r:id="rId230" display="http://pbs.twimg.com/profile_images/943596894831255552/cMOzkc5i_normal.jpg"/>
    <hyperlink ref="V89" r:id="rId231" display="http://pbs.twimg.com/profile_images/943596894831255552/cMOzkc5i_normal.jpg"/>
    <hyperlink ref="V90" r:id="rId232" display="http://pbs.twimg.com/profile_images/943596894831255552/cMOzkc5i_normal.jpg"/>
    <hyperlink ref="V91" r:id="rId233" display="http://pbs.twimg.com/profile_images/1047122314276614144/XdsZ7BKr_normal.jpg"/>
    <hyperlink ref="V92" r:id="rId234" display="http://pbs.twimg.com/profile_images/707234049144840195/oOSySzdy_normal.jpg"/>
    <hyperlink ref="V93" r:id="rId235" display="http://pbs.twimg.com/profile_images/754956635450200064/iN-luRsi_normal.jpg"/>
    <hyperlink ref="V94" r:id="rId236" display="https://pbs.twimg.com/media/Dzx6vinW0AAFhhr.jpg"/>
    <hyperlink ref="V95" r:id="rId237" display="http://pbs.twimg.com/profile_images/707234049144840195/oOSySzdy_normal.jpg"/>
    <hyperlink ref="V96" r:id="rId238" display="http://pbs.twimg.com/profile_images/707234049144840195/oOSySzdy_normal.jpg"/>
    <hyperlink ref="V97" r:id="rId239" display="http://pbs.twimg.com/profile_images/849133030237061120/6hUrNP0a_normal.jpg"/>
    <hyperlink ref="V98" r:id="rId240" display="http://pbs.twimg.com/profile_images/1047122314276614144/XdsZ7BKr_normal.jpg"/>
    <hyperlink ref="V99" r:id="rId241" display="http://pbs.twimg.com/profile_images/1047122314276614144/XdsZ7BKr_normal.jpg"/>
    <hyperlink ref="V100" r:id="rId242" display="http://pbs.twimg.com/profile_images/707234049144840195/oOSySzdy_normal.jpg"/>
    <hyperlink ref="V101" r:id="rId243" display="http://pbs.twimg.com/profile_images/707234049144840195/oOSySzdy_normal.jpg"/>
    <hyperlink ref="V102" r:id="rId244" display="http://pbs.twimg.com/profile_images/849132774661308416/pa2Uplq1_normal.jpg"/>
    <hyperlink ref="V103" r:id="rId245" display="http://pbs.twimg.com/profile_images/849133030237061120/6hUrNP0a_normal.jpg"/>
    <hyperlink ref="V104" r:id="rId246" display="http://pbs.twimg.com/profile_images/1047122314276614144/XdsZ7BKr_normal.jpg"/>
    <hyperlink ref="V105" r:id="rId247" display="http://pbs.twimg.com/profile_images/707234049144840195/oOSySzdy_normal.jpg"/>
    <hyperlink ref="V106" r:id="rId248" display="http://pbs.twimg.com/profile_images/849133030237061120/6hUrNP0a_normal.jpg"/>
    <hyperlink ref="V107" r:id="rId249" display="http://pbs.twimg.com/profile_images/849133030237061120/6hUrNP0a_normal.jpg"/>
    <hyperlink ref="V108" r:id="rId250" display="http://pbs.twimg.com/profile_images/849133030237061120/6hUrNP0a_normal.jpg"/>
    <hyperlink ref="V109" r:id="rId251" display="http://pbs.twimg.com/profile_images/849133030237061120/6hUrNP0a_normal.jpg"/>
    <hyperlink ref="V110" r:id="rId252" display="http://pbs.twimg.com/profile_images/849133030237061120/6hUrNP0a_normal.jpg"/>
    <hyperlink ref="V111" r:id="rId253" display="http://pbs.twimg.com/profile_images/849133030237061120/6hUrNP0a_normal.jpg"/>
    <hyperlink ref="V112" r:id="rId254" display="http://pbs.twimg.com/profile_images/1047122314276614144/XdsZ7BKr_normal.jpg"/>
    <hyperlink ref="V113" r:id="rId255" display="http://pbs.twimg.com/profile_images/707234049144840195/oOSySzdy_normal.jpg"/>
    <hyperlink ref="V114" r:id="rId256" display="http://pbs.twimg.com/profile_images/1112439249557704709/KmlJJhzU_normal.png"/>
    <hyperlink ref="V115" r:id="rId257" display="http://pbs.twimg.com/profile_images/707234049144840195/oOSySzdy_normal.jpg"/>
    <hyperlink ref="V116" r:id="rId258" display="http://pbs.twimg.com/profile_images/1112439249557704709/KmlJJhzU_normal.png"/>
    <hyperlink ref="V117" r:id="rId259" display="http://pbs.twimg.com/profile_images/1112439249557704709/KmlJJhzU_normal.png"/>
    <hyperlink ref="V118" r:id="rId260" display="http://pbs.twimg.com/profile_images/1112439249557704709/KmlJJhzU_normal.png"/>
    <hyperlink ref="V119" r:id="rId261" display="http://pbs.twimg.com/profile_images/1112439249557704709/KmlJJhzU_normal.png"/>
    <hyperlink ref="V120" r:id="rId262" display="http://pbs.twimg.com/profile_images/915596670959783936/8Hysdkh__normal.jpg"/>
    <hyperlink ref="V121" r:id="rId263" display="http://pbs.twimg.com/profile_images/915596670959783936/8Hysdkh__normal.jpg"/>
    <hyperlink ref="V122" r:id="rId264" display="http://pbs.twimg.com/profile_images/707234049144840195/oOSySzdy_normal.jpg"/>
    <hyperlink ref="V123" r:id="rId265" display="http://pbs.twimg.com/profile_images/707234049144840195/oOSySzdy_normal.jpg"/>
    <hyperlink ref="V124" r:id="rId266" display="http://pbs.twimg.com/profile_images/754956635450200064/iN-luRsi_normal.jpg"/>
    <hyperlink ref="V125" r:id="rId267" display="http://pbs.twimg.com/profile_images/707234049144840195/oOSySzdy_normal.jpg"/>
    <hyperlink ref="V126" r:id="rId268" display="http://pbs.twimg.com/profile_images/707234049144840195/oOSySzdy_normal.jpg"/>
    <hyperlink ref="V127" r:id="rId269" display="https://pbs.twimg.com/media/D13MxOvW0AUyaZl.jpg"/>
    <hyperlink ref="V128" r:id="rId270" display="http://pbs.twimg.com/profile_images/707234049144840195/oOSySzdy_normal.jpg"/>
    <hyperlink ref="V129" r:id="rId271" display="http://pbs.twimg.com/profile_images/1106198763473944577/9-Ws7_kE_normal.png"/>
    <hyperlink ref="V130" r:id="rId272" display="https://pbs.twimg.com/media/D13MxOvW0AUyaZl.jpg"/>
    <hyperlink ref="V131" r:id="rId273" display="http://pbs.twimg.com/profile_images/707234049144840195/oOSySzdy_normal.jpg"/>
    <hyperlink ref="V132" r:id="rId274" display="http://pbs.twimg.com/profile_images/1106198763473944577/9-Ws7_kE_normal.png"/>
    <hyperlink ref="V133" r:id="rId275" display="http://pbs.twimg.com/profile_images/878517414471897088/4UzVqIN1_normal.jpg"/>
    <hyperlink ref="V134" r:id="rId276" display="http://pbs.twimg.com/profile_images/707234049144840195/oOSySzdy_normal.jpg"/>
    <hyperlink ref="V135" r:id="rId277" display="http://pbs.twimg.com/profile_images/1106198763473944577/9-Ws7_kE_normal.png"/>
    <hyperlink ref="V136" r:id="rId278" display="http://pbs.twimg.com/profile_images/878517414471897088/4UzVqIN1_normal.jpg"/>
    <hyperlink ref="V137" r:id="rId279" display="http://pbs.twimg.com/profile_images/707234049144840195/oOSySzdy_normal.jpg"/>
    <hyperlink ref="V138" r:id="rId280" display="http://pbs.twimg.com/profile_images/1106198763473944577/9-Ws7_kE_normal.png"/>
    <hyperlink ref="V139" r:id="rId281" display="http://pbs.twimg.com/profile_images/849132774661308416/pa2Uplq1_normal.jpg"/>
    <hyperlink ref="V140" r:id="rId282" display="http://pbs.twimg.com/profile_images/878517414471897088/4UzVqIN1_normal.jpg"/>
    <hyperlink ref="V141" r:id="rId283" display="http://pbs.twimg.com/profile_images/878517414471897088/4UzVqIN1_normal.jpg"/>
    <hyperlink ref="V142" r:id="rId284" display="http://pbs.twimg.com/profile_images/878517414471897088/4UzVqIN1_normal.jpg"/>
    <hyperlink ref="V143" r:id="rId285" display="http://pbs.twimg.com/profile_images/707234049144840195/oOSySzdy_normal.jpg"/>
    <hyperlink ref="V144" r:id="rId286" display="http://pbs.twimg.com/profile_images/707234049144840195/oOSySzdy_normal.jpg"/>
    <hyperlink ref="V145" r:id="rId287" display="http://pbs.twimg.com/profile_images/1106198763473944577/9-Ws7_kE_normal.png"/>
    <hyperlink ref="V146" r:id="rId288" display="http://pbs.twimg.com/profile_images/707234049144840195/oOSySzdy_normal.jpg"/>
    <hyperlink ref="V147" r:id="rId289" display="http://pbs.twimg.com/profile_images/1106198763473944577/9-Ws7_kE_normal.png"/>
    <hyperlink ref="V148" r:id="rId290" display="http://pbs.twimg.com/profile_images/1106198763473944577/9-Ws7_kE_normal.png"/>
    <hyperlink ref="V149" r:id="rId291" display="http://pbs.twimg.com/profile_images/1106198763473944577/9-Ws7_kE_normal.png"/>
    <hyperlink ref="V150" r:id="rId292" display="http://pbs.twimg.com/profile_images/1106198763473944577/9-Ws7_kE_normal.png"/>
    <hyperlink ref="V151" r:id="rId293" display="http://pbs.twimg.com/profile_images/849132774661308416/pa2Uplq1_normal.jpg"/>
    <hyperlink ref="V152" r:id="rId294" display="http://pbs.twimg.com/profile_images/1047122314276614144/XdsZ7BKr_normal.jpg"/>
    <hyperlink ref="V153" r:id="rId295" display="http://pbs.twimg.com/profile_images/1047122314276614144/XdsZ7BKr_normal.jpg"/>
    <hyperlink ref="V154" r:id="rId296" display="http://pbs.twimg.com/profile_images/1047122314276614144/XdsZ7BKr_normal.jpg"/>
    <hyperlink ref="V155" r:id="rId297" display="http://pbs.twimg.com/profile_images/707234049144840195/oOSySzdy_normal.jpg"/>
    <hyperlink ref="V156" r:id="rId298" display="http://pbs.twimg.com/profile_images/707234049144840195/oOSySzdy_normal.jpg"/>
    <hyperlink ref="V157" r:id="rId299" display="http://pbs.twimg.com/profile_images/707234049144840195/oOSySzdy_normal.jpg"/>
    <hyperlink ref="V158" r:id="rId300" display="http://pbs.twimg.com/profile_images/707234049144840195/oOSySzdy_normal.jpg"/>
    <hyperlink ref="V159" r:id="rId301" display="http://pbs.twimg.com/profile_images/707234049144840195/oOSySzdy_normal.jpg"/>
    <hyperlink ref="V160" r:id="rId302" display="http://pbs.twimg.com/profile_images/707234049144840195/oOSySzdy_normal.jpg"/>
    <hyperlink ref="V161" r:id="rId303" display="http://pbs.twimg.com/profile_images/707234049144840195/oOSySzdy_normal.jpg"/>
    <hyperlink ref="V162" r:id="rId304" display="http://pbs.twimg.com/profile_images/707234049144840195/oOSySzdy_normal.jpg"/>
    <hyperlink ref="V163" r:id="rId305" display="http://pbs.twimg.com/profile_images/707234049144840195/oOSySzdy_normal.jpg"/>
    <hyperlink ref="V164" r:id="rId306" display="http://pbs.twimg.com/profile_images/707234049144840195/oOSySzdy_normal.jpg"/>
    <hyperlink ref="V165" r:id="rId307" display="http://pbs.twimg.com/profile_images/707234049144840195/oOSySzdy_normal.jpg"/>
    <hyperlink ref="V166" r:id="rId308" display="http://pbs.twimg.com/profile_images/707234049144840195/oOSySzdy_normal.jpg"/>
    <hyperlink ref="V167" r:id="rId309" display="http://pbs.twimg.com/profile_images/707234049144840195/oOSySzdy_normal.jpg"/>
    <hyperlink ref="V168" r:id="rId310" display="http://pbs.twimg.com/profile_images/707234049144840195/oOSySzdy_normal.jpg"/>
    <hyperlink ref="V169" r:id="rId311" display="http://pbs.twimg.com/profile_images/707234049144840195/oOSySzdy_normal.jpg"/>
    <hyperlink ref="V170" r:id="rId312" display="http://pbs.twimg.com/profile_images/707234049144840195/oOSySzdy_normal.jpg"/>
    <hyperlink ref="V171" r:id="rId313" display="http://pbs.twimg.com/profile_images/753894560108011520/7h68mawt_normal.jpg"/>
    <hyperlink ref="V172" r:id="rId314" display="http://pbs.twimg.com/profile_images/849132774661308416/pa2Uplq1_normal.jpg"/>
    <hyperlink ref="V173" r:id="rId315" display="http://pbs.twimg.com/profile_images/1047122314276614144/XdsZ7BKr_normal.jpg"/>
    <hyperlink ref="V174" r:id="rId316" display="http://pbs.twimg.com/profile_images/1047122314276614144/XdsZ7BKr_normal.jpg"/>
    <hyperlink ref="V175" r:id="rId317" display="http://pbs.twimg.com/profile_images/1047122314276614144/XdsZ7BKr_normal.jpg"/>
    <hyperlink ref="V176" r:id="rId318" display="http://pbs.twimg.com/profile_images/1047122314276614144/XdsZ7BKr_normal.jpg"/>
    <hyperlink ref="V177" r:id="rId319" display="http://pbs.twimg.com/profile_images/1047122314276614144/XdsZ7BKr_normal.jpg"/>
    <hyperlink ref="V178" r:id="rId320" display="http://pbs.twimg.com/profile_images/1047122314276614144/XdsZ7BKr_normal.jpg"/>
    <hyperlink ref="V179" r:id="rId321" display="http://pbs.twimg.com/profile_images/1047122314276614144/XdsZ7BKr_normal.jpg"/>
    <hyperlink ref="V180" r:id="rId322" display="http://pbs.twimg.com/profile_images/1047122314276614144/XdsZ7BKr_normal.jpg"/>
    <hyperlink ref="V181" r:id="rId323" display="http://pbs.twimg.com/profile_images/1047122314276614144/XdsZ7BKr_normal.jpg"/>
    <hyperlink ref="V182" r:id="rId324" display="http://pbs.twimg.com/profile_images/753894560108011520/7h68mawt_normal.jpg"/>
    <hyperlink ref="V183" r:id="rId325" display="http://pbs.twimg.com/profile_images/849132774661308416/pa2Uplq1_normal.jpg"/>
    <hyperlink ref="V184" r:id="rId326" display="http://pbs.twimg.com/profile_images/753894560108011520/7h68mawt_normal.jpg"/>
    <hyperlink ref="V185" r:id="rId327" display="http://pbs.twimg.com/profile_images/849132774661308416/pa2Uplq1_normal.jpg"/>
    <hyperlink ref="V186" r:id="rId328" display="https://pbs.twimg.com/media/D13MxOvW0AUyaZl.jpg"/>
    <hyperlink ref="V187" r:id="rId329" display="http://pbs.twimg.com/profile_images/753894560108011520/7h68mawt_normal.jpg"/>
    <hyperlink ref="V188" r:id="rId330" display="http://pbs.twimg.com/profile_images/849132774661308416/pa2Uplq1_normal.jpg"/>
    <hyperlink ref="V189" r:id="rId331" display="http://pbs.twimg.com/profile_images/753894560108011520/7h68mawt_normal.jpg"/>
    <hyperlink ref="V190" r:id="rId332" display="http://pbs.twimg.com/profile_images/849132774661308416/pa2Uplq1_normal.jpg"/>
    <hyperlink ref="V191" r:id="rId333" display="http://pbs.twimg.com/profile_images/753894560108011520/7h68mawt_normal.jpg"/>
    <hyperlink ref="V192" r:id="rId334" display="http://pbs.twimg.com/profile_images/439001186385944576/mrtJJX5d_normal.png"/>
    <hyperlink ref="V193" r:id="rId335" display="http://pbs.twimg.com/profile_images/776813473657450497/7KHzfkD-_normal.jpg"/>
    <hyperlink ref="V194" r:id="rId336" display="http://pbs.twimg.com/profile_images/427166208928907264/oan4qVOF_normal.jpeg"/>
    <hyperlink ref="V195" r:id="rId337" display="http://pbs.twimg.com/profile_images/753894560108011520/7h68mawt_normal.jpg"/>
    <hyperlink ref="V196" r:id="rId338" display="http://pbs.twimg.com/profile_images/811626867803455488/HfJAYECJ_normal.jpg"/>
    <hyperlink ref="V197" r:id="rId339" display="http://pbs.twimg.com/profile_images/1110499285018251264/APvH2Fj6_normal.png"/>
    <hyperlink ref="V198" r:id="rId340" display="http://pbs.twimg.com/profile_images/1110499285018251264/APvH2Fj6_normal.png"/>
    <hyperlink ref="V199" r:id="rId341" display="http://pbs.twimg.com/profile_images/1110499285018251264/APvH2Fj6_normal.png"/>
    <hyperlink ref="X3" r:id="rId342" display="https://twitter.com/#!/futurefocusedg1/status/1091448145958064128"/>
    <hyperlink ref="X4" r:id="rId343" display="https://twitter.com/#!/futurefocusedg1/status/1091448145958064128"/>
    <hyperlink ref="X5" r:id="rId344" display="https://twitter.com/#!/futurefocusedg1/status/1091448145958064128"/>
    <hyperlink ref="X6" r:id="rId345" display="https://twitter.com/#!/futurefocusedg1/status/1091448145958064128"/>
    <hyperlink ref="X7" r:id="rId346" display="https://twitter.com/#!/futurefocusedg1/status/1091448145958064128"/>
    <hyperlink ref="X8" r:id="rId347" display="https://twitter.com/#!/futurefocusedg1/status/1091448145958064128"/>
    <hyperlink ref="X9" r:id="rId348" display="https://twitter.com/#!/futurefocusedg1/status/1091448145958064128"/>
    <hyperlink ref="X10" r:id="rId349" display="https://twitter.com/#!/uoncomputing/status/1091449729102286855"/>
    <hyperlink ref="X11" r:id="rId350" display="https://twitter.com/#!/uoncomputing/status/1091449729102286855"/>
    <hyperlink ref="X12" r:id="rId351" display="https://twitter.com/#!/uoncomputing/status/1091449729102286855"/>
    <hyperlink ref="X13" r:id="rId352" display="https://twitter.com/#!/uoncomputing/status/1091449729102286855"/>
    <hyperlink ref="X14" r:id="rId353" display="https://twitter.com/#!/uoncomputing/status/1091449729102286855"/>
    <hyperlink ref="X15" r:id="rId354" display="https://twitter.com/#!/uoncomputing/status/1091449729102286855"/>
    <hyperlink ref="X16" r:id="rId355" display="https://twitter.com/#!/uoncomputing/status/1091449729102286855"/>
    <hyperlink ref="X17" r:id="rId356" display="https://twitter.com/#!/nodexl/status/1089150697814126593"/>
    <hyperlink ref="X18" r:id="rId357" display="https://twitter.com/#!/marc_smith/status/1091705373390561280"/>
    <hyperlink ref="X19" r:id="rId358" display="https://twitter.com/#!/khattiy74899201/status/1095858414863839232"/>
    <hyperlink ref="X20" r:id="rId359" display="https://twitter.com/#!/khattiy74899201/status/1095858414863839232"/>
    <hyperlink ref="X21" r:id="rId360" display="https://twitter.com/#!/khattiy74899201/status/1095858414863839232"/>
    <hyperlink ref="X22" r:id="rId361" display="https://twitter.com/#!/khattiy74899201/status/1095858414863839232"/>
    <hyperlink ref="X23" r:id="rId362" display="https://twitter.com/#!/khattiy74899201/status/1095858414863839232"/>
    <hyperlink ref="X24" r:id="rId363" display="https://twitter.com/#!/khattiy74899201/status/1095858414863839232"/>
    <hyperlink ref="X25" r:id="rId364" display="https://twitter.com/#!/khattiy74899201/status/1095858414863839232"/>
    <hyperlink ref="X26" r:id="rId365" display="https://twitter.com/#!/smr_foundation/status/1096765521096110081"/>
    <hyperlink ref="X27" r:id="rId366" display="https://twitter.com/#!/nodexl/status/1089150697814126593"/>
    <hyperlink ref="X28" r:id="rId367" display="https://twitter.com/#!/marc_smith/status/1091705373390561280"/>
    <hyperlink ref="X29" r:id="rId368" display="https://twitter.com/#!/smr_foundation/status/1096765521096110081"/>
    <hyperlink ref="X30" r:id="rId369" display="https://twitter.com/#!/scalarhumanity/status/1096765912907161600"/>
    <hyperlink ref="X31" r:id="rId370" display="https://twitter.com/#!/scalarhumanity/status/1096765912907161600"/>
    <hyperlink ref="X32" r:id="rId371" display="https://twitter.com/#!/scalarhumanity/status/1096765912907161600"/>
    <hyperlink ref="X33" r:id="rId372" display="https://twitter.com/#!/scalarhumanity/status/1096765912907161600"/>
    <hyperlink ref="X34" r:id="rId373" display="https://twitter.com/#!/scalarhumanity/status/1096765912907161600"/>
    <hyperlink ref="X35" r:id="rId374" display="https://twitter.com/#!/scalarhumanity/status/1096765912907161600"/>
    <hyperlink ref="X36" r:id="rId375" display="https://twitter.com/#!/scalarhumanity/status/1096765912907161600"/>
    <hyperlink ref="X37" r:id="rId376" display="https://twitter.com/#!/nomadwarmachine/status/1095790380208005121"/>
    <hyperlink ref="X38" r:id="rId377" display="https://twitter.com/#!/nomadwarmachine/status/1095790380208005121"/>
    <hyperlink ref="X39" r:id="rId378" display="https://twitter.com/#!/nomadwarmachine/status/1095790380208005121"/>
    <hyperlink ref="X40" r:id="rId379" display="https://twitter.com/#!/nomadwarmachine/status/1095790380208005121"/>
    <hyperlink ref="X41" r:id="rId380" display="https://twitter.com/#!/nomadwarmachine/status/1095790380208005121"/>
    <hyperlink ref="X42" r:id="rId381" display="https://twitter.com/#!/solsticecetl/status/1096866380828295168"/>
    <hyperlink ref="X43" r:id="rId382" display="https://twitter.com/#!/solsticecetl/status/1096866380828295168"/>
    <hyperlink ref="X44" r:id="rId383" display="https://twitter.com/#!/solsticecetl/status/1096866380828295168"/>
    <hyperlink ref="X45" r:id="rId384" display="https://twitter.com/#!/solsticecetl/status/1096866380828295168"/>
    <hyperlink ref="X46" r:id="rId385" display="https://twitter.com/#!/solsticecetl/status/1096866380828295168"/>
    <hyperlink ref="X47" r:id="rId386" display="https://twitter.com/#!/solsticecetl/status/1096866380828295168"/>
    <hyperlink ref="X48" r:id="rId387" display="https://twitter.com/#!/suebecks/status/1107269224379105281"/>
    <hyperlink ref="X49" r:id="rId388" display="https://twitter.com/#!/debbieholley1/status/1107270523862552576"/>
    <hyperlink ref="X50" r:id="rId389" display="https://twitter.com/#!/debbieholley1/status/1107270523862552576"/>
    <hyperlink ref="X51" r:id="rId390" display="https://twitter.com/#!/debbieholley1/status/1107270523862552576"/>
    <hyperlink ref="X52" r:id="rId391" display="https://twitter.com/#!/debbieholley1/status/1107270523862552576"/>
    <hyperlink ref="X53" r:id="rId392" display="https://twitter.com/#!/lindakkaye/status/1107529289329766400"/>
    <hyperlink ref="X54" r:id="rId393" display="https://twitter.com/#!/lindakkaye/status/1107529289329766400"/>
    <hyperlink ref="X55" r:id="rId394" display="https://twitter.com/#!/lindakkaye/status/1107529289329766400"/>
    <hyperlink ref="X56" r:id="rId395" display="https://twitter.com/#!/lindakkaye/status/1107529289329766400"/>
    <hyperlink ref="X57" r:id="rId396" display="https://twitter.com/#!/shu_acdev/status/1107667166030192641"/>
    <hyperlink ref="X58" r:id="rId397" display="https://twitter.com/#!/shu_acdev/status/1107667166030192641"/>
    <hyperlink ref="X59" r:id="rId398" display="https://twitter.com/#!/shu_acdev/status/1107667166030192641"/>
    <hyperlink ref="X60" r:id="rId399" display="https://twitter.com/#!/shu_acdev/status/1107667166030192641"/>
    <hyperlink ref="X61" r:id="rId400" display="https://twitter.com/#!/scotthibberson/status/1108303434732703744"/>
    <hyperlink ref="X62" r:id="rId401" display="https://twitter.com/#!/nomadwarmachine/status/1095790380208005121"/>
    <hyperlink ref="X63" r:id="rId402" display="https://twitter.com/#!/kiusum/status/1095778596227035138"/>
    <hyperlink ref="X64" r:id="rId403" display="https://twitter.com/#!/jennylewinjones/status/1108459356964691968"/>
    <hyperlink ref="X65" r:id="rId404" display="https://twitter.com/#!/annehole/status/1109200824230658050"/>
    <hyperlink ref="X66" r:id="rId405" display="https://twitter.com/#!/acastrillejo/status/1109507687014977542"/>
    <hyperlink ref="X67" r:id="rId406" display="https://twitter.com/#!/baaanedict/status/1091398051141509120"/>
    <hyperlink ref="X68" r:id="rId407" display="https://twitter.com/#!/baaanedict/status/1091398051141509120"/>
    <hyperlink ref="X69" r:id="rId408" display="https://twitter.com/#!/baaanedict/status/1109737596928905216"/>
    <hyperlink ref="X70" r:id="rId409" display="https://twitter.com/#!/suebecks/status/1107269224379105281"/>
    <hyperlink ref="X71" r:id="rId410" display="https://twitter.com/#!/belld17/status/1110463357012926464"/>
    <hyperlink ref="X72" r:id="rId411" display="https://twitter.com/#!/belld17/status/1110463357012926464"/>
    <hyperlink ref="X73" r:id="rId412" display="https://twitter.com/#!/warwicklanguage/status/1097885164091441153"/>
    <hyperlink ref="X74" r:id="rId413" display="https://twitter.com/#!/warwicklanguage/status/1097887609051889664"/>
    <hyperlink ref="X75" r:id="rId414" display="https://twitter.com/#!/warwicklanguage/status/1097885164091441153"/>
    <hyperlink ref="X76" r:id="rId415" display="https://twitter.com/#!/warwicklanguage/status/1097887609051889664"/>
    <hyperlink ref="X77" r:id="rId416" display="https://twitter.com/#!/s_j_lancaster/status/1110108852735918082"/>
    <hyperlink ref="X78" r:id="rId417" display="https://twitter.com/#!/warwicklanguage/status/1110116444946214912"/>
    <hyperlink ref="X79" r:id="rId418" display="https://twitter.com/#!/warwicklanguage/status/1113404846563123200"/>
    <hyperlink ref="X80" r:id="rId419" display="https://twitter.com/#!/aiaddysonzhang/status/1097514308911607808"/>
    <hyperlink ref="X81" r:id="rId420" display="https://twitter.com/#!/sfaulknerpando/status/1091129454980710400"/>
    <hyperlink ref="X82" r:id="rId421" display="https://twitter.com/#!/sfaulknerpando/status/1097504112839659521"/>
    <hyperlink ref="X83" r:id="rId422" display="https://twitter.com/#!/marc_smith/status/1091705373390561280"/>
    <hyperlink ref="X84" r:id="rId423" display="https://twitter.com/#!/marc_smith/status/1091705373390561280"/>
    <hyperlink ref="X85" r:id="rId424" display="https://twitter.com/#!/marc_smith/status/1091705373390561280"/>
    <hyperlink ref="X86" r:id="rId425" display="https://twitter.com/#!/marc_smith/status/1091705373390561280"/>
    <hyperlink ref="X87" r:id="rId426" display="https://twitter.com/#!/marc_smith/status/1091705373390561280"/>
    <hyperlink ref="X88" r:id="rId427" display="https://twitter.com/#!/marc_smith/status/1091705373390561280"/>
    <hyperlink ref="X89" r:id="rId428" display="https://twitter.com/#!/marc_smith/status/1091705373390561280"/>
    <hyperlink ref="X90" r:id="rId429" display="https://twitter.com/#!/marc_smith/status/1091705373390561280"/>
    <hyperlink ref="X91" r:id="rId430" display="https://twitter.com/#!/nomadwarmachine/status/1091706174720876544"/>
    <hyperlink ref="X92" r:id="rId431" display="https://twitter.com/#!/scottturneruon/status/1091724018745556992"/>
    <hyperlink ref="X93" r:id="rId432" display="https://twitter.com/#!/warwicklanguage/status/1097885164091441153"/>
    <hyperlink ref="X94" r:id="rId433" display="https://twitter.com/#!/warwicklanguage/status/1097887609051889664"/>
    <hyperlink ref="X95" r:id="rId434" display="https://twitter.com/#!/scottturneruon/status/1096795473522974720"/>
    <hyperlink ref="X96" r:id="rId435" display="https://twitter.com/#!/scottturneruon/status/1096795473522974720"/>
    <hyperlink ref="X97" r:id="rId436" display="https://twitter.com/#!/smr_foundation/status/1096765521096110081"/>
    <hyperlink ref="X98" r:id="rId437" display="https://twitter.com/#!/nomadwarmachine/status/1091706174720876544"/>
    <hyperlink ref="X99" r:id="rId438" display="https://twitter.com/#!/nomadwarmachine/status/1096771729979072512"/>
    <hyperlink ref="X100" r:id="rId439" display="https://twitter.com/#!/scottturneruon/status/1091724018745556992"/>
    <hyperlink ref="X101" r:id="rId440" display="https://twitter.com/#!/scottturneruon/status/1096795555131518977"/>
    <hyperlink ref="X102" r:id="rId441" display="https://twitter.com/#!/nodexl/status/1089150697814126593"/>
    <hyperlink ref="X103" r:id="rId442" display="https://twitter.com/#!/smr_foundation/status/1096765521096110081"/>
    <hyperlink ref="X104" r:id="rId443" display="https://twitter.com/#!/nomadwarmachine/status/1096771729979072512"/>
    <hyperlink ref="X105" r:id="rId444" display="https://twitter.com/#!/scottturneruon/status/1096795555131518977"/>
    <hyperlink ref="X106" r:id="rId445" display="https://twitter.com/#!/smr_foundation/status/1096765521096110081"/>
    <hyperlink ref="X107" r:id="rId446" display="https://twitter.com/#!/smr_foundation/status/1096765521096110081"/>
    <hyperlink ref="X108" r:id="rId447" display="https://twitter.com/#!/smr_foundation/status/1096765521096110081"/>
    <hyperlink ref="X109" r:id="rId448" display="https://twitter.com/#!/smr_foundation/status/1096765521096110081"/>
    <hyperlink ref="X110" r:id="rId449" display="https://twitter.com/#!/smr_foundation/status/1096765521096110081"/>
    <hyperlink ref="X111" r:id="rId450" display="https://twitter.com/#!/smr_foundation/status/1096765521096110081"/>
    <hyperlink ref="X112" r:id="rId451" display="https://twitter.com/#!/nomadwarmachine/status/1096771729979072512"/>
    <hyperlink ref="X113" r:id="rId452" display="https://twitter.com/#!/scottturneruon/status/1096795555131518977"/>
    <hyperlink ref="X114" r:id="rId453" display="https://twitter.com/#!/socmedhe/status/1096864259152187393"/>
    <hyperlink ref="X115" r:id="rId454" display="https://twitter.com/#!/scottturneruon/status/1100821799099617282"/>
    <hyperlink ref="X116" r:id="rId455" display="https://twitter.com/#!/socmedhe/status/1096864259152187393"/>
    <hyperlink ref="X117" r:id="rId456" display="https://twitter.com/#!/socmedhe/status/1096864259152187393"/>
    <hyperlink ref="X118" r:id="rId457" display="https://twitter.com/#!/socmedhe/status/1096864259152187393"/>
    <hyperlink ref="X119" r:id="rId458" display="https://twitter.com/#!/socmedhe/status/1096864259152187393"/>
    <hyperlink ref="X120" r:id="rId459" display="https://twitter.com/#!/kiusum/status/1095778596227035138"/>
    <hyperlink ref="X121" r:id="rId460" display="https://twitter.com/#!/kiusum/status/1108412635337261058"/>
    <hyperlink ref="X122" r:id="rId461" display="https://twitter.com/#!/scottturneruon/status/1096795473522974720"/>
    <hyperlink ref="X123" r:id="rId462" display="https://twitter.com/#!/scottturneruon/status/1100821799099617282"/>
    <hyperlink ref="X124" r:id="rId463" display="https://twitter.com/#!/warwicklanguage/status/1109176170845822977"/>
    <hyperlink ref="X125" r:id="rId464" display="https://twitter.com/#!/scottturneruon/status/1096795473522974720"/>
    <hyperlink ref="X126" r:id="rId465" display="https://twitter.com/#!/scottturneruon/status/1100821799099617282"/>
    <hyperlink ref="X127" r:id="rId466" display="https://twitter.com/#!/suebecks/status/1107269224379105281"/>
    <hyperlink ref="X128" r:id="rId467" display="https://twitter.com/#!/scottturneruon/status/1107306894446813184"/>
    <hyperlink ref="X129" r:id="rId468" display="https://twitter.com/#!/tutormentorteam/status/1107276202946019328"/>
    <hyperlink ref="X130" r:id="rId469" display="https://twitter.com/#!/suebecks/status/1107269224379105281"/>
    <hyperlink ref="X131" r:id="rId470" display="https://twitter.com/#!/scottturneruon/status/1107306894446813184"/>
    <hyperlink ref="X132" r:id="rId471" display="https://twitter.com/#!/tutormentorteam/status/1107276202946019328"/>
    <hyperlink ref="X133" r:id="rId472" display="https://twitter.com/#!/sfaulknerpando/status/1114903966456926208"/>
    <hyperlink ref="X134" r:id="rId473" display="https://twitter.com/#!/scottturneruon/status/1114913811897647104"/>
    <hyperlink ref="X135" r:id="rId474" display="https://twitter.com/#!/tutormentorteam/status/1114915975009308674"/>
    <hyperlink ref="X136" r:id="rId475" display="https://twitter.com/#!/sfaulknerpando/status/1114903966456926208"/>
    <hyperlink ref="X137" r:id="rId476" display="https://twitter.com/#!/scottturneruon/status/1114913811897647104"/>
    <hyperlink ref="X138" r:id="rId477" display="https://twitter.com/#!/tutormentorteam/status/1114915975009308674"/>
    <hyperlink ref="X139" r:id="rId478" display="https://twitter.com/#!/nodexl/status/1089150697814126593"/>
    <hyperlink ref="X140" r:id="rId479" display="https://twitter.com/#!/sfaulknerpando/status/1114903966456926208"/>
    <hyperlink ref="X141" r:id="rId480" display="https://twitter.com/#!/sfaulknerpando/status/1114903966456926208"/>
    <hyperlink ref="X142" r:id="rId481" display="https://twitter.com/#!/sfaulknerpando/status/1114903966456926208"/>
    <hyperlink ref="X143" r:id="rId482" display="https://twitter.com/#!/scottturneruon/status/1096795473522974720"/>
    <hyperlink ref="X144" r:id="rId483" display="https://twitter.com/#!/scottturneruon/status/1114913811897647104"/>
    <hyperlink ref="X145" r:id="rId484" display="https://twitter.com/#!/tutormentorteam/status/1114915975009308674"/>
    <hyperlink ref="X146" r:id="rId485" display="https://twitter.com/#!/scottturneruon/status/1114913811897647104"/>
    <hyperlink ref="X147" r:id="rId486" display="https://twitter.com/#!/tutormentorteam/status/1107276202946019328"/>
    <hyperlink ref="X148" r:id="rId487" display="https://twitter.com/#!/tutormentorteam/status/1107276202946019328"/>
    <hyperlink ref="X149" r:id="rId488" display="https://twitter.com/#!/tutormentorteam/status/1114915975009308674"/>
    <hyperlink ref="X150" r:id="rId489" display="https://twitter.com/#!/tutormentorteam/status/1114915975009308674"/>
    <hyperlink ref="X151" r:id="rId490" display="https://twitter.com/#!/nodexl/status/1089150697814126593"/>
    <hyperlink ref="X152" r:id="rId491" display="https://twitter.com/#!/nomadwarmachine/status/1091706174720876544"/>
    <hyperlink ref="X153" r:id="rId492" display="https://twitter.com/#!/nomadwarmachine/status/1095790380208005121"/>
    <hyperlink ref="X154" r:id="rId493" display="https://twitter.com/#!/nomadwarmachine/status/1096771729979072512"/>
    <hyperlink ref="X155" r:id="rId494" display="https://twitter.com/#!/scottturneruon/status/1091724018745556992"/>
    <hyperlink ref="X156" r:id="rId495" display="https://twitter.com/#!/scottturneruon/status/1091724018745556992"/>
    <hyperlink ref="X157" r:id="rId496" display="https://twitter.com/#!/scottturneruon/status/1091724018745556992"/>
    <hyperlink ref="X158" r:id="rId497" display="https://twitter.com/#!/scottturneruon/status/1091724018745556992"/>
    <hyperlink ref="X159" r:id="rId498" display="https://twitter.com/#!/scottturneruon/status/1096795473522974720"/>
    <hyperlink ref="X160" r:id="rId499" display="https://twitter.com/#!/scottturneruon/status/1096795473522974720"/>
    <hyperlink ref="X161" r:id="rId500" display="https://twitter.com/#!/scottturneruon/status/1096795473522974720"/>
    <hyperlink ref="X162" r:id="rId501" display="https://twitter.com/#!/scottturneruon/status/1096795473522974720"/>
    <hyperlink ref="X163" r:id="rId502" display="https://twitter.com/#!/scottturneruon/status/1096795555131518977"/>
    <hyperlink ref="X164" r:id="rId503" display="https://twitter.com/#!/scottturneruon/status/1096795555131518977"/>
    <hyperlink ref="X165" r:id="rId504" display="https://twitter.com/#!/scottturneruon/status/1096795555131518977"/>
    <hyperlink ref="X166" r:id="rId505" display="https://twitter.com/#!/scottturneruon/status/1100821799099617282"/>
    <hyperlink ref="X167" r:id="rId506" display="https://twitter.com/#!/scottturneruon/status/1100821799099617282"/>
    <hyperlink ref="X168" r:id="rId507" display="https://twitter.com/#!/scottturneruon/status/1107306894446813184"/>
    <hyperlink ref="X169" r:id="rId508" display="https://twitter.com/#!/scottturneruon/status/1107306894446813184"/>
    <hyperlink ref="X170" r:id="rId509" display="https://twitter.com/#!/scottturneruon/status/1114913811897647104"/>
    <hyperlink ref="X171" r:id="rId510" display="https://twitter.com/#!/leefallin/status/1091463846659796992"/>
    <hyperlink ref="X172" r:id="rId511" display="https://twitter.com/#!/nodexl/status/1089150697814126593"/>
    <hyperlink ref="X173" r:id="rId512" display="https://twitter.com/#!/nomadwarmachine/status/1091706174720876544"/>
    <hyperlink ref="X174" r:id="rId513" display="https://twitter.com/#!/nomadwarmachine/status/1091706174720876544"/>
    <hyperlink ref="X175" r:id="rId514" display="https://twitter.com/#!/nomadwarmachine/status/1091706174720876544"/>
    <hyperlink ref="X176" r:id="rId515" display="https://twitter.com/#!/nomadwarmachine/status/1091706174720876544"/>
    <hyperlink ref="X177" r:id="rId516" display="https://twitter.com/#!/nomadwarmachine/status/1095790380208005121"/>
    <hyperlink ref="X178" r:id="rId517" display="https://twitter.com/#!/nomadwarmachine/status/1095790380208005121"/>
    <hyperlink ref="X179" r:id="rId518" display="https://twitter.com/#!/nomadwarmachine/status/1096771729979072512"/>
    <hyperlink ref="X180" r:id="rId519" display="https://twitter.com/#!/nomadwarmachine/status/1096771729979072512"/>
    <hyperlink ref="X181" r:id="rId520" display="https://twitter.com/#!/nomadwarmachine/status/1096771729979072512"/>
    <hyperlink ref="X182" r:id="rId521" display="https://twitter.com/#!/leefallin/status/1091463846659796992"/>
    <hyperlink ref="X183" r:id="rId522" display="https://twitter.com/#!/nodexl/status/1089150697814126593"/>
    <hyperlink ref="X184" r:id="rId523" display="https://twitter.com/#!/leefallin/status/1091463846659796992"/>
    <hyperlink ref="X185" r:id="rId524" display="https://twitter.com/#!/nodexl/status/1089150697814126593"/>
    <hyperlink ref="X186" r:id="rId525" display="https://twitter.com/#!/suebecks/status/1107269224379105281"/>
    <hyperlink ref="X187" r:id="rId526" display="https://twitter.com/#!/leefallin/status/1091463846659796992"/>
    <hyperlink ref="X188" r:id="rId527" display="https://twitter.com/#!/nodexl/status/1089150697814126593"/>
    <hyperlink ref="X189" r:id="rId528" display="https://twitter.com/#!/leefallin/status/1091463846659796992"/>
    <hyperlink ref="X190" r:id="rId529" display="https://twitter.com/#!/nodexl/status/1089150697814126593"/>
    <hyperlink ref="X191" r:id="rId530" display="https://twitter.com/#!/leefallin/status/1091463846659796992"/>
    <hyperlink ref="X192" r:id="rId531" display="https://twitter.com/#!/a_l_t/status/1118821059879370752"/>
    <hyperlink ref="X193" r:id="rId532" display="https://twitter.com/#!/getsetlearning/status/1118821632586526720"/>
    <hyperlink ref="X194" r:id="rId533" display="https://twitter.com/#!/gemt/status/1118826998611283968"/>
    <hyperlink ref="X195" r:id="rId534" display="https://twitter.com/#!/leefallin/status/1118816513597767680"/>
    <hyperlink ref="X196" r:id="rId535" display="https://twitter.com/#!/edubot_he/status/1118829448483229696"/>
    <hyperlink ref="X197" r:id="rId536" display="https://twitter.com/#!/pgogy/status/1118916764086231041"/>
    <hyperlink ref="X198" r:id="rId537" display="https://twitter.com/#!/pgogy/status/1118916764086231041"/>
    <hyperlink ref="X199" r:id="rId538" display="https://twitter.com/#!/pgogy/status/1118916764086231041"/>
    <hyperlink ref="AZ17" r:id="rId539" display="https://api.twitter.com/1.1/geo/id/a409256339a7c6a1.json"/>
    <hyperlink ref="AZ18" r:id="rId540" display="https://api.twitter.com/1.1/geo/id/a409256339a7c6a1.json"/>
    <hyperlink ref="AZ27" r:id="rId541" display="https://api.twitter.com/1.1/geo/id/a409256339a7c6a1.json"/>
    <hyperlink ref="AZ28" r:id="rId542" display="https://api.twitter.com/1.1/geo/id/a409256339a7c6a1.json"/>
    <hyperlink ref="AZ61" r:id="rId543" display="https://api.twitter.com/1.1/geo/id/28af06fbad8384d3.json"/>
    <hyperlink ref="AZ79" r:id="rId544" display="https://api.twitter.com/1.1/geo/id/3d251d43bb82e514.json"/>
    <hyperlink ref="AZ82" r:id="rId545" display="https://api.twitter.com/1.1/geo/id/0e090637ca923926.json"/>
    <hyperlink ref="AZ83" r:id="rId546" display="https://api.twitter.com/1.1/geo/id/a409256339a7c6a1.json"/>
    <hyperlink ref="AZ84" r:id="rId547" display="https://api.twitter.com/1.1/geo/id/a409256339a7c6a1.json"/>
    <hyperlink ref="AZ85" r:id="rId548" display="https://api.twitter.com/1.1/geo/id/a409256339a7c6a1.json"/>
    <hyperlink ref="AZ86" r:id="rId549" display="https://api.twitter.com/1.1/geo/id/a409256339a7c6a1.json"/>
    <hyperlink ref="AZ87" r:id="rId550" display="https://api.twitter.com/1.1/geo/id/a409256339a7c6a1.json"/>
    <hyperlink ref="AZ88" r:id="rId551" display="https://api.twitter.com/1.1/geo/id/a409256339a7c6a1.json"/>
    <hyperlink ref="AZ89" r:id="rId552" display="https://api.twitter.com/1.1/geo/id/a409256339a7c6a1.json"/>
    <hyperlink ref="AZ90" r:id="rId553" display="https://api.twitter.com/1.1/geo/id/a409256339a7c6a1.json"/>
    <hyperlink ref="AZ102" r:id="rId554" display="https://api.twitter.com/1.1/geo/id/a409256339a7c6a1.json"/>
    <hyperlink ref="AZ139" r:id="rId555" display="https://api.twitter.com/1.1/geo/id/a409256339a7c6a1.json"/>
    <hyperlink ref="AZ151" r:id="rId556" display="https://api.twitter.com/1.1/geo/id/a409256339a7c6a1.json"/>
    <hyperlink ref="AZ172" r:id="rId557" display="https://api.twitter.com/1.1/geo/id/a409256339a7c6a1.json"/>
    <hyperlink ref="AZ183" r:id="rId558" display="https://api.twitter.com/1.1/geo/id/a409256339a7c6a1.json"/>
    <hyperlink ref="AZ185" r:id="rId559" display="https://api.twitter.com/1.1/geo/id/a409256339a7c6a1.json"/>
    <hyperlink ref="AZ188" r:id="rId560" display="https://api.twitter.com/1.1/geo/id/a409256339a7c6a1.json"/>
    <hyperlink ref="AZ190" r:id="rId561" display="https://api.twitter.com/1.1/geo/id/a409256339a7c6a1.json"/>
  </hyperlinks>
  <printOptions/>
  <pageMargins left="0.7" right="0.7" top="0.75" bottom="0.75" header="0.3" footer="0.3"/>
  <pageSetup horizontalDpi="600" verticalDpi="600" orientation="portrait" r:id="rId565"/>
  <legacyDrawing r:id="rId563"/>
  <tableParts>
    <tablePart r:id="rId56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1343</v>
      </c>
      <c r="B1" s="13" t="s">
        <v>1382</v>
      </c>
      <c r="C1" s="13" t="s">
        <v>1383</v>
      </c>
      <c r="D1" s="13" t="s">
        <v>144</v>
      </c>
      <c r="E1" s="13" t="s">
        <v>1385</v>
      </c>
      <c r="F1" s="13" t="s">
        <v>1386</v>
      </c>
      <c r="G1" s="13" t="s">
        <v>1387</v>
      </c>
    </row>
    <row r="2" spans="1:7" ht="15">
      <c r="A2" s="78" t="s">
        <v>1110</v>
      </c>
      <c r="B2" s="78">
        <v>24</v>
      </c>
      <c r="C2" s="122">
        <v>0.027522935779816512</v>
      </c>
      <c r="D2" s="78" t="s">
        <v>1384</v>
      </c>
      <c r="E2" s="78"/>
      <c r="F2" s="78"/>
      <c r="G2" s="78"/>
    </row>
    <row r="3" spans="1:7" ht="15">
      <c r="A3" s="78" t="s">
        <v>1111</v>
      </c>
      <c r="B3" s="78">
        <v>6</v>
      </c>
      <c r="C3" s="122">
        <v>0.006880733944954128</v>
      </c>
      <c r="D3" s="78" t="s">
        <v>1384</v>
      </c>
      <c r="E3" s="78"/>
      <c r="F3" s="78"/>
      <c r="G3" s="78"/>
    </row>
    <row r="4" spans="1:7" ht="15">
      <c r="A4" s="78" t="s">
        <v>1112</v>
      </c>
      <c r="B4" s="78">
        <v>0</v>
      </c>
      <c r="C4" s="122">
        <v>0</v>
      </c>
      <c r="D4" s="78" t="s">
        <v>1384</v>
      </c>
      <c r="E4" s="78"/>
      <c r="F4" s="78"/>
      <c r="G4" s="78"/>
    </row>
    <row r="5" spans="1:7" ht="15">
      <c r="A5" s="78" t="s">
        <v>1113</v>
      </c>
      <c r="B5" s="78">
        <v>842</v>
      </c>
      <c r="C5" s="122">
        <v>0.9655963302752294</v>
      </c>
      <c r="D5" s="78" t="s">
        <v>1384</v>
      </c>
      <c r="E5" s="78"/>
      <c r="F5" s="78"/>
      <c r="G5" s="78"/>
    </row>
    <row r="6" spans="1:7" ht="15">
      <c r="A6" s="78" t="s">
        <v>1114</v>
      </c>
      <c r="B6" s="78">
        <v>872</v>
      </c>
      <c r="C6" s="122">
        <v>1</v>
      </c>
      <c r="D6" s="78" t="s">
        <v>1384</v>
      </c>
      <c r="E6" s="78"/>
      <c r="F6" s="78"/>
      <c r="G6" s="78"/>
    </row>
    <row r="7" spans="1:7" ht="15">
      <c r="A7" s="84" t="s">
        <v>1115</v>
      </c>
      <c r="B7" s="84">
        <v>28</v>
      </c>
      <c r="C7" s="123">
        <v>0.012385082190011375</v>
      </c>
      <c r="D7" s="84" t="s">
        <v>1384</v>
      </c>
      <c r="E7" s="84" t="b">
        <v>0</v>
      </c>
      <c r="F7" s="84" t="b">
        <v>0</v>
      </c>
      <c r="G7" s="84" t="b">
        <v>0</v>
      </c>
    </row>
    <row r="8" spans="1:7" ht="15">
      <c r="A8" s="84" t="s">
        <v>214</v>
      </c>
      <c r="B8" s="84">
        <v>27</v>
      </c>
      <c r="C8" s="123">
        <v>0.01591202931383957</v>
      </c>
      <c r="D8" s="84" t="s">
        <v>1384</v>
      </c>
      <c r="E8" s="84" t="b">
        <v>0</v>
      </c>
      <c r="F8" s="84" t="b">
        <v>0</v>
      </c>
      <c r="G8" s="84" t="b">
        <v>0</v>
      </c>
    </row>
    <row r="9" spans="1:7" ht="15">
      <c r="A9" s="84" t="s">
        <v>1116</v>
      </c>
      <c r="B9" s="84">
        <v>26</v>
      </c>
      <c r="C9" s="123">
        <v>0.014493051861618303</v>
      </c>
      <c r="D9" s="84" t="s">
        <v>1384</v>
      </c>
      <c r="E9" s="84" t="b">
        <v>0</v>
      </c>
      <c r="F9" s="84" t="b">
        <v>0</v>
      </c>
      <c r="G9" s="84" t="b">
        <v>0</v>
      </c>
    </row>
    <row r="10" spans="1:7" ht="15">
      <c r="A10" s="84" t="s">
        <v>236</v>
      </c>
      <c r="B10" s="84">
        <v>23</v>
      </c>
      <c r="C10" s="123">
        <v>0.015128297850341924</v>
      </c>
      <c r="D10" s="84" t="s">
        <v>1384</v>
      </c>
      <c r="E10" s="84" t="b">
        <v>0</v>
      </c>
      <c r="F10" s="84" t="b">
        <v>0</v>
      </c>
      <c r="G10" s="84" t="b">
        <v>0</v>
      </c>
    </row>
    <row r="11" spans="1:7" ht="15">
      <c r="A11" s="84" t="s">
        <v>221</v>
      </c>
      <c r="B11" s="84">
        <v>18</v>
      </c>
      <c r="C11" s="123">
        <v>0.01320091733254352</v>
      </c>
      <c r="D11" s="84" t="s">
        <v>1384</v>
      </c>
      <c r="E11" s="84" t="b">
        <v>0</v>
      </c>
      <c r="F11" s="84" t="b">
        <v>0</v>
      </c>
      <c r="G11" s="84" t="b">
        <v>0</v>
      </c>
    </row>
    <row r="12" spans="1:7" ht="15">
      <c r="A12" s="84" t="s">
        <v>239</v>
      </c>
      <c r="B12" s="84">
        <v>16</v>
      </c>
      <c r="C12" s="123">
        <v>0.013086942722118189</v>
      </c>
      <c r="D12" s="84" t="s">
        <v>1384</v>
      </c>
      <c r="E12" s="84" t="b">
        <v>0</v>
      </c>
      <c r="F12" s="84" t="b">
        <v>0</v>
      </c>
      <c r="G12" s="84" t="b">
        <v>0</v>
      </c>
    </row>
    <row r="13" spans="1:7" ht="15">
      <c r="A13" s="84" t="s">
        <v>219</v>
      </c>
      <c r="B13" s="84">
        <v>14</v>
      </c>
      <c r="C13" s="123">
        <v>0.01279303729125443</v>
      </c>
      <c r="D13" s="84" t="s">
        <v>1384</v>
      </c>
      <c r="E13" s="84" t="b">
        <v>0</v>
      </c>
      <c r="F13" s="84" t="b">
        <v>0</v>
      </c>
      <c r="G13" s="84" t="b">
        <v>0</v>
      </c>
    </row>
    <row r="14" spans="1:7" ht="15">
      <c r="A14" s="84" t="s">
        <v>226</v>
      </c>
      <c r="B14" s="84">
        <v>14</v>
      </c>
      <c r="C14" s="123">
        <v>0.01279303729125443</v>
      </c>
      <c r="D14" s="84" t="s">
        <v>1384</v>
      </c>
      <c r="E14" s="84" t="b">
        <v>0</v>
      </c>
      <c r="F14" s="84" t="b">
        <v>0</v>
      </c>
      <c r="G14" s="84" t="b">
        <v>0</v>
      </c>
    </row>
    <row r="15" spans="1:7" ht="15">
      <c r="A15" s="84" t="s">
        <v>245</v>
      </c>
      <c r="B15" s="84">
        <v>14</v>
      </c>
      <c r="C15" s="123">
        <v>0.01279303729125443</v>
      </c>
      <c r="D15" s="84" t="s">
        <v>1384</v>
      </c>
      <c r="E15" s="84" t="b">
        <v>0</v>
      </c>
      <c r="F15" s="84" t="b">
        <v>0</v>
      </c>
      <c r="G15" s="84" t="b">
        <v>0</v>
      </c>
    </row>
    <row r="16" spans="1:7" ht="15">
      <c r="A16" s="84" t="s">
        <v>1118</v>
      </c>
      <c r="B16" s="84">
        <v>11</v>
      </c>
      <c r="C16" s="123">
        <v>0.011955951257778069</v>
      </c>
      <c r="D16" s="84" t="s">
        <v>1384</v>
      </c>
      <c r="E16" s="84" t="b">
        <v>0</v>
      </c>
      <c r="F16" s="84" t="b">
        <v>0</v>
      </c>
      <c r="G16" s="84" t="b">
        <v>0</v>
      </c>
    </row>
    <row r="17" spans="1:7" ht="15">
      <c r="A17" s="84" t="s">
        <v>1129</v>
      </c>
      <c r="B17" s="84">
        <v>10</v>
      </c>
      <c r="C17" s="123">
        <v>0.0115532232121656</v>
      </c>
      <c r="D17" s="84" t="s">
        <v>1384</v>
      </c>
      <c r="E17" s="84" t="b">
        <v>0</v>
      </c>
      <c r="F17" s="84" t="b">
        <v>0</v>
      </c>
      <c r="G17" s="84" t="b">
        <v>0</v>
      </c>
    </row>
    <row r="18" spans="1:7" ht="15">
      <c r="A18" s="84" t="s">
        <v>1136</v>
      </c>
      <c r="B18" s="84">
        <v>9</v>
      </c>
      <c r="C18" s="123">
        <v>0.011078590833173958</v>
      </c>
      <c r="D18" s="84" t="s">
        <v>1384</v>
      </c>
      <c r="E18" s="84" t="b">
        <v>0</v>
      </c>
      <c r="F18" s="84" t="b">
        <v>0</v>
      </c>
      <c r="G18" s="84" t="b">
        <v>0</v>
      </c>
    </row>
    <row r="19" spans="1:7" ht="15">
      <c r="A19" s="84" t="s">
        <v>232</v>
      </c>
      <c r="B19" s="84">
        <v>9</v>
      </c>
      <c r="C19" s="123">
        <v>0.011078590833173958</v>
      </c>
      <c r="D19" s="84" t="s">
        <v>1384</v>
      </c>
      <c r="E19" s="84" t="b">
        <v>0</v>
      </c>
      <c r="F19" s="84" t="b">
        <v>0</v>
      </c>
      <c r="G19" s="84" t="b">
        <v>0</v>
      </c>
    </row>
    <row r="20" spans="1:7" ht="15">
      <c r="A20" s="84" t="s">
        <v>237</v>
      </c>
      <c r="B20" s="84">
        <v>8</v>
      </c>
      <c r="C20" s="123">
        <v>0.01129086894970925</v>
      </c>
      <c r="D20" s="84" t="s">
        <v>1384</v>
      </c>
      <c r="E20" s="84" t="b">
        <v>0</v>
      </c>
      <c r="F20" s="84" t="b">
        <v>0</v>
      </c>
      <c r="G20" s="84" t="b">
        <v>0</v>
      </c>
    </row>
    <row r="21" spans="1:7" ht="15">
      <c r="A21" s="84" t="s">
        <v>249</v>
      </c>
      <c r="B21" s="84">
        <v>7</v>
      </c>
      <c r="C21" s="123">
        <v>0.009879510330995593</v>
      </c>
      <c r="D21" s="84" t="s">
        <v>1384</v>
      </c>
      <c r="E21" s="84" t="b">
        <v>0</v>
      </c>
      <c r="F21" s="84" t="b">
        <v>0</v>
      </c>
      <c r="G21" s="84" t="b">
        <v>0</v>
      </c>
    </row>
    <row r="22" spans="1:7" ht="15">
      <c r="A22" s="84" t="s">
        <v>1120</v>
      </c>
      <c r="B22" s="84">
        <v>6</v>
      </c>
      <c r="C22" s="123">
        <v>0.009132086816056614</v>
      </c>
      <c r="D22" s="84" t="s">
        <v>1384</v>
      </c>
      <c r="E22" s="84" t="b">
        <v>0</v>
      </c>
      <c r="F22" s="84" t="b">
        <v>0</v>
      </c>
      <c r="G22" s="84" t="b">
        <v>0</v>
      </c>
    </row>
    <row r="23" spans="1:7" ht="15">
      <c r="A23" s="84" t="s">
        <v>235</v>
      </c>
      <c r="B23" s="84">
        <v>6</v>
      </c>
      <c r="C23" s="123">
        <v>0.009132086816056614</v>
      </c>
      <c r="D23" s="84" t="s">
        <v>1384</v>
      </c>
      <c r="E23" s="84" t="b">
        <v>0</v>
      </c>
      <c r="F23" s="84" t="b">
        <v>0</v>
      </c>
      <c r="G23" s="84" t="b">
        <v>0</v>
      </c>
    </row>
    <row r="24" spans="1:7" ht="15">
      <c r="A24" s="84" t="s">
        <v>1130</v>
      </c>
      <c r="B24" s="84">
        <v>6</v>
      </c>
      <c r="C24" s="123">
        <v>0.009132086816056614</v>
      </c>
      <c r="D24" s="84" t="s">
        <v>1384</v>
      </c>
      <c r="E24" s="84" t="b">
        <v>0</v>
      </c>
      <c r="F24" s="84" t="b">
        <v>0</v>
      </c>
      <c r="G24" s="84" t="b">
        <v>0</v>
      </c>
    </row>
    <row r="25" spans="1:7" ht="15">
      <c r="A25" s="84" t="s">
        <v>1131</v>
      </c>
      <c r="B25" s="84">
        <v>6</v>
      </c>
      <c r="C25" s="123">
        <v>0.009132086816056614</v>
      </c>
      <c r="D25" s="84" t="s">
        <v>1384</v>
      </c>
      <c r="E25" s="84" t="b">
        <v>0</v>
      </c>
      <c r="F25" s="84" t="b">
        <v>0</v>
      </c>
      <c r="G25" s="84" t="b">
        <v>0</v>
      </c>
    </row>
    <row r="26" spans="1:7" ht="15">
      <c r="A26" s="84" t="s">
        <v>1132</v>
      </c>
      <c r="B26" s="84">
        <v>6</v>
      </c>
      <c r="C26" s="123">
        <v>0.009132086816056614</v>
      </c>
      <c r="D26" s="84" t="s">
        <v>1384</v>
      </c>
      <c r="E26" s="84" t="b">
        <v>0</v>
      </c>
      <c r="F26" s="84" t="b">
        <v>0</v>
      </c>
      <c r="G26" s="84" t="b">
        <v>0</v>
      </c>
    </row>
    <row r="27" spans="1:7" ht="15">
      <c r="A27" s="84" t="s">
        <v>1133</v>
      </c>
      <c r="B27" s="84">
        <v>6</v>
      </c>
      <c r="C27" s="123">
        <v>0.009132086816056614</v>
      </c>
      <c r="D27" s="84" t="s">
        <v>1384</v>
      </c>
      <c r="E27" s="84" t="b">
        <v>0</v>
      </c>
      <c r="F27" s="84" t="b">
        <v>0</v>
      </c>
      <c r="G27" s="84" t="b">
        <v>0</v>
      </c>
    </row>
    <row r="28" spans="1:7" ht="15">
      <c r="A28" s="84" t="s">
        <v>259</v>
      </c>
      <c r="B28" s="84">
        <v>6</v>
      </c>
      <c r="C28" s="123">
        <v>0.009132086816056614</v>
      </c>
      <c r="D28" s="84" t="s">
        <v>1384</v>
      </c>
      <c r="E28" s="84" t="b">
        <v>0</v>
      </c>
      <c r="F28" s="84" t="b">
        <v>0</v>
      </c>
      <c r="G28" s="84" t="b">
        <v>0</v>
      </c>
    </row>
    <row r="29" spans="1:7" ht="15">
      <c r="A29" s="84" t="s">
        <v>1134</v>
      </c>
      <c r="B29" s="84">
        <v>6</v>
      </c>
      <c r="C29" s="123">
        <v>0.009132086816056614</v>
      </c>
      <c r="D29" s="84" t="s">
        <v>1384</v>
      </c>
      <c r="E29" s="84" t="b">
        <v>0</v>
      </c>
      <c r="F29" s="84" t="b">
        <v>0</v>
      </c>
      <c r="G29" s="84" t="b">
        <v>0</v>
      </c>
    </row>
    <row r="30" spans="1:7" ht="15">
      <c r="A30" s="84" t="s">
        <v>258</v>
      </c>
      <c r="B30" s="84">
        <v>6</v>
      </c>
      <c r="C30" s="123">
        <v>0.009132086816056614</v>
      </c>
      <c r="D30" s="84" t="s">
        <v>1384</v>
      </c>
      <c r="E30" s="84" t="b">
        <v>0</v>
      </c>
      <c r="F30" s="84" t="b">
        <v>0</v>
      </c>
      <c r="G30" s="84" t="b">
        <v>0</v>
      </c>
    </row>
    <row r="31" spans="1:7" ht="15">
      <c r="A31" s="84" t="s">
        <v>1344</v>
      </c>
      <c r="B31" s="84">
        <v>6</v>
      </c>
      <c r="C31" s="123">
        <v>0.009132086816056614</v>
      </c>
      <c r="D31" s="84" t="s">
        <v>1384</v>
      </c>
      <c r="E31" s="84" t="b">
        <v>0</v>
      </c>
      <c r="F31" s="84" t="b">
        <v>0</v>
      </c>
      <c r="G31" s="84" t="b">
        <v>0</v>
      </c>
    </row>
    <row r="32" spans="1:7" ht="15">
      <c r="A32" s="84" t="s">
        <v>1122</v>
      </c>
      <c r="B32" s="84">
        <v>6</v>
      </c>
      <c r="C32" s="123">
        <v>0.009917355371900827</v>
      </c>
      <c r="D32" s="84" t="s">
        <v>1384</v>
      </c>
      <c r="E32" s="84" t="b">
        <v>0</v>
      </c>
      <c r="F32" s="84" t="b">
        <v>0</v>
      </c>
      <c r="G32" s="84" t="b">
        <v>0</v>
      </c>
    </row>
    <row r="33" spans="1:7" ht="15">
      <c r="A33" s="84" t="s">
        <v>1119</v>
      </c>
      <c r="B33" s="84">
        <v>5</v>
      </c>
      <c r="C33" s="123">
        <v>0.008264462809917356</v>
      </c>
      <c r="D33" s="84" t="s">
        <v>1384</v>
      </c>
      <c r="E33" s="84" t="b">
        <v>0</v>
      </c>
      <c r="F33" s="84" t="b">
        <v>0</v>
      </c>
      <c r="G33" s="84" t="b">
        <v>0</v>
      </c>
    </row>
    <row r="34" spans="1:7" ht="15">
      <c r="A34" s="84" t="s">
        <v>1345</v>
      </c>
      <c r="B34" s="84">
        <v>5</v>
      </c>
      <c r="C34" s="123">
        <v>0.008264462809917356</v>
      </c>
      <c r="D34" s="84" t="s">
        <v>1384</v>
      </c>
      <c r="E34" s="84" t="b">
        <v>0</v>
      </c>
      <c r="F34" s="84" t="b">
        <v>0</v>
      </c>
      <c r="G34" s="84" t="b">
        <v>0</v>
      </c>
    </row>
    <row r="35" spans="1:7" ht="15">
      <c r="A35" s="84" t="s">
        <v>1346</v>
      </c>
      <c r="B35" s="84">
        <v>5</v>
      </c>
      <c r="C35" s="123">
        <v>0.008264462809917356</v>
      </c>
      <c r="D35" s="84" t="s">
        <v>1384</v>
      </c>
      <c r="E35" s="84" t="b">
        <v>0</v>
      </c>
      <c r="F35" s="84" t="b">
        <v>0</v>
      </c>
      <c r="G35" s="84" t="b">
        <v>0</v>
      </c>
    </row>
    <row r="36" spans="1:7" ht="15">
      <c r="A36" s="84" t="s">
        <v>1347</v>
      </c>
      <c r="B36" s="84">
        <v>5</v>
      </c>
      <c r="C36" s="123">
        <v>0.008264462809917356</v>
      </c>
      <c r="D36" s="84" t="s">
        <v>1384</v>
      </c>
      <c r="E36" s="84" t="b">
        <v>0</v>
      </c>
      <c r="F36" s="84" t="b">
        <v>0</v>
      </c>
      <c r="G36" s="84" t="b">
        <v>0</v>
      </c>
    </row>
    <row r="37" spans="1:7" ht="15">
      <c r="A37" s="84" t="s">
        <v>1348</v>
      </c>
      <c r="B37" s="84">
        <v>5</v>
      </c>
      <c r="C37" s="123">
        <v>0.008264462809917356</v>
      </c>
      <c r="D37" s="84" t="s">
        <v>1384</v>
      </c>
      <c r="E37" s="84" t="b">
        <v>0</v>
      </c>
      <c r="F37" s="84" t="b">
        <v>0</v>
      </c>
      <c r="G37" s="84" t="b">
        <v>0</v>
      </c>
    </row>
    <row r="38" spans="1:7" ht="15">
      <c r="A38" s="84" t="s">
        <v>1349</v>
      </c>
      <c r="B38" s="84">
        <v>5</v>
      </c>
      <c r="C38" s="123">
        <v>0.008264462809917356</v>
      </c>
      <c r="D38" s="84" t="s">
        <v>1384</v>
      </c>
      <c r="E38" s="84" t="b">
        <v>0</v>
      </c>
      <c r="F38" s="84" t="b">
        <v>0</v>
      </c>
      <c r="G38" s="84" t="b">
        <v>0</v>
      </c>
    </row>
    <row r="39" spans="1:7" ht="15">
      <c r="A39" s="84" t="s">
        <v>1350</v>
      </c>
      <c r="B39" s="84">
        <v>5</v>
      </c>
      <c r="C39" s="123">
        <v>0.008264462809917356</v>
      </c>
      <c r="D39" s="84" t="s">
        <v>1384</v>
      </c>
      <c r="E39" s="84" t="b">
        <v>0</v>
      </c>
      <c r="F39" s="84" t="b">
        <v>0</v>
      </c>
      <c r="G39" s="84" t="b">
        <v>0</v>
      </c>
    </row>
    <row r="40" spans="1:7" ht="15">
      <c r="A40" s="84" t="s">
        <v>1351</v>
      </c>
      <c r="B40" s="84">
        <v>5</v>
      </c>
      <c r="C40" s="123">
        <v>0.009065372008331045</v>
      </c>
      <c r="D40" s="84" t="s">
        <v>1384</v>
      </c>
      <c r="E40" s="84" t="b">
        <v>0</v>
      </c>
      <c r="F40" s="84" t="b">
        <v>0</v>
      </c>
      <c r="G40" s="84" t="b">
        <v>0</v>
      </c>
    </row>
    <row r="41" spans="1:7" ht="15">
      <c r="A41" s="84" t="s">
        <v>1352</v>
      </c>
      <c r="B41" s="84">
        <v>5</v>
      </c>
      <c r="C41" s="123">
        <v>0.008264462809917356</v>
      </c>
      <c r="D41" s="84" t="s">
        <v>1384</v>
      </c>
      <c r="E41" s="84" t="b">
        <v>0</v>
      </c>
      <c r="F41" s="84" t="b">
        <v>0</v>
      </c>
      <c r="G41" s="84" t="b">
        <v>0</v>
      </c>
    </row>
    <row r="42" spans="1:7" ht="15">
      <c r="A42" s="84" t="s">
        <v>250</v>
      </c>
      <c r="B42" s="84">
        <v>5</v>
      </c>
      <c r="C42" s="123">
        <v>0.008264462809917356</v>
      </c>
      <c r="D42" s="84" t="s">
        <v>1384</v>
      </c>
      <c r="E42" s="84" t="b">
        <v>0</v>
      </c>
      <c r="F42" s="84" t="b">
        <v>0</v>
      </c>
      <c r="G42" s="84" t="b">
        <v>0</v>
      </c>
    </row>
    <row r="43" spans="1:7" ht="15">
      <c r="A43" s="84" t="s">
        <v>1353</v>
      </c>
      <c r="B43" s="84">
        <v>4</v>
      </c>
      <c r="C43" s="123">
        <v>0.007252297606664836</v>
      </c>
      <c r="D43" s="84" t="s">
        <v>1384</v>
      </c>
      <c r="E43" s="84" t="b">
        <v>0</v>
      </c>
      <c r="F43" s="84" t="b">
        <v>0</v>
      </c>
      <c r="G43" s="84" t="b">
        <v>0</v>
      </c>
    </row>
    <row r="44" spans="1:7" ht="15">
      <c r="A44" s="84" t="s">
        <v>1354</v>
      </c>
      <c r="B44" s="84">
        <v>4</v>
      </c>
      <c r="C44" s="123">
        <v>0.007252297606664836</v>
      </c>
      <c r="D44" s="84" t="s">
        <v>1384</v>
      </c>
      <c r="E44" s="84" t="b">
        <v>1</v>
      </c>
      <c r="F44" s="84" t="b">
        <v>0</v>
      </c>
      <c r="G44" s="84" t="b">
        <v>0</v>
      </c>
    </row>
    <row r="45" spans="1:7" ht="15">
      <c r="A45" s="84" t="s">
        <v>1355</v>
      </c>
      <c r="B45" s="84">
        <v>4</v>
      </c>
      <c r="C45" s="123">
        <v>0.007252297606664836</v>
      </c>
      <c r="D45" s="84" t="s">
        <v>1384</v>
      </c>
      <c r="E45" s="84" t="b">
        <v>0</v>
      </c>
      <c r="F45" s="84" t="b">
        <v>0</v>
      </c>
      <c r="G45" s="84" t="b">
        <v>0</v>
      </c>
    </row>
    <row r="46" spans="1:7" ht="15">
      <c r="A46" s="84" t="s">
        <v>1356</v>
      </c>
      <c r="B46" s="84">
        <v>4</v>
      </c>
      <c r="C46" s="123">
        <v>0.007252297606664836</v>
      </c>
      <c r="D46" s="84" t="s">
        <v>1384</v>
      </c>
      <c r="E46" s="84" t="b">
        <v>0</v>
      </c>
      <c r="F46" s="84" t="b">
        <v>0</v>
      </c>
      <c r="G46" s="84" t="b">
        <v>0</v>
      </c>
    </row>
    <row r="47" spans="1:7" ht="15">
      <c r="A47" s="84" t="s">
        <v>1357</v>
      </c>
      <c r="B47" s="84">
        <v>4</v>
      </c>
      <c r="C47" s="123">
        <v>0.00807833884043872</v>
      </c>
      <c r="D47" s="84" t="s">
        <v>1384</v>
      </c>
      <c r="E47" s="84" t="b">
        <v>1</v>
      </c>
      <c r="F47" s="84" t="b">
        <v>0</v>
      </c>
      <c r="G47" s="84" t="b">
        <v>0</v>
      </c>
    </row>
    <row r="48" spans="1:7" ht="15">
      <c r="A48" s="84" t="s">
        <v>1123</v>
      </c>
      <c r="B48" s="84">
        <v>4</v>
      </c>
      <c r="C48" s="123">
        <v>0.007252297606664836</v>
      </c>
      <c r="D48" s="84" t="s">
        <v>1384</v>
      </c>
      <c r="E48" s="84" t="b">
        <v>0</v>
      </c>
      <c r="F48" s="84" t="b">
        <v>0</v>
      </c>
      <c r="G48" s="84" t="b">
        <v>0</v>
      </c>
    </row>
    <row r="49" spans="1:7" ht="15">
      <c r="A49" s="84" t="s">
        <v>1124</v>
      </c>
      <c r="B49" s="84">
        <v>4</v>
      </c>
      <c r="C49" s="123">
        <v>0.007252297606664836</v>
      </c>
      <c r="D49" s="84" t="s">
        <v>1384</v>
      </c>
      <c r="E49" s="84" t="b">
        <v>0</v>
      </c>
      <c r="F49" s="84" t="b">
        <v>0</v>
      </c>
      <c r="G49" s="84" t="b">
        <v>0</v>
      </c>
    </row>
    <row r="50" spans="1:7" ht="15">
      <c r="A50" s="84" t="s">
        <v>1125</v>
      </c>
      <c r="B50" s="84">
        <v>4</v>
      </c>
      <c r="C50" s="123">
        <v>0.007252297606664836</v>
      </c>
      <c r="D50" s="84" t="s">
        <v>1384</v>
      </c>
      <c r="E50" s="84" t="b">
        <v>0</v>
      </c>
      <c r="F50" s="84" t="b">
        <v>0</v>
      </c>
      <c r="G50" s="84" t="b">
        <v>0</v>
      </c>
    </row>
    <row r="51" spans="1:7" ht="15">
      <c r="A51" s="84" t="s">
        <v>1126</v>
      </c>
      <c r="B51" s="84">
        <v>4</v>
      </c>
      <c r="C51" s="123">
        <v>0.007252297606664836</v>
      </c>
      <c r="D51" s="84" t="s">
        <v>1384</v>
      </c>
      <c r="E51" s="84" t="b">
        <v>0</v>
      </c>
      <c r="F51" s="84" t="b">
        <v>0</v>
      </c>
      <c r="G51" s="84" t="b">
        <v>0</v>
      </c>
    </row>
    <row r="52" spans="1:7" ht="15">
      <c r="A52" s="84" t="s">
        <v>1216</v>
      </c>
      <c r="B52" s="84">
        <v>4</v>
      </c>
      <c r="C52" s="123">
        <v>0.007252297606664836</v>
      </c>
      <c r="D52" s="84" t="s">
        <v>1384</v>
      </c>
      <c r="E52" s="84" t="b">
        <v>0</v>
      </c>
      <c r="F52" s="84" t="b">
        <v>0</v>
      </c>
      <c r="G52" s="84" t="b">
        <v>0</v>
      </c>
    </row>
    <row r="53" spans="1:7" ht="15">
      <c r="A53" s="84" t="s">
        <v>1358</v>
      </c>
      <c r="B53" s="84">
        <v>3</v>
      </c>
      <c r="C53" s="123">
        <v>0.0060587541303290405</v>
      </c>
      <c r="D53" s="84" t="s">
        <v>1384</v>
      </c>
      <c r="E53" s="84" t="b">
        <v>0</v>
      </c>
      <c r="F53" s="84" t="b">
        <v>0</v>
      </c>
      <c r="G53" s="84" t="b">
        <v>0</v>
      </c>
    </row>
    <row r="54" spans="1:7" ht="15">
      <c r="A54" s="84" t="s">
        <v>268</v>
      </c>
      <c r="B54" s="84">
        <v>3</v>
      </c>
      <c r="C54" s="123">
        <v>0.0060587541303290405</v>
      </c>
      <c r="D54" s="84" t="s">
        <v>1384</v>
      </c>
      <c r="E54" s="84" t="b">
        <v>0</v>
      </c>
      <c r="F54" s="84" t="b">
        <v>0</v>
      </c>
      <c r="G54" s="84" t="b">
        <v>0</v>
      </c>
    </row>
    <row r="55" spans="1:7" ht="15">
      <c r="A55" s="84" t="s">
        <v>238</v>
      </c>
      <c r="B55" s="84">
        <v>3</v>
      </c>
      <c r="C55" s="123">
        <v>0.0060587541303290405</v>
      </c>
      <c r="D55" s="84" t="s">
        <v>1384</v>
      </c>
      <c r="E55" s="84" t="b">
        <v>0</v>
      </c>
      <c r="F55" s="84" t="b">
        <v>0</v>
      </c>
      <c r="G55" s="84" t="b">
        <v>0</v>
      </c>
    </row>
    <row r="56" spans="1:7" ht="15">
      <c r="A56" s="84" t="s">
        <v>267</v>
      </c>
      <c r="B56" s="84">
        <v>3</v>
      </c>
      <c r="C56" s="123">
        <v>0.0060587541303290405</v>
      </c>
      <c r="D56" s="84" t="s">
        <v>1384</v>
      </c>
      <c r="E56" s="84" t="b">
        <v>0</v>
      </c>
      <c r="F56" s="84" t="b">
        <v>0</v>
      </c>
      <c r="G56" s="84" t="b">
        <v>0</v>
      </c>
    </row>
    <row r="57" spans="1:7" ht="15">
      <c r="A57" s="84" t="s">
        <v>1359</v>
      </c>
      <c r="B57" s="84">
        <v>3</v>
      </c>
      <c r="C57" s="123">
        <v>0.0060587541303290405</v>
      </c>
      <c r="D57" s="84" t="s">
        <v>1384</v>
      </c>
      <c r="E57" s="84" t="b">
        <v>0</v>
      </c>
      <c r="F57" s="84" t="b">
        <v>0</v>
      </c>
      <c r="G57" s="84" t="b">
        <v>0</v>
      </c>
    </row>
    <row r="58" spans="1:7" ht="15">
      <c r="A58" s="84" t="s">
        <v>265</v>
      </c>
      <c r="B58" s="84">
        <v>3</v>
      </c>
      <c r="C58" s="123">
        <v>0.0060587541303290405</v>
      </c>
      <c r="D58" s="84" t="s">
        <v>1384</v>
      </c>
      <c r="E58" s="84" t="b">
        <v>0</v>
      </c>
      <c r="F58" s="84" t="b">
        <v>0</v>
      </c>
      <c r="G58" s="84" t="b">
        <v>0</v>
      </c>
    </row>
    <row r="59" spans="1:7" ht="15">
      <c r="A59" s="84" t="s">
        <v>248</v>
      </c>
      <c r="B59" s="84">
        <v>3</v>
      </c>
      <c r="C59" s="123">
        <v>0.0060587541303290405</v>
      </c>
      <c r="D59" s="84" t="s">
        <v>1384</v>
      </c>
      <c r="E59" s="84" t="b">
        <v>0</v>
      </c>
      <c r="F59" s="84" t="b">
        <v>0</v>
      </c>
      <c r="G59" s="84" t="b">
        <v>0</v>
      </c>
    </row>
    <row r="60" spans="1:7" ht="15">
      <c r="A60" s="84" t="s">
        <v>1360</v>
      </c>
      <c r="B60" s="84">
        <v>3</v>
      </c>
      <c r="C60" s="123">
        <v>0.0060587541303290405</v>
      </c>
      <c r="D60" s="84" t="s">
        <v>1384</v>
      </c>
      <c r="E60" s="84" t="b">
        <v>0</v>
      </c>
      <c r="F60" s="84" t="b">
        <v>0</v>
      </c>
      <c r="G60" s="84" t="b">
        <v>0</v>
      </c>
    </row>
    <row r="61" spans="1:7" ht="15">
      <c r="A61" s="84" t="s">
        <v>1361</v>
      </c>
      <c r="B61" s="84">
        <v>3</v>
      </c>
      <c r="C61" s="123">
        <v>0.0060587541303290405</v>
      </c>
      <c r="D61" s="84" t="s">
        <v>1384</v>
      </c>
      <c r="E61" s="84" t="b">
        <v>0</v>
      </c>
      <c r="F61" s="84" t="b">
        <v>0</v>
      </c>
      <c r="G61" s="84" t="b">
        <v>0</v>
      </c>
    </row>
    <row r="62" spans="1:7" ht="15">
      <c r="A62" s="84" t="s">
        <v>234</v>
      </c>
      <c r="B62" s="84">
        <v>3</v>
      </c>
      <c r="C62" s="123">
        <v>0.006931933927299361</v>
      </c>
      <c r="D62" s="84" t="s">
        <v>1384</v>
      </c>
      <c r="E62" s="84" t="b">
        <v>0</v>
      </c>
      <c r="F62" s="84" t="b">
        <v>0</v>
      </c>
      <c r="G62" s="84" t="b">
        <v>0</v>
      </c>
    </row>
    <row r="63" spans="1:7" ht="15">
      <c r="A63" s="84" t="s">
        <v>256</v>
      </c>
      <c r="B63" s="84">
        <v>3</v>
      </c>
      <c r="C63" s="123">
        <v>0.0060587541303290405</v>
      </c>
      <c r="D63" s="84" t="s">
        <v>1384</v>
      </c>
      <c r="E63" s="84" t="b">
        <v>0</v>
      </c>
      <c r="F63" s="84" t="b">
        <v>0</v>
      </c>
      <c r="G63" s="84" t="b">
        <v>0</v>
      </c>
    </row>
    <row r="64" spans="1:7" ht="15">
      <c r="A64" s="84" t="s">
        <v>217</v>
      </c>
      <c r="B64" s="84">
        <v>3</v>
      </c>
      <c r="C64" s="123">
        <v>0.0060587541303290405</v>
      </c>
      <c r="D64" s="84" t="s">
        <v>1384</v>
      </c>
      <c r="E64" s="84" t="b">
        <v>0</v>
      </c>
      <c r="F64" s="84" t="b">
        <v>0</v>
      </c>
      <c r="G64" s="84" t="b">
        <v>0</v>
      </c>
    </row>
    <row r="65" spans="1:7" ht="15">
      <c r="A65" s="84" t="s">
        <v>1362</v>
      </c>
      <c r="B65" s="84">
        <v>2</v>
      </c>
      <c r="C65" s="123">
        <v>0.004621289284866241</v>
      </c>
      <c r="D65" s="84" t="s">
        <v>1384</v>
      </c>
      <c r="E65" s="84" t="b">
        <v>0</v>
      </c>
      <c r="F65" s="84" t="b">
        <v>0</v>
      </c>
      <c r="G65" s="84" t="b">
        <v>0</v>
      </c>
    </row>
    <row r="66" spans="1:7" ht="15">
      <c r="A66" s="84" t="s">
        <v>1363</v>
      </c>
      <c r="B66" s="84">
        <v>2</v>
      </c>
      <c r="C66" s="123">
        <v>0.004621289284866241</v>
      </c>
      <c r="D66" s="84" t="s">
        <v>1384</v>
      </c>
      <c r="E66" s="84" t="b">
        <v>0</v>
      </c>
      <c r="F66" s="84" t="b">
        <v>0</v>
      </c>
      <c r="G66" s="84" t="b">
        <v>0</v>
      </c>
    </row>
    <row r="67" spans="1:7" ht="15">
      <c r="A67" s="84" t="s">
        <v>1364</v>
      </c>
      <c r="B67" s="84">
        <v>2</v>
      </c>
      <c r="C67" s="123">
        <v>0.004621289284866241</v>
      </c>
      <c r="D67" s="84" t="s">
        <v>1384</v>
      </c>
      <c r="E67" s="84" t="b">
        <v>1</v>
      </c>
      <c r="F67" s="84" t="b">
        <v>0</v>
      </c>
      <c r="G67" s="84" t="b">
        <v>0</v>
      </c>
    </row>
    <row r="68" spans="1:7" ht="15">
      <c r="A68" s="84" t="s">
        <v>263</v>
      </c>
      <c r="B68" s="84">
        <v>2</v>
      </c>
      <c r="C68" s="123">
        <v>0.004621289284866241</v>
      </c>
      <c r="D68" s="84" t="s">
        <v>1384</v>
      </c>
      <c r="E68" s="84" t="b">
        <v>0</v>
      </c>
      <c r="F68" s="84" t="b">
        <v>0</v>
      </c>
      <c r="G68" s="84" t="b">
        <v>0</v>
      </c>
    </row>
    <row r="69" spans="1:7" ht="15">
      <c r="A69" s="84" t="s">
        <v>262</v>
      </c>
      <c r="B69" s="84">
        <v>2</v>
      </c>
      <c r="C69" s="123">
        <v>0.004621289284866241</v>
      </c>
      <c r="D69" s="84" t="s">
        <v>1384</v>
      </c>
      <c r="E69" s="84" t="b">
        <v>0</v>
      </c>
      <c r="F69" s="84" t="b">
        <v>0</v>
      </c>
      <c r="G69" s="84" t="b">
        <v>0</v>
      </c>
    </row>
    <row r="70" spans="1:7" ht="15">
      <c r="A70" s="84" t="s">
        <v>1365</v>
      </c>
      <c r="B70" s="84">
        <v>2</v>
      </c>
      <c r="C70" s="123">
        <v>0.0056164297664000615</v>
      </c>
      <c r="D70" s="84" t="s">
        <v>1384</v>
      </c>
      <c r="E70" s="84" t="b">
        <v>0</v>
      </c>
      <c r="F70" s="84" t="b">
        <v>0</v>
      </c>
      <c r="G70" s="84" t="b">
        <v>0</v>
      </c>
    </row>
    <row r="71" spans="1:7" ht="15">
      <c r="A71" s="84" t="s">
        <v>246</v>
      </c>
      <c r="B71" s="84">
        <v>2</v>
      </c>
      <c r="C71" s="123">
        <v>0.004621289284866241</v>
      </c>
      <c r="D71" s="84" t="s">
        <v>1384</v>
      </c>
      <c r="E71" s="84" t="b">
        <v>0</v>
      </c>
      <c r="F71" s="84" t="b">
        <v>0</v>
      </c>
      <c r="G71" s="84" t="b">
        <v>0</v>
      </c>
    </row>
    <row r="72" spans="1:7" ht="15">
      <c r="A72" s="84" t="s">
        <v>1366</v>
      </c>
      <c r="B72" s="84">
        <v>2</v>
      </c>
      <c r="C72" s="123">
        <v>0.004621289284866241</v>
      </c>
      <c r="D72" s="84" t="s">
        <v>1384</v>
      </c>
      <c r="E72" s="84" t="b">
        <v>0</v>
      </c>
      <c r="F72" s="84" t="b">
        <v>0</v>
      </c>
      <c r="G72" s="84" t="b">
        <v>0</v>
      </c>
    </row>
    <row r="73" spans="1:7" ht="15">
      <c r="A73" s="84" t="s">
        <v>1367</v>
      </c>
      <c r="B73" s="84">
        <v>2</v>
      </c>
      <c r="C73" s="123">
        <v>0.004621289284866241</v>
      </c>
      <c r="D73" s="84" t="s">
        <v>1384</v>
      </c>
      <c r="E73" s="84" t="b">
        <v>0</v>
      </c>
      <c r="F73" s="84" t="b">
        <v>0</v>
      </c>
      <c r="G73" s="84" t="b">
        <v>0</v>
      </c>
    </row>
    <row r="74" spans="1:7" ht="15">
      <c r="A74" s="84" t="s">
        <v>1368</v>
      </c>
      <c r="B74" s="84">
        <v>2</v>
      </c>
      <c r="C74" s="123">
        <v>0.004621289284866241</v>
      </c>
      <c r="D74" s="84" t="s">
        <v>1384</v>
      </c>
      <c r="E74" s="84" t="b">
        <v>0</v>
      </c>
      <c r="F74" s="84" t="b">
        <v>0</v>
      </c>
      <c r="G74" s="84" t="b">
        <v>0</v>
      </c>
    </row>
    <row r="75" spans="1:7" ht="15">
      <c r="A75" s="84" t="s">
        <v>1369</v>
      </c>
      <c r="B75" s="84">
        <v>2</v>
      </c>
      <c r="C75" s="123">
        <v>0.004621289284866241</v>
      </c>
      <c r="D75" s="84" t="s">
        <v>1384</v>
      </c>
      <c r="E75" s="84" t="b">
        <v>0</v>
      </c>
      <c r="F75" s="84" t="b">
        <v>0</v>
      </c>
      <c r="G75" s="84" t="b">
        <v>0</v>
      </c>
    </row>
    <row r="76" spans="1:7" ht="15">
      <c r="A76" s="84" t="s">
        <v>1370</v>
      </c>
      <c r="B76" s="84">
        <v>2</v>
      </c>
      <c r="C76" s="123">
        <v>0.004621289284866241</v>
      </c>
      <c r="D76" s="84" t="s">
        <v>1384</v>
      </c>
      <c r="E76" s="84" t="b">
        <v>0</v>
      </c>
      <c r="F76" s="84" t="b">
        <v>0</v>
      </c>
      <c r="G76" s="84" t="b">
        <v>0</v>
      </c>
    </row>
    <row r="77" spans="1:7" ht="15">
      <c r="A77" s="84" t="s">
        <v>1371</v>
      </c>
      <c r="B77" s="84">
        <v>2</v>
      </c>
      <c r="C77" s="123">
        <v>0.004621289284866241</v>
      </c>
      <c r="D77" s="84" t="s">
        <v>1384</v>
      </c>
      <c r="E77" s="84" t="b">
        <v>0</v>
      </c>
      <c r="F77" s="84" t="b">
        <v>0</v>
      </c>
      <c r="G77" s="84" t="b">
        <v>0</v>
      </c>
    </row>
    <row r="78" spans="1:7" ht="15">
      <c r="A78" s="84" t="s">
        <v>1372</v>
      </c>
      <c r="B78" s="84">
        <v>2</v>
      </c>
      <c r="C78" s="123">
        <v>0.004621289284866241</v>
      </c>
      <c r="D78" s="84" t="s">
        <v>1384</v>
      </c>
      <c r="E78" s="84" t="b">
        <v>0</v>
      </c>
      <c r="F78" s="84" t="b">
        <v>0</v>
      </c>
      <c r="G78" s="84" t="b">
        <v>0</v>
      </c>
    </row>
    <row r="79" spans="1:7" ht="15">
      <c r="A79" s="84" t="s">
        <v>1373</v>
      </c>
      <c r="B79" s="84">
        <v>2</v>
      </c>
      <c r="C79" s="123">
        <v>0.004621289284866241</v>
      </c>
      <c r="D79" s="84" t="s">
        <v>1384</v>
      </c>
      <c r="E79" s="84" t="b">
        <v>0</v>
      </c>
      <c r="F79" s="84" t="b">
        <v>1</v>
      </c>
      <c r="G79" s="84" t="b">
        <v>0</v>
      </c>
    </row>
    <row r="80" spans="1:7" ht="15">
      <c r="A80" s="84" t="s">
        <v>1374</v>
      </c>
      <c r="B80" s="84">
        <v>2</v>
      </c>
      <c r="C80" s="123">
        <v>0.004621289284866241</v>
      </c>
      <c r="D80" s="84" t="s">
        <v>1384</v>
      </c>
      <c r="E80" s="84" t="b">
        <v>0</v>
      </c>
      <c r="F80" s="84" t="b">
        <v>0</v>
      </c>
      <c r="G80" s="84" t="b">
        <v>0</v>
      </c>
    </row>
    <row r="81" spans="1:7" ht="15">
      <c r="A81" s="84" t="s">
        <v>1375</v>
      </c>
      <c r="B81" s="84">
        <v>2</v>
      </c>
      <c r="C81" s="123">
        <v>0.004621289284866241</v>
      </c>
      <c r="D81" s="84" t="s">
        <v>1384</v>
      </c>
      <c r="E81" s="84" t="b">
        <v>0</v>
      </c>
      <c r="F81" s="84" t="b">
        <v>0</v>
      </c>
      <c r="G81" s="84" t="b">
        <v>0</v>
      </c>
    </row>
    <row r="82" spans="1:7" ht="15">
      <c r="A82" s="84" t="s">
        <v>1376</v>
      </c>
      <c r="B82" s="84">
        <v>2</v>
      </c>
      <c r="C82" s="123">
        <v>0.004621289284866241</v>
      </c>
      <c r="D82" s="84" t="s">
        <v>1384</v>
      </c>
      <c r="E82" s="84" t="b">
        <v>0</v>
      </c>
      <c r="F82" s="84" t="b">
        <v>0</v>
      </c>
      <c r="G82" s="84" t="b">
        <v>0</v>
      </c>
    </row>
    <row r="83" spans="1:7" ht="15">
      <c r="A83" s="84" t="s">
        <v>233</v>
      </c>
      <c r="B83" s="84">
        <v>2</v>
      </c>
      <c r="C83" s="123">
        <v>0.004621289284866241</v>
      </c>
      <c r="D83" s="84" t="s">
        <v>1384</v>
      </c>
      <c r="E83" s="84" t="b">
        <v>0</v>
      </c>
      <c r="F83" s="84" t="b">
        <v>0</v>
      </c>
      <c r="G83" s="84" t="b">
        <v>0</v>
      </c>
    </row>
    <row r="84" spans="1:7" ht="15">
      <c r="A84" s="84" t="s">
        <v>1377</v>
      </c>
      <c r="B84" s="84">
        <v>2</v>
      </c>
      <c r="C84" s="123">
        <v>0.004621289284866241</v>
      </c>
      <c r="D84" s="84" t="s">
        <v>1384</v>
      </c>
      <c r="E84" s="84" t="b">
        <v>0</v>
      </c>
      <c r="F84" s="84" t="b">
        <v>0</v>
      </c>
      <c r="G84" s="84" t="b">
        <v>0</v>
      </c>
    </row>
    <row r="85" spans="1:7" ht="15">
      <c r="A85" s="84" t="s">
        <v>1378</v>
      </c>
      <c r="B85" s="84">
        <v>2</v>
      </c>
      <c r="C85" s="123">
        <v>0.004621289284866241</v>
      </c>
      <c r="D85" s="84" t="s">
        <v>1384</v>
      </c>
      <c r="E85" s="84" t="b">
        <v>0</v>
      </c>
      <c r="F85" s="84" t="b">
        <v>0</v>
      </c>
      <c r="G85" s="84" t="b">
        <v>0</v>
      </c>
    </row>
    <row r="86" spans="1:7" ht="15">
      <c r="A86" s="84" t="s">
        <v>231</v>
      </c>
      <c r="B86" s="84">
        <v>2</v>
      </c>
      <c r="C86" s="123">
        <v>0.004621289284866241</v>
      </c>
      <c r="D86" s="84" t="s">
        <v>1384</v>
      </c>
      <c r="E86" s="84" t="b">
        <v>0</v>
      </c>
      <c r="F86" s="84" t="b">
        <v>0</v>
      </c>
      <c r="G86" s="84" t="b">
        <v>0</v>
      </c>
    </row>
    <row r="87" spans="1:7" ht="15">
      <c r="A87" s="84" t="s">
        <v>1379</v>
      </c>
      <c r="B87" s="84">
        <v>2</v>
      </c>
      <c r="C87" s="123">
        <v>0.0056164297664000615</v>
      </c>
      <c r="D87" s="84" t="s">
        <v>1384</v>
      </c>
      <c r="E87" s="84" t="b">
        <v>0</v>
      </c>
      <c r="F87" s="84" t="b">
        <v>0</v>
      </c>
      <c r="G87" s="84" t="b">
        <v>0</v>
      </c>
    </row>
    <row r="88" spans="1:7" ht="15">
      <c r="A88" s="84" t="s">
        <v>1380</v>
      </c>
      <c r="B88" s="84">
        <v>2</v>
      </c>
      <c r="C88" s="123">
        <v>0.0056164297664000615</v>
      </c>
      <c r="D88" s="84" t="s">
        <v>1384</v>
      </c>
      <c r="E88" s="84" t="b">
        <v>1</v>
      </c>
      <c r="F88" s="84" t="b">
        <v>0</v>
      </c>
      <c r="G88" s="84" t="b">
        <v>0</v>
      </c>
    </row>
    <row r="89" spans="1:7" ht="15">
      <c r="A89" s="84" t="s">
        <v>261</v>
      </c>
      <c r="B89" s="84">
        <v>2</v>
      </c>
      <c r="C89" s="123">
        <v>0.004621289284866241</v>
      </c>
      <c r="D89" s="84" t="s">
        <v>1384</v>
      </c>
      <c r="E89" s="84" t="b">
        <v>0</v>
      </c>
      <c r="F89" s="84" t="b">
        <v>0</v>
      </c>
      <c r="G89" s="84" t="b">
        <v>0</v>
      </c>
    </row>
    <row r="90" spans="1:7" ht="15">
      <c r="A90" s="84" t="s">
        <v>1139</v>
      </c>
      <c r="B90" s="84">
        <v>2</v>
      </c>
      <c r="C90" s="123">
        <v>0.0056164297664000615</v>
      </c>
      <c r="D90" s="84" t="s">
        <v>1384</v>
      </c>
      <c r="E90" s="84" t="b">
        <v>0</v>
      </c>
      <c r="F90" s="84" t="b">
        <v>0</v>
      </c>
      <c r="G90" s="84" t="b">
        <v>0</v>
      </c>
    </row>
    <row r="91" spans="1:7" ht="15">
      <c r="A91" s="84" t="s">
        <v>215</v>
      </c>
      <c r="B91" s="84">
        <v>2</v>
      </c>
      <c r="C91" s="123">
        <v>0.004621289284866241</v>
      </c>
      <c r="D91" s="84" t="s">
        <v>1384</v>
      </c>
      <c r="E91" s="84" t="b">
        <v>0</v>
      </c>
      <c r="F91" s="84" t="b">
        <v>0</v>
      </c>
      <c r="G91" s="84" t="b">
        <v>0</v>
      </c>
    </row>
    <row r="92" spans="1:7" ht="15">
      <c r="A92" s="84" t="s">
        <v>1381</v>
      </c>
      <c r="B92" s="84">
        <v>2</v>
      </c>
      <c r="C92" s="123">
        <v>0.004621289284866241</v>
      </c>
      <c r="D92" s="84" t="s">
        <v>1384</v>
      </c>
      <c r="E92" s="84" t="b">
        <v>0</v>
      </c>
      <c r="F92" s="84" t="b">
        <v>0</v>
      </c>
      <c r="G92" s="84" t="b">
        <v>0</v>
      </c>
    </row>
    <row r="93" spans="1:7" ht="15">
      <c r="A93" s="84" t="s">
        <v>239</v>
      </c>
      <c r="B93" s="84">
        <v>10</v>
      </c>
      <c r="C93" s="123">
        <v>0.008495816027804536</v>
      </c>
      <c r="D93" s="84" t="s">
        <v>1018</v>
      </c>
      <c r="E93" s="84" t="b">
        <v>0</v>
      </c>
      <c r="F93" s="84" t="b">
        <v>0</v>
      </c>
      <c r="G93" s="84" t="b">
        <v>0</v>
      </c>
    </row>
    <row r="94" spans="1:7" ht="15">
      <c r="A94" s="84" t="s">
        <v>214</v>
      </c>
      <c r="B94" s="84">
        <v>10</v>
      </c>
      <c r="C94" s="123">
        <v>0.02139399914503456</v>
      </c>
      <c r="D94" s="84" t="s">
        <v>1018</v>
      </c>
      <c r="E94" s="84" t="b">
        <v>0</v>
      </c>
      <c r="F94" s="84" t="b">
        <v>0</v>
      </c>
      <c r="G94" s="84" t="b">
        <v>0</v>
      </c>
    </row>
    <row r="95" spans="1:7" ht="15">
      <c r="A95" s="84" t="s">
        <v>1116</v>
      </c>
      <c r="B95" s="84">
        <v>8</v>
      </c>
      <c r="C95" s="123">
        <v>0.011304095287734624</v>
      </c>
      <c r="D95" s="84" t="s">
        <v>1018</v>
      </c>
      <c r="E95" s="84" t="b">
        <v>0</v>
      </c>
      <c r="F95" s="84" t="b">
        <v>0</v>
      </c>
      <c r="G95" s="84" t="b">
        <v>0</v>
      </c>
    </row>
    <row r="96" spans="1:7" ht="15">
      <c r="A96" s="84" t="s">
        <v>245</v>
      </c>
      <c r="B96" s="84">
        <v>7</v>
      </c>
      <c r="C96" s="123">
        <v>0.012251220753766678</v>
      </c>
      <c r="D96" s="84" t="s">
        <v>1018</v>
      </c>
      <c r="E96" s="84" t="b">
        <v>0</v>
      </c>
      <c r="F96" s="84" t="b">
        <v>0</v>
      </c>
      <c r="G96" s="84" t="b">
        <v>0</v>
      </c>
    </row>
    <row r="97" spans="1:7" ht="15">
      <c r="A97" s="84" t="s">
        <v>236</v>
      </c>
      <c r="B97" s="84">
        <v>7</v>
      </c>
      <c r="C97" s="123">
        <v>0.012251220753766678</v>
      </c>
      <c r="D97" s="84" t="s">
        <v>1018</v>
      </c>
      <c r="E97" s="84" t="b">
        <v>0</v>
      </c>
      <c r="F97" s="84" t="b">
        <v>0</v>
      </c>
      <c r="G97" s="84" t="b">
        <v>0</v>
      </c>
    </row>
    <row r="98" spans="1:7" ht="15">
      <c r="A98" s="84" t="s">
        <v>221</v>
      </c>
      <c r="B98" s="84">
        <v>6</v>
      </c>
      <c r="C98" s="123">
        <v>0.012836399487020736</v>
      </c>
      <c r="D98" s="84" t="s">
        <v>1018</v>
      </c>
      <c r="E98" s="84" t="b">
        <v>0</v>
      </c>
      <c r="F98" s="84" t="b">
        <v>0</v>
      </c>
      <c r="G98" s="84" t="b">
        <v>0</v>
      </c>
    </row>
    <row r="99" spans="1:7" ht="15">
      <c r="A99" s="84" t="s">
        <v>226</v>
      </c>
      <c r="B99" s="84">
        <v>6</v>
      </c>
      <c r="C99" s="123">
        <v>0.012836399487020736</v>
      </c>
      <c r="D99" s="84" t="s">
        <v>1018</v>
      </c>
      <c r="E99" s="84" t="b">
        <v>0</v>
      </c>
      <c r="F99" s="84" t="b">
        <v>0</v>
      </c>
      <c r="G99" s="84" t="b">
        <v>0</v>
      </c>
    </row>
    <row r="100" spans="1:7" ht="15">
      <c r="A100" s="84" t="s">
        <v>1118</v>
      </c>
      <c r="B100" s="84">
        <v>5</v>
      </c>
      <c r="C100" s="123">
        <v>0.012998779980878465</v>
      </c>
      <c r="D100" s="84" t="s">
        <v>1018</v>
      </c>
      <c r="E100" s="84" t="b">
        <v>0</v>
      </c>
      <c r="F100" s="84" t="b">
        <v>0</v>
      </c>
      <c r="G100" s="84" t="b">
        <v>0</v>
      </c>
    </row>
    <row r="101" spans="1:7" ht="15">
      <c r="A101" s="84" t="s">
        <v>1119</v>
      </c>
      <c r="B101" s="84">
        <v>5</v>
      </c>
      <c r="C101" s="123">
        <v>0.012998779980878465</v>
      </c>
      <c r="D101" s="84" t="s">
        <v>1018</v>
      </c>
      <c r="E101" s="84" t="b">
        <v>0</v>
      </c>
      <c r="F101" s="84" t="b">
        <v>0</v>
      </c>
      <c r="G101" s="84" t="b">
        <v>0</v>
      </c>
    </row>
    <row r="102" spans="1:7" ht="15">
      <c r="A102" s="84" t="s">
        <v>1120</v>
      </c>
      <c r="B102" s="84">
        <v>5</v>
      </c>
      <c r="C102" s="123">
        <v>0.012998779980878465</v>
      </c>
      <c r="D102" s="84" t="s">
        <v>1018</v>
      </c>
      <c r="E102" s="84" t="b">
        <v>0</v>
      </c>
      <c r="F102" s="84" t="b">
        <v>0</v>
      </c>
      <c r="G102" s="84" t="b">
        <v>0</v>
      </c>
    </row>
    <row r="103" spans="1:7" ht="15">
      <c r="A103" s="84" t="s">
        <v>1345</v>
      </c>
      <c r="B103" s="84">
        <v>5</v>
      </c>
      <c r="C103" s="123">
        <v>0.012998779980878465</v>
      </c>
      <c r="D103" s="84" t="s">
        <v>1018</v>
      </c>
      <c r="E103" s="84" t="b">
        <v>0</v>
      </c>
      <c r="F103" s="84" t="b">
        <v>0</v>
      </c>
      <c r="G103" s="84" t="b">
        <v>0</v>
      </c>
    </row>
    <row r="104" spans="1:7" ht="15">
      <c r="A104" s="84" t="s">
        <v>1346</v>
      </c>
      <c r="B104" s="84">
        <v>5</v>
      </c>
      <c r="C104" s="123">
        <v>0.012998779980878465</v>
      </c>
      <c r="D104" s="84" t="s">
        <v>1018</v>
      </c>
      <c r="E104" s="84" t="b">
        <v>0</v>
      </c>
      <c r="F104" s="84" t="b">
        <v>0</v>
      </c>
      <c r="G104" s="84" t="b">
        <v>0</v>
      </c>
    </row>
    <row r="105" spans="1:7" ht="15">
      <c r="A105" s="84" t="s">
        <v>1347</v>
      </c>
      <c r="B105" s="84">
        <v>5</v>
      </c>
      <c r="C105" s="123">
        <v>0.012998779980878465</v>
      </c>
      <c r="D105" s="84" t="s">
        <v>1018</v>
      </c>
      <c r="E105" s="84" t="b">
        <v>0</v>
      </c>
      <c r="F105" s="84" t="b">
        <v>0</v>
      </c>
      <c r="G105" s="84" t="b">
        <v>0</v>
      </c>
    </row>
    <row r="106" spans="1:7" ht="15">
      <c r="A106" s="84" t="s">
        <v>1348</v>
      </c>
      <c r="B106" s="84">
        <v>5</v>
      </c>
      <c r="C106" s="123">
        <v>0.012998779980878465</v>
      </c>
      <c r="D106" s="84" t="s">
        <v>1018</v>
      </c>
      <c r="E106" s="84" t="b">
        <v>0</v>
      </c>
      <c r="F106" s="84" t="b">
        <v>0</v>
      </c>
      <c r="G106" s="84" t="b">
        <v>0</v>
      </c>
    </row>
    <row r="107" spans="1:7" ht="15">
      <c r="A107" s="84" t="s">
        <v>1349</v>
      </c>
      <c r="B107" s="84">
        <v>5</v>
      </c>
      <c r="C107" s="123">
        <v>0.012998779980878465</v>
      </c>
      <c r="D107" s="84" t="s">
        <v>1018</v>
      </c>
      <c r="E107" s="84" t="b">
        <v>0</v>
      </c>
      <c r="F107" s="84" t="b">
        <v>0</v>
      </c>
      <c r="G107" s="84" t="b">
        <v>0</v>
      </c>
    </row>
    <row r="108" spans="1:7" ht="15">
      <c r="A108" s="84" t="s">
        <v>1350</v>
      </c>
      <c r="B108" s="84">
        <v>5</v>
      </c>
      <c r="C108" s="123">
        <v>0.012998779980878465</v>
      </c>
      <c r="D108" s="84" t="s">
        <v>1018</v>
      </c>
      <c r="E108" s="84" t="b">
        <v>0</v>
      </c>
      <c r="F108" s="84" t="b">
        <v>0</v>
      </c>
      <c r="G108" s="84" t="b">
        <v>0</v>
      </c>
    </row>
    <row r="109" spans="1:7" ht="15">
      <c r="A109" s="84" t="s">
        <v>1353</v>
      </c>
      <c r="B109" s="84">
        <v>4</v>
      </c>
      <c r="C109" s="123">
        <v>0.012652745217448271</v>
      </c>
      <c r="D109" s="84" t="s">
        <v>1018</v>
      </c>
      <c r="E109" s="84" t="b">
        <v>0</v>
      </c>
      <c r="F109" s="84" t="b">
        <v>0</v>
      </c>
      <c r="G109" s="84" t="b">
        <v>0</v>
      </c>
    </row>
    <row r="110" spans="1:7" ht="15">
      <c r="A110" s="84" t="s">
        <v>219</v>
      </c>
      <c r="B110" s="84">
        <v>4</v>
      </c>
      <c r="C110" s="123">
        <v>0.012652745217448271</v>
      </c>
      <c r="D110" s="84" t="s">
        <v>1018</v>
      </c>
      <c r="E110" s="84" t="b">
        <v>0</v>
      </c>
      <c r="F110" s="84" t="b">
        <v>0</v>
      </c>
      <c r="G110" s="84" t="b">
        <v>0</v>
      </c>
    </row>
    <row r="111" spans="1:7" ht="15">
      <c r="A111" s="84" t="s">
        <v>1216</v>
      </c>
      <c r="B111" s="84">
        <v>4</v>
      </c>
      <c r="C111" s="123">
        <v>0.012652745217448271</v>
      </c>
      <c r="D111" s="84" t="s">
        <v>1018</v>
      </c>
      <c r="E111" s="84" t="b">
        <v>0</v>
      </c>
      <c r="F111" s="84" t="b">
        <v>0</v>
      </c>
      <c r="G111" s="84" t="b">
        <v>0</v>
      </c>
    </row>
    <row r="112" spans="1:7" ht="15">
      <c r="A112" s="84" t="s">
        <v>1351</v>
      </c>
      <c r="B112" s="84">
        <v>3</v>
      </c>
      <c r="C112" s="123">
        <v>0.011668722923696086</v>
      </c>
      <c r="D112" s="84" t="s">
        <v>1018</v>
      </c>
      <c r="E112" s="84" t="b">
        <v>0</v>
      </c>
      <c r="F112" s="84" t="b">
        <v>0</v>
      </c>
      <c r="G112" s="84" t="b">
        <v>0</v>
      </c>
    </row>
    <row r="113" spans="1:7" ht="15">
      <c r="A113" s="84" t="s">
        <v>1358</v>
      </c>
      <c r="B113" s="84">
        <v>3</v>
      </c>
      <c r="C113" s="123">
        <v>0.011668722923696086</v>
      </c>
      <c r="D113" s="84" t="s">
        <v>1018</v>
      </c>
      <c r="E113" s="84" t="b">
        <v>0</v>
      </c>
      <c r="F113" s="84" t="b">
        <v>0</v>
      </c>
      <c r="G113" s="84" t="b">
        <v>0</v>
      </c>
    </row>
    <row r="114" spans="1:7" ht="15">
      <c r="A114" s="84" t="s">
        <v>261</v>
      </c>
      <c r="B114" s="84">
        <v>2</v>
      </c>
      <c r="C114" s="123">
        <v>0.009826721395514614</v>
      </c>
      <c r="D114" s="84" t="s">
        <v>1018</v>
      </c>
      <c r="E114" s="84" t="b">
        <v>0</v>
      </c>
      <c r="F114" s="84" t="b">
        <v>0</v>
      </c>
      <c r="G114" s="84" t="b">
        <v>0</v>
      </c>
    </row>
    <row r="115" spans="1:7" ht="15">
      <c r="A115" s="84" t="s">
        <v>249</v>
      </c>
      <c r="B115" s="84">
        <v>2</v>
      </c>
      <c r="C115" s="123">
        <v>0.009826721395514614</v>
      </c>
      <c r="D115" s="84" t="s">
        <v>1018</v>
      </c>
      <c r="E115" s="84" t="b">
        <v>0</v>
      </c>
      <c r="F115" s="84" t="b">
        <v>0</v>
      </c>
      <c r="G115" s="84" t="b">
        <v>0</v>
      </c>
    </row>
    <row r="116" spans="1:7" ht="15">
      <c r="A116" s="84" t="s">
        <v>1380</v>
      </c>
      <c r="B116" s="84">
        <v>2</v>
      </c>
      <c r="C116" s="123">
        <v>0.013327070182305093</v>
      </c>
      <c r="D116" s="84" t="s">
        <v>1018</v>
      </c>
      <c r="E116" s="84" t="b">
        <v>1</v>
      </c>
      <c r="F116" s="84" t="b">
        <v>0</v>
      </c>
      <c r="G116" s="84" t="b">
        <v>0</v>
      </c>
    </row>
    <row r="117" spans="1:7" ht="15">
      <c r="A117" s="84" t="s">
        <v>237</v>
      </c>
      <c r="B117" s="84">
        <v>2</v>
      </c>
      <c r="C117" s="123">
        <v>0.009826721395514614</v>
      </c>
      <c r="D117" s="84" t="s">
        <v>1018</v>
      </c>
      <c r="E117" s="84" t="b">
        <v>0</v>
      </c>
      <c r="F117" s="84" t="b">
        <v>0</v>
      </c>
      <c r="G117" s="84" t="b">
        <v>0</v>
      </c>
    </row>
    <row r="118" spans="1:7" ht="15">
      <c r="A118" s="84" t="s">
        <v>1115</v>
      </c>
      <c r="B118" s="84">
        <v>2</v>
      </c>
      <c r="C118" s="123">
        <v>0.009826721395514614</v>
      </c>
      <c r="D118" s="84" t="s">
        <v>1018</v>
      </c>
      <c r="E118" s="84" t="b">
        <v>0</v>
      </c>
      <c r="F118" s="84" t="b">
        <v>0</v>
      </c>
      <c r="G118" s="84" t="b">
        <v>0</v>
      </c>
    </row>
    <row r="119" spans="1:7" ht="15">
      <c r="A119" s="84" t="s">
        <v>1115</v>
      </c>
      <c r="B119" s="84">
        <v>13</v>
      </c>
      <c r="C119" s="123">
        <v>0</v>
      </c>
      <c r="D119" s="84" t="s">
        <v>1019</v>
      </c>
      <c r="E119" s="84" t="b">
        <v>0</v>
      </c>
      <c r="F119" s="84" t="b">
        <v>0</v>
      </c>
      <c r="G119" s="84" t="b">
        <v>0</v>
      </c>
    </row>
    <row r="120" spans="1:7" ht="15">
      <c r="A120" s="84" t="s">
        <v>232</v>
      </c>
      <c r="B120" s="84">
        <v>7</v>
      </c>
      <c r="C120" s="123">
        <v>0.015814430134857643</v>
      </c>
      <c r="D120" s="84" t="s">
        <v>1019</v>
      </c>
      <c r="E120" s="84" t="b">
        <v>0</v>
      </c>
      <c r="F120" s="84" t="b">
        <v>0</v>
      </c>
      <c r="G120" s="84" t="b">
        <v>0</v>
      </c>
    </row>
    <row r="121" spans="1:7" ht="15">
      <c r="A121" s="84" t="s">
        <v>1116</v>
      </c>
      <c r="B121" s="84">
        <v>6</v>
      </c>
      <c r="C121" s="123">
        <v>0.016930694214614777</v>
      </c>
      <c r="D121" s="84" t="s">
        <v>1019</v>
      </c>
      <c r="E121" s="84" t="b">
        <v>0</v>
      </c>
      <c r="F121" s="84" t="b">
        <v>0</v>
      </c>
      <c r="G121" s="84" t="b">
        <v>0</v>
      </c>
    </row>
    <row r="122" spans="1:7" ht="15">
      <c r="A122" s="84" t="s">
        <v>1122</v>
      </c>
      <c r="B122" s="84">
        <v>6</v>
      </c>
      <c r="C122" s="123">
        <v>0.020923025948108468</v>
      </c>
      <c r="D122" s="84" t="s">
        <v>1019</v>
      </c>
      <c r="E122" s="84" t="b">
        <v>0</v>
      </c>
      <c r="F122" s="84" t="b">
        <v>0</v>
      </c>
      <c r="G122" s="84" t="b">
        <v>0</v>
      </c>
    </row>
    <row r="123" spans="1:7" ht="15">
      <c r="A123" s="84" t="s">
        <v>1123</v>
      </c>
      <c r="B123" s="84">
        <v>4</v>
      </c>
      <c r="C123" s="123">
        <v>0.017206163394247877</v>
      </c>
      <c r="D123" s="84" t="s">
        <v>1019</v>
      </c>
      <c r="E123" s="84" t="b">
        <v>0</v>
      </c>
      <c r="F123" s="84" t="b">
        <v>0</v>
      </c>
      <c r="G123" s="84" t="b">
        <v>0</v>
      </c>
    </row>
    <row r="124" spans="1:7" ht="15">
      <c r="A124" s="84" t="s">
        <v>1124</v>
      </c>
      <c r="B124" s="84">
        <v>4</v>
      </c>
      <c r="C124" s="123">
        <v>0.017206163394247877</v>
      </c>
      <c r="D124" s="84" t="s">
        <v>1019</v>
      </c>
      <c r="E124" s="84" t="b">
        <v>0</v>
      </c>
      <c r="F124" s="84" t="b">
        <v>0</v>
      </c>
      <c r="G124" s="84" t="b">
        <v>0</v>
      </c>
    </row>
    <row r="125" spans="1:7" ht="15">
      <c r="A125" s="84" t="s">
        <v>1125</v>
      </c>
      <c r="B125" s="84">
        <v>4</v>
      </c>
      <c r="C125" s="123">
        <v>0.017206163394247877</v>
      </c>
      <c r="D125" s="84" t="s">
        <v>1019</v>
      </c>
      <c r="E125" s="84" t="b">
        <v>0</v>
      </c>
      <c r="F125" s="84" t="b">
        <v>0</v>
      </c>
      <c r="G125" s="84" t="b">
        <v>0</v>
      </c>
    </row>
    <row r="126" spans="1:7" ht="15">
      <c r="A126" s="84" t="s">
        <v>1126</v>
      </c>
      <c r="B126" s="84">
        <v>4</v>
      </c>
      <c r="C126" s="123">
        <v>0.017206163394247877</v>
      </c>
      <c r="D126" s="84" t="s">
        <v>1019</v>
      </c>
      <c r="E126" s="84" t="b">
        <v>0</v>
      </c>
      <c r="F126" s="84" t="b">
        <v>0</v>
      </c>
      <c r="G126" s="84" t="b">
        <v>0</v>
      </c>
    </row>
    <row r="127" spans="1:7" ht="15">
      <c r="A127" s="84" t="s">
        <v>237</v>
      </c>
      <c r="B127" s="84">
        <v>4</v>
      </c>
      <c r="C127" s="123">
        <v>0.021405784792846196</v>
      </c>
      <c r="D127" s="84" t="s">
        <v>1019</v>
      </c>
      <c r="E127" s="84" t="b">
        <v>0</v>
      </c>
      <c r="F127" s="84" t="b">
        <v>0</v>
      </c>
      <c r="G127" s="84" t="b">
        <v>0</v>
      </c>
    </row>
    <row r="128" spans="1:7" ht="15">
      <c r="A128" s="84" t="s">
        <v>236</v>
      </c>
      <c r="B128" s="84">
        <v>4</v>
      </c>
      <c r="C128" s="123">
        <v>0.02732481871068422</v>
      </c>
      <c r="D128" s="84" t="s">
        <v>1019</v>
      </c>
      <c r="E128" s="84" t="b">
        <v>0</v>
      </c>
      <c r="F128" s="84" t="b">
        <v>0</v>
      </c>
      <c r="G128" s="84" t="b">
        <v>0</v>
      </c>
    </row>
    <row r="129" spans="1:7" ht="15">
      <c r="A129" s="84" t="s">
        <v>265</v>
      </c>
      <c r="B129" s="84">
        <v>2</v>
      </c>
      <c r="C129" s="123">
        <v>0.01366240935534211</v>
      </c>
      <c r="D129" s="84" t="s">
        <v>1019</v>
      </c>
      <c r="E129" s="84" t="b">
        <v>0</v>
      </c>
      <c r="F129" s="84" t="b">
        <v>0</v>
      </c>
      <c r="G129" s="84" t="b">
        <v>0</v>
      </c>
    </row>
    <row r="130" spans="1:7" ht="15">
      <c r="A130" s="84" t="s">
        <v>263</v>
      </c>
      <c r="B130" s="84">
        <v>2</v>
      </c>
      <c r="C130" s="123">
        <v>0.01366240935534211</v>
      </c>
      <c r="D130" s="84" t="s">
        <v>1019</v>
      </c>
      <c r="E130" s="84" t="b">
        <v>0</v>
      </c>
      <c r="F130" s="84" t="b">
        <v>0</v>
      </c>
      <c r="G130" s="84" t="b">
        <v>0</v>
      </c>
    </row>
    <row r="131" spans="1:7" ht="15">
      <c r="A131" s="84" t="s">
        <v>262</v>
      </c>
      <c r="B131" s="84">
        <v>2</v>
      </c>
      <c r="C131" s="123">
        <v>0.01366240935534211</v>
      </c>
      <c r="D131" s="84" t="s">
        <v>1019</v>
      </c>
      <c r="E131" s="84" t="b">
        <v>0</v>
      </c>
      <c r="F131" s="84" t="b">
        <v>0</v>
      </c>
      <c r="G131" s="84" t="b">
        <v>0</v>
      </c>
    </row>
    <row r="132" spans="1:7" ht="15">
      <c r="A132" s="84" t="s">
        <v>1136</v>
      </c>
      <c r="B132" s="84">
        <v>2</v>
      </c>
      <c r="C132" s="123">
        <v>0.01366240935534211</v>
      </c>
      <c r="D132" s="84" t="s">
        <v>1019</v>
      </c>
      <c r="E132" s="84" t="b">
        <v>0</v>
      </c>
      <c r="F132" s="84" t="b">
        <v>0</v>
      </c>
      <c r="G132" s="84" t="b">
        <v>0</v>
      </c>
    </row>
    <row r="133" spans="1:7" ht="15">
      <c r="A133" s="84" t="s">
        <v>233</v>
      </c>
      <c r="B133" s="84">
        <v>2</v>
      </c>
      <c r="C133" s="123">
        <v>0.01366240935534211</v>
      </c>
      <c r="D133" s="84" t="s">
        <v>1019</v>
      </c>
      <c r="E133" s="84" t="b">
        <v>0</v>
      </c>
      <c r="F133" s="84" t="b">
        <v>0</v>
      </c>
      <c r="G133" s="84" t="b">
        <v>0</v>
      </c>
    </row>
    <row r="134" spans="1:7" ht="15">
      <c r="A134" s="84" t="s">
        <v>1351</v>
      </c>
      <c r="B134" s="84">
        <v>2</v>
      </c>
      <c r="C134" s="123">
        <v>0.01872173701356028</v>
      </c>
      <c r="D134" s="84" t="s">
        <v>1019</v>
      </c>
      <c r="E134" s="84" t="b">
        <v>0</v>
      </c>
      <c r="F134" s="84" t="b">
        <v>0</v>
      </c>
      <c r="G134" s="84" t="b">
        <v>0</v>
      </c>
    </row>
    <row r="135" spans="1:7" ht="15">
      <c r="A135" s="84" t="s">
        <v>1365</v>
      </c>
      <c r="B135" s="84">
        <v>2</v>
      </c>
      <c r="C135" s="123">
        <v>0.01872173701356028</v>
      </c>
      <c r="D135" s="84" t="s">
        <v>1019</v>
      </c>
      <c r="E135" s="84" t="b">
        <v>0</v>
      </c>
      <c r="F135" s="84" t="b">
        <v>0</v>
      </c>
      <c r="G135" s="84" t="b">
        <v>0</v>
      </c>
    </row>
    <row r="136" spans="1:7" ht="15">
      <c r="A136" s="84" t="s">
        <v>1377</v>
      </c>
      <c r="B136" s="84">
        <v>2</v>
      </c>
      <c r="C136" s="123">
        <v>0.01366240935534211</v>
      </c>
      <c r="D136" s="84" t="s">
        <v>1019</v>
      </c>
      <c r="E136" s="84" t="b">
        <v>0</v>
      </c>
      <c r="F136" s="84" t="b">
        <v>0</v>
      </c>
      <c r="G136" s="84" t="b">
        <v>0</v>
      </c>
    </row>
    <row r="137" spans="1:7" ht="15">
      <c r="A137" s="84" t="s">
        <v>1378</v>
      </c>
      <c r="B137" s="84">
        <v>2</v>
      </c>
      <c r="C137" s="123">
        <v>0.01366240935534211</v>
      </c>
      <c r="D137" s="84" t="s">
        <v>1019</v>
      </c>
      <c r="E137" s="84" t="b">
        <v>0</v>
      </c>
      <c r="F137" s="84" t="b">
        <v>0</v>
      </c>
      <c r="G137" s="84" t="b">
        <v>0</v>
      </c>
    </row>
    <row r="138" spans="1:7" ht="15">
      <c r="A138" s="84" t="s">
        <v>1379</v>
      </c>
      <c r="B138" s="84">
        <v>2</v>
      </c>
      <c r="C138" s="123">
        <v>0.01872173701356028</v>
      </c>
      <c r="D138" s="84" t="s">
        <v>1019</v>
      </c>
      <c r="E138" s="84" t="b">
        <v>0</v>
      </c>
      <c r="F138" s="84" t="b">
        <v>0</v>
      </c>
      <c r="G138" s="84" t="b">
        <v>0</v>
      </c>
    </row>
    <row r="139" spans="1:7" ht="15">
      <c r="A139" s="84" t="s">
        <v>214</v>
      </c>
      <c r="B139" s="84">
        <v>2</v>
      </c>
      <c r="C139" s="123">
        <v>0.01366240935534211</v>
      </c>
      <c r="D139" s="84" t="s">
        <v>1019</v>
      </c>
      <c r="E139" s="84" t="b">
        <v>0</v>
      </c>
      <c r="F139" s="84" t="b">
        <v>0</v>
      </c>
      <c r="G139" s="84" t="b">
        <v>0</v>
      </c>
    </row>
    <row r="140" spans="1:7" ht="15">
      <c r="A140" s="84" t="s">
        <v>219</v>
      </c>
      <c r="B140" s="84">
        <v>2</v>
      </c>
      <c r="C140" s="123">
        <v>0.01366240935534211</v>
      </c>
      <c r="D140" s="84" t="s">
        <v>1019</v>
      </c>
      <c r="E140" s="84" t="b">
        <v>0</v>
      </c>
      <c r="F140" s="84" t="b">
        <v>0</v>
      </c>
      <c r="G140" s="84" t="b">
        <v>0</v>
      </c>
    </row>
    <row r="141" spans="1:7" ht="15">
      <c r="A141" s="84" t="s">
        <v>226</v>
      </c>
      <c r="B141" s="84">
        <v>2</v>
      </c>
      <c r="C141" s="123">
        <v>0.01366240935534211</v>
      </c>
      <c r="D141" s="84" t="s">
        <v>1019</v>
      </c>
      <c r="E141" s="84" t="b">
        <v>0</v>
      </c>
      <c r="F141" s="84" t="b">
        <v>0</v>
      </c>
      <c r="G141" s="84" t="b">
        <v>0</v>
      </c>
    </row>
    <row r="142" spans="1:7" ht="15">
      <c r="A142" s="84" t="s">
        <v>256</v>
      </c>
      <c r="B142" s="84">
        <v>2</v>
      </c>
      <c r="C142" s="123">
        <v>0.01366240935534211</v>
      </c>
      <c r="D142" s="84" t="s">
        <v>1019</v>
      </c>
      <c r="E142" s="84" t="b">
        <v>0</v>
      </c>
      <c r="F142" s="84" t="b">
        <v>0</v>
      </c>
      <c r="G142" s="84" t="b">
        <v>0</v>
      </c>
    </row>
    <row r="143" spans="1:7" ht="15">
      <c r="A143" s="84" t="s">
        <v>1116</v>
      </c>
      <c r="B143" s="84">
        <v>6</v>
      </c>
      <c r="C143" s="123">
        <v>0</v>
      </c>
      <c r="D143" s="84" t="s">
        <v>1020</v>
      </c>
      <c r="E143" s="84" t="b">
        <v>0</v>
      </c>
      <c r="F143" s="84" t="b">
        <v>0</v>
      </c>
      <c r="G143" s="84" t="b">
        <v>0</v>
      </c>
    </row>
    <row r="144" spans="1:7" ht="15">
      <c r="A144" s="84" t="s">
        <v>245</v>
      </c>
      <c r="B144" s="84">
        <v>4</v>
      </c>
      <c r="C144" s="123">
        <v>0</v>
      </c>
      <c r="D144" s="84" t="s">
        <v>1020</v>
      </c>
      <c r="E144" s="84" t="b">
        <v>0</v>
      </c>
      <c r="F144" s="84" t="b">
        <v>0</v>
      </c>
      <c r="G144" s="84" t="b">
        <v>0</v>
      </c>
    </row>
    <row r="145" spans="1:7" ht="15">
      <c r="A145" s="84" t="s">
        <v>214</v>
      </c>
      <c r="B145" s="84">
        <v>3</v>
      </c>
      <c r="C145" s="123">
        <v>0.006045422739111287</v>
      </c>
      <c r="D145" s="84" t="s">
        <v>1020</v>
      </c>
      <c r="E145" s="84" t="b">
        <v>0</v>
      </c>
      <c r="F145" s="84" t="b">
        <v>0</v>
      </c>
      <c r="G145" s="84" t="b">
        <v>0</v>
      </c>
    </row>
    <row r="146" spans="1:7" ht="15">
      <c r="A146" s="84" t="s">
        <v>249</v>
      </c>
      <c r="B146" s="84">
        <v>3</v>
      </c>
      <c r="C146" s="123">
        <v>0.006045422739111287</v>
      </c>
      <c r="D146" s="84" t="s">
        <v>1020</v>
      </c>
      <c r="E146" s="84" t="b">
        <v>0</v>
      </c>
      <c r="F146" s="84" t="b">
        <v>0</v>
      </c>
      <c r="G146" s="84" t="b">
        <v>0</v>
      </c>
    </row>
    <row r="147" spans="1:7" ht="15">
      <c r="A147" s="84" t="s">
        <v>221</v>
      </c>
      <c r="B147" s="84">
        <v>3</v>
      </c>
      <c r="C147" s="123">
        <v>0.006045422739111287</v>
      </c>
      <c r="D147" s="84" t="s">
        <v>1020</v>
      </c>
      <c r="E147" s="84" t="b">
        <v>0</v>
      </c>
      <c r="F147" s="84" t="b">
        <v>0</v>
      </c>
      <c r="G147" s="84" t="b">
        <v>0</v>
      </c>
    </row>
    <row r="148" spans="1:7" ht="15">
      <c r="A148" s="84" t="s">
        <v>239</v>
      </c>
      <c r="B148" s="84">
        <v>3</v>
      </c>
      <c r="C148" s="123">
        <v>0.006045422739111287</v>
      </c>
      <c r="D148" s="84" t="s">
        <v>1020</v>
      </c>
      <c r="E148" s="84" t="b">
        <v>0</v>
      </c>
      <c r="F148" s="84" t="b">
        <v>0</v>
      </c>
      <c r="G148" s="84" t="b">
        <v>0</v>
      </c>
    </row>
    <row r="149" spans="1:7" ht="15">
      <c r="A149" s="84" t="s">
        <v>236</v>
      </c>
      <c r="B149" s="84">
        <v>3</v>
      </c>
      <c r="C149" s="123">
        <v>0.006045422739111287</v>
      </c>
      <c r="D149" s="84" t="s">
        <v>1020</v>
      </c>
      <c r="E149" s="84" t="b">
        <v>0</v>
      </c>
      <c r="F149" s="84" t="b">
        <v>0</v>
      </c>
      <c r="G149" s="84" t="b">
        <v>0</v>
      </c>
    </row>
    <row r="150" spans="1:7" ht="15">
      <c r="A150" s="84" t="s">
        <v>1115</v>
      </c>
      <c r="B150" s="84">
        <v>3</v>
      </c>
      <c r="C150" s="123">
        <v>0.006045422739111287</v>
      </c>
      <c r="D150" s="84" t="s">
        <v>1020</v>
      </c>
      <c r="E150" s="84" t="b">
        <v>0</v>
      </c>
      <c r="F150" s="84" t="b">
        <v>0</v>
      </c>
      <c r="G150" s="84" t="b">
        <v>0</v>
      </c>
    </row>
    <row r="151" spans="1:7" ht="15">
      <c r="A151" s="84" t="s">
        <v>226</v>
      </c>
      <c r="B151" s="84">
        <v>2</v>
      </c>
      <c r="C151" s="123">
        <v>0.009710645021418747</v>
      </c>
      <c r="D151" s="84" t="s">
        <v>1020</v>
      </c>
      <c r="E151" s="84" t="b">
        <v>0</v>
      </c>
      <c r="F151" s="84" t="b">
        <v>0</v>
      </c>
      <c r="G151" s="84" t="b">
        <v>0</v>
      </c>
    </row>
    <row r="152" spans="1:7" ht="15">
      <c r="A152" s="84" t="s">
        <v>219</v>
      </c>
      <c r="B152" s="84">
        <v>2</v>
      </c>
      <c r="C152" s="123">
        <v>0.009710645021418747</v>
      </c>
      <c r="D152" s="84" t="s">
        <v>1020</v>
      </c>
      <c r="E152" s="84" t="b">
        <v>0</v>
      </c>
      <c r="F152" s="84" t="b">
        <v>0</v>
      </c>
      <c r="G152" s="84" t="b">
        <v>0</v>
      </c>
    </row>
    <row r="153" spans="1:7" ht="15">
      <c r="A153" s="84" t="s">
        <v>248</v>
      </c>
      <c r="B153" s="84">
        <v>2</v>
      </c>
      <c r="C153" s="123">
        <v>0.009710645021418747</v>
      </c>
      <c r="D153" s="84" t="s">
        <v>1020</v>
      </c>
      <c r="E153" s="84" t="b">
        <v>0</v>
      </c>
      <c r="F153" s="84" t="b">
        <v>0</v>
      </c>
      <c r="G153" s="84" t="b">
        <v>0</v>
      </c>
    </row>
    <row r="154" spans="1:7" ht="15">
      <c r="A154" s="84" t="s">
        <v>1354</v>
      </c>
      <c r="B154" s="84">
        <v>2</v>
      </c>
      <c r="C154" s="123">
        <v>0.009710645021418747</v>
      </c>
      <c r="D154" s="84" t="s">
        <v>1020</v>
      </c>
      <c r="E154" s="84" t="b">
        <v>1</v>
      </c>
      <c r="F154" s="84" t="b">
        <v>0</v>
      </c>
      <c r="G154" s="84" t="b">
        <v>0</v>
      </c>
    </row>
    <row r="155" spans="1:7" ht="15">
      <c r="A155" s="84" t="s">
        <v>1355</v>
      </c>
      <c r="B155" s="84">
        <v>2</v>
      </c>
      <c r="C155" s="123">
        <v>0.009710645021418747</v>
      </c>
      <c r="D155" s="84" t="s">
        <v>1020</v>
      </c>
      <c r="E155" s="84" t="b">
        <v>0</v>
      </c>
      <c r="F155" s="84" t="b">
        <v>0</v>
      </c>
      <c r="G155" s="84" t="b">
        <v>0</v>
      </c>
    </row>
    <row r="156" spans="1:7" ht="15">
      <c r="A156" s="84" t="s">
        <v>1361</v>
      </c>
      <c r="B156" s="84">
        <v>2</v>
      </c>
      <c r="C156" s="123">
        <v>0.009710645021418747</v>
      </c>
      <c r="D156" s="84" t="s">
        <v>1020</v>
      </c>
      <c r="E156" s="84" t="b">
        <v>0</v>
      </c>
      <c r="F156" s="84" t="b">
        <v>0</v>
      </c>
      <c r="G156" s="84" t="b">
        <v>0</v>
      </c>
    </row>
    <row r="157" spans="1:7" ht="15">
      <c r="A157" s="84" t="s">
        <v>1360</v>
      </c>
      <c r="B157" s="84">
        <v>2</v>
      </c>
      <c r="C157" s="123">
        <v>0.009710645021418747</v>
      </c>
      <c r="D157" s="84" t="s">
        <v>1020</v>
      </c>
      <c r="E157" s="84" t="b">
        <v>0</v>
      </c>
      <c r="F157" s="84" t="b">
        <v>0</v>
      </c>
      <c r="G157" s="84" t="b">
        <v>0</v>
      </c>
    </row>
    <row r="158" spans="1:7" ht="15">
      <c r="A158" s="84" t="s">
        <v>1344</v>
      </c>
      <c r="B158" s="84">
        <v>2</v>
      </c>
      <c r="C158" s="123">
        <v>0.009710645021418747</v>
      </c>
      <c r="D158" s="84" t="s">
        <v>1020</v>
      </c>
      <c r="E158" s="84" t="b">
        <v>0</v>
      </c>
      <c r="F158" s="84" t="b">
        <v>0</v>
      </c>
      <c r="G158" s="84" t="b">
        <v>0</v>
      </c>
    </row>
    <row r="159" spans="1:7" ht="15">
      <c r="A159" s="84" t="s">
        <v>1136</v>
      </c>
      <c r="B159" s="84">
        <v>2</v>
      </c>
      <c r="C159" s="123">
        <v>0.009710645021418747</v>
      </c>
      <c r="D159" s="84" t="s">
        <v>1020</v>
      </c>
      <c r="E159" s="84" t="b">
        <v>0</v>
      </c>
      <c r="F159" s="84" t="b">
        <v>0</v>
      </c>
      <c r="G159" s="84" t="b">
        <v>0</v>
      </c>
    </row>
    <row r="160" spans="1:7" ht="15">
      <c r="A160" s="84" t="s">
        <v>1356</v>
      </c>
      <c r="B160" s="84">
        <v>2</v>
      </c>
      <c r="C160" s="123">
        <v>0.009710645021418747</v>
      </c>
      <c r="D160" s="84" t="s">
        <v>1020</v>
      </c>
      <c r="E160" s="84" t="b">
        <v>0</v>
      </c>
      <c r="F160" s="84" t="b">
        <v>0</v>
      </c>
      <c r="G160" s="84" t="b">
        <v>0</v>
      </c>
    </row>
    <row r="161" spans="1:7" ht="15">
      <c r="A161" s="84" t="s">
        <v>250</v>
      </c>
      <c r="B161" s="84">
        <v>2</v>
      </c>
      <c r="C161" s="123">
        <v>0.009710645021418747</v>
      </c>
      <c r="D161" s="84" t="s">
        <v>1020</v>
      </c>
      <c r="E161" s="84" t="b">
        <v>0</v>
      </c>
      <c r="F161" s="84" t="b">
        <v>0</v>
      </c>
      <c r="G161" s="84" t="b">
        <v>0</v>
      </c>
    </row>
    <row r="162" spans="1:7" ht="15">
      <c r="A162" s="84" t="s">
        <v>1129</v>
      </c>
      <c r="B162" s="84">
        <v>6</v>
      </c>
      <c r="C162" s="123">
        <v>0.0038255308360350413</v>
      </c>
      <c r="D162" s="84" t="s">
        <v>1021</v>
      </c>
      <c r="E162" s="84" t="b">
        <v>0</v>
      </c>
      <c r="F162" s="84" t="b">
        <v>0</v>
      </c>
      <c r="G162" s="84" t="b">
        <v>0</v>
      </c>
    </row>
    <row r="163" spans="1:7" ht="15">
      <c r="A163" s="84" t="s">
        <v>214</v>
      </c>
      <c r="B163" s="84">
        <v>6</v>
      </c>
      <c r="C163" s="123">
        <v>0.0038255308360350413</v>
      </c>
      <c r="D163" s="84" t="s">
        <v>1021</v>
      </c>
      <c r="E163" s="84" t="b">
        <v>0</v>
      </c>
      <c r="F163" s="84" t="b">
        <v>0</v>
      </c>
      <c r="G163" s="84" t="b">
        <v>0</v>
      </c>
    </row>
    <row r="164" spans="1:7" ht="15">
      <c r="A164" s="84" t="s">
        <v>221</v>
      </c>
      <c r="B164" s="84">
        <v>5</v>
      </c>
      <c r="C164" s="123">
        <v>0.006958477889439905</v>
      </c>
      <c r="D164" s="84" t="s">
        <v>1021</v>
      </c>
      <c r="E164" s="84" t="b">
        <v>0</v>
      </c>
      <c r="F164" s="84" t="b">
        <v>0</v>
      </c>
      <c r="G164" s="84" t="b">
        <v>0</v>
      </c>
    </row>
    <row r="165" spans="1:7" ht="15">
      <c r="A165" s="84" t="s">
        <v>1118</v>
      </c>
      <c r="B165" s="84">
        <v>5</v>
      </c>
      <c r="C165" s="123">
        <v>0.006958477889439905</v>
      </c>
      <c r="D165" s="84" t="s">
        <v>1021</v>
      </c>
      <c r="E165" s="84" t="b">
        <v>0</v>
      </c>
      <c r="F165" s="84" t="b">
        <v>0</v>
      </c>
      <c r="G165" s="84" t="b">
        <v>0</v>
      </c>
    </row>
    <row r="166" spans="1:7" ht="15">
      <c r="A166" s="84" t="s">
        <v>1130</v>
      </c>
      <c r="B166" s="84">
        <v>5</v>
      </c>
      <c r="C166" s="123">
        <v>0.006958477889439905</v>
      </c>
      <c r="D166" s="84" t="s">
        <v>1021</v>
      </c>
      <c r="E166" s="84" t="b">
        <v>0</v>
      </c>
      <c r="F166" s="84" t="b">
        <v>0</v>
      </c>
      <c r="G166" s="84" t="b">
        <v>0</v>
      </c>
    </row>
    <row r="167" spans="1:7" ht="15">
      <c r="A167" s="84" t="s">
        <v>1131</v>
      </c>
      <c r="B167" s="84">
        <v>5</v>
      </c>
      <c r="C167" s="123">
        <v>0.006958477889439905</v>
      </c>
      <c r="D167" s="84" t="s">
        <v>1021</v>
      </c>
      <c r="E167" s="84" t="b">
        <v>0</v>
      </c>
      <c r="F167" s="84" t="b">
        <v>0</v>
      </c>
      <c r="G167" s="84" t="b">
        <v>0</v>
      </c>
    </row>
    <row r="168" spans="1:7" ht="15">
      <c r="A168" s="84" t="s">
        <v>1132</v>
      </c>
      <c r="B168" s="84">
        <v>5</v>
      </c>
      <c r="C168" s="123">
        <v>0.006958477889439905</v>
      </c>
      <c r="D168" s="84" t="s">
        <v>1021</v>
      </c>
      <c r="E168" s="84" t="b">
        <v>0</v>
      </c>
      <c r="F168" s="84" t="b">
        <v>0</v>
      </c>
      <c r="G168" s="84" t="b">
        <v>0</v>
      </c>
    </row>
    <row r="169" spans="1:7" ht="15">
      <c r="A169" s="84" t="s">
        <v>1133</v>
      </c>
      <c r="B169" s="84">
        <v>5</v>
      </c>
      <c r="C169" s="123">
        <v>0.006958477889439905</v>
      </c>
      <c r="D169" s="84" t="s">
        <v>1021</v>
      </c>
      <c r="E169" s="84" t="b">
        <v>0</v>
      </c>
      <c r="F169" s="84" t="b">
        <v>0</v>
      </c>
      <c r="G169" s="84" t="b">
        <v>0</v>
      </c>
    </row>
    <row r="170" spans="1:7" ht="15">
      <c r="A170" s="84" t="s">
        <v>259</v>
      </c>
      <c r="B170" s="84">
        <v>5</v>
      </c>
      <c r="C170" s="123">
        <v>0.006958477889439905</v>
      </c>
      <c r="D170" s="84" t="s">
        <v>1021</v>
      </c>
      <c r="E170" s="84" t="b">
        <v>0</v>
      </c>
      <c r="F170" s="84" t="b">
        <v>0</v>
      </c>
      <c r="G170" s="84" t="b">
        <v>0</v>
      </c>
    </row>
    <row r="171" spans="1:7" ht="15">
      <c r="A171" s="84" t="s">
        <v>1134</v>
      </c>
      <c r="B171" s="84">
        <v>5</v>
      </c>
      <c r="C171" s="123">
        <v>0.006958477889439905</v>
      </c>
      <c r="D171" s="84" t="s">
        <v>1021</v>
      </c>
      <c r="E171" s="84" t="b">
        <v>0</v>
      </c>
      <c r="F171" s="84" t="b">
        <v>0</v>
      </c>
      <c r="G171" s="84" t="b">
        <v>0</v>
      </c>
    </row>
    <row r="172" spans="1:7" ht="15">
      <c r="A172" s="84" t="s">
        <v>258</v>
      </c>
      <c r="B172" s="84">
        <v>5</v>
      </c>
      <c r="C172" s="123">
        <v>0.006958477889439905</v>
      </c>
      <c r="D172" s="84" t="s">
        <v>1021</v>
      </c>
      <c r="E172" s="84" t="b">
        <v>0</v>
      </c>
      <c r="F172" s="84" t="b">
        <v>0</v>
      </c>
      <c r="G172" s="84" t="b">
        <v>0</v>
      </c>
    </row>
    <row r="173" spans="1:7" ht="15">
      <c r="A173" s="84" t="s">
        <v>1352</v>
      </c>
      <c r="B173" s="84">
        <v>4</v>
      </c>
      <c r="C173" s="123">
        <v>0.009258592330906456</v>
      </c>
      <c r="D173" s="84" t="s">
        <v>1021</v>
      </c>
      <c r="E173" s="84" t="b">
        <v>0</v>
      </c>
      <c r="F173" s="84" t="b">
        <v>0</v>
      </c>
      <c r="G173" s="84" t="b">
        <v>0</v>
      </c>
    </row>
    <row r="174" spans="1:7" ht="15">
      <c r="A174" s="84" t="s">
        <v>1115</v>
      </c>
      <c r="B174" s="84">
        <v>3</v>
      </c>
      <c r="C174" s="123">
        <v>0.010513622436988413</v>
      </c>
      <c r="D174" s="84" t="s">
        <v>1021</v>
      </c>
      <c r="E174" s="84" t="b">
        <v>0</v>
      </c>
      <c r="F174" s="84" t="b">
        <v>0</v>
      </c>
      <c r="G174" s="84" t="b">
        <v>0</v>
      </c>
    </row>
    <row r="175" spans="1:7" ht="15">
      <c r="A175" s="84" t="s">
        <v>235</v>
      </c>
      <c r="B175" s="84">
        <v>2</v>
      </c>
      <c r="C175" s="123">
        <v>0.010363200844767157</v>
      </c>
      <c r="D175" s="84" t="s">
        <v>1021</v>
      </c>
      <c r="E175" s="84" t="b">
        <v>0</v>
      </c>
      <c r="F175" s="84" t="b">
        <v>0</v>
      </c>
      <c r="G175" s="84" t="b">
        <v>0</v>
      </c>
    </row>
    <row r="176" spans="1:7" ht="15">
      <c r="A176" s="84" t="s">
        <v>236</v>
      </c>
      <c r="B176" s="84">
        <v>2</v>
      </c>
      <c r="C176" s="123">
        <v>0.010363200844767157</v>
      </c>
      <c r="D176" s="84" t="s">
        <v>1021</v>
      </c>
      <c r="E176" s="84" t="b">
        <v>0</v>
      </c>
      <c r="F176" s="84" t="b">
        <v>0</v>
      </c>
      <c r="G176" s="84" t="b">
        <v>0</v>
      </c>
    </row>
    <row r="177" spans="1:7" ht="15">
      <c r="A177" s="84" t="s">
        <v>219</v>
      </c>
      <c r="B177" s="84">
        <v>2</v>
      </c>
      <c r="C177" s="123">
        <v>0.010363200844767157</v>
      </c>
      <c r="D177" s="84" t="s">
        <v>1021</v>
      </c>
      <c r="E177" s="84" t="b">
        <v>0</v>
      </c>
      <c r="F177" s="84" t="b">
        <v>0</v>
      </c>
      <c r="G177" s="84" t="b">
        <v>0</v>
      </c>
    </row>
    <row r="178" spans="1:7" ht="15">
      <c r="A178" s="84" t="s">
        <v>1136</v>
      </c>
      <c r="B178" s="84">
        <v>2</v>
      </c>
      <c r="C178" s="123">
        <v>0.010363200844767157</v>
      </c>
      <c r="D178" s="84" t="s">
        <v>1021</v>
      </c>
      <c r="E178" s="84" t="b">
        <v>0</v>
      </c>
      <c r="F178" s="84" t="b">
        <v>0</v>
      </c>
      <c r="G178" s="84" t="b">
        <v>0</v>
      </c>
    </row>
    <row r="179" spans="1:7" ht="15">
      <c r="A179" s="84" t="s">
        <v>1116</v>
      </c>
      <c r="B179" s="84">
        <v>2</v>
      </c>
      <c r="C179" s="123">
        <v>0.016097105524081085</v>
      </c>
      <c r="D179" s="84" t="s">
        <v>1021</v>
      </c>
      <c r="E179" s="84" t="b">
        <v>0</v>
      </c>
      <c r="F179" s="84" t="b">
        <v>0</v>
      </c>
      <c r="G179" s="84" t="b">
        <v>0</v>
      </c>
    </row>
    <row r="180" spans="1:7" ht="15">
      <c r="A180" s="84" t="s">
        <v>236</v>
      </c>
      <c r="B180" s="84">
        <v>7</v>
      </c>
      <c r="C180" s="123">
        <v>0.012227883837122006</v>
      </c>
      <c r="D180" s="84" t="s">
        <v>1022</v>
      </c>
      <c r="E180" s="84" t="b">
        <v>0</v>
      </c>
      <c r="F180" s="84" t="b">
        <v>0</v>
      </c>
      <c r="G180" s="84" t="b">
        <v>0</v>
      </c>
    </row>
    <row r="181" spans="1:7" ht="15">
      <c r="A181" s="84" t="s">
        <v>1115</v>
      </c>
      <c r="B181" s="84">
        <v>6</v>
      </c>
      <c r="C181" s="123">
        <v>0.014221889558928245</v>
      </c>
      <c r="D181" s="84" t="s">
        <v>1022</v>
      </c>
      <c r="E181" s="84" t="b">
        <v>0</v>
      </c>
      <c r="F181" s="84" t="b">
        <v>0</v>
      </c>
      <c r="G181" s="84" t="b">
        <v>0</v>
      </c>
    </row>
    <row r="182" spans="1:7" ht="15">
      <c r="A182" s="84" t="s">
        <v>214</v>
      </c>
      <c r="B182" s="84">
        <v>6</v>
      </c>
      <c r="C182" s="123">
        <v>0.014221889558928245</v>
      </c>
      <c r="D182" s="84" t="s">
        <v>1022</v>
      </c>
      <c r="E182" s="84" t="b">
        <v>0</v>
      </c>
      <c r="F182" s="84" t="b">
        <v>0</v>
      </c>
      <c r="G182" s="84" t="b">
        <v>0</v>
      </c>
    </row>
    <row r="183" spans="1:7" ht="15">
      <c r="A183" s="84" t="s">
        <v>219</v>
      </c>
      <c r="B183" s="84">
        <v>4</v>
      </c>
      <c r="C183" s="123">
        <v>0.012533543580221657</v>
      </c>
      <c r="D183" s="84" t="s">
        <v>1022</v>
      </c>
      <c r="E183" s="84" t="b">
        <v>0</v>
      </c>
      <c r="F183" s="84" t="b">
        <v>0</v>
      </c>
      <c r="G183" s="84" t="b">
        <v>0</v>
      </c>
    </row>
    <row r="184" spans="1:7" ht="15">
      <c r="A184" s="84" t="s">
        <v>1116</v>
      </c>
      <c r="B184" s="84">
        <v>4</v>
      </c>
      <c r="C184" s="123">
        <v>0.012533543580221657</v>
      </c>
      <c r="D184" s="84" t="s">
        <v>1022</v>
      </c>
      <c r="E184" s="84" t="b">
        <v>0</v>
      </c>
      <c r="F184" s="84" t="b">
        <v>0</v>
      </c>
      <c r="G184" s="84" t="b">
        <v>0</v>
      </c>
    </row>
    <row r="185" spans="1:7" ht="15">
      <c r="A185" s="84" t="s">
        <v>221</v>
      </c>
      <c r="B185" s="84">
        <v>4</v>
      </c>
      <c r="C185" s="123">
        <v>0.012533543580221657</v>
      </c>
      <c r="D185" s="84" t="s">
        <v>1022</v>
      </c>
      <c r="E185" s="84" t="b">
        <v>0</v>
      </c>
      <c r="F185" s="84" t="b">
        <v>0</v>
      </c>
      <c r="G185" s="84" t="b">
        <v>0</v>
      </c>
    </row>
    <row r="186" spans="1:7" ht="15">
      <c r="A186" s="84" t="s">
        <v>235</v>
      </c>
      <c r="B186" s="84">
        <v>3</v>
      </c>
      <c r="C186" s="123">
        <v>0.012351466423944983</v>
      </c>
      <c r="D186" s="84" t="s">
        <v>1022</v>
      </c>
      <c r="E186" s="84" t="b">
        <v>0</v>
      </c>
      <c r="F186" s="84" t="b">
        <v>0</v>
      </c>
      <c r="G186" s="84" t="b">
        <v>0</v>
      </c>
    </row>
    <row r="187" spans="1:7" ht="15">
      <c r="A187" s="84" t="s">
        <v>1136</v>
      </c>
      <c r="B187" s="84">
        <v>3</v>
      </c>
      <c r="C187" s="123">
        <v>0.012351466423944983</v>
      </c>
      <c r="D187" s="84" t="s">
        <v>1022</v>
      </c>
      <c r="E187" s="84" t="b">
        <v>0</v>
      </c>
      <c r="F187" s="84" t="b">
        <v>0</v>
      </c>
      <c r="G187" s="84" t="b">
        <v>0</v>
      </c>
    </row>
    <row r="188" spans="1:7" ht="15">
      <c r="A188" s="84" t="s">
        <v>1129</v>
      </c>
      <c r="B188" s="84">
        <v>3</v>
      </c>
      <c r="C188" s="123">
        <v>0.012351466423944983</v>
      </c>
      <c r="D188" s="84" t="s">
        <v>1022</v>
      </c>
      <c r="E188" s="84" t="b">
        <v>0</v>
      </c>
      <c r="F188" s="84" t="b">
        <v>0</v>
      </c>
      <c r="G188" s="84" t="b">
        <v>0</v>
      </c>
    </row>
    <row r="189" spans="1:7" ht="15">
      <c r="A189" s="84" t="s">
        <v>226</v>
      </c>
      <c r="B189" s="84">
        <v>3</v>
      </c>
      <c r="C189" s="123">
        <v>0.012351466423944983</v>
      </c>
      <c r="D189" s="84" t="s">
        <v>1022</v>
      </c>
      <c r="E189" s="84" t="b">
        <v>0</v>
      </c>
      <c r="F189" s="84" t="b">
        <v>0</v>
      </c>
      <c r="G189" s="84" t="b">
        <v>0</v>
      </c>
    </row>
    <row r="190" spans="1:7" ht="15">
      <c r="A190" s="84" t="s">
        <v>234</v>
      </c>
      <c r="B190" s="84">
        <v>3</v>
      </c>
      <c r="C190" s="123">
        <v>0.016511102464630365</v>
      </c>
      <c r="D190" s="84" t="s">
        <v>1022</v>
      </c>
      <c r="E190" s="84" t="b">
        <v>0</v>
      </c>
      <c r="F190" s="84" t="b">
        <v>0</v>
      </c>
      <c r="G190" s="84" t="b">
        <v>0</v>
      </c>
    </row>
    <row r="191" spans="1:7" ht="15">
      <c r="A191" s="84" t="s">
        <v>1357</v>
      </c>
      <c r="B191" s="84">
        <v>3</v>
      </c>
      <c r="C191" s="123">
        <v>0.016511102464630365</v>
      </c>
      <c r="D191" s="84" t="s">
        <v>1022</v>
      </c>
      <c r="E191" s="84" t="b">
        <v>1</v>
      </c>
      <c r="F191" s="84" t="b">
        <v>0</v>
      </c>
      <c r="G191" s="84" t="b">
        <v>0</v>
      </c>
    </row>
    <row r="192" spans="1:7" ht="15">
      <c r="A192" s="84" t="s">
        <v>268</v>
      </c>
      <c r="B192" s="84">
        <v>2</v>
      </c>
      <c r="C192" s="123">
        <v>0.011007401643086912</v>
      </c>
      <c r="D192" s="84" t="s">
        <v>1022</v>
      </c>
      <c r="E192" s="84" t="b">
        <v>0</v>
      </c>
      <c r="F192" s="84" t="b">
        <v>0</v>
      </c>
      <c r="G192" s="84" t="b">
        <v>0</v>
      </c>
    </row>
    <row r="193" spans="1:7" ht="15">
      <c r="A193" s="84" t="s">
        <v>238</v>
      </c>
      <c r="B193" s="84">
        <v>2</v>
      </c>
      <c r="C193" s="123">
        <v>0.011007401643086912</v>
      </c>
      <c r="D193" s="84" t="s">
        <v>1022</v>
      </c>
      <c r="E193" s="84" t="b">
        <v>0</v>
      </c>
      <c r="F193" s="84" t="b">
        <v>0</v>
      </c>
      <c r="G193" s="84" t="b">
        <v>0</v>
      </c>
    </row>
    <row r="194" spans="1:7" ht="15">
      <c r="A194" s="84" t="s">
        <v>267</v>
      </c>
      <c r="B194" s="84">
        <v>2</v>
      </c>
      <c r="C194" s="123">
        <v>0.011007401643086912</v>
      </c>
      <c r="D194" s="84" t="s">
        <v>1022</v>
      </c>
      <c r="E194" s="84" t="b">
        <v>0</v>
      </c>
      <c r="F194" s="84" t="b">
        <v>0</v>
      </c>
      <c r="G194" s="84" t="b">
        <v>0</v>
      </c>
    </row>
    <row r="195" spans="1:7" ht="15">
      <c r="A195" s="84" t="s">
        <v>1359</v>
      </c>
      <c r="B195" s="84">
        <v>2</v>
      </c>
      <c r="C195" s="123">
        <v>0.011007401643086912</v>
      </c>
      <c r="D195" s="84" t="s">
        <v>1022</v>
      </c>
      <c r="E195" s="84" t="b">
        <v>0</v>
      </c>
      <c r="F195" s="84" t="b">
        <v>0</v>
      </c>
      <c r="G195" s="84" t="b">
        <v>0</v>
      </c>
    </row>
    <row r="196" spans="1:7" ht="15">
      <c r="A196" s="84" t="s">
        <v>245</v>
      </c>
      <c r="B196" s="84">
        <v>2</v>
      </c>
      <c r="C196" s="123">
        <v>0.011007401643086912</v>
      </c>
      <c r="D196" s="84" t="s">
        <v>1022</v>
      </c>
      <c r="E196" s="84" t="b">
        <v>0</v>
      </c>
      <c r="F196" s="84" t="b">
        <v>0</v>
      </c>
      <c r="G196" s="84" t="b">
        <v>0</v>
      </c>
    </row>
    <row r="197" spans="1:7" ht="15">
      <c r="A197" s="84" t="s">
        <v>249</v>
      </c>
      <c r="B197" s="84">
        <v>2</v>
      </c>
      <c r="C197" s="123">
        <v>0.011007401643086912</v>
      </c>
      <c r="D197" s="84" t="s">
        <v>1022</v>
      </c>
      <c r="E197" s="84" t="b">
        <v>0</v>
      </c>
      <c r="F197" s="84" t="b">
        <v>0</v>
      </c>
      <c r="G197" s="84" t="b">
        <v>0</v>
      </c>
    </row>
    <row r="198" spans="1:7" ht="15">
      <c r="A198" s="84" t="s">
        <v>239</v>
      </c>
      <c r="B198" s="84">
        <v>2</v>
      </c>
      <c r="C198" s="123">
        <v>0.011007401643086912</v>
      </c>
      <c r="D198" s="84" t="s">
        <v>1022</v>
      </c>
      <c r="E198" s="84" t="b">
        <v>0</v>
      </c>
      <c r="F198" s="84" t="b">
        <v>0</v>
      </c>
      <c r="G198" s="84" t="b">
        <v>0</v>
      </c>
    </row>
    <row r="199" spans="1:7" ht="15">
      <c r="A199" s="84" t="s">
        <v>232</v>
      </c>
      <c r="B199" s="84">
        <v>2</v>
      </c>
      <c r="C199" s="123">
        <v>0.011007401643086912</v>
      </c>
      <c r="D199" s="84" t="s">
        <v>1022</v>
      </c>
      <c r="E199" s="84" t="b">
        <v>0</v>
      </c>
      <c r="F199" s="84" t="b">
        <v>0</v>
      </c>
      <c r="G199" s="84" t="b">
        <v>0</v>
      </c>
    </row>
    <row r="200" spans="1:7" ht="15">
      <c r="A200" s="84" t="s">
        <v>237</v>
      </c>
      <c r="B200" s="84">
        <v>2</v>
      </c>
      <c r="C200" s="123">
        <v>0.011007401643086912</v>
      </c>
      <c r="D200" s="84" t="s">
        <v>1022</v>
      </c>
      <c r="E200" s="84" t="b">
        <v>0</v>
      </c>
      <c r="F200" s="84" t="b">
        <v>0</v>
      </c>
      <c r="G200" s="84" t="b">
        <v>0</v>
      </c>
    </row>
    <row r="201" spans="1:7" ht="15">
      <c r="A201" s="84" t="s">
        <v>1367</v>
      </c>
      <c r="B201" s="84">
        <v>2</v>
      </c>
      <c r="C201" s="123">
        <v>0.011007401643086912</v>
      </c>
      <c r="D201" s="84" t="s">
        <v>1022</v>
      </c>
      <c r="E201" s="84" t="b">
        <v>0</v>
      </c>
      <c r="F201" s="84" t="b">
        <v>0</v>
      </c>
      <c r="G201" s="84" t="b">
        <v>0</v>
      </c>
    </row>
    <row r="202" spans="1:7" ht="15">
      <c r="A202" s="84" t="s">
        <v>1368</v>
      </c>
      <c r="B202" s="84">
        <v>2</v>
      </c>
      <c r="C202" s="123">
        <v>0.011007401643086912</v>
      </c>
      <c r="D202" s="84" t="s">
        <v>1022</v>
      </c>
      <c r="E202" s="84" t="b">
        <v>0</v>
      </c>
      <c r="F202" s="84" t="b">
        <v>0</v>
      </c>
      <c r="G202" s="84" t="b">
        <v>0</v>
      </c>
    </row>
    <row r="203" spans="1:7" ht="15">
      <c r="A203" s="84" t="s">
        <v>1369</v>
      </c>
      <c r="B203" s="84">
        <v>2</v>
      </c>
      <c r="C203" s="123">
        <v>0.011007401643086912</v>
      </c>
      <c r="D203" s="84" t="s">
        <v>1022</v>
      </c>
      <c r="E203" s="84" t="b">
        <v>0</v>
      </c>
      <c r="F203" s="84" t="b">
        <v>0</v>
      </c>
      <c r="G203" s="84" t="b">
        <v>0</v>
      </c>
    </row>
    <row r="204" spans="1:7" ht="15">
      <c r="A204" s="84" t="s">
        <v>1370</v>
      </c>
      <c r="B204" s="84">
        <v>2</v>
      </c>
      <c r="C204" s="123">
        <v>0.011007401643086912</v>
      </c>
      <c r="D204" s="84" t="s">
        <v>1022</v>
      </c>
      <c r="E204" s="84" t="b">
        <v>0</v>
      </c>
      <c r="F204" s="84" t="b">
        <v>0</v>
      </c>
      <c r="G204" s="84" t="b">
        <v>0</v>
      </c>
    </row>
    <row r="205" spans="1:7" ht="15">
      <c r="A205" s="84" t="s">
        <v>1371</v>
      </c>
      <c r="B205" s="84">
        <v>2</v>
      </c>
      <c r="C205" s="123">
        <v>0.011007401643086912</v>
      </c>
      <c r="D205" s="84" t="s">
        <v>1022</v>
      </c>
      <c r="E205" s="84" t="b">
        <v>0</v>
      </c>
      <c r="F205" s="84" t="b">
        <v>0</v>
      </c>
      <c r="G205" s="84" t="b">
        <v>0</v>
      </c>
    </row>
    <row r="206" spans="1:7" ht="15">
      <c r="A206" s="84" t="s">
        <v>1372</v>
      </c>
      <c r="B206" s="84">
        <v>2</v>
      </c>
      <c r="C206" s="123">
        <v>0.011007401643086912</v>
      </c>
      <c r="D206" s="84" t="s">
        <v>1022</v>
      </c>
      <c r="E206" s="84" t="b">
        <v>0</v>
      </c>
      <c r="F206" s="84" t="b">
        <v>0</v>
      </c>
      <c r="G206" s="84" t="b">
        <v>0</v>
      </c>
    </row>
    <row r="207" spans="1:7" ht="15">
      <c r="A207" s="84" t="s">
        <v>1373</v>
      </c>
      <c r="B207" s="84">
        <v>2</v>
      </c>
      <c r="C207" s="123">
        <v>0.011007401643086912</v>
      </c>
      <c r="D207" s="84" t="s">
        <v>1022</v>
      </c>
      <c r="E207" s="84" t="b">
        <v>0</v>
      </c>
      <c r="F207" s="84" t="b">
        <v>1</v>
      </c>
      <c r="G207" s="84" t="b">
        <v>0</v>
      </c>
    </row>
    <row r="208" spans="1:7" ht="15">
      <c r="A208" s="84" t="s">
        <v>1139</v>
      </c>
      <c r="B208" s="84">
        <v>2</v>
      </c>
      <c r="C208" s="123">
        <v>0</v>
      </c>
      <c r="D208" s="84" t="s">
        <v>1024</v>
      </c>
      <c r="E208" s="84" t="b">
        <v>0</v>
      </c>
      <c r="F208" s="84" t="b">
        <v>0</v>
      </c>
      <c r="G20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1388</v>
      </c>
      <c r="B1" s="13" t="s">
        <v>1389</v>
      </c>
      <c r="C1" s="13" t="s">
        <v>1382</v>
      </c>
      <c r="D1" s="13" t="s">
        <v>1383</v>
      </c>
      <c r="E1" s="13" t="s">
        <v>1390</v>
      </c>
      <c r="F1" s="13" t="s">
        <v>144</v>
      </c>
      <c r="G1" s="13" t="s">
        <v>1391</v>
      </c>
      <c r="H1" s="13" t="s">
        <v>1392</v>
      </c>
      <c r="I1" s="13" t="s">
        <v>1393</v>
      </c>
      <c r="J1" s="13" t="s">
        <v>1394</v>
      </c>
      <c r="K1" s="13" t="s">
        <v>1395</v>
      </c>
      <c r="L1" s="13" t="s">
        <v>1396</v>
      </c>
    </row>
    <row r="2" spans="1:12" ht="15">
      <c r="A2" s="84" t="s">
        <v>1116</v>
      </c>
      <c r="B2" s="84" t="s">
        <v>214</v>
      </c>
      <c r="C2" s="84">
        <v>12</v>
      </c>
      <c r="D2" s="123">
        <v>0.012293330742910294</v>
      </c>
      <c r="E2" s="123">
        <v>1.0467730451818902</v>
      </c>
      <c r="F2" s="84" t="s">
        <v>1384</v>
      </c>
      <c r="G2" s="84" t="b">
        <v>0</v>
      </c>
      <c r="H2" s="84" t="b">
        <v>0</v>
      </c>
      <c r="I2" s="84" t="b">
        <v>0</v>
      </c>
      <c r="J2" s="84" t="b">
        <v>0</v>
      </c>
      <c r="K2" s="84" t="b">
        <v>0</v>
      </c>
      <c r="L2" s="84" t="b">
        <v>0</v>
      </c>
    </row>
    <row r="3" spans="1:12" ht="15">
      <c r="A3" s="84" t="s">
        <v>214</v>
      </c>
      <c r="B3" s="84" t="s">
        <v>245</v>
      </c>
      <c r="C3" s="84">
        <v>12</v>
      </c>
      <c r="D3" s="123">
        <v>0.012293330742910294</v>
      </c>
      <c r="E3" s="123">
        <v>1.278167112704477</v>
      </c>
      <c r="F3" s="84" t="s">
        <v>1384</v>
      </c>
      <c r="G3" s="84" t="b">
        <v>0</v>
      </c>
      <c r="H3" s="84" t="b">
        <v>0</v>
      </c>
      <c r="I3" s="84" t="b">
        <v>0</v>
      </c>
      <c r="J3" s="84" t="b">
        <v>0</v>
      </c>
      <c r="K3" s="84" t="b">
        <v>0</v>
      </c>
      <c r="L3" s="84" t="b">
        <v>0</v>
      </c>
    </row>
    <row r="4" spans="1:12" ht="15">
      <c r="A4" s="84" t="s">
        <v>219</v>
      </c>
      <c r="B4" s="84" t="s">
        <v>236</v>
      </c>
      <c r="C4" s="84">
        <v>9</v>
      </c>
      <c r="D4" s="123">
        <v>0.011078590833173958</v>
      </c>
      <c r="E4" s="123">
        <v>1.2513774612197819</v>
      </c>
      <c r="F4" s="84" t="s">
        <v>1384</v>
      </c>
      <c r="G4" s="84" t="b">
        <v>0</v>
      </c>
      <c r="H4" s="84" t="b">
        <v>0</v>
      </c>
      <c r="I4" s="84" t="b">
        <v>0</v>
      </c>
      <c r="J4" s="84" t="b">
        <v>0</v>
      </c>
      <c r="K4" s="84" t="b">
        <v>0</v>
      </c>
      <c r="L4" s="84" t="b">
        <v>0</v>
      </c>
    </row>
    <row r="5" spans="1:12" ht="15">
      <c r="A5" s="84" t="s">
        <v>221</v>
      </c>
      <c r="B5" s="84" t="s">
        <v>239</v>
      </c>
      <c r="C5" s="84">
        <v>8</v>
      </c>
      <c r="D5" s="123">
        <v>0.010524033287194383</v>
      </c>
      <c r="E5" s="123">
        <v>1.3921104650113136</v>
      </c>
      <c r="F5" s="84" t="s">
        <v>1384</v>
      </c>
      <c r="G5" s="84" t="b">
        <v>0</v>
      </c>
      <c r="H5" s="84" t="b">
        <v>0</v>
      </c>
      <c r="I5" s="84" t="b">
        <v>0</v>
      </c>
      <c r="J5" s="84" t="b">
        <v>0</v>
      </c>
      <c r="K5" s="84" t="b">
        <v>0</v>
      </c>
      <c r="L5" s="84" t="b">
        <v>0</v>
      </c>
    </row>
    <row r="6" spans="1:12" ht="15">
      <c r="A6" s="84" t="s">
        <v>239</v>
      </c>
      <c r="B6" s="84" t="s">
        <v>226</v>
      </c>
      <c r="C6" s="84">
        <v>8</v>
      </c>
      <c r="D6" s="123">
        <v>0.010524033287194383</v>
      </c>
      <c r="E6" s="123">
        <v>1.2971349517804571</v>
      </c>
      <c r="F6" s="84" t="s">
        <v>1384</v>
      </c>
      <c r="G6" s="84" t="b">
        <v>0</v>
      </c>
      <c r="H6" s="84" t="b">
        <v>0</v>
      </c>
      <c r="I6" s="84" t="b">
        <v>0</v>
      </c>
      <c r="J6" s="84" t="b">
        <v>0</v>
      </c>
      <c r="K6" s="84" t="b">
        <v>0</v>
      </c>
      <c r="L6" s="84" t="b">
        <v>0</v>
      </c>
    </row>
    <row r="7" spans="1:12" ht="15">
      <c r="A7" s="84" t="s">
        <v>1116</v>
      </c>
      <c r="B7" s="84" t="s">
        <v>1115</v>
      </c>
      <c r="C7" s="84">
        <v>8</v>
      </c>
      <c r="D7" s="123">
        <v>0.010524033287194383</v>
      </c>
      <c r="E7" s="123">
        <v>0.8010458579848145</v>
      </c>
      <c r="F7" s="84" t="s">
        <v>1384</v>
      </c>
      <c r="G7" s="84" t="b">
        <v>0</v>
      </c>
      <c r="H7" s="84" t="b">
        <v>0</v>
      </c>
      <c r="I7" s="84" t="b">
        <v>0</v>
      </c>
      <c r="J7" s="84" t="b">
        <v>0</v>
      </c>
      <c r="K7" s="84" t="b">
        <v>0</v>
      </c>
      <c r="L7" s="84" t="b">
        <v>0</v>
      </c>
    </row>
    <row r="8" spans="1:12" ht="15">
      <c r="A8" s="84" t="s">
        <v>249</v>
      </c>
      <c r="B8" s="84" t="s">
        <v>221</v>
      </c>
      <c r="C8" s="84">
        <v>7</v>
      </c>
      <c r="D8" s="123">
        <v>0.009879510330995593</v>
      </c>
      <c r="E8" s="123">
        <v>1.6303496308158394</v>
      </c>
      <c r="F8" s="84" t="s">
        <v>1384</v>
      </c>
      <c r="G8" s="84" t="b">
        <v>0</v>
      </c>
      <c r="H8" s="84" t="b">
        <v>0</v>
      </c>
      <c r="I8" s="84" t="b">
        <v>0</v>
      </c>
      <c r="J8" s="84" t="b">
        <v>0</v>
      </c>
      <c r="K8" s="84" t="b">
        <v>0</v>
      </c>
      <c r="L8" s="84" t="b">
        <v>0</v>
      </c>
    </row>
    <row r="9" spans="1:12" ht="15">
      <c r="A9" s="84" t="s">
        <v>1129</v>
      </c>
      <c r="B9" s="84" t="s">
        <v>1118</v>
      </c>
      <c r="C9" s="84">
        <v>6</v>
      </c>
      <c r="D9" s="123">
        <v>0.009132086816056614</v>
      </c>
      <c r="E9" s="123">
        <v>1.52244423350632</v>
      </c>
      <c r="F9" s="84" t="s">
        <v>1384</v>
      </c>
      <c r="G9" s="84" t="b">
        <v>0</v>
      </c>
      <c r="H9" s="84" t="b">
        <v>0</v>
      </c>
      <c r="I9" s="84" t="b">
        <v>0</v>
      </c>
      <c r="J9" s="84" t="b">
        <v>0</v>
      </c>
      <c r="K9" s="84" t="b">
        <v>0</v>
      </c>
      <c r="L9" s="84" t="b">
        <v>0</v>
      </c>
    </row>
    <row r="10" spans="1:12" ht="15">
      <c r="A10" s="84" t="s">
        <v>1118</v>
      </c>
      <c r="B10" s="84" t="s">
        <v>1130</v>
      </c>
      <c r="C10" s="84">
        <v>6</v>
      </c>
      <c r="D10" s="123">
        <v>0.009132086816056614</v>
      </c>
      <c r="E10" s="123">
        <v>1.7029002979644512</v>
      </c>
      <c r="F10" s="84" t="s">
        <v>1384</v>
      </c>
      <c r="G10" s="84" t="b">
        <v>0</v>
      </c>
      <c r="H10" s="84" t="b">
        <v>0</v>
      </c>
      <c r="I10" s="84" t="b">
        <v>0</v>
      </c>
      <c r="J10" s="84" t="b">
        <v>0</v>
      </c>
      <c r="K10" s="84" t="b">
        <v>0</v>
      </c>
      <c r="L10" s="84" t="b">
        <v>0</v>
      </c>
    </row>
    <row r="11" spans="1:12" ht="15">
      <c r="A11" s="84" t="s">
        <v>1130</v>
      </c>
      <c r="B11" s="84" t="s">
        <v>1131</v>
      </c>
      <c r="C11" s="84">
        <v>6</v>
      </c>
      <c r="D11" s="123">
        <v>0.009132086816056614</v>
      </c>
      <c r="E11" s="123">
        <v>1.9661417327390327</v>
      </c>
      <c r="F11" s="84" t="s">
        <v>1384</v>
      </c>
      <c r="G11" s="84" t="b">
        <v>0</v>
      </c>
      <c r="H11" s="84" t="b">
        <v>0</v>
      </c>
      <c r="I11" s="84" t="b">
        <v>0</v>
      </c>
      <c r="J11" s="84" t="b">
        <v>0</v>
      </c>
      <c r="K11" s="84" t="b">
        <v>0</v>
      </c>
      <c r="L11" s="84" t="b">
        <v>0</v>
      </c>
    </row>
    <row r="12" spans="1:12" ht="15">
      <c r="A12" s="84" t="s">
        <v>1131</v>
      </c>
      <c r="B12" s="84" t="s">
        <v>1132</v>
      </c>
      <c r="C12" s="84">
        <v>6</v>
      </c>
      <c r="D12" s="123">
        <v>0.009132086816056614</v>
      </c>
      <c r="E12" s="123">
        <v>1.9661417327390327</v>
      </c>
      <c r="F12" s="84" t="s">
        <v>1384</v>
      </c>
      <c r="G12" s="84" t="b">
        <v>0</v>
      </c>
      <c r="H12" s="84" t="b">
        <v>0</v>
      </c>
      <c r="I12" s="84" t="b">
        <v>0</v>
      </c>
      <c r="J12" s="84" t="b">
        <v>0</v>
      </c>
      <c r="K12" s="84" t="b">
        <v>0</v>
      </c>
      <c r="L12" s="84" t="b">
        <v>0</v>
      </c>
    </row>
    <row r="13" spans="1:12" ht="15">
      <c r="A13" s="84" t="s">
        <v>1132</v>
      </c>
      <c r="B13" s="84" t="s">
        <v>1133</v>
      </c>
      <c r="C13" s="84">
        <v>6</v>
      </c>
      <c r="D13" s="123">
        <v>0.009132086816056614</v>
      </c>
      <c r="E13" s="123">
        <v>1.9661417327390327</v>
      </c>
      <c r="F13" s="84" t="s">
        <v>1384</v>
      </c>
      <c r="G13" s="84" t="b">
        <v>0</v>
      </c>
      <c r="H13" s="84" t="b">
        <v>0</v>
      </c>
      <c r="I13" s="84" t="b">
        <v>0</v>
      </c>
      <c r="J13" s="84" t="b">
        <v>0</v>
      </c>
      <c r="K13" s="84" t="b">
        <v>0</v>
      </c>
      <c r="L13" s="84" t="b">
        <v>0</v>
      </c>
    </row>
    <row r="14" spans="1:12" ht="15">
      <c r="A14" s="84" t="s">
        <v>1133</v>
      </c>
      <c r="B14" s="84" t="s">
        <v>259</v>
      </c>
      <c r="C14" s="84">
        <v>6</v>
      </c>
      <c r="D14" s="123">
        <v>0.009132086816056614</v>
      </c>
      <c r="E14" s="123">
        <v>1.9661417327390327</v>
      </c>
      <c r="F14" s="84" t="s">
        <v>1384</v>
      </c>
      <c r="G14" s="84" t="b">
        <v>0</v>
      </c>
      <c r="H14" s="84" t="b">
        <v>0</v>
      </c>
      <c r="I14" s="84" t="b">
        <v>0</v>
      </c>
      <c r="J14" s="84" t="b">
        <v>0</v>
      </c>
      <c r="K14" s="84" t="b">
        <v>0</v>
      </c>
      <c r="L14" s="84" t="b">
        <v>0</v>
      </c>
    </row>
    <row r="15" spans="1:12" ht="15">
      <c r="A15" s="84" t="s">
        <v>259</v>
      </c>
      <c r="B15" s="84" t="s">
        <v>1134</v>
      </c>
      <c r="C15" s="84">
        <v>6</v>
      </c>
      <c r="D15" s="123">
        <v>0.009132086816056614</v>
      </c>
      <c r="E15" s="123">
        <v>1.9661417327390327</v>
      </c>
      <c r="F15" s="84" t="s">
        <v>1384</v>
      </c>
      <c r="G15" s="84" t="b">
        <v>0</v>
      </c>
      <c r="H15" s="84" t="b">
        <v>0</v>
      </c>
      <c r="I15" s="84" t="b">
        <v>0</v>
      </c>
      <c r="J15" s="84" t="b">
        <v>0</v>
      </c>
      <c r="K15" s="84" t="b">
        <v>0</v>
      </c>
      <c r="L15" s="84" t="b">
        <v>0</v>
      </c>
    </row>
    <row r="16" spans="1:12" ht="15">
      <c r="A16" s="84" t="s">
        <v>1134</v>
      </c>
      <c r="B16" s="84" t="s">
        <v>258</v>
      </c>
      <c r="C16" s="84">
        <v>6</v>
      </c>
      <c r="D16" s="123">
        <v>0.009132086816056614</v>
      </c>
      <c r="E16" s="123">
        <v>1.9661417327390327</v>
      </c>
      <c r="F16" s="84" t="s">
        <v>1384</v>
      </c>
      <c r="G16" s="84" t="b">
        <v>0</v>
      </c>
      <c r="H16" s="84" t="b">
        <v>0</v>
      </c>
      <c r="I16" s="84" t="b">
        <v>0</v>
      </c>
      <c r="J16" s="84" t="b">
        <v>0</v>
      </c>
      <c r="K16" s="84" t="b">
        <v>0</v>
      </c>
      <c r="L16" s="84" t="b">
        <v>0</v>
      </c>
    </row>
    <row r="17" spans="1:12" ht="15">
      <c r="A17" s="84" t="s">
        <v>258</v>
      </c>
      <c r="B17" s="84" t="s">
        <v>214</v>
      </c>
      <c r="C17" s="84">
        <v>6</v>
      </c>
      <c r="D17" s="123">
        <v>0.009132086816056614</v>
      </c>
      <c r="E17" s="123">
        <v>1.3825651471050833</v>
      </c>
      <c r="F17" s="84" t="s">
        <v>1384</v>
      </c>
      <c r="G17" s="84" t="b">
        <v>0</v>
      </c>
      <c r="H17" s="84" t="b">
        <v>0</v>
      </c>
      <c r="I17" s="84" t="b">
        <v>0</v>
      </c>
      <c r="J17" s="84" t="b">
        <v>0</v>
      </c>
      <c r="K17" s="84" t="b">
        <v>0</v>
      </c>
      <c r="L17" s="84" t="b">
        <v>0</v>
      </c>
    </row>
    <row r="18" spans="1:12" ht="15">
      <c r="A18" s="84" t="s">
        <v>1118</v>
      </c>
      <c r="B18" s="84" t="s">
        <v>1119</v>
      </c>
      <c r="C18" s="84">
        <v>5</v>
      </c>
      <c r="D18" s="123">
        <v>0.008264462809917356</v>
      </c>
      <c r="E18" s="123">
        <v>1.7029002979644512</v>
      </c>
      <c r="F18" s="84" t="s">
        <v>1384</v>
      </c>
      <c r="G18" s="84" t="b">
        <v>0</v>
      </c>
      <c r="H18" s="84" t="b">
        <v>0</v>
      </c>
      <c r="I18" s="84" t="b">
        <v>0</v>
      </c>
      <c r="J18" s="84" t="b">
        <v>0</v>
      </c>
      <c r="K18" s="84" t="b">
        <v>0</v>
      </c>
      <c r="L18" s="84" t="b">
        <v>0</v>
      </c>
    </row>
    <row r="19" spans="1:12" ht="15">
      <c r="A19" s="84" t="s">
        <v>1119</v>
      </c>
      <c r="B19" s="84" t="s">
        <v>1120</v>
      </c>
      <c r="C19" s="84">
        <v>5</v>
      </c>
      <c r="D19" s="123">
        <v>0.008264462809917356</v>
      </c>
      <c r="E19" s="123">
        <v>1.9661417327390327</v>
      </c>
      <c r="F19" s="84" t="s">
        <v>1384</v>
      </c>
      <c r="G19" s="84" t="b">
        <v>0</v>
      </c>
      <c r="H19" s="84" t="b">
        <v>0</v>
      </c>
      <c r="I19" s="84" t="b">
        <v>0</v>
      </c>
      <c r="J19" s="84" t="b">
        <v>0</v>
      </c>
      <c r="K19" s="84" t="b">
        <v>0</v>
      </c>
      <c r="L19" s="84" t="b">
        <v>0</v>
      </c>
    </row>
    <row r="20" spans="1:12" ht="15">
      <c r="A20" s="84" t="s">
        <v>1120</v>
      </c>
      <c r="B20" s="84" t="s">
        <v>1345</v>
      </c>
      <c r="C20" s="84">
        <v>5</v>
      </c>
      <c r="D20" s="123">
        <v>0.008264462809917356</v>
      </c>
      <c r="E20" s="123">
        <v>1.9661417327390327</v>
      </c>
      <c r="F20" s="84" t="s">
        <v>1384</v>
      </c>
      <c r="G20" s="84" t="b">
        <v>0</v>
      </c>
      <c r="H20" s="84" t="b">
        <v>0</v>
      </c>
      <c r="I20" s="84" t="b">
        <v>0</v>
      </c>
      <c r="J20" s="84" t="b">
        <v>0</v>
      </c>
      <c r="K20" s="84" t="b">
        <v>0</v>
      </c>
      <c r="L20" s="84" t="b">
        <v>0</v>
      </c>
    </row>
    <row r="21" spans="1:12" ht="15">
      <c r="A21" s="84" t="s">
        <v>1345</v>
      </c>
      <c r="B21" s="84" t="s">
        <v>1346</v>
      </c>
      <c r="C21" s="84">
        <v>5</v>
      </c>
      <c r="D21" s="123">
        <v>0.008264462809917356</v>
      </c>
      <c r="E21" s="123">
        <v>2.0453229787866576</v>
      </c>
      <c r="F21" s="84" t="s">
        <v>1384</v>
      </c>
      <c r="G21" s="84" t="b">
        <v>0</v>
      </c>
      <c r="H21" s="84" t="b">
        <v>0</v>
      </c>
      <c r="I21" s="84" t="b">
        <v>0</v>
      </c>
      <c r="J21" s="84" t="b">
        <v>0</v>
      </c>
      <c r="K21" s="84" t="b">
        <v>0</v>
      </c>
      <c r="L21" s="84" t="b">
        <v>0</v>
      </c>
    </row>
    <row r="22" spans="1:12" ht="15">
      <c r="A22" s="84" t="s">
        <v>1346</v>
      </c>
      <c r="B22" s="84" t="s">
        <v>1347</v>
      </c>
      <c r="C22" s="84">
        <v>5</v>
      </c>
      <c r="D22" s="123">
        <v>0.008264462809917356</v>
      </c>
      <c r="E22" s="123">
        <v>2.0453229787866576</v>
      </c>
      <c r="F22" s="84" t="s">
        <v>1384</v>
      </c>
      <c r="G22" s="84" t="b">
        <v>0</v>
      </c>
      <c r="H22" s="84" t="b">
        <v>0</v>
      </c>
      <c r="I22" s="84" t="b">
        <v>0</v>
      </c>
      <c r="J22" s="84" t="b">
        <v>0</v>
      </c>
      <c r="K22" s="84" t="b">
        <v>0</v>
      </c>
      <c r="L22" s="84" t="b">
        <v>0</v>
      </c>
    </row>
    <row r="23" spans="1:12" ht="15">
      <c r="A23" s="84" t="s">
        <v>1347</v>
      </c>
      <c r="B23" s="84" t="s">
        <v>1348</v>
      </c>
      <c r="C23" s="84">
        <v>5</v>
      </c>
      <c r="D23" s="123">
        <v>0.008264462809917356</v>
      </c>
      <c r="E23" s="123">
        <v>2.0453229787866576</v>
      </c>
      <c r="F23" s="84" t="s">
        <v>1384</v>
      </c>
      <c r="G23" s="84" t="b">
        <v>0</v>
      </c>
      <c r="H23" s="84" t="b">
        <v>0</v>
      </c>
      <c r="I23" s="84" t="b">
        <v>0</v>
      </c>
      <c r="J23" s="84" t="b">
        <v>0</v>
      </c>
      <c r="K23" s="84" t="b">
        <v>0</v>
      </c>
      <c r="L23" s="84" t="b">
        <v>0</v>
      </c>
    </row>
    <row r="24" spans="1:12" ht="15">
      <c r="A24" s="84" t="s">
        <v>1348</v>
      </c>
      <c r="B24" s="84" t="s">
        <v>1349</v>
      </c>
      <c r="C24" s="84">
        <v>5</v>
      </c>
      <c r="D24" s="123">
        <v>0.008264462809917356</v>
      </c>
      <c r="E24" s="123">
        <v>2.0453229787866576</v>
      </c>
      <c r="F24" s="84" t="s">
        <v>1384</v>
      </c>
      <c r="G24" s="84" t="b">
        <v>0</v>
      </c>
      <c r="H24" s="84" t="b">
        <v>0</v>
      </c>
      <c r="I24" s="84" t="b">
        <v>0</v>
      </c>
      <c r="J24" s="84" t="b">
        <v>0</v>
      </c>
      <c r="K24" s="84" t="b">
        <v>0</v>
      </c>
      <c r="L24" s="84" t="b">
        <v>0</v>
      </c>
    </row>
    <row r="25" spans="1:12" ht="15">
      <c r="A25" s="84" t="s">
        <v>1349</v>
      </c>
      <c r="B25" s="84" t="s">
        <v>1350</v>
      </c>
      <c r="C25" s="84">
        <v>5</v>
      </c>
      <c r="D25" s="123">
        <v>0.008264462809917356</v>
      </c>
      <c r="E25" s="123">
        <v>2.0453229787866576</v>
      </c>
      <c r="F25" s="84" t="s">
        <v>1384</v>
      </c>
      <c r="G25" s="84" t="b">
        <v>0</v>
      </c>
      <c r="H25" s="84" t="b">
        <v>0</v>
      </c>
      <c r="I25" s="84" t="b">
        <v>0</v>
      </c>
      <c r="J25" s="84" t="b">
        <v>0</v>
      </c>
      <c r="K25" s="84" t="b">
        <v>0</v>
      </c>
      <c r="L25" s="84" t="b">
        <v>0</v>
      </c>
    </row>
    <row r="26" spans="1:12" ht="15">
      <c r="A26" s="84" t="s">
        <v>221</v>
      </c>
      <c r="B26" s="84" t="s">
        <v>1129</v>
      </c>
      <c r="C26" s="84">
        <v>5</v>
      </c>
      <c r="D26" s="123">
        <v>0.008264462809917356</v>
      </c>
      <c r="E26" s="123">
        <v>1.312929218963689</v>
      </c>
      <c r="F26" s="84" t="s">
        <v>1384</v>
      </c>
      <c r="G26" s="84" t="b">
        <v>0</v>
      </c>
      <c r="H26" s="84" t="b">
        <v>0</v>
      </c>
      <c r="I26" s="84" t="b">
        <v>0</v>
      </c>
      <c r="J26" s="84" t="b">
        <v>0</v>
      </c>
      <c r="K26" s="84" t="b">
        <v>0</v>
      </c>
      <c r="L26" s="84" t="b">
        <v>0</v>
      </c>
    </row>
    <row r="27" spans="1:12" ht="15">
      <c r="A27" s="84" t="s">
        <v>214</v>
      </c>
      <c r="B27" s="84" t="s">
        <v>1352</v>
      </c>
      <c r="C27" s="84">
        <v>5</v>
      </c>
      <c r="D27" s="123">
        <v>0.008264462809917356</v>
      </c>
      <c r="E27" s="123">
        <v>1.312929218963689</v>
      </c>
      <c r="F27" s="84" t="s">
        <v>1384</v>
      </c>
      <c r="G27" s="84" t="b">
        <v>0</v>
      </c>
      <c r="H27" s="84" t="b">
        <v>0</v>
      </c>
      <c r="I27" s="84" t="b">
        <v>0</v>
      </c>
      <c r="J27" s="84" t="b">
        <v>0</v>
      </c>
      <c r="K27" s="84" t="b">
        <v>0</v>
      </c>
      <c r="L27" s="84" t="b">
        <v>0</v>
      </c>
    </row>
    <row r="28" spans="1:12" ht="15">
      <c r="A28" s="84" t="s">
        <v>245</v>
      </c>
      <c r="B28" s="84" t="s">
        <v>221</v>
      </c>
      <c r="C28" s="84">
        <v>5</v>
      </c>
      <c r="D28" s="123">
        <v>0.008264462809917356</v>
      </c>
      <c r="E28" s="123">
        <v>1.1831915994736202</v>
      </c>
      <c r="F28" s="84" t="s">
        <v>1384</v>
      </c>
      <c r="G28" s="84" t="b">
        <v>0</v>
      </c>
      <c r="H28" s="84" t="b">
        <v>0</v>
      </c>
      <c r="I28" s="84" t="b">
        <v>0</v>
      </c>
      <c r="J28" s="84" t="b">
        <v>0</v>
      </c>
      <c r="K28" s="84" t="b">
        <v>0</v>
      </c>
      <c r="L28" s="84" t="b">
        <v>0</v>
      </c>
    </row>
    <row r="29" spans="1:12" ht="15">
      <c r="A29" s="84" t="s">
        <v>226</v>
      </c>
      <c r="B29" s="84" t="s">
        <v>219</v>
      </c>
      <c r="C29" s="84">
        <v>5</v>
      </c>
      <c r="D29" s="123">
        <v>0.008264462809917356</v>
      </c>
      <c r="E29" s="123">
        <v>1.151006916102219</v>
      </c>
      <c r="F29" s="84" t="s">
        <v>1384</v>
      </c>
      <c r="G29" s="84" t="b">
        <v>0</v>
      </c>
      <c r="H29" s="84" t="b">
        <v>0</v>
      </c>
      <c r="I29" s="84" t="b">
        <v>0</v>
      </c>
      <c r="J29" s="84" t="b">
        <v>0</v>
      </c>
      <c r="K29" s="84" t="b">
        <v>0</v>
      </c>
      <c r="L29" s="84" t="b">
        <v>0</v>
      </c>
    </row>
    <row r="30" spans="1:12" ht="15">
      <c r="A30" s="84" t="s">
        <v>239</v>
      </c>
      <c r="B30" s="84" t="s">
        <v>1118</v>
      </c>
      <c r="C30" s="84">
        <v>4</v>
      </c>
      <c r="D30" s="123">
        <v>0.007252297606664836</v>
      </c>
      <c r="E30" s="123">
        <v>1.1422329917947138</v>
      </c>
      <c r="F30" s="84" t="s">
        <v>1384</v>
      </c>
      <c r="G30" s="84" t="b">
        <v>0</v>
      </c>
      <c r="H30" s="84" t="b">
        <v>0</v>
      </c>
      <c r="I30" s="84" t="b">
        <v>0</v>
      </c>
      <c r="J30" s="84" t="b">
        <v>0</v>
      </c>
      <c r="K30" s="84" t="b">
        <v>0</v>
      </c>
      <c r="L30" s="84" t="b">
        <v>0</v>
      </c>
    </row>
    <row r="31" spans="1:12" ht="15">
      <c r="A31" s="84" t="s">
        <v>1350</v>
      </c>
      <c r="B31" s="84" t="s">
        <v>1353</v>
      </c>
      <c r="C31" s="84">
        <v>4</v>
      </c>
      <c r="D31" s="123">
        <v>0.007252297606664836</v>
      </c>
      <c r="E31" s="123">
        <v>2.142232991794714</v>
      </c>
      <c r="F31" s="84" t="s">
        <v>1384</v>
      </c>
      <c r="G31" s="84" t="b">
        <v>0</v>
      </c>
      <c r="H31" s="84" t="b">
        <v>0</v>
      </c>
      <c r="I31" s="84" t="b">
        <v>0</v>
      </c>
      <c r="J31" s="84" t="b">
        <v>0</v>
      </c>
      <c r="K31" s="84" t="b">
        <v>0</v>
      </c>
      <c r="L31" s="84" t="b">
        <v>0</v>
      </c>
    </row>
    <row r="32" spans="1:12" ht="15">
      <c r="A32" s="84" t="s">
        <v>1129</v>
      </c>
      <c r="B32" s="84" t="s">
        <v>1115</v>
      </c>
      <c r="C32" s="84">
        <v>4</v>
      </c>
      <c r="D32" s="123">
        <v>0.007252297606664836</v>
      </c>
      <c r="E32" s="123">
        <v>0.9149892102916513</v>
      </c>
      <c r="F32" s="84" t="s">
        <v>1384</v>
      </c>
      <c r="G32" s="84" t="b">
        <v>0</v>
      </c>
      <c r="H32" s="84" t="b">
        <v>0</v>
      </c>
      <c r="I32" s="84" t="b">
        <v>0</v>
      </c>
      <c r="J32" s="84" t="b">
        <v>0</v>
      </c>
      <c r="K32" s="84" t="b">
        <v>0</v>
      </c>
      <c r="L32" s="84" t="b">
        <v>0</v>
      </c>
    </row>
    <row r="33" spans="1:12" ht="15">
      <c r="A33" s="84" t="s">
        <v>1115</v>
      </c>
      <c r="B33" s="84" t="s">
        <v>214</v>
      </c>
      <c r="C33" s="84">
        <v>4</v>
      </c>
      <c r="D33" s="123">
        <v>0.007252297606664836</v>
      </c>
      <c r="E33" s="123">
        <v>0.6228973024154529</v>
      </c>
      <c r="F33" s="84" t="s">
        <v>1384</v>
      </c>
      <c r="G33" s="84" t="b">
        <v>0</v>
      </c>
      <c r="H33" s="84" t="b">
        <v>0</v>
      </c>
      <c r="I33" s="84" t="b">
        <v>0</v>
      </c>
      <c r="J33" s="84" t="b">
        <v>0</v>
      </c>
      <c r="K33" s="84" t="b">
        <v>0</v>
      </c>
      <c r="L33" s="84" t="b">
        <v>0</v>
      </c>
    </row>
    <row r="34" spans="1:12" ht="15">
      <c r="A34" s="84" t="s">
        <v>214</v>
      </c>
      <c r="B34" s="84" t="s">
        <v>232</v>
      </c>
      <c r="C34" s="84">
        <v>4</v>
      </c>
      <c r="D34" s="123">
        <v>0.007252297606664836</v>
      </c>
      <c r="E34" s="123">
        <v>1.2160192059556325</v>
      </c>
      <c r="F34" s="84" t="s">
        <v>1384</v>
      </c>
      <c r="G34" s="84" t="b">
        <v>0</v>
      </c>
      <c r="H34" s="84" t="b">
        <v>0</v>
      </c>
      <c r="I34" s="84" t="b">
        <v>0</v>
      </c>
      <c r="J34" s="84" t="b">
        <v>0</v>
      </c>
      <c r="K34" s="84" t="b">
        <v>0</v>
      </c>
      <c r="L34" s="84" t="b">
        <v>0</v>
      </c>
    </row>
    <row r="35" spans="1:12" ht="15">
      <c r="A35" s="84" t="s">
        <v>232</v>
      </c>
      <c r="B35" s="84" t="s">
        <v>237</v>
      </c>
      <c r="C35" s="84">
        <v>4</v>
      </c>
      <c r="D35" s="123">
        <v>0.007252297606664836</v>
      </c>
      <c r="E35" s="123">
        <v>1.48902047801937</v>
      </c>
      <c r="F35" s="84" t="s">
        <v>1384</v>
      </c>
      <c r="G35" s="84" t="b">
        <v>0</v>
      </c>
      <c r="H35" s="84" t="b">
        <v>0</v>
      </c>
      <c r="I35" s="84" t="b">
        <v>0</v>
      </c>
      <c r="J35" s="84" t="b">
        <v>0</v>
      </c>
      <c r="K35" s="84" t="b">
        <v>0</v>
      </c>
      <c r="L35" s="84" t="b">
        <v>0</v>
      </c>
    </row>
    <row r="36" spans="1:12" ht="15">
      <c r="A36" s="84" t="s">
        <v>237</v>
      </c>
      <c r="B36" s="84" t="s">
        <v>219</v>
      </c>
      <c r="C36" s="84">
        <v>4</v>
      </c>
      <c r="D36" s="123">
        <v>0.007252297606664836</v>
      </c>
      <c r="E36" s="123">
        <v>1.3551268987581437</v>
      </c>
      <c r="F36" s="84" t="s">
        <v>1384</v>
      </c>
      <c r="G36" s="84" t="b">
        <v>0</v>
      </c>
      <c r="H36" s="84" t="b">
        <v>0</v>
      </c>
      <c r="I36" s="84" t="b">
        <v>0</v>
      </c>
      <c r="J36" s="84" t="b">
        <v>0</v>
      </c>
      <c r="K36" s="84" t="b">
        <v>0</v>
      </c>
      <c r="L36" s="84" t="b">
        <v>0</v>
      </c>
    </row>
    <row r="37" spans="1:12" ht="15">
      <c r="A37" s="84" t="s">
        <v>236</v>
      </c>
      <c r="B37" s="84" t="s">
        <v>226</v>
      </c>
      <c r="C37" s="84">
        <v>4</v>
      </c>
      <c r="D37" s="123">
        <v>0.007252297606664836</v>
      </c>
      <c r="E37" s="123">
        <v>0.8384971027548078</v>
      </c>
      <c r="F37" s="84" t="s">
        <v>1384</v>
      </c>
      <c r="G37" s="84" t="b">
        <v>0</v>
      </c>
      <c r="H37" s="84" t="b">
        <v>0</v>
      </c>
      <c r="I37" s="84" t="b">
        <v>0</v>
      </c>
      <c r="J37" s="84" t="b">
        <v>0</v>
      </c>
      <c r="K37" s="84" t="b">
        <v>0</v>
      </c>
      <c r="L37" s="84" t="b">
        <v>0</v>
      </c>
    </row>
    <row r="38" spans="1:12" ht="15">
      <c r="A38" s="84" t="s">
        <v>1354</v>
      </c>
      <c r="B38" s="84" t="s">
        <v>1355</v>
      </c>
      <c r="C38" s="84">
        <v>4</v>
      </c>
      <c r="D38" s="123">
        <v>0.007252297606664836</v>
      </c>
      <c r="E38" s="123">
        <v>2.142232991794714</v>
      </c>
      <c r="F38" s="84" t="s">
        <v>1384</v>
      </c>
      <c r="G38" s="84" t="b">
        <v>1</v>
      </c>
      <c r="H38" s="84" t="b">
        <v>0</v>
      </c>
      <c r="I38" s="84" t="b">
        <v>0</v>
      </c>
      <c r="J38" s="84" t="b">
        <v>0</v>
      </c>
      <c r="K38" s="84" t="b">
        <v>0</v>
      </c>
      <c r="L38" s="84" t="b">
        <v>0</v>
      </c>
    </row>
    <row r="39" spans="1:12" ht="15">
      <c r="A39" s="84" t="s">
        <v>1115</v>
      </c>
      <c r="B39" s="84" t="s">
        <v>1123</v>
      </c>
      <c r="C39" s="84">
        <v>4</v>
      </c>
      <c r="D39" s="123">
        <v>0.007252297606664836</v>
      </c>
      <c r="E39" s="123">
        <v>1.3825651471050835</v>
      </c>
      <c r="F39" s="84" t="s">
        <v>1384</v>
      </c>
      <c r="G39" s="84" t="b">
        <v>0</v>
      </c>
      <c r="H39" s="84" t="b">
        <v>0</v>
      </c>
      <c r="I39" s="84" t="b">
        <v>0</v>
      </c>
      <c r="J39" s="84" t="b">
        <v>0</v>
      </c>
      <c r="K39" s="84" t="b">
        <v>0</v>
      </c>
      <c r="L39" s="84" t="b">
        <v>0</v>
      </c>
    </row>
    <row r="40" spans="1:12" ht="15">
      <c r="A40" s="84" t="s">
        <v>1123</v>
      </c>
      <c r="B40" s="84" t="s">
        <v>1124</v>
      </c>
      <c r="C40" s="84">
        <v>4</v>
      </c>
      <c r="D40" s="123">
        <v>0.007252297606664836</v>
      </c>
      <c r="E40" s="123">
        <v>2.142232991794714</v>
      </c>
      <c r="F40" s="84" t="s">
        <v>1384</v>
      </c>
      <c r="G40" s="84" t="b">
        <v>0</v>
      </c>
      <c r="H40" s="84" t="b">
        <v>0</v>
      </c>
      <c r="I40" s="84" t="b">
        <v>0</v>
      </c>
      <c r="J40" s="84" t="b">
        <v>0</v>
      </c>
      <c r="K40" s="84" t="b">
        <v>0</v>
      </c>
      <c r="L40" s="84" t="b">
        <v>0</v>
      </c>
    </row>
    <row r="41" spans="1:12" ht="15">
      <c r="A41" s="84" t="s">
        <v>1124</v>
      </c>
      <c r="B41" s="84" t="s">
        <v>1125</v>
      </c>
      <c r="C41" s="84">
        <v>4</v>
      </c>
      <c r="D41" s="123">
        <v>0.007252297606664836</v>
      </c>
      <c r="E41" s="123">
        <v>2.142232991794714</v>
      </c>
      <c r="F41" s="84" t="s">
        <v>1384</v>
      </c>
      <c r="G41" s="84" t="b">
        <v>0</v>
      </c>
      <c r="H41" s="84" t="b">
        <v>0</v>
      </c>
      <c r="I41" s="84" t="b">
        <v>0</v>
      </c>
      <c r="J41" s="84" t="b">
        <v>0</v>
      </c>
      <c r="K41" s="84" t="b">
        <v>0</v>
      </c>
      <c r="L41" s="84" t="b">
        <v>0</v>
      </c>
    </row>
    <row r="42" spans="1:12" ht="15">
      <c r="A42" s="84" t="s">
        <v>1125</v>
      </c>
      <c r="B42" s="84" t="s">
        <v>1122</v>
      </c>
      <c r="C42" s="84">
        <v>4</v>
      </c>
      <c r="D42" s="123">
        <v>0.007252297606664836</v>
      </c>
      <c r="E42" s="123">
        <v>1.9661417327390325</v>
      </c>
      <c r="F42" s="84" t="s">
        <v>1384</v>
      </c>
      <c r="G42" s="84" t="b">
        <v>0</v>
      </c>
      <c r="H42" s="84" t="b">
        <v>0</v>
      </c>
      <c r="I42" s="84" t="b">
        <v>0</v>
      </c>
      <c r="J42" s="84" t="b">
        <v>0</v>
      </c>
      <c r="K42" s="84" t="b">
        <v>0</v>
      </c>
      <c r="L42" s="84" t="b">
        <v>0</v>
      </c>
    </row>
    <row r="43" spans="1:12" ht="15">
      <c r="A43" s="84" t="s">
        <v>1122</v>
      </c>
      <c r="B43" s="84" t="s">
        <v>1126</v>
      </c>
      <c r="C43" s="84">
        <v>4</v>
      </c>
      <c r="D43" s="123">
        <v>0.007252297606664836</v>
      </c>
      <c r="E43" s="123">
        <v>1.9661417327390325</v>
      </c>
      <c r="F43" s="84" t="s">
        <v>1384</v>
      </c>
      <c r="G43" s="84" t="b">
        <v>0</v>
      </c>
      <c r="H43" s="84" t="b">
        <v>0</v>
      </c>
      <c r="I43" s="84" t="b">
        <v>0</v>
      </c>
      <c r="J43" s="84" t="b">
        <v>0</v>
      </c>
      <c r="K43" s="84" t="b">
        <v>0</v>
      </c>
      <c r="L43" s="84" t="b">
        <v>0</v>
      </c>
    </row>
    <row r="44" spans="1:12" ht="15">
      <c r="A44" s="84" t="s">
        <v>245</v>
      </c>
      <c r="B44" s="84" t="s">
        <v>239</v>
      </c>
      <c r="C44" s="84">
        <v>4</v>
      </c>
      <c r="D44" s="123">
        <v>0.007252297606664836</v>
      </c>
      <c r="E44" s="123">
        <v>1.1210436927247758</v>
      </c>
      <c r="F44" s="84" t="s">
        <v>1384</v>
      </c>
      <c r="G44" s="84" t="b">
        <v>0</v>
      </c>
      <c r="H44" s="84" t="b">
        <v>0</v>
      </c>
      <c r="I44" s="84" t="b">
        <v>0</v>
      </c>
      <c r="J44" s="84" t="b">
        <v>0</v>
      </c>
      <c r="K44" s="84" t="b">
        <v>0</v>
      </c>
      <c r="L44" s="84" t="b">
        <v>0</v>
      </c>
    </row>
    <row r="45" spans="1:12" ht="15">
      <c r="A45" s="84" t="s">
        <v>239</v>
      </c>
      <c r="B45" s="84" t="s">
        <v>250</v>
      </c>
      <c r="C45" s="84">
        <v>4</v>
      </c>
      <c r="D45" s="123">
        <v>0.007252297606664836</v>
      </c>
      <c r="E45" s="123">
        <v>1.443262987458695</v>
      </c>
      <c r="F45" s="84" t="s">
        <v>1384</v>
      </c>
      <c r="G45" s="84" t="b">
        <v>0</v>
      </c>
      <c r="H45" s="84" t="b">
        <v>0</v>
      </c>
      <c r="I45" s="84" t="b">
        <v>0</v>
      </c>
      <c r="J45" s="84" t="b">
        <v>0</v>
      </c>
      <c r="K45" s="84" t="b">
        <v>0</v>
      </c>
      <c r="L45" s="84" t="b">
        <v>0</v>
      </c>
    </row>
    <row r="46" spans="1:12" ht="15">
      <c r="A46" s="84" t="s">
        <v>250</v>
      </c>
      <c r="B46" s="84" t="s">
        <v>236</v>
      </c>
      <c r="C46" s="84">
        <v>4</v>
      </c>
      <c r="D46" s="123">
        <v>0.007252297606664836</v>
      </c>
      <c r="E46" s="123">
        <v>1.3463529744506386</v>
      </c>
      <c r="F46" s="84" t="s">
        <v>1384</v>
      </c>
      <c r="G46" s="84" t="b">
        <v>0</v>
      </c>
      <c r="H46" s="84" t="b">
        <v>0</v>
      </c>
      <c r="I46" s="84" t="b">
        <v>0</v>
      </c>
      <c r="J46" s="84" t="b">
        <v>0</v>
      </c>
      <c r="K46" s="84" t="b">
        <v>0</v>
      </c>
      <c r="L46" s="84" t="b">
        <v>0</v>
      </c>
    </row>
    <row r="47" spans="1:12" ht="15">
      <c r="A47" s="84" t="s">
        <v>236</v>
      </c>
      <c r="B47" s="84" t="s">
        <v>249</v>
      </c>
      <c r="C47" s="84">
        <v>4</v>
      </c>
      <c r="D47" s="123">
        <v>0.007252297606664836</v>
      </c>
      <c r="E47" s="123">
        <v>1.139527098418789</v>
      </c>
      <c r="F47" s="84" t="s">
        <v>1384</v>
      </c>
      <c r="G47" s="84" t="b">
        <v>0</v>
      </c>
      <c r="H47" s="84" t="b">
        <v>0</v>
      </c>
      <c r="I47" s="84" t="b">
        <v>0</v>
      </c>
      <c r="J47" s="84" t="b">
        <v>0</v>
      </c>
      <c r="K47" s="84" t="b">
        <v>0</v>
      </c>
      <c r="L47" s="84" t="b">
        <v>0</v>
      </c>
    </row>
    <row r="48" spans="1:12" ht="15">
      <c r="A48" s="84" t="s">
        <v>214</v>
      </c>
      <c r="B48" s="84" t="s">
        <v>1116</v>
      </c>
      <c r="C48" s="84">
        <v>4</v>
      </c>
      <c r="D48" s="123">
        <v>0.007252297606664836</v>
      </c>
      <c r="E48" s="123">
        <v>0.5725665294694451</v>
      </c>
      <c r="F48" s="84" t="s">
        <v>1384</v>
      </c>
      <c r="G48" s="84" t="b">
        <v>0</v>
      </c>
      <c r="H48" s="84" t="b">
        <v>0</v>
      </c>
      <c r="I48" s="84" t="b">
        <v>0</v>
      </c>
      <c r="J48" s="84" t="b">
        <v>0</v>
      </c>
      <c r="K48" s="84" t="b">
        <v>0</v>
      </c>
      <c r="L48" s="84" t="b">
        <v>0</v>
      </c>
    </row>
    <row r="49" spans="1:12" ht="15">
      <c r="A49" s="84" t="s">
        <v>236</v>
      </c>
      <c r="B49" s="84" t="s">
        <v>1216</v>
      </c>
      <c r="C49" s="84">
        <v>4</v>
      </c>
      <c r="D49" s="123">
        <v>0.007252297606664836</v>
      </c>
      <c r="E49" s="123">
        <v>1.3825651471050835</v>
      </c>
      <c r="F49" s="84" t="s">
        <v>1384</v>
      </c>
      <c r="G49" s="84" t="b">
        <v>0</v>
      </c>
      <c r="H49" s="84" t="b">
        <v>0</v>
      </c>
      <c r="I49" s="84" t="b">
        <v>0</v>
      </c>
      <c r="J49" s="84" t="b">
        <v>0</v>
      </c>
      <c r="K49" s="84" t="b">
        <v>0</v>
      </c>
      <c r="L49" s="84" t="b">
        <v>0</v>
      </c>
    </row>
    <row r="50" spans="1:12" ht="15">
      <c r="A50" s="84" t="s">
        <v>1353</v>
      </c>
      <c r="B50" s="84" t="s">
        <v>1351</v>
      </c>
      <c r="C50" s="84">
        <v>3</v>
      </c>
      <c r="D50" s="123">
        <v>0.0060587541303290405</v>
      </c>
      <c r="E50" s="123">
        <v>1.9203842421783575</v>
      </c>
      <c r="F50" s="84" t="s">
        <v>1384</v>
      </c>
      <c r="G50" s="84" t="b">
        <v>0</v>
      </c>
      <c r="H50" s="84" t="b">
        <v>0</v>
      </c>
      <c r="I50" s="84" t="b">
        <v>0</v>
      </c>
      <c r="J50" s="84" t="b">
        <v>0</v>
      </c>
      <c r="K50" s="84" t="b">
        <v>0</v>
      </c>
      <c r="L50" s="84" t="b">
        <v>0</v>
      </c>
    </row>
    <row r="51" spans="1:12" ht="15">
      <c r="A51" s="84" t="s">
        <v>1351</v>
      </c>
      <c r="B51" s="84" t="s">
        <v>1358</v>
      </c>
      <c r="C51" s="84">
        <v>3</v>
      </c>
      <c r="D51" s="123">
        <v>0.0060587541303290405</v>
      </c>
      <c r="E51" s="123">
        <v>2.0453229787866576</v>
      </c>
      <c r="F51" s="84" t="s">
        <v>1384</v>
      </c>
      <c r="G51" s="84" t="b">
        <v>0</v>
      </c>
      <c r="H51" s="84" t="b">
        <v>0</v>
      </c>
      <c r="I51" s="84" t="b">
        <v>0</v>
      </c>
      <c r="J51" s="84" t="b">
        <v>0</v>
      </c>
      <c r="K51" s="84" t="b">
        <v>0</v>
      </c>
      <c r="L51" s="84" t="b">
        <v>0</v>
      </c>
    </row>
    <row r="52" spans="1:12" ht="15">
      <c r="A52" s="84" t="s">
        <v>268</v>
      </c>
      <c r="B52" s="84" t="s">
        <v>236</v>
      </c>
      <c r="C52" s="84">
        <v>3</v>
      </c>
      <c r="D52" s="123">
        <v>0.0060587541303290405</v>
      </c>
      <c r="E52" s="123">
        <v>1.443262987458695</v>
      </c>
      <c r="F52" s="84" t="s">
        <v>1384</v>
      </c>
      <c r="G52" s="84" t="b">
        <v>0</v>
      </c>
      <c r="H52" s="84" t="b">
        <v>0</v>
      </c>
      <c r="I52" s="84" t="b">
        <v>0</v>
      </c>
      <c r="J52" s="84" t="b">
        <v>0</v>
      </c>
      <c r="K52" s="84" t="b">
        <v>0</v>
      </c>
      <c r="L52" s="84" t="b">
        <v>0</v>
      </c>
    </row>
    <row r="53" spans="1:12" ht="15">
      <c r="A53" s="84" t="s">
        <v>236</v>
      </c>
      <c r="B53" s="84" t="s">
        <v>238</v>
      </c>
      <c r="C53" s="84">
        <v>3</v>
      </c>
      <c r="D53" s="123">
        <v>0.0060587541303290405</v>
      </c>
      <c r="E53" s="123">
        <v>1.3825651471050833</v>
      </c>
      <c r="F53" s="84" t="s">
        <v>1384</v>
      </c>
      <c r="G53" s="84" t="b">
        <v>0</v>
      </c>
      <c r="H53" s="84" t="b">
        <v>0</v>
      </c>
      <c r="I53" s="84" t="b">
        <v>0</v>
      </c>
      <c r="J53" s="84" t="b">
        <v>0</v>
      </c>
      <c r="K53" s="84" t="b">
        <v>0</v>
      </c>
      <c r="L53" s="84" t="b">
        <v>0</v>
      </c>
    </row>
    <row r="54" spans="1:12" ht="15">
      <c r="A54" s="84" t="s">
        <v>238</v>
      </c>
      <c r="B54" s="84" t="s">
        <v>219</v>
      </c>
      <c r="C54" s="84">
        <v>3</v>
      </c>
      <c r="D54" s="123">
        <v>0.0060587541303290405</v>
      </c>
      <c r="E54" s="123">
        <v>1.5981649474444382</v>
      </c>
      <c r="F54" s="84" t="s">
        <v>1384</v>
      </c>
      <c r="G54" s="84" t="b">
        <v>0</v>
      </c>
      <c r="H54" s="84" t="b">
        <v>0</v>
      </c>
      <c r="I54" s="84" t="b">
        <v>0</v>
      </c>
      <c r="J54" s="84" t="b">
        <v>0</v>
      </c>
      <c r="K54" s="84" t="b">
        <v>0</v>
      </c>
      <c r="L54" s="84" t="b">
        <v>0</v>
      </c>
    </row>
    <row r="55" spans="1:12" ht="15">
      <c r="A55" s="84" t="s">
        <v>219</v>
      </c>
      <c r="B55" s="84" t="s">
        <v>267</v>
      </c>
      <c r="C55" s="84">
        <v>3</v>
      </c>
      <c r="D55" s="123">
        <v>0.0060587541303290405</v>
      </c>
      <c r="E55" s="123">
        <v>1.5981649474444382</v>
      </c>
      <c r="F55" s="84" t="s">
        <v>1384</v>
      </c>
      <c r="G55" s="84" t="b">
        <v>0</v>
      </c>
      <c r="H55" s="84" t="b">
        <v>0</v>
      </c>
      <c r="I55" s="84" t="b">
        <v>0</v>
      </c>
      <c r="J55" s="84" t="b">
        <v>0</v>
      </c>
      <c r="K55" s="84" t="b">
        <v>0</v>
      </c>
      <c r="L55" s="84" t="b">
        <v>0</v>
      </c>
    </row>
    <row r="56" spans="1:12" ht="15">
      <c r="A56" s="84" t="s">
        <v>267</v>
      </c>
      <c r="B56" s="84" t="s">
        <v>1359</v>
      </c>
      <c r="C56" s="84">
        <v>3</v>
      </c>
      <c r="D56" s="123">
        <v>0.0060587541303290405</v>
      </c>
      <c r="E56" s="123">
        <v>2.2671717284030137</v>
      </c>
      <c r="F56" s="84" t="s">
        <v>1384</v>
      </c>
      <c r="G56" s="84" t="b">
        <v>0</v>
      </c>
      <c r="H56" s="84" t="b">
        <v>0</v>
      </c>
      <c r="I56" s="84" t="b">
        <v>0</v>
      </c>
      <c r="J56" s="84" t="b">
        <v>0</v>
      </c>
      <c r="K56" s="84" t="b">
        <v>0</v>
      </c>
      <c r="L56" s="84" t="b">
        <v>0</v>
      </c>
    </row>
    <row r="57" spans="1:12" ht="15">
      <c r="A57" s="84" t="s">
        <v>1359</v>
      </c>
      <c r="B57" s="84" t="s">
        <v>1136</v>
      </c>
      <c r="C57" s="84">
        <v>3</v>
      </c>
      <c r="D57" s="123">
        <v>0.0060587541303290405</v>
      </c>
      <c r="E57" s="123">
        <v>1.7900504736833514</v>
      </c>
      <c r="F57" s="84" t="s">
        <v>1384</v>
      </c>
      <c r="G57" s="84" t="b">
        <v>0</v>
      </c>
      <c r="H57" s="84" t="b">
        <v>0</v>
      </c>
      <c r="I57" s="84" t="b">
        <v>0</v>
      </c>
      <c r="J57" s="84" t="b">
        <v>0</v>
      </c>
      <c r="K57" s="84" t="b">
        <v>0</v>
      </c>
      <c r="L57" s="84" t="b">
        <v>0</v>
      </c>
    </row>
    <row r="58" spans="1:12" ht="15">
      <c r="A58" s="84" t="s">
        <v>1136</v>
      </c>
      <c r="B58" s="84" t="s">
        <v>1129</v>
      </c>
      <c r="C58" s="84">
        <v>3</v>
      </c>
      <c r="D58" s="123">
        <v>0.0060587541303290405</v>
      </c>
      <c r="E58" s="123">
        <v>1.312929218963689</v>
      </c>
      <c r="F58" s="84" t="s">
        <v>1384</v>
      </c>
      <c r="G58" s="84" t="b">
        <v>0</v>
      </c>
      <c r="H58" s="84" t="b">
        <v>0</v>
      </c>
      <c r="I58" s="84" t="b">
        <v>0</v>
      </c>
      <c r="J58" s="84" t="b">
        <v>0</v>
      </c>
      <c r="K58" s="84" t="b">
        <v>0</v>
      </c>
      <c r="L58" s="84" t="b">
        <v>0</v>
      </c>
    </row>
    <row r="59" spans="1:12" ht="15">
      <c r="A59" s="84" t="s">
        <v>1136</v>
      </c>
      <c r="B59" s="84" t="s">
        <v>1115</v>
      </c>
      <c r="C59" s="84">
        <v>3</v>
      </c>
      <c r="D59" s="123">
        <v>0.0060587541303290405</v>
      </c>
      <c r="E59" s="123">
        <v>0.8358079642440265</v>
      </c>
      <c r="F59" s="84" t="s">
        <v>1384</v>
      </c>
      <c r="G59" s="84" t="b">
        <v>0</v>
      </c>
      <c r="H59" s="84" t="b">
        <v>0</v>
      </c>
      <c r="I59" s="84" t="b">
        <v>0</v>
      </c>
      <c r="J59" s="84" t="b">
        <v>0</v>
      </c>
      <c r="K59" s="84" t="b">
        <v>0</v>
      </c>
      <c r="L59" s="84" t="b">
        <v>0</v>
      </c>
    </row>
    <row r="60" spans="1:12" ht="15">
      <c r="A60" s="84" t="s">
        <v>1355</v>
      </c>
      <c r="B60" s="84" t="s">
        <v>1116</v>
      </c>
      <c r="C60" s="84">
        <v>3</v>
      </c>
      <c r="D60" s="123">
        <v>0.0060587541303290405</v>
      </c>
      <c r="E60" s="123">
        <v>1.27693156569217</v>
      </c>
      <c r="F60" s="84" t="s">
        <v>1384</v>
      </c>
      <c r="G60" s="84" t="b">
        <v>0</v>
      </c>
      <c r="H60" s="84" t="b">
        <v>0</v>
      </c>
      <c r="I60" s="84" t="b">
        <v>0</v>
      </c>
      <c r="J60" s="84" t="b">
        <v>0</v>
      </c>
      <c r="K60" s="84" t="b">
        <v>0</v>
      </c>
      <c r="L60" s="84" t="b">
        <v>0</v>
      </c>
    </row>
    <row r="61" spans="1:12" ht="15">
      <c r="A61" s="84" t="s">
        <v>245</v>
      </c>
      <c r="B61" s="84" t="s">
        <v>249</v>
      </c>
      <c r="C61" s="84">
        <v>3</v>
      </c>
      <c r="D61" s="123">
        <v>0.0060587541303290405</v>
      </c>
      <c r="E61" s="123">
        <v>1.2301881621498438</v>
      </c>
      <c r="F61" s="84" t="s">
        <v>1384</v>
      </c>
      <c r="G61" s="84" t="b">
        <v>0</v>
      </c>
      <c r="H61" s="84" t="b">
        <v>0</v>
      </c>
      <c r="I61" s="84" t="b">
        <v>0</v>
      </c>
      <c r="J61" s="84" t="b">
        <v>0</v>
      </c>
      <c r="K61" s="84" t="b">
        <v>0</v>
      </c>
      <c r="L61" s="84" t="b">
        <v>0</v>
      </c>
    </row>
    <row r="62" spans="1:12" ht="15">
      <c r="A62" s="84" t="s">
        <v>226</v>
      </c>
      <c r="B62" s="84" t="s">
        <v>236</v>
      </c>
      <c r="C62" s="84">
        <v>3</v>
      </c>
      <c r="D62" s="123">
        <v>0.0060587541303290405</v>
      </c>
      <c r="E62" s="123">
        <v>0.7742562065001195</v>
      </c>
      <c r="F62" s="84" t="s">
        <v>1384</v>
      </c>
      <c r="G62" s="84" t="b">
        <v>0</v>
      </c>
      <c r="H62" s="84" t="b">
        <v>0</v>
      </c>
      <c r="I62" s="84" t="b">
        <v>0</v>
      </c>
      <c r="J62" s="84" t="b">
        <v>0</v>
      </c>
      <c r="K62" s="84" t="b">
        <v>0</v>
      </c>
      <c r="L62" s="84" t="b">
        <v>0</v>
      </c>
    </row>
    <row r="63" spans="1:12" ht="15">
      <c r="A63" s="84" t="s">
        <v>232</v>
      </c>
      <c r="B63" s="84" t="s">
        <v>1116</v>
      </c>
      <c r="C63" s="84">
        <v>3</v>
      </c>
      <c r="D63" s="123">
        <v>0.0060587541303290405</v>
      </c>
      <c r="E63" s="123">
        <v>0.9247490475808077</v>
      </c>
      <c r="F63" s="84" t="s">
        <v>1384</v>
      </c>
      <c r="G63" s="84" t="b">
        <v>0</v>
      </c>
      <c r="H63" s="84" t="b">
        <v>0</v>
      </c>
      <c r="I63" s="84" t="b">
        <v>0</v>
      </c>
      <c r="J63" s="84" t="b">
        <v>0</v>
      </c>
      <c r="K63" s="84" t="b">
        <v>0</v>
      </c>
      <c r="L63" s="84" t="b">
        <v>0</v>
      </c>
    </row>
    <row r="64" spans="1:12" ht="15">
      <c r="A64" s="84" t="s">
        <v>236</v>
      </c>
      <c r="B64" s="84" t="s">
        <v>1115</v>
      </c>
      <c r="C64" s="84">
        <v>3</v>
      </c>
      <c r="D64" s="123">
        <v>0.0060587541303290405</v>
      </c>
      <c r="E64" s="123">
        <v>0.42832263766575845</v>
      </c>
      <c r="F64" s="84" t="s">
        <v>1384</v>
      </c>
      <c r="G64" s="84" t="b">
        <v>0</v>
      </c>
      <c r="H64" s="84" t="b">
        <v>0</v>
      </c>
      <c r="I64" s="84" t="b">
        <v>0</v>
      </c>
      <c r="J64" s="84" t="b">
        <v>0</v>
      </c>
      <c r="K64" s="84" t="b">
        <v>0</v>
      </c>
      <c r="L64" s="84" t="b">
        <v>0</v>
      </c>
    </row>
    <row r="65" spans="1:12" ht="15">
      <c r="A65" s="84" t="s">
        <v>226</v>
      </c>
      <c r="B65" s="84" t="s">
        <v>256</v>
      </c>
      <c r="C65" s="84">
        <v>3</v>
      </c>
      <c r="D65" s="123">
        <v>0.0060587541303290405</v>
      </c>
      <c r="E65" s="123">
        <v>1.5981649474444382</v>
      </c>
      <c r="F65" s="84" t="s">
        <v>1384</v>
      </c>
      <c r="G65" s="84" t="b">
        <v>0</v>
      </c>
      <c r="H65" s="84" t="b">
        <v>0</v>
      </c>
      <c r="I65" s="84" t="b">
        <v>0</v>
      </c>
      <c r="J65" s="84" t="b">
        <v>0</v>
      </c>
      <c r="K65" s="84" t="b">
        <v>0</v>
      </c>
      <c r="L65" s="84" t="b">
        <v>0</v>
      </c>
    </row>
    <row r="66" spans="1:12" ht="15">
      <c r="A66" s="84" t="s">
        <v>217</v>
      </c>
      <c r="B66" s="84" t="s">
        <v>1116</v>
      </c>
      <c r="C66" s="84">
        <v>3</v>
      </c>
      <c r="D66" s="123">
        <v>0.0060587541303290405</v>
      </c>
      <c r="E66" s="123">
        <v>1.4018703023004702</v>
      </c>
      <c r="F66" s="84" t="s">
        <v>1384</v>
      </c>
      <c r="G66" s="84" t="b">
        <v>0</v>
      </c>
      <c r="H66" s="84" t="b">
        <v>0</v>
      </c>
      <c r="I66" s="84" t="b">
        <v>0</v>
      </c>
      <c r="J66" s="84" t="b">
        <v>0</v>
      </c>
      <c r="K66" s="84" t="b">
        <v>0</v>
      </c>
      <c r="L66" s="84" t="b">
        <v>0</v>
      </c>
    </row>
    <row r="67" spans="1:12" ht="15">
      <c r="A67" s="84" t="s">
        <v>235</v>
      </c>
      <c r="B67" s="84" t="s">
        <v>268</v>
      </c>
      <c r="C67" s="84">
        <v>2</v>
      </c>
      <c r="D67" s="123">
        <v>0.004621289284866241</v>
      </c>
      <c r="E67" s="123">
        <v>1.9661417327390325</v>
      </c>
      <c r="F67" s="84" t="s">
        <v>1384</v>
      </c>
      <c r="G67" s="84" t="b">
        <v>0</v>
      </c>
      <c r="H67" s="84" t="b">
        <v>0</v>
      </c>
      <c r="I67" s="84" t="b">
        <v>0</v>
      </c>
      <c r="J67" s="84" t="b">
        <v>0</v>
      </c>
      <c r="K67" s="84" t="b">
        <v>0</v>
      </c>
      <c r="L67" s="84" t="b">
        <v>0</v>
      </c>
    </row>
    <row r="68" spans="1:12" ht="15">
      <c r="A68" s="84" t="s">
        <v>1115</v>
      </c>
      <c r="B68" s="84" t="s">
        <v>1362</v>
      </c>
      <c r="C68" s="84">
        <v>2</v>
      </c>
      <c r="D68" s="123">
        <v>0.004621289284866241</v>
      </c>
      <c r="E68" s="123">
        <v>1.3825651471050835</v>
      </c>
      <c r="F68" s="84" t="s">
        <v>1384</v>
      </c>
      <c r="G68" s="84" t="b">
        <v>0</v>
      </c>
      <c r="H68" s="84" t="b">
        <v>0</v>
      </c>
      <c r="I68" s="84" t="b">
        <v>0</v>
      </c>
      <c r="J68" s="84" t="b">
        <v>0</v>
      </c>
      <c r="K68" s="84" t="b">
        <v>0</v>
      </c>
      <c r="L68" s="84" t="b">
        <v>0</v>
      </c>
    </row>
    <row r="69" spans="1:12" ht="15">
      <c r="A69" s="84" t="s">
        <v>1115</v>
      </c>
      <c r="B69" s="84" t="s">
        <v>1363</v>
      </c>
      <c r="C69" s="84">
        <v>2</v>
      </c>
      <c r="D69" s="123">
        <v>0.004621289284866241</v>
      </c>
      <c r="E69" s="123">
        <v>1.3825651471050835</v>
      </c>
      <c r="F69" s="84" t="s">
        <v>1384</v>
      </c>
      <c r="G69" s="84" t="b">
        <v>0</v>
      </c>
      <c r="H69" s="84" t="b">
        <v>0</v>
      </c>
      <c r="I69" s="84" t="b">
        <v>0</v>
      </c>
      <c r="J69" s="84" t="b">
        <v>0</v>
      </c>
      <c r="K69" s="84" t="b">
        <v>0</v>
      </c>
      <c r="L69" s="84" t="b">
        <v>0</v>
      </c>
    </row>
    <row r="70" spans="1:12" ht="15">
      <c r="A70" s="84" t="s">
        <v>1115</v>
      </c>
      <c r="B70" s="84" t="s">
        <v>1344</v>
      </c>
      <c r="C70" s="84">
        <v>2</v>
      </c>
      <c r="D70" s="123">
        <v>0.004621289284866241</v>
      </c>
      <c r="E70" s="123">
        <v>0.9054438923854209</v>
      </c>
      <c r="F70" s="84" t="s">
        <v>1384</v>
      </c>
      <c r="G70" s="84" t="b">
        <v>0</v>
      </c>
      <c r="H70" s="84" t="b">
        <v>0</v>
      </c>
      <c r="I70" s="84" t="b">
        <v>0</v>
      </c>
      <c r="J70" s="84" t="b">
        <v>0</v>
      </c>
      <c r="K70" s="84" t="b">
        <v>0</v>
      </c>
      <c r="L70" s="84" t="b">
        <v>0</v>
      </c>
    </row>
    <row r="71" spans="1:12" ht="15">
      <c r="A71" s="84" t="s">
        <v>265</v>
      </c>
      <c r="B71" s="84" t="s">
        <v>263</v>
      </c>
      <c r="C71" s="84">
        <v>2</v>
      </c>
      <c r="D71" s="123">
        <v>0.004621289284866241</v>
      </c>
      <c r="E71" s="123">
        <v>2.2671717284030137</v>
      </c>
      <c r="F71" s="84" t="s">
        <v>1384</v>
      </c>
      <c r="G71" s="84" t="b">
        <v>0</v>
      </c>
      <c r="H71" s="84" t="b">
        <v>0</v>
      </c>
      <c r="I71" s="84" t="b">
        <v>0</v>
      </c>
      <c r="J71" s="84" t="b">
        <v>0</v>
      </c>
      <c r="K71" s="84" t="b">
        <v>0</v>
      </c>
      <c r="L71" s="84" t="b">
        <v>0</v>
      </c>
    </row>
    <row r="72" spans="1:12" ht="15">
      <c r="A72" s="84" t="s">
        <v>263</v>
      </c>
      <c r="B72" s="84" t="s">
        <v>262</v>
      </c>
      <c r="C72" s="84">
        <v>2</v>
      </c>
      <c r="D72" s="123">
        <v>0.004621289284866241</v>
      </c>
      <c r="E72" s="123">
        <v>2.443262987458695</v>
      </c>
      <c r="F72" s="84" t="s">
        <v>1384</v>
      </c>
      <c r="G72" s="84" t="b">
        <v>0</v>
      </c>
      <c r="H72" s="84" t="b">
        <v>0</v>
      </c>
      <c r="I72" s="84" t="b">
        <v>0</v>
      </c>
      <c r="J72" s="84" t="b">
        <v>0</v>
      </c>
      <c r="K72" s="84" t="b">
        <v>0</v>
      </c>
      <c r="L72" s="84" t="b">
        <v>0</v>
      </c>
    </row>
    <row r="73" spans="1:12" ht="15">
      <c r="A73" s="84" t="s">
        <v>236</v>
      </c>
      <c r="B73" s="84" t="s">
        <v>246</v>
      </c>
      <c r="C73" s="84">
        <v>2</v>
      </c>
      <c r="D73" s="123">
        <v>0.004621289284866241</v>
      </c>
      <c r="E73" s="123">
        <v>1.3825651471050835</v>
      </c>
      <c r="F73" s="84" t="s">
        <v>1384</v>
      </c>
      <c r="G73" s="84" t="b">
        <v>0</v>
      </c>
      <c r="H73" s="84" t="b">
        <v>0</v>
      </c>
      <c r="I73" s="84" t="b">
        <v>0</v>
      </c>
      <c r="J73" s="84" t="b">
        <v>0</v>
      </c>
      <c r="K73" s="84" t="b">
        <v>0</v>
      </c>
      <c r="L73" s="84" t="b">
        <v>0</v>
      </c>
    </row>
    <row r="74" spans="1:12" ht="15">
      <c r="A74" s="84" t="s">
        <v>235</v>
      </c>
      <c r="B74" s="84" t="s">
        <v>1354</v>
      </c>
      <c r="C74" s="84">
        <v>2</v>
      </c>
      <c r="D74" s="123">
        <v>0.004621289284866241</v>
      </c>
      <c r="E74" s="123">
        <v>1.6651117370750514</v>
      </c>
      <c r="F74" s="84" t="s">
        <v>1384</v>
      </c>
      <c r="G74" s="84" t="b">
        <v>0</v>
      </c>
      <c r="H74" s="84" t="b">
        <v>0</v>
      </c>
      <c r="I74" s="84" t="b">
        <v>0</v>
      </c>
      <c r="J74" s="84" t="b">
        <v>1</v>
      </c>
      <c r="K74" s="84" t="b">
        <v>0</v>
      </c>
      <c r="L74" s="84" t="b">
        <v>0</v>
      </c>
    </row>
    <row r="75" spans="1:12" ht="15">
      <c r="A75" s="84" t="s">
        <v>1116</v>
      </c>
      <c r="B75" s="84" t="s">
        <v>1360</v>
      </c>
      <c r="C75" s="84">
        <v>2</v>
      </c>
      <c r="D75" s="123">
        <v>0.004621289284866241</v>
      </c>
      <c r="E75" s="123">
        <v>1.153228376096177</v>
      </c>
      <c r="F75" s="84" t="s">
        <v>1384</v>
      </c>
      <c r="G75" s="84" t="b">
        <v>0</v>
      </c>
      <c r="H75" s="84" t="b">
        <v>0</v>
      </c>
      <c r="I75" s="84" t="b">
        <v>0</v>
      </c>
      <c r="J75" s="84" t="b">
        <v>0</v>
      </c>
      <c r="K75" s="84" t="b">
        <v>0</v>
      </c>
      <c r="L75" s="84" t="b">
        <v>0</v>
      </c>
    </row>
    <row r="76" spans="1:12" ht="15">
      <c r="A76" s="84" t="s">
        <v>1360</v>
      </c>
      <c r="B76" s="84" t="s">
        <v>1344</v>
      </c>
      <c r="C76" s="84">
        <v>2</v>
      </c>
      <c r="D76" s="123">
        <v>0.004621289284866241</v>
      </c>
      <c r="E76" s="123">
        <v>1.7900504736833514</v>
      </c>
      <c r="F76" s="84" t="s">
        <v>1384</v>
      </c>
      <c r="G76" s="84" t="b">
        <v>0</v>
      </c>
      <c r="H76" s="84" t="b">
        <v>0</v>
      </c>
      <c r="I76" s="84" t="b">
        <v>0</v>
      </c>
      <c r="J76" s="84" t="b">
        <v>0</v>
      </c>
      <c r="K76" s="84" t="b">
        <v>0</v>
      </c>
      <c r="L76" s="84" t="b">
        <v>0</v>
      </c>
    </row>
    <row r="77" spans="1:12" ht="15">
      <c r="A77" s="84" t="s">
        <v>1115</v>
      </c>
      <c r="B77" s="84" t="s">
        <v>1136</v>
      </c>
      <c r="C77" s="84">
        <v>2</v>
      </c>
      <c r="D77" s="123">
        <v>0.004621289284866241</v>
      </c>
      <c r="E77" s="123">
        <v>0.7293526333297397</v>
      </c>
      <c r="F77" s="84" t="s">
        <v>1384</v>
      </c>
      <c r="G77" s="84" t="b">
        <v>0</v>
      </c>
      <c r="H77" s="84" t="b">
        <v>0</v>
      </c>
      <c r="I77" s="84" t="b">
        <v>0</v>
      </c>
      <c r="J77" s="84" t="b">
        <v>0</v>
      </c>
      <c r="K77" s="84" t="b">
        <v>0</v>
      </c>
      <c r="L77" s="84" t="b">
        <v>0</v>
      </c>
    </row>
    <row r="78" spans="1:12" ht="15">
      <c r="A78" s="84" t="s">
        <v>1136</v>
      </c>
      <c r="B78" s="84" t="s">
        <v>1356</v>
      </c>
      <c r="C78" s="84">
        <v>2</v>
      </c>
      <c r="D78" s="123">
        <v>0.004621289284866241</v>
      </c>
      <c r="E78" s="123">
        <v>1.48902047801937</v>
      </c>
      <c r="F78" s="84" t="s">
        <v>1384</v>
      </c>
      <c r="G78" s="84" t="b">
        <v>0</v>
      </c>
      <c r="H78" s="84" t="b">
        <v>0</v>
      </c>
      <c r="I78" s="84" t="b">
        <v>0</v>
      </c>
      <c r="J78" s="84" t="b">
        <v>0</v>
      </c>
      <c r="K78" s="84" t="b">
        <v>0</v>
      </c>
      <c r="L78" s="84" t="b">
        <v>0</v>
      </c>
    </row>
    <row r="79" spans="1:12" ht="15">
      <c r="A79" s="84" t="s">
        <v>1367</v>
      </c>
      <c r="B79" s="84" t="s">
        <v>1368</v>
      </c>
      <c r="C79" s="84">
        <v>2</v>
      </c>
      <c r="D79" s="123">
        <v>0.004621289284866241</v>
      </c>
      <c r="E79" s="123">
        <v>2.443262987458695</v>
      </c>
      <c r="F79" s="84" t="s">
        <v>1384</v>
      </c>
      <c r="G79" s="84" t="b">
        <v>0</v>
      </c>
      <c r="H79" s="84" t="b">
        <v>0</v>
      </c>
      <c r="I79" s="84" t="b">
        <v>0</v>
      </c>
      <c r="J79" s="84" t="b">
        <v>0</v>
      </c>
      <c r="K79" s="84" t="b">
        <v>0</v>
      </c>
      <c r="L79" s="84" t="b">
        <v>0</v>
      </c>
    </row>
    <row r="80" spans="1:12" ht="15">
      <c r="A80" s="84" t="s">
        <v>1368</v>
      </c>
      <c r="B80" s="84" t="s">
        <v>1369</v>
      </c>
      <c r="C80" s="84">
        <v>2</v>
      </c>
      <c r="D80" s="123">
        <v>0.004621289284866241</v>
      </c>
      <c r="E80" s="123">
        <v>2.443262987458695</v>
      </c>
      <c r="F80" s="84" t="s">
        <v>1384</v>
      </c>
      <c r="G80" s="84" t="b">
        <v>0</v>
      </c>
      <c r="H80" s="84" t="b">
        <v>0</v>
      </c>
      <c r="I80" s="84" t="b">
        <v>0</v>
      </c>
      <c r="J80" s="84" t="b">
        <v>0</v>
      </c>
      <c r="K80" s="84" t="b">
        <v>0</v>
      </c>
      <c r="L80" s="84" t="b">
        <v>0</v>
      </c>
    </row>
    <row r="81" spans="1:12" ht="15">
      <c r="A81" s="84" t="s">
        <v>1369</v>
      </c>
      <c r="B81" s="84" t="s">
        <v>1370</v>
      </c>
      <c r="C81" s="84">
        <v>2</v>
      </c>
      <c r="D81" s="123">
        <v>0.004621289284866241</v>
      </c>
      <c r="E81" s="123">
        <v>2.443262987458695</v>
      </c>
      <c r="F81" s="84" t="s">
        <v>1384</v>
      </c>
      <c r="G81" s="84" t="b">
        <v>0</v>
      </c>
      <c r="H81" s="84" t="b">
        <v>0</v>
      </c>
      <c r="I81" s="84" t="b">
        <v>0</v>
      </c>
      <c r="J81" s="84" t="b">
        <v>0</v>
      </c>
      <c r="K81" s="84" t="b">
        <v>0</v>
      </c>
      <c r="L81" s="84" t="b">
        <v>0</v>
      </c>
    </row>
    <row r="82" spans="1:12" ht="15">
      <c r="A82" s="84" t="s">
        <v>1370</v>
      </c>
      <c r="B82" s="84" t="s">
        <v>1371</v>
      </c>
      <c r="C82" s="84">
        <v>2</v>
      </c>
      <c r="D82" s="123">
        <v>0.004621289284866241</v>
      </c>
      <c r="E82" s="123">
        <v>2.443262987458695</v>
      </c>
      <c r="F82" s="84" t="s">
        <v>1384</v>
      </c>
      <c r="G82" s="84" t="b">
        <v>0</v>
      </c>
      <c r="H82" s="84" t="b">
        <v>0</v>
      </c>
      <c r="I82" s="84" t="b">
        <v>0</v>
      </c>
      <c r="J82" s="84" t="b">
        <v>0</v>
      </c>
      <c r="K82" s="84" t="b">
        <v>0</v>
      </c>
      <c r="L82" s="84" t="b">
        <v>0</v>
      </c>
    </row>
    <row r="83" spans="1:12" ht="15">
      <c r="A83" s="84" t="s">
        <v>1371</v>
      </c>
      <c r="B83" s="84" t="s">
        <v>1372</v>
      </c>
      <c r="C83" s="84">
        <v>2</v>
      </c>
      <c r="D83" s="123">
        <v>0.004621289284866241</v>
      </c>
      <c r="E83" s="123">
        <v>2.443262987458695</v>
      </c>
      <c r="F83" s="84" t="s">
        <v>1384</v>
      </c>
      <c r="G83" s="84" t="b">
        <v>0</v>
      </c>
      <c r="H83" s="84" t="b">
        <v>0</v>
      </c>
      <c r="I83" s="84" t="b">
        <v>0</v>
      </c>
      <c r="J83" s="84" t="b">
        <v>0</v>
      </c>
      <c r="K83" s="84" t="b">
        <v>0</v>
      </c>
      <c r="L83" s="84" t="b">
        <v>0</v>
      </c>
    </row>
    <row r="84" spans="1:12" ht="15">
      <c r="A84" s="84" t="s">
        <v>1372</v>
      </c>
      <c r="B84" s="84" t="s">
        <v>1373</v>
      </c>
      <c r="C84" s="84">
        <v>2</v>
      </c>
      <c r="D84" s="123">
        <v>0.004621289284866241</v>
      </c>
      <c r="E84" s="123">
        <v>2.443262987458695</v>
      </c>
      <c r="F84" s="84" t="s">
        <v>1384</v>
      </c>
      <c r="G84" s="84" t="b">
        <v>0</v>
      </c>
      <c r="H84" s="84" t="b">
        <v>0</v>
      </c>
      <c r="I84" s="84" t="b">
        <v>0</v>
      </c>
      <c r="J84" s="84" t="b">
        <v>0</v>
      </c>
      <c r="K84" s="84" t="b">
        <v>1</v>
      </c>
      <c r="L84" s="84" t="b">
        <v>0</v>
      </c>
    </row>
    <row r="85" spans="1:12" ht="15">
      <c r="A85" s="84" t="s">
        <v>1373</v>
      </c>
      <c r="B85" s="84" t="s">
        <v>1357</v>
      </c>
      <c r="C85" s="84">
        <v>2</v>
      </c>
      <c r="D85" s="123">
        <v>0.004621289284866241</v>
      </c>
      <c r="E85" s="123">
        <v>2.142232991794714</v>
      </c>
      <c r="F85" s="84" t="s">
        <v>1384</v>
      </c>
      <c r="G85" s="84" t="b">
        <v>0</v>
      </c>
      <c r="H85" s="84" t="b">
        <v>1</v>
      </c>
      <c r="I85" s="84" t="b">
        <v>0</v>
      </c>
      <c r="J85" s="84" t="b">
        <v>1</v>
      </c>
      <c r="K85" s="84" t="b">
        <v>0</v>
      </c>
      <c r="L85" s="84" t="b">
        <v>0</v>
      </c>
    </row>
    <row r="86" spans="1:12" ht="15">
      <c r="A86" s="84" t="s">
        <v>232</v>
      </c>
      <c r="B86" s="84" t="s">
        <v>1377</v>
      </c>
      <c r="C86" s="84">
        <v>2</v>
      </c>
      <c r="D86" s="123">
        <v>0.004621289284866241</v>
      </c>
      <c r="E86" s="123">
        <v>1.7900504736833514</v>
      </c>
      <c r="F86" s="84" t="s">
        <v>1384</v>
      </c>
      <c r="G86" s="84" t="b">
        <v>0</v>
      </c>
      <c r="H86" s="84" t="b">
        <v>0</v>
      </c>
      <c r="I86" s="84" t="b">
        <v>0</v>
      </c>
      <c r="J86" s="84" t="b">
        <v>0</v>
      </c>
      <c r="K86" s="84" t="b">
        <v>0</v>
      </c>
      <c r="L86" s="84" t="b">
        <v>0</v>
      </c>
    </row>
    <row r="87" spans="1:12" ht="15">
      <c r="A87" s="84" t="s">
        <v>1377</v>
      </c>
      <c r="B87" s="84" t="s">
        <v>1378</v>
      </c>
      <c r="C87" s="84">
        <v>2</v>
      </c>
      <c r="D87" s="123">
        <v>0.004621289284866241</v>
      </c>
      <c r="E87" s="123">
        <v>2.443262987458695</v>
      </c>
      <c r="F87" s="84" t="s">
        <v>1384</v>
      </c>
      <c r="G87" s="84" t="b">
        <v>0</v>
      </c>
      <c r="H87" s="84" t="b">
        <v>0</v>
      </c>
      <c r="I87" s="84" t="b">
        <v>0</v>
      </c>
      <c r="J87" s="84" t="b">
        <v>0</v>
      </c>
      <c r="K87" s="84" t="b">
        <v>0</v>
      </c>
      <c r="L87" s="84" t="b">
        <v>0</v>
      </c>
    </row>
    <row r="88" spans="1:12" ht="15">
      <c r="A88" s="84" t="s">
        <v>1378</v>
      </c>
      <c r="B88" s="84" t="s">
        <v>1116</v>
      </c>
      <c r="C88" s="84">
        <v>2</v>
      </c>
      <c r="D88" s="123">
        <v>0.004621289284866241</v>
      </c>
      <c r="E88" s="123">
        <v>1.4018703023004702</v>
      </c>
      <c r="F88" s="84" t="s">
        <v>1384</v>
      </c>
      <c r="G88" s="84" t="b">
        <v>0</v>
      </c>
      <c r="H88" s="84" t="b">
        <v>0</v>
      </c>
      <c r="I88" s="84" t="b">
        <v>0</v>
      </c>
      <c r="J88" s="84" t="b">
        <v>0</v>
      </c>
      <c r="K88" s="84" t="b">
        <v>0</v>
      </c>
      <c r="L88" s="84" t="b">
        <v>0</v>
      </c>
    </row>
    <row r="89" spans="1:12" ht="15">
      <c r="A89" s="84" t="s">
        <v>215</v>
      </c>
      <c r="B89" s="84" t="s">
        <v>1116</v>
      </c>
      <c r="C89" s="84">
        <v>2</v>
      </c>
      <c r="D89" s="123">
        <v>0.004621289284866241</v>
      </c>
      <c r="E89" s="123">
        <v>1.4018703023004702</v>
      </c>
      <c r="F89" s="84" t="s">
        <v>1384</v>
      </c>
      <c r="G89" s="84" t="b">
        <v>0</v>
      </c>
      <c r="H89" s="84" t="b">
        <v>0</v>
      </c>
      <c r="I89" s="84" t="b">
        <v>0</v>
      </c>
      <c r="J89" s="84" t="b">
        <v>0</v>
      </c>
      <c r="K89" s="84" t="b">
        <v>0</v>
      </c>
      <c r="L89" s="84" t="b">
        <v>0</v>
      </c>
    </row>
    <row r="90" spans="1:12" ht="15">
      <c r="A90" s="84" t="s">
        <v>236</v>
      </c>
      <c r="B90" s="84" t="s">
        <v>1381</v>
      </c>
      <c r="C90" s="84">
        <v>2</v>
      </c>
      <c r="D90" s="123">
        <v>0.004621289284866241</v>
      </c>
      <c r="E90" s="123">
        <v>1.3825651471050835</v>
      </c>
      <c r="F90" s="84" t="s">
        <v>1384</v>
      </c>
      <c r="G90" s="84" t="b">
        <v>0</v>
      </c>
      <c r="H90" s="84" t="b">
        <v>0</v>
      </c>
      <c r="I90" s="84" t="b">
        <v>0</v>
      </c>
      <c r="J90" s="84" t="b">
        <v>0</v>
      </c>
      <c r="K90" s="84" t="b">
        <v>0</v>
      </c>
      <c r="L90" s="84" t="b">
        <v>0</v>
      </c>
    </row>
    <row r="91" spans="1:12" ht="15">
      <c r="A91" s="84" t="s">
        <v>1116</v>
      </c>
      <c r="B91" s="84" t="s">
        <v>214</v>
      </c>
      <c r="C91" s="84">
        <v>6</v>
      </c>
      <c r="D91" s="123">
        <v>0.012836399487020736</v>
      </c>
      <c r="E91" s="123">
        <v>1.295567099962479</v>
      </c>
      <c r="F91" s="84" t="s">
        <v>1018</v>
      </c>
      <c r="G91" s="84" t="b">
        <v>0</v>
      </c>
      <c r="H91" s="84" t="b">
        <v>0</v>
      </c>
      <c r="I91" s="84" t="b">
        <v>0</v>
      </c>
      <c r="J91" s="84" t="b">
        <v>0</v>
      </c>
      <c r="K91" s="84" t="b">
        <v>0</v>
      </c>
      <c r="L91" s="84" t="b">
        <v>0</v>
      </c>
    </row>
    <row r="92" spans="1:12" ht="15">
      <c r="A92" s="84" t="s">
        <v>214</v>
      </c>
      <c r="B92" s="84" t="s">
        <v>245</v>
      </c>
      <c r="C92" s="84">
        <v>6</v>
      </c>
      <c r="D92" s="123">
        <v>0.012836399487020736</v>
      </c>
      <c r="E92" s="123">
        <v>1.1317102973238093</v>
      </c>
      <c r="F92" s="84" t="s">
        <v>1018</v>
      </c>
      <c r="G92" s="84" t="b">
        <v>0</v>
      </c>
      <c r="H92" s="84" t="b">
        <v>0</v>
      </c>
      <c r="I92" s="84" t="b">
        <v>0</v>
      </c>
      <c r="J92" s="84" t="b">
        <v>0</v>
      </c>
      <c r="K92" s="84" t="b">
        <v>0</v>
      </c>
      <c r="L92" s="84" t="b">
        <v>0</v>
      </c>
    </row>
    <row r="93" spans="1:12" ht="15">
      <c r="A93" s="84" t="s">
        <v>1118</v>
      </c>
      <c r="B93" s="84" t="s">
        <v>1119</v>
      </c>
      <c r="C93" s="84">
        <v>5</v>
      </c>
      <c r="D93" s="123">
        <v>0.012998779980878465</v>
      </c>
      <c r="E93" s="123">
        <v>1.4996870826184039</v>
      </c>
      <c r="F93" s="84" t="s">
        <v>1018</v>
      </c>
      <c r="G93" s="84" t="b">
        <v>0</v>
      </c>
      <c r="H93" s="84" t="b">
        <v>0</v>
      </c>
      <c r="I93" s="84" t="b">
        <v>0</v>
      </c>
      <c r="J93" s="84" t="b">
        <v>0</v>
      </c>
      <c r="K93" s="84" t="b">
        <v>0</v>
      </c>
      <c r="L93" s="84" t="b">
        <v>0</v>
      </c>
    </row>
    <row r="94" spans="1:12" ht="15">
      <c r="A94" s="84" t="s">
        <v>1119</v>
      </c>
      <c r="B94" s="84" t="s">
        <v>1120</v>
      </c>
      <c r="C94" s="84">
        <v>5</v>
      </c>
      <c r="D94" s="123">
        <v>0.012998779980878465</v>
      </c>
      <c r="E94" s="123">
        <v>1.4996870826184039</v>
      </c>
      <c r="F94" s="84" t="s">
        <v>1018</v>
      </c>
      <c r="G94" s="84" t="b">
        <v>0</v>
      </c>
      <c r="H94" s="84" t="b">
        <v>0</v>
      </c>
      <c r="I94" s="84" t="b">
        <v>0</v>
      </c>
      <c r="J94" s="84" t="b">
        <v>0</v>
      </c>
      <c r="K94" s="84" t="b">
        <v>0</v>
      </c>
      <c r="L94" s="84" t="b">
        <v>0</v>
      </c>
    </row>
    <row r="95" spans="1:12" ht="15">
      <c r="A95" s="84" t="s">
        <v>1120</v>
      </c>
      <c r="B95" s="84" t="s">
        <v>1345</v>
      </c>
      <c r="C95" s="84">
        <v>5</v>
      </c>
      <c r="D95" s="123">
        <v>0.012998779980878465</v>
      </c>
      <c r="E95" s="123">
        <v>1.4996870826184039</v>
      </c>
      <c r="F95" s="84" t="s">
        <v>1018</v>
      </c>
      <c r="G95" s="84" t="b">
        <v>0</v>
      </c>
      <c r="H95" s="84" t="b">
        <v>0</v>
      </c>
      <c r="I95" s="84" t="b">
        <v>0</v>
      </c>
      <c r="J95" s="84" t="b">
        <v>0</v>
      </c>
      <c r="K95" s="84" t="b">
        <v>0</v>
      </c>
      <c r="L95" s="84" t="b">
        <v>0</v>
      </c>
    </row>
    <row r="96" spans="1:12" ht="15">
      <c r="A96" s="84" t="s">
        <v>1345</v>
      </c>
      <c r="B96" s="84" t="s">
        <v>1346</v>
      </c>
      <c r="C96" s="84">
        <v>5</v>
      </c>
      <c r="D96" s="123">
        <v>0.012998779980878465</v>
      </c>
      <c r="E96" s="123">
        <v>1.4996870826184039</v>
      </c>
      <c r="F96" s="84" t="s">
        <v>1018</v>
      </c>
      <c r="G96" s="84" t="b">
        <v>0</v>
      </c>
      <c r="H96" s="84" t="b">
        <v>0</v>
      </c>
      <c r="I96" s="84" t="b">
        <v>0</v>
      </c>
      <c r="J96" s="84" t="b">
        <v>0</v>
      </c>
      <c r="K96" s="84" t="b">
        <v>0</v>
      </c>
      <c r="L96" s="84" t="b">
        <v>0</v>
      </c>
    </row>
    <row r="97" spans="1:12" ht="15">
      <c r="A97" s="84" t="s">
        <v>1346</v>
      </c>
      <c r="B97" s="84" t="s">
        <v>1347</v>
      </c>
      <c r="C97" s="84">
        <v>5</v>
      </c>
      <c r="D97" s="123">
        <v>0.012998779980878465</v>
      </c>
      <c r="E97" s="123">
        <v>1.4996870826184039</v>
      </c>
      <c r="F97" s="84" t="s">
        <v>1018</v>
      </c>
      <c r="G97" s="84" t="b">
        <v>0</v>
      </c>
      <c r="H97" s="84" t="b">
        <v>0</v>
      </c>
      <c r="I97" s="84" t="b">
        <v>0</v>
      </c>
      <c r="J97" s="84" t="b">
        <v>0</v>
      </c>
      <c r="K97" s="84" t="b">
        <v>0</v>
      </c>
      <c r="L97" s="84" t="b">
        <v>0</v>
      </c>
    </row>
    <row r="98" spans="1:12" ht="15">
      <c r="A98" s="84" t="s">
        <v>1347</v>
      </c>
      <c r="B98" s="84" t="s">
        <v>1348</v>
      </c>
      <c r="C98" s="84">
        <v>5</v>
      </c>
      <c r="D98" s="123">
        <v>0.012998779980878465</v>
      </c>
      <c r="E98" s="123">
        <v>1.4996870826184039</v>
      </c>
      <c r="F98" s="84" t="s">
        <v>1018</v>
      </c>
      <c r="G98" s="84" t="b">
        <v>0</v>
      </c>
      <c r="H98" s="84" t="b">
        <v>0</v>
      </c>
      <c r="I98" s="84" t="b">
        <v>0</v>
      </c>
      <c r="J98" s="84" t="b">
        <v>0</v>
      </c>
      <c r="K98" s="84" t="b">
        <v>0</v>
      </c>
      <c r="L98" s="84" t="b">
        <v>0</v>
      </c>
    </row>
    <row r="99" spans="1:12" ht="15">
      <c r="A99" s="84" t="s">
        <v>1348</v>
      </c>
      <c r="B99" s="84" t="s">
        <v>1349</v>
      </c>
      <c r="C99" s="84">
        <v>5</v>
      </c>
      <c r="D99" s="123">
        <v>0.012998779980878465</v>
      </c>
      <c r="E99" s="123">
        <v>1.4996870826184039</v>
      </c>
      <c r="F99" s="84" t="s">
        <v>1018</v>
      </c>
      <c r="G99" s="84" t="b">
        <v>0</v>
      </c>
      <c r="H99" s="84" t="b">
        <v>0</v>
      </c>
      <c r="I99" s="84" t="b">
        <v>0</v>
      </c>
      <c r="J99" s="84" t="b">
        <v>0</v>
      </c>
      <c r="K99" s="84" t="b">
        <v>0</v>
      </c>
      <c r="L99" s="84" t="b">
        <v>0</v>
      </c>
    </row>
    <row r="100" spans="1:12" ht="15">
      <c r="A100" s="84" t="s">
        <v>1349</v>
      </c>
      <c r="B100" s="84" t="s">
        <v>1350</v>
      </c>
      <c r="C100" s="84">
        <v>5</v>
      </c>
      <c r="D100" s="123">
        <v>0.012998779980878465</v>
      </c>
      <c r="E100" s="123">
        <v>1.4996870826184039</v>
      </c>
      <c r="F100" s="84" t="s">
        <v>1018</v>
      </c>
      <c r="G100" s="84" t="b">
        <v>0</v>
      </c>
      <c r="H100" s="84" t="b">
        <v>0</v>
      </c>
      <c r="I100" s="84" t="b">
        <v>0</v>
      </c>
      <c r="J100" s="84" t="b">
        <v>0</v>
      </c>
      <c r="K100" s="84" t="b">
        <v>0</v>
      </c>
      <c r="L100" s="84" t="b">
        <v>0</v>
      </c>
    </row>
    <row r="101" spans="1:12" ht="15">
      <c r="A101" s="84" t="s">
        <v>221</v>
      </c>
      <c r="B101" s="84" t="s">
        <v>239</v>
      </c>
      <c r="C101" s="84">
        <v>5</v>
      </c>
      <c r="D101" s="123">
        <v>0.012998779980878465</v>
      </c>
      <c r="E101" s="123">
        <v>1.420505836570779</v>
      </c>
      <c r="F101" s="84" t="s">
        <v>1018</v>
      </c>
      <c r="G101" s="84" t="b">
        <v>0</v>
      </c>
      <c r="H101" s="84" t="b">
        <v>0</v>
      </c>
      <c r="I101" s="84" t="b">
        <v>0</v>
      </c>
      <c r="J101" s="84" t="b">
        <v>0</v>
      </c>
      <c r="K101" s="84" t="b">
        <v>0</v>
      </c>
      <c r="L101" s="84" t="b">
        <v>0</v>
      </c>
    </row>
    <row r="102" spans="1:12" ht="15">
      <c r="A102" s="84" t="s">
        <v>239</v>
      </c>
      <c r="B102" s="84" t="s">
        <v>226</v>
      </c>
      <c r="C102" s="84">
        <v>5</v>
      </c>
      <c r="D102" s="123">
        <v>0.012998779980878465</v>
      </c>
      <c r="E102" s="123">
        <v>1.1194758409067977</v>
      </c>
      <c r="F102" s="84" t="s">
        <v>1018</v>
      </c>
      <c r="G102" s="84" t="b">
        <v>0</v>
      </c>
      <c r="H102" s="84" t="b">
        <v>0</v>
      </c>
      <c r="I102" s="84" t="b">
        <v>0</v>
      </c>
      <c r="J102" s="84" t="b">
        <v>0</v>
      </c>
      <c r="K102" s="84" t="b">
        <v>0</v>
      </c>
      <c r="L102" s="84" t="b">
        <v>0</v>
      </c>
    </row>
    <row r="103" spans="1:12" ht="15">
      <c r="A103" s="84" t="s">
        <v>239</v>
      </c>
      <c r="B103" s="84" t="s">
        <v>1118</v>
      </c>
      <c r="C103" s="84">
        <v>4</v>
      </c>
      <c r="D103" s="123">
        <v>0.012652745217448271</v>
      </c>
      <c r="E103" s="123">
        <v>1.1986570869544226</v>
      </c>
      <c r="F103" s="84" t="s">
        <v>1018</v>
      </c>
      <c r="G103" s="84" t="b">
        <v>0</v>
      </c>
      <c r="H103" s="84" t="b">
        <v>0</v>
      </c>
      <c r="I103" s="84" t="b">
        <v>0</v>
      </c>
      <c r="J103" s="84" t="b">
        <v>0</v>
      </c>
      <c r="K103" s="84" t="b">
        <v>0</v>
      </c>
      <c r="L103" s="84" t="b">
        <v>0</v>
      </c>
    </row>
    <row r="104" spans="1:12" ht="15">
      <c r="A104" s="84" t="s">
        <v>1350</v>
      </c>
      <c r="B104" s="84" t="s">
        <v>1353</v>
      </c>
      <c r="C104" s="84">
        <v>4</v>
      </c>
      <c r="D104" s="123">
        <v>0.012652745217448271</v>
      </c>
      <c r="E104" s="123">
        <v>1.5965970956264601</v>
      </c>
      <c r="F104" s="84" t="s">
        <v>1018</v>
      </c>
      <c r="G104" s="84" t="b">
        <v>0</v>
      </c>
      <c r="H104" s="84" t="b">
        <v>0</v>
      </c>
      <c r="I104" s="84" t="b">
        <v>0</v>
      </c>
      <c r="J104" s="84" t="b">
        <v>0</v>
      </c>
      <c r="K104" s="84" t="b">
        <v>0</v>
      </c>
      <c r="L104" s="84" t="b">
        <v>0</v>
      </c>
    </row>
    <row r="105" spans="1:12" ht="15">
      <c r="A105" s="84" t="s">
        <v>214</v>
      </c>
      <c r="B105" s="84" t="s">
        <v>1116</v>
      </c>
      <c r="C105" s="84">
        <v>4</v>
      </c>
      <c r="D105" s="123">
        <v>0.012652745217448271</v>
      </c>
      <c r="E105" s="123">
        <v>0.8976270912904414</v>
      </c>
      <c r="F105" s="84" t="s">
        <v>1018</v>
      </c>
      <c r="G105" s="84" t="b">
        <v>0</v>
      </c>
      <c r="H105" s="84" t="b">
        <v>0</v>
      </c>
      <c r="I105" s="84" t="b">
        <v>0</v>
      </c>
      <c r="J105" s="84" t="b">
        <v>0</v>
      </c>
      <c r="K105" s="84" t="b">
        <v>0</v>
      </c>
      <c r="L105" s="84" t="b">
        <v>0</v>
      </c>
    </row>
    <row r="106" spans="1:12" ht="15">
      <c r="A106" s="84" t="s">
        <v>245</v>
      </c>
      <c r="B106" s="84" t="s">
        <v>221</v>
      </c>
      <c r="C106" s="84">
        <v>4</v>
      </c>
      <c r="D106" s="123">
        <v>0.012652745217448271</v>
      </c>
      <c r="E106" s="123">
        <v>1.1774677878844846</v>
      </c>
      <c r="F106" s="84" t="s">
        <v>1018</v>
      </c>
      <c r="G106" s="84" t="b">
        <v>0</v>
      </c>
      <c r="H106" s="84" t="b">
        <v>0</v>
      </c>
      <c r="I106" s="84" t="b">
        <v>0</v>
      </c>
      <c r="J106" s="84" t="b">
        <v>0</v>
      </c>
      <c r="K106" s="84" t="b">
        <v>0</v>
      </c>
      <c r="L106" s="84" t="b">
        <v>0</v>
      </c>
    </row>
    <row r="107" spans="1:12" ht="15">
      <c r="A107" s="84" t="s">
        <v>226</v>
      </c>
      <c r="B107" s="84" t="s">
        <v>219</v>
      </c>
      <c r="C107" s="84">
        <v>4</v>
      </c>
      <c r="D107" s="123">
        <v>0.012652745217448271</v>
      </c>
      <c r="E107" s="123">
        <v>1.420505836570779</v>
      </c>
      <c r="F107" s="84" t="s">
        <v>1018</v>
      </c>
      <c r="G107" s="84" t="b">
        <v>0</v>
      </c>
      <c r="H107" s="84" t="b">
        <v>0</v>
      </c>
      <c r="I107" s="84" t="b">
        <v>0</v>
      </c>
      <c r="J107" s="84" t="b">
        <v>0</v>
      </c>
      <c r="K107" s="84" t="b">
        <v>0</v>
      </c>
      <c r="L107" s="84" t="b">
        <v>0</v>
      </c>
    </row>
    <row r="108" spans="1:12" ht="15">
      <c r="A108" s="84" t="s">
        <v>219</v>
      </c>
      <c r="B108" s="84" t="s">
        <v>236</v>
      </c>
      <c r="C108" s="84">
        <v>4</v>
      </c>
      <c r="D108" s="123">
        <v>0.012652745217448271</v>
      </c>
      <c r="E108" s="123">
        <v>1.3535590469401657</v>
      </c>
      <c r="F108" s="84" t="s">
        <v>1018</v>
      </c>
      <c r="G108" s="84" t="b">
        <v>0</v>
      </c>
      <c r="H108" s="84" t="b">
        <v>0</v>
      </c>
      <c r="I108" s="84" t="b">
        <v>0</v>
      </c>
      <c r="J108" s="84" t="b">
        <v>0</v>
      </c>
      <c r="K108" s="84" t="b">
        <v>0</v>
      </c>
      <c r="L108" s="84" t="b">
        <v>0</v>
      </c>
    </row>
    <row r="109" spans="1:12" ht="15">
      <c r="A109" s="84" t="s">
        <v>236</v>
      </c>
      <c r="B109" s="84" t="s">
        <v>1216</v>
      </c>
      <c r="C109" s="84">
        <v>4</v>
      </c>
      <c r="D109" s="123">
        <v>0.012652745217448271</v>
      </c>
      <c r="E109" s="123">
        <v>1.3535590469401657</v>
      </c>
      <c r="F109" s="84" t="s">
        <v>1018</v>
      </c>
      <c r="G109" s="84" t="b">
        <v>0</v>
      </c>
      <c r="H109" s="84" t="b">
        <v>0</v>
      </c>
      <c r="I109" s="84" t="b">
        <v>0</v>
      </c>
      <c r="J109" s="84" t="b">
        <v>0</v>
      </c>
      <c r="K109" s="84" t="b">
        <v>0</v>
      </c>
      <c r="L109" s="84" t="b">
        <v>0</v>
      </c>
    </row>
    <row r="110" spans="1:12" ht="15">
      <c r="A110" s="84" t="s">
        <v>1353</v>
      </c>
      <c r="B110" s="84" t="s">
        <v>1351</v>
      </c>
      <c r="C110" s="84">
        <v>3</v>
      </c>
      <c r="D110" s="123">
        <v>0.011668722923696086</v>
      </c>
      <c r="E110" s="123">
        <v>1.5965970956264601</v>
      </c>
      <c r="F110" s="84" t="s">
        <v>1018</v>
      </c>
      <c r="G110" s="84" t="b">
        <v>0</v>
      </c>
      <c r="H110" s="84" t="b">
        <v>0</v>
      </c>
      <c r="I110" s="84" t="b">
        <v>0</v>
      </c>
      <c r="J110" s="84" t="b">
        <v>0</v>
      </c>
      <c r="K110" s="84" t="b">
        <v>0</v>
      </c>
      <c r="L110" s="84" t="b">
        <v>0</v>
      </c>
    </row>
    <row r="111" spans="1:12" ht="15">
      <c r="A111" s="84" t="s">
        <v>1351</v>
      </c>
      <c r="B111" s="84" t="s">
        <v>1358</v>
      </c>
      <c r="C111" s="84">
        <v>3</v>
      </c>
      <c r="D111" s="123">
        <v>0.011668722923696086</v>
      </c>
      <c r="E111" s="123">
        <v>1.7215358322347603</v>
      </c>
      <c r="F111" s="84" t="s">
        <v>1018</v>
      </c>
      <c r="G111" s="84" t="b">
        <v>0</v>
      </c>
      <c r="H111" s="84" t="b">
        <v>0</v>
      </c>
      <c r="I111" s="84" t="b">
        <v>0</v>
      </c>
      <c r="J111" s="84" t="b">
        <v>0</v>
      </c>
      <c r="K111" s="84" t="b">
        <v>0</v>
      </c>
      <c r="L111" s="84" t="b">
        <v>0</v>
      </c>
    </row>
    <row r="112" spans="1:12" ht="15">
      <c r="A112" s="84" t="s">
        <v>249</v>
      </c>
      <c r="B112" s="84" t="s">
        <v>221</v>
      </c>
      <c r="C112" s="84">
        <v>2</v>
      </c>
      <c r="D112" s="123">
        <v>0.009826721395514614</v>
      </c>
      <c r="E112" s="123">
        <v>1.420505836570779</v>
      </c>
      <c r="F112" s="84" t="s">
        <v>1018</v>
      </c>
      <c r="G112" s="84" t="b">
        <v>0</v>
      </c>
      <c r="H112" s="84" t="b">
        <v>0</v>
      </c>
      <c r="I112" s="84" t="b">
        <v>0</v>
      </c>
      <c r="J112" s="84" t="b">
        <v>0</v>
      </c>
      <c r="K112" s="84" t="b">
        <v>0</v>
      </c>
      <c r="L112" s="84" t="b">
        <v>0</v>
      </c>
    </row>
    <row r="113" spans="1:12" ht="15">
      <c r="A113" s="84" t="s">
        <v>1116</v>
      </c>
      <c r="B113" s="84" t="s">
        <v>1115</v>
      </c>
      <c r="C113" s="84">
        <v>6</v>
      </c>
      <c r="D113" s="123">
        <v>0.016930694214614777</v>
      </c>
      <c r="E113" s="123">
        <v>0.9113625129579335</v>
      </c>
      <c r="F113" s="84" t="s">
        <v>1019</v>
      </c>
      <c r="G113" s="84" t="b">
        <v>0</v>
      </c>
      <c r="H113" s="84" t="b">
        <v>0</v>
      </c>
      <c r="I113" s="84" t="b">
        <v>0</v>
      </c>
      <c r="J113" s="84" t="b">
        <v>0</v>
      </c>
      <c r="K113" s="84" t="b">
        <v>0</v>
      </c>
      <c r="L113" s="84" t="b">
        <v>0</v>
      </c>
    </row>
    <row r="114" spans="1:12" ht="15">
      <c r="A114" s="84" t="s">
        <v>1115</v>
      </c>
      <c r="B114" s="84" t="s">
        <v>1123</v>
      </c>
      <c r="C114" s="84">
        <v>4</v>
      </c>
      <c r="D114" s="123">
        <v>0.017206163394247877</v>
      </c>
      <c r="E114" s="123">
        <v>1.0710633558254454</v>
      </c>
      <c r="F114" s="84" t="s">
        <v>1019</v>
      </c>
      <c r="G114" s="84" t="b">
        <v>0</v>
      </c>
      <c r="H114" s="84" t="b">
        <v>0</v>
      </c>
      <c r="I114" s="84" t="b">
        <v>0</v>
      </c>
      <c r="J114" s="84" t="b">
        <v>0</v>
      </c>
      <c r="K114" s="84" t="b">
        <v>0</v>
      </c>
      <c r="L114" s="84" t="b">
        <v>0</v>
      </c>
    </row>
    <row r="115" spans="1:12" ht="15">
      <c r="A115" s="84" t="s">
        <v>1123</v>
      </c>
      <c r="B115" s="84" t="s">
        <v>1124</v>
      </c>
      <c r="C115" s="84">
        <v>4</v>
      </c>
      <c r="D115" s="123">
        <v>0.017206163394247877</v>
      </c>
      <c r="E115" s="123">
        <v>1.423245873936808</v>
      </c>
      <c r="F115" s="84" t="s">
        <v>1019</v>
      </c>
      <c r="G115" s="84" t="b">
        <v>0</v>
      </c>
      <c r="H115" s="84" t="b">
        <v>0</v>
      </c>
      <c r="I115" s="84" t="b">
        <v>0</v>
      </c>
      <c r="J115" s="84" t="b">
        <v>0</v>
      </c>
      <c r="K115" s="84" t="b">
        <v>0</v>
      </c>
      <c r="L115" s="84" t="b">
        <v>0</v>
      </c>
    </row>
    <row r="116" spans="1:12" ht="15">
      <c r="A116" s="84" t="s">
        <v>1124</v>
      </c>
      <c r="B116" s="84" t="s">
        <v>1125</v>
      </c>
      <c r="C116" s="84">
        <v>4</v>
      </c>
      <c r="D116" s="123">
        <v>0.017206163394247877</v>
      </c>
      <c r="E116" s="123">
        <v>1.423245873936808</v>
      </c>
      <c r="F116" s="84" t="s">
        <v>1019</v>
      </c>
      <c r="G116" s="84" t="b">
        <v>0</v>
      </c>
      <c r="H116" s="84" t="b">
        <v>0</v>
      </c>
      <c r="I116" s="84" t="b">
        <v>0</v>
      </c>
      <c r="J116" s="84" t="b">
        <v>0</v>
      </c>
      <c r="K116" s="84" t="b">
        <v>0</v>
      </c>
      <c r="L116" s="84" t="b">
        <v>0</v>
      </c>
    </row>
    <row r="117" spans="1:12" ht="15">
      <c r="A117" s="84" t="s">
        <v>1125</v>
      </c>
      <c r="B117" s="84" t="s">
        <v>1122</v>
      </c>
      <c r="C117" s="84">
        <v>4</v>
      </c>
      <c r="D117" s="123">
        <v>0.017206163394247877</v>
      </c>
      <c r="E117" s="123">
        <v>1.2471546148811266</v>
      </c>
      <c r="F117" s="84" t="s">
        <v>1019</v>
      </c>
      <c r="G117" s="84" t="b">
        <v>0</v>
      </c>
      <c r="H117" s="84" t="b">
        <v>0</v>
      </c>
      <c r="I117" s="84" t="b">
        <v>0</v>
      </c>
      <c r="J117" s="84" t="b">
        <v>0</v>
      </c>
      <c r="K117" s="84" t="b">
        <v>0</v>
      </c>
      <c r="L117" s="84" t="b">
        <v>0</v>
      </c>
    </row>
    <row r="118" spans="1:12" ht="15">
      <c r="A118" s="84" t="s">
        <v>1122</v>
      </c>
      <c r="B118" s="84" t="s">
        <v>1126</v>
      </c>
      <c r="C118" s="84">
        <v>4</v>
      </c>
      <c r="D118" s="123">
        <v>0.017206163394247877</v>
      </c>
      <c r="E118" s="123">
        <v>1.2471546148811266</v>
      </c>
      <c r="F118" s="84" t="s">
        <v>1019</v>
      </c>
      <c r="G118" s="84" t="b">
        <v>0</v>
      </c>
      <c r="H118" s="84" t="b">
        <v>0</v>
      </c>
      <c r="I118" s="84" t="b">
        <v>0</v>
      </c>
      <c r="J118" s="84" t="b">
        <v>0</v>
      </c>
      <c r="K118" s="84" t="b">
        <v>0</v>
      </c>
      <c r="L118" s="84" t="b">
        <v>0</v>
      </c>
    </row>
    <row r="119" spans="1:12" ht="15">
      <c r="A119" s="84" t="s">
        <v>232</v>
      </c>
      <c r="B119" s="84" t="s">
        <v>1116</v>
      </c>
      <c r="C119" s="84">
        <v>3</v>
      </c>
      <c r="D119" s="123">
        <v>0.01605433859463465</v>
      </c>
      <c r="E119" s="123">
        <v>0.958359075634157</v>
      </c>
      <c r="F119" s="84" t="s">
        <v>1019</v>
      </c>
      <c r="G119" s="84" t="b">
        <v>0</v>
      </c>
      <c r="H119" s="84" t="b">
        <v>0</v>
      </c>
      <c r="I119" s="84" t="b">
        <v>0</v>
      </c>
      <c r="J119" s="84" t="b">
        <v>0</v>
      </c>
      <c r="K119" s="84" t="b">
        <v>0</v>
      </c>
      <c r="L119" s="84" t="b">
        <v>0</v>
      </c>
    </row>
    <row r="120" spans="1:12" ht="15">
      <c r="A120" s="84" t="s">
        <v>265</v>
      </c>
      <c r="B120" s="84" t="s">
        <v>263</v>
      </c>
      <c r="C120" s="84">
        <v>2</v>
      </c>
      <c r="D120" s="123">
        <v>0.01366240935534211</v>
      </c>
      <c r="E120" s="123">
        <v>1.724275869600789</v>
      </c>
      <c r="F120" s="84" t="s">
        <v>1019</v>
      </c>
      <c r="G120" s="84" t="b">
        <v>0</v>
      </c>
      <c r="H120" s="84" t="b">
        <v>0</v>
      </c>
      <c r="I120" s="84" t="b">
        <v>0</v>
      </c>
      <c r="J120" s="84" t="b">
        <v>0</v>
      </c>
      <c r="K120" s="84" t="b">
        <v>0</v>
      </c>
      <c r="L120" s="84" t="b">
        <v>0</v>
      </c>
    </row>
    <row r="121" spans="1:12" ht="15">
      <c r="A121" s="84" t="s">
        <v>263</v>
      </c>
      <c r="B121" s="84" t="s">
        <v>262</v>
      </c>
      <c r="C121" s="84">
        <v>2</v>
      </c>
      <c r="D121" s="123">
        <v>0.01366240935534211</v>
      </c>
      <c r="E121" s="123">
        <v>1.724275869600789</v>
      </c>
      <c r="F121" s="84" t="s">
        <v>1019</v>
      </c>
      <c r="G121" s="84" t="b">
        <v>0</v>
      </c>
      <c r="H121" s="84" t="b">
        <v>0</v>
      </c>
      <c r="I121" s="84" t="b">
        <v>0</v>
      </c>
      <c r="J121" s="84" t="b">
        <v>0</v>
      </c>
      <c r="K121" s="84" t="b">
        <v>0</v>
      </c>
      <c r="L121" s="84" t="b">
        <v>0</v>
      </c>
    </row>
    <row r="122" spans="1:12" ht="15">
      <c r="A122" s="84" t="s">
        <v>1136</v>
      </c>
      <c r="B122" s="84" t="s">
        <v>1115</v>
      </c>
      <c r="C122" s="84">
        <v>2</v>
      </c>
      <c r="D122" s="123">
        <v>0.01366240935534211</v>
      </c>
      <c r="E122" s="123">
        <v>0.9113625129579335</v>
      </c>
      <c r="F122" s="84" t="s">
        <v>1019</v>
      </c>
      <c r="G122" s="84" t="b">
        <v>0</v>
      </c>
      <c r="H122" s="84" t="b">
        <v>0</v>
      </c>
      <c r="I122" s="84" t="b">
        <v>0</v>
      </c>
      <c r="J122" s="84" t="b">
        <v>0</v>
      </c>
      <c r="K122" s="84" t="b">
        <v>0</v>
      </c>
      <c r="L122" s="84" t="b">
        <v>0</v>
      </c>
    </row>
    <row r="123" spans="1:12" ht="15">
      <c r="A123" s="84" t="s">
        <v>232</v>
      </c>
      <c r="B123" s="84" t="s">
        <v>1377</v>
      </c>
      <c r="C123" s="84">
        <v>2</v>
      </c>
      <c r="D123" s="123">
        <v>0.01366240935534211</v>
      </c>
      <c r="E123" s="123">
        <v>1.1802078252505135</v>
      </c>
      <c r="F123" s="84" t="s">
        <v>1019</v>
      </c>
      <c r="G123" s="84" t="b">
        <v>0</v>
      </c>
      <c r="H123" s="84" t="b">
        <v>0</v>
      </c>
      <c r="I123" s="84" t="b">
        <v>0</v>
      </c>
      <c r="J123" s="84" t="b">
        <v>0</v>
      </c>
      <c r="K123" s="84" t="b">
        <v>0</v>
      </c>
      <c r="L123" s="84" t="b">
        <v>0</v>
      </c>
    </row>
    <row r="124" spans="1:12" ht="15">
      <c r="A124" s="84" t="s">
        <v>1377</v>
      </c>
      <c r="B124" s="84" t="s">
        <v>1378</v>
      </c>
      <c r="C124" s="84">
        <v>2</v>
      </c>
      <c r="D124" s="123">
        <v>0.01366240935534211</v>
      </c>
      <c r="E124" s="123">
        <v>1.724275869600789</v>
      </c>
      <c r="F124" s="84" t="s">
        <v>1019</v>
      </c>
      <c r="G124" s="84" t="b">
        <v>0</v>
      </c>
      <c r="H124" s="84" t="b">
        <v>0</v>
      </c>
      <c r="I124" s="84" t="b">
        <v>0</v>
      </c>
      <c r="J124" s="84" t="b">
        <v>0</v>
      </c>
      <c r="K124" s="84" t="b">
        <v>0</v>
      </c>
      <c r="L124" s="84" t="b">
        <v>0</v>
      </c>
    </row>
    <row r="125" spans="1:12" ht="15">
      <c r="A125" s="84" t="s">
        <v>1378</v>
      </c>
      <c r="B125" s="84" t="s">
        <v>1116</v>
      </c>
      <c r="C125" s="84">
        <v>2</v>
      </c>
      <c r="D125" s="123">
        <v>0.01366240935534211</v>
      </c>
      <c r="E125" s="123">
        <v>1.3263358609287514</v>
      </c>
      <c r="F125" s="84" t="s">
        <v>1019</v>
      </c>
      <c r="G125" s="84" t="b">
        <v>0</v>
      </c>
      <c r="H125" s="84" t="b">
        <v>0</v>
      </c>
      <c r="I125" s="84" t="b">
        <v>0</v>
      </c>
      <c r="J125" s="84" t="b">
        <v>0</v>
      </c>
      <c r="K125" s="84" t="b">
        <v>0</v>
      </c>
      <c r="L125" s="84" t="b">
        <v>0</v>
      </c>
    </row>
    <row r="126" spans="1:12" ht="15">
      <c r="A126" s="84" t="s">
        <v>236</v>
      </c>
      <c r="B126" s="84" t="s">
        <v>1115</v>
      </c>
      <c r="C126" s="84">
        <v>2</v>
      </c>
      <c r="D126" s="123">
        <v>0.01366240935534211</v>
      </c>
      <c r="E126" s="123">
        <v>0.6103325172939522</v>
      </c>
      <c r="F126" s="84" t="s">
        <v>1019</v>
      </c>
      <c r="G126" s="84" t="b">
        <v>0</v>
      </c>
      <c r="H126" s="84" t="b">
        <v>0</v>
      </c>
      <c r="I126" s="84" t="b">
        <v>0</v>
      </c>
      <c r="J126" s="84" t="b">
        <v>0</v>
      </c>
      <c r="K126" s="84" t="b">
        <v>0</v>
      </c>
      <c r="L126" s="84" t="b">
        <v>0</v>
      </c>
    </row>
    <row r="127" spans="1:12" ht="15">
      <c r="A127" s="84" t="s">
        <v>1115</v>
      </c>
      <c r="B127" s="84" t="s">
        <v>214</v>
      </c>
      <c r="C127" s="84">
        <v>2</v>
      </c>
      <c r="D127" s="123">
        <v>0.01366240935534211</v>
      </c>
      <c r="E127" s="123">
        <v>1.0710633558254454</v>
      </c>
      <c r="F127" s="84" t="s">
        <v>1019</v>
      </c>
      <c r="G127" s="84" t="b">
        <v>0</v>
      </c>
      <c r="H127" s="84" t="b">
        <v>0</v>
      </c>
      <c r="I127" s="84" t="b">
        <v>0</v>
      </c>
      <c r="J127" s="84" t="b">
        <v>0</v>
      </c>
      <c r="K127" s="84" t="b">
        <v>0</v>
      </c>
      <c r="L127" s="84" t="b">
        <v>0</v>
      </c>
    </row>
    <row r="128" spans="1:12" ht="15">
      <c r="A128" s="84" t="s">
        <v>214</v>
      </c>
      <c r="B128" s="84" t="s">
        <v>232</v>
      </c>
      <c r="C128" s="84">
        <v>2</v>
      </c>
      <c r="D128" s="123">
        <v>0.01366240935534211</v>
      </c>
      <c r="E128" s="123">
        <v>1.5481846105451078</v>
      </c>
      <c r="F128" s="84" t="s">
        <v>1019</v>
      </c>
      <c r="G128" s="84" t="b">
        <v>0</v>
      </c>
      <c r="H128" s="84" t="b">
        <v>0</v>
      </c>
      <c r="I128" s="84" t="b">
        <v>0</v>
      </c>
      <c r="J128" s="84" t="b">
        <v>0</v>
      </c>
      <c r="K128" s="84" t="b">
        <v>0</v>
      </c>
      <c r="L128" s="84" t="b">
        <v>0</v>
      </c>
    </row>
    <row r="129" spans="1:12" ht="15">
      <c r="A129" s="84" t="s">
        <v>232</v>
      </c>
      <c r="B129" s="84" t="s">
        <v>237</v>
      </c>
      <c r="C129" s="84">
        <v>2</v>
      </c>
      <c r="D129" s="123">
        <v>0.01366240935534211</v>
      </c>
      <c r="E129" s="123">
        <v>0.8791778295865322</v>
      </c>
      <c r="F129" s="84" t="s">
        <v>1019</v>
      </c>
      <c r="G129" s="84" t="b">
        <v>0</v>
      </c>
      <c r="H129" s="84" t="b">
        <v>0</v>
      </c>
      <c r="I129" s="84" t="b">
        <v>0</v>
      </c>
      <c r="J129" s="84" t="b">
        <v>0</v>
      </c>
      <c r="K129" s="84" t="b">
        <v>0</v>
      </c>
      <c r="L129" s="84" t="b">
        <v>0</v>
      </c>
    </row>
    <row r="130" spans="1:12" ht="15">
      <c r="A130" s="84" t="s">
        <v>237</v>
      </c>
      <c r="B130" s="84" t="s">
        <v>219</v>
      </c>
      <c r="C130" s="84">
        <v>2</v>
      </c>
      <c r="D130" s="123">
        <v>0.01366240935534211</v>
      </c>
      <c r="E130" s="123">
        <v>1.423245873936808</v>
      </c>
      <c r="F130" s="84" t="s">
        <v>1019</v>
      </c>
      <c r="G130" s="84" t="b">
        <v>0</v>
      </c>
      <c r="H130" s="84" t="b">
        <v>0</v>
      </c>
      <c r="I130" s="84" t="b">
        <v>0</v>
      </c>
      <c r="J130" s="84" t="b">
        <v>0</v>
      </c>
      <c r="K130" s="84" t="b">
        <v>0</v>
      </c>
      <c r="L130" s="84" t="b">
        <v>0</v>
      </c>
    </row>
    <row r="131" spans="1:12" ht="15">
      <c r="A131" s="84" t="s">
        <v>219</v>
      </c>
      <c r="B131" s="84" t="s">
        <v>236</v>
      </c>
      <c r="C131" s="84">
        <v>2</v>
      </c>
      <c r="D131" s="123">
        <v>0.01366240935534211</v>
      </c>
      <c r="E131" s="123">
        <v>1.724275869600789</v>
      </c>
      <c r="F131" s="84" t="s">
        <v>1019</v>
      </c>
      <c r="G131" s="84" t="b">
        <v>0</v>
      </c>
      <c r="H131" s="84" t="b">
        <v>0</v>
      </c>
      <c r="I131" s="84" t="b">
        <v>0</v>
      </c>
      <c r="J131" s="84" t="b">
        <v>0</v>
      </c>
      <c r="K131" s="84" t="b">
        <v>0</v>
      </c>
      <c r="L131" s="84" t="b">
        <v>0</v>
      </c>
    </row>
    <row r="132" spans="1:12" ht="15">
      <c r="A132" s="84" t="s">
        <v>236</v>
      </c>
      <c r="B132" s="84" t="s">
        <v>226</v>
      </c>
      <c r="C132" s="84">
        <v>2</v>
      </c>
      <c r="D132" s="123">
        <v>0.01366240935534211</v>
      </c>
      <c r="E132" s="123">
        <v>1.423245873936808</v>
      </c>
      <c r="F132" s="84" t="s">
        <v>1019</v>
      </c>
      <c r="G132" s="84" t="b">
        <v>0</v>
      </c>
      <c r="H132" s="84" t="b">
        <v>0</v>
      </c>
      <c r="I132" s="84" t="b">
        <v>0</v>
      </c>
      <c r="J132" s="84" t="b">
        <v>0</v>
      </c>
      <c r="K132" s="84" t="b">
        <v>0</v>
      </c>
      <c r="L132" s="84" t="b">
        <v>0</v>
      </c>
    </row>
    <row r="133" spans="1:12" ht="15">
      <c r="A133" s="84" t="s">
        <v>226</v>
      </c>
      <c r="B133" s="84" t="s">
        <v>256</v>
      </c>
      <c r="C133" s="84">
        <v>2</v>
      </c>
      <c r="D133" s="123">
        <v>0.01366240935534211</v>
      </c>
      <c r="E133" s="123">
        <v>1.724275869600789</v>
      </c>
      <c r="F133" s="84" t="s">
        <v>1019</v>
      </c>
      <c r="G133" s="84" t="b">
        <v>0</v>
      </c>
      <c r="H133" s="84" t="b">
        <v>0</v>
      </c>
      <c r="I133" s="84" t="b">
        <v>0</v>
      </c>
      <c r="J133" s="84" t="b">
        <v>0</v>
      </c>
      <c r="K133" s="84" t="b">
        <v>0</v>
      </c>
      <c r="L133" s="84" t="b">
        <v>0</v>
      </c>
    </row>
    <row r="134" spans="1:12" ht="15">
      <c r="A134" s="84" t="s">
        <v>1116</v>
      </c>
      <c r="B134" s="84" t="s">
        <v>214</v>
      </c>
      <c r="C134" s="84">
        <v>3</v>
      </c>
      <c r="D134" s="123">
        <v>0.006045422739111287</v>
      </c>
      <c r="E134" s="123">
        <v>0.9852767431792936</v>
      </c>
      <c r="F134" s="84" t="s">
        <v>1020</v>
      </c>
      <c r="G134" s="84" t="b">
        <v>0</v>
      </c>
      <c r="H134" s="84" t="b">
        <v>0</v>
      </c>
      <c r="I134" s="84" t="b">
        <v>0</v>
      </c>
      <c r="J134" s="84" t="b">
        <v>0</v>
      </c>
      <c r="K134" s="84" t="b">
        <v>0</v>
      </c>
      <c r="L134" s="84" t="b">
        <v>0</v>
      </c>
    </row>
    <row r="135" spans="1:12" ht="15">
      <c r="A135" s="84" t="s">
        <v>214</v>
      </c>
      <c r="B135" s="84" t="s">
        <v>245</v>
      </c>
      <c r="C135" s="84">
        <v>3</v>
      </c>
      <c r="D135" s="123">
        <v>0.006045422739111287</v>
      </c>
      <c r="E135" s="123">
        <v>1.2863067388432747</v>
      </c>
      <c r="F135" s="84" t="s">
        <v>1020</v>
      </c>
      <c r="G135" s="84" t="b">
        <v>0</v>
      </c>
      <c r="H135" s="84" t="b">
        <v>0</v>
      </c>
      <c r="I135" s="84" t="b">
        <v>0</v>
      </c>
      <c r="J135" s="84" t="b">
        <v>0</v>
      </c>
      <c r="K135" s="84" t="b">
        <v>0</v>
      </c>
      <c r="L135" s="84" t="b">
        <v>0</v>
      </c>
    </row>
    <row r="136" spans="1:12" ht="15">
      <c r="A136" s="84" t="s">
        <v>249</v>
      </c>
      <c r="B136" s="84" t="s">
        <v>221</v>
      </c>
      <c r="C136" s="84">
        <v>3</v>
      </c>
      <c r="D136" s="123">
        <v>0.006045422739111287</v>
      </c>
      <c r="E136" s="123">
        <v>1.2863067388432747</v>
      </c>
      <c r="F136" s="84" t="s">
        <v>1020</v>
      </c>
      <c r="G136" s="84" t="b">
        <v>0</v>
      </c>
      <c r="H136" s="84" t="b">
        <v>0</v>
      </c>
      <c r="I136" s="84" t="b">
        <v>0</v>
      </c>
      <c r="J136" s="84" t="b">
        <v>0</v>
      </c>
      <c r="K136" s="84" t="b">
        <v>0</v>
      </c>
      <c r="L136" s="84" t="b">
        <v>0</v>
      </c>
    </row>
    <row r="137" spans="1:12" ht="15">
      <c r="A137" s="84" t="s">
        <v>1354</v>
      </c>
      <c r="B137" s="84" t="s">
        <v>1355</v>
      </c>
      <c r="C137" s="84">
        <v>2</v>
      </c>
      <c r="D137" s="123">
        <v>0.009710645021418747</v>
      </c>
      <c r="E137" s="123">
        <v>1.462397997898956</v>
      </c>
      <c r="F137" s="84" t="s">
        <v>1020</v>
      </c>
      <c r="G137" s="84" t="b">
        <v>1</v>
      </c>
      <c r="H137" s="84" t="b">
        <v>0</v>
      </c>
      <c r="I137" s="84" t="b">
        <v>0</v>
      </c>
      <c r="J137" s="84" t="b">
        <v>0</v>
      </c>
      <c r="K137" s="84" t="b">
        <v>0</v>
      </c>
      <c r="L137" s="84" t="b">
        <v>0</v>
      </c>
    </row>
    <row r="138" spans="1:12" ht="15">
      <c r="A138" s="84" t="s">
        <v>1355</v>
      </c>
      <c r="B138" s="84" t="s">
        <v>1116</v>
      </c>
      <c r="C138" s="84">
        <v>2</v>
      </c>
      <c r="D138" s="123">
        <v>0.009710645021418747</v>
      </c>
      <c r="E138" s="123">
        <v>1.161368002234975</v>
      </c>
      <c r="F138" s="84" t="s">
        <v>1020</v>
      </c>
      <c r="G138" s="84" t="b">
        <v>0</v>
      </c>
      <c r="H138" s="84" t="b">
        <v>0</v>
      </c>
      <c r="I138" s="84" t="b">
        <v>0</v>
      </c>
      <c r="J138" s="84" t="b">
        <v>0</v>
      </c>
      <c r="K138" s="84" t="b">
        <v>0</v>
      </c>
      <c r="L138" s="84" t="b">
        <v>0</v>
      </c>
    </row>
    <row r="139" spans="1:12" ht="15">
      <c r="A139" s="84" t="s">
        <v>1115</v>
      </c>
      <c r="B139" s="84" t="s">
        <v>1136</v>
      </c>
      <c r="C139" s="84">
        <v>2</v>
      </c>
      <c r="D139" s="123">
        <v>0.009710645021418747</v>
      </c>
      <c r="E139" s="123">
        <v>1.2863067388432747</v>
      </c>
      <c r="F139" s="84" t="s">
        <v>1020</v>
      </c>
      <c r="G139" s="84" t="b">
        <v>0</v>
      </c>
      <c r="H139" s="84" t="b">
        <v>0</v>
      </c>
      <c r="I139" s="84" t="b">
        <v>0</v>
      </c>
      <c r="J139" s="84" t="b">
        <v>0</v>
      </c>
      <c r="K139" s="84" t="b">
        <v>0</v>
      </c>
      <c r="L139" s="84" t="b">
        <v>0</v>
      </c>
    </row>
    <row r="140" spans="1:12" ht="15">
      <c r="A140" s="84" t="s">
        <v>1136</v>
      </c>
      <c r="B140" s="84" t="s">
        <v>1356</v>
      </c>
      <c r="C140" s="84">
        <v>2</v>
      </c>
      <c r="D140" s="123">
        <v>0.009710645021418747</v>
      </c>
      <c r="E140" s="123">
        <v>1.462397997898956</v>
      </c>
      <c r="F140" s="84" t="s">
        <v>1020</v>
      </c>
      <c r="G140" s="84" t="b">
        <v>0</v>
      </c>
      <c r="H140" s="84" t="b">
        <v>0</v>
      </c>
      <c r="I140" s="84" t="b">
        <v>0</v>
      </c>
      <c r="J140" s="84" t="b">
        <v>0</v>
      </c>
      <c r="K140" s="84" t="b">
        <v>0</v>
      </c>
      <c r="L140" s="84" t="b">
        <v>0</v>
      </c>
    </row>
    <row r="141" spans="1:12" ht="15">
      <c r="A141" s="84" t="s">
        <v>245</v>
      </c>
      <c r="B141" s="84" t="s">
        <v>239</v>
      </c>
      <c r="C141" s="84">
        <v>2</v>
      </c>
      <c r="D141" s="123">
        <v>0.009710645021418747</v>
      </c>
      <c r="E141" s="123">
        <v>0.9852767431792936</v>
      </c>
      <c r="F141" s="84" t="s">
        <v>1020</v>
      </c>
      <c r="G141" s="84" t="b">
        <v>0</v>
      </c>
      <c r="H141" s="84" t="b">
        <v>0</v>
      </c>
      <c r="I141" s="84" t="b">
        <v>0</v>
      </c>
      <c r="J141" s="84" t="b">
        <v>0</v>
      </c>
      <c r="K141" s="84" t="b">
        <v>0</v>
      </c>
      <c r="L141" s="84" t="b">
        <v>0</v>
      </c>
    </row>
    <row r="142" spans="1:12" ht="15">
      <c r="A142" s="84" t="s">
        <v>239</v>
      </c>
      <c r="B142" s="84" t="s">
        <v>250</v>
      </c>
      <c r="C142" s="84">
        <v>2</v>
      </c>
      <c r="D142" s="123">
        <v>0.009710645021418747</v>
      </c>
      <c r="E142" s="123">
        <v>1.2863067388432747</v>
      </c>
      <c r="F142" s="84" t="s">
        <v>1020</v>
      </c>
      <c r="G142" s="84" t="b">
        <v>0</v>
      </c>
      <c r="H142" s="84" t="b">
        <v>0</v>
      </c>
      <c r="I142" s="84" t="b">
        <v>0</v>
      </c>
      <c r="J142" s="84" t="b">
        <v>0</v>
      </c>
      <c r="K142" s="84" t="b">
        <v>0</v>
      </c>
      <c r="L142" s="84" t="b">
        <v>0</v>
      </c>
    </row>
    <row r="143" spans="1:12" ht="15">
      <c r="A143" s="84" t="s">
        <v>250</v>
      </c>
      <c r="B143" s="84" t="s">
        <v>236</v>
      </c>
      <c r="C143" s="84">
        <v>2</v>
      </c>
      <c r="D143" s="123">
        <v>0.009710645021418747</v>
      </c>
      <c r="E143" s="123">
        <v>1.2863067388432747</v>
      </c>
      <c r="F143" s="84" t="s">
        <v>1020</v>
      </c>
      <c r="G143" s="84" t="b">
        <v>0</v>
      </c>
      <c r="H143" s="84" t="b">
        <v>0</v>
      </c>
      <c r="I143" s="84" t="b">
        <v>0</v>
      </c>
      <c r="J143" s="84" t="b">
        <v>0</v>
      </c>
      <c r="K143" s="84" t="b">
        <v>0</v>
      </c>
      <c r="L143" s="84" t="b">
        <v>0</v>
      </c>
    </row>
    <row r="144" spans="1:12" ht="15">
      <c r="A144" s="84" t="s">
        <v>236</v>
      </c>
      <c r="B144" s="84" t="s">
        <v>249</v>
      </c>
      <c r="C144" s="84">
        <v>2</v>
      </c>
      <c r="D144" s="123">
        <v>0.009710645021418747</v>
      </c>
      <c r="E144" s="123">
        <v>1.1102154797875936</v>
      </c>
      <c r="F144" s="84" t="s">
        <v>1020</v>
      </c>
      <c r="G144" s="84" t="b">
        <v>0</v>
      </c>
      <c r="H144" s="84" t="b">
        <v>0</v>
      </c>
      <c r="I144" s="84" t="b">
        <v>0</v>
      </c>
      <c r="J144" s="84" t="b">
        <v>0</v>
      </c>
      <c r="K144" s="84" t="b">
        <v>0</v>
      </c>
      <c r="L144" s="84" t="b">
        <v>0</v>
      </c>
    </row>
    <row r="145" spans="1:12" ht="15">
      <c r="A145" s="84" t="s">
        <v>1129</v>
      </c>
      <c r="B145" s="84" t="s">
        <v>1118</v>
      </c>
      <c r="C145" s="84">
        <v>5</v>
      </c>
      <c r="D145" s="123">
        <v>0.006958477889439905</v>
      </c>
      <c r="E145" s="123">
        <v>1.2130748253088512</v>
      </c>
      <c r="F145" s="84" t="s">
        <v>1021</v>
      </c>
      <c r="G145" s="84" t="b">
        <v>0</v>
      </c>
      <c r="H145" s="84" t="b">
        <v>0</v>
      </c>
      <c r="I145" s="84" t="b">
        <v>0</v>
      </c>
      <c r="J145" s="84" t="b">
        <v>0</v>
      </c>
      <c r="K145" s="84" t="b">
        <v>0</v>
      </c>
      <c r="L145" s="84" t="b">
        <v>0</v>
      </c>
    </row>
    <row r="146" spans="1:12" ht="15">
      <c r="A146" s="84" t="s">
        <v>1118</v>
      </c>
      <c r="B146" s="84" t="s">
        <v>1130</v>
      </c>
      <c r="C146" s="84">
        <v>5</v>
      </c>
      <c r="D146" s="123">
        <v>0.006958477889439905</v>
      </c>
      <c r="E146" s="123">
        <v>1.292256071356476</v>
      </c>
      <c r="F146" s="84" t="s">
        <v>1021</v>
      </c>
      <c r="G146" s="84" t="b">
        <v>0</v>
      </c>
      <c r="H146" s="84" t="b">
        <v>0</v>
      </c>
      <c r="I146" s="84" t="b">
        <v>0</v>
      </c>
      <c r="J146" s="84" t="b">
        <v>0</v>
      </c>
      <c r="K146" s="84" t="b">
        <v>0</v>
      </c>
      <c r="L146" s="84" t="b">
        <v>0</v>
      </c>
    </row>
    <row r="147" spans="1:12" ht="15">
      <c r="A147" s="84" t="s">
        <v>1130</v>
      </c>
      <c r="B147" s="84" t="s">
        <v>1131</v>
      </c>
      <c r="C147" s="84">
        <v>5</v>
      </c>
      <c r="D147" s="123">
        <v>0.006958477889439905</v>
      </c>
      <c r="E147" s="123">
        <v>1.292256071356476</v>
      </c>
      <c r="F147" s="84" t="s">
        <v>1021</v>
      </c>
      <c r="G147" s="84" t="b">
        <v>0</v>
      </c>
      <c r="H147" s="84" t="b">
        <v>0</v>
      </c>
      <c r="I147" s="84" t="b">
        <v>0</v>
      </c>
      <c r="J147" s="84" t="b">
        <v>0</v>
      </c>
      <c r="K147" s="84" t="b">
        <v>0</v>
      </c>
      <c r="L147" s="84" t="b">
        <v>0</v>
      </c>
    </row>
    <row r="148" spans="1:12" ht="15">
      <c r="A148" s="84" t="s">
        <v>1131</v>
      </c>
      <c r="B148" s="84" t="s">
        <v>1132</v>
      </c>
      <c r="C148" s="84">
        <v>5</v>
      </c>
      <c r="D148" s="123">
        <v>0.006958477889439905</v>
      </c>
      <c r="E148" s="123">
        <v>1.292256071356476</v>
      </c>
      <c r="F148" s="84" t="s">
        <v>1021</v>
      </c>
      <c r="G148" s="84" t="b">
        <v>0</v>
      </c>
      <c r="H148" s="84" t="b">
        <v>0</v>
      </c>
      <c r="I148" s="84" t="b">
        <v>0</v>
      </c>
      <c r="J148" s="84" t="b">
        <v>0</v>
      </c>
      <c r="K148" s="84" t="b">
        <v>0</v>
      </c>
      <c r="L148" s="84" t="b">
        <v>0</v>
      </c>
    </row>
    <row r="149" spans="1:12" ht="15">
      <c r="A149" s="84" t="s">
        <v>1132</v>
      </c>
      <c r="B149" s="84" t="s">
        <v>1133</v>
      </c>
      <c r="C149" s="84">
        <v>5</v>
      </c>
      <c r="D149" s="123">
        <v>0.006958477889439905</v>
      </c>
      <c r="E149" s="123">
        <v>1.292256071356476</v>
      </c>
      <c r="F149" s="84" t="s">
        <v>1021</v>
      </c>
      <c r="G149" s="84" t="b">
        <v>0</v>
      </c>
      <c r="H149" s="84" t="b">
        <v>0</v>
      </c>
      <c r="I149" s="84" t="b">
        <v>0</v>
      </c>
      <c r="J149" s="84" t="b">
        <v>0</v>
      </c>
      <c r="K149" s="84" t="b">
        <v>0</v>
      </c>
      <c r="L149" s="84" t="b">
        <v>0</v>
      </c>
    </row>
    <row r="150" spans="1:12" ht="15">
      <c r="A150" s="84" t="s">
        <v>1133</v>
      </c>
      <c r="B150" s="84" t="s">
        <v>259</v>
      </c>
      <c r="C150" s="84">
        <v>5</v>
      </c>
      <c r="D150" s="123">
        <v>0.006958477889439905</v>
      </c>
      <c r="E150" s="123">
        <v>1.292256071356476</v>
      </c>
      <c r="F150" s="84" t="s">
        <v>1021</v>
      </c>
      <c r="G150" s="84" t="b">
        <v>0</v>
      </c>
      <c r="H150" s="84" t="b">
        <v>0</v>
      </c>
      <c r="I150" s="84" t="b">
        <v>0</v>
      </c>
      <c r="J150" s="84" t="b">
        <v>0</v>
      </c>
      <c r="K150" s="84" t="b">
        <v>0</v>
      </c>
      <c r="L150" s="84" t="b">
        <v>0</v>
      </c>
    </row>
    <row r="151" spans="1:12" ht="15">
      <c r="A151" s="84" t="s">
        <v>259</v>
      </c>
      <c r="B151" s="84" t="s">
        <v>1134</v>
      </c>
      <c r="C151" s="84">
        <v>5</v>
      </c>
      <c r="D151" s="123">
        <v>0.006958477889439905</v>
      </c>
      <c r="E151" s="123">
        <v>1.292256071356476</v>
      </c>
      <c r="F151" s="84" t="s">
        <v>1021</v>
      </c>
      <c r="G151" s="84" t="b">
        <v>0</v>
      </c>
      <c r="H151" s="84" t="b">
        <v>0</v>
      </c>
      <c r="I151" s="84" t="b">
        <v>0</v>
      </c>
      <c r="J151" s="84" t="b">
        <v>0</v>
      </c>
      <c r="K151" s="84" t="b">
        <v>0</v>
      </c>
      <c r="L151" s="84" t="b">
        <v>0</v>
      </c>
    </row>
    <row r="152" spans="1:12" ht="15">
      <c r="A152" s="84" t="s">
        <v>1134</v>
      </c>
      <c r="B152" s="84" t="s">
        <v>258</v>
      </c>
      <c r="C152" s="84">
        <v>5</v>
      </c>
      <c r="D152" s="123">
        <v>0.006958477889439905</v>
      </c>
      <c r="E152" s="123">
        <v>1.292256071356476</v>
      </c>
      <c r="F152" s="84" t="s">
        <v>1021</v>
      </c>
      <c r="G152" s="84" t="b">
        <v>0</v>
      </c>
      <c r="H152" s="84" t="b">
        <v>0</v>
      </c>
      <c r="I152" s="84" t="b">
        <v>0</v>
      </c>
      <c r="J152" s="84" t="b">
        <v>0</v>
      </c>
      <c r="K152" s="84" t="b">
        <v>0</v>
      </c>
      <c r="L152" s="84" t="b">
        <v>0</v>
      </c>
    </row>
    <row r="153" spans="1:12" ht="15">
      <c r="A153" s="84" t="s">
        <v>258</v>
      </c>
      <c r="B153" s="84" t="s">
        <v>214</v>
      </c>
      <c r="C153" s="84">
        <v>5</v>
      </c>
      <c r="D153" s="123">
        <v>0.006958477889439905</v>
      </c>
      <c r="E153" s="123">
        <v>1.2130748253088512</v>
      </c>
      <c r="F153" s="84" t="s">
        <v>1021</v>
      </c>
      <c r="G153" s="84" t="b">
        <v>0</v>
      </c>
      <c r="H153" s="84" t="b">
        <v>0</v>
      </c>
      <c r="I153" s="84" t="b">
        <v>0</v>
      </c>
      <c r="J153" s="84" t="b">
        <v>0</v>
      </c>
      <c r="K153" s="84" t="b">
        <v>0</v>
      </c>
      <c r="L153" s="84" t="b">
        <v>0</v>
      </c>
    </row>
    <row r="154" spans="1:12" ht="15">
      <c r="A154" s="84" t="s">
        <v>221</v>
      </c>
      <c r="B154" s="84" t="s">
        <v>1129</v>
      </c>
      <c r="C154" s="84">
        <v>4</v>
      </c>
      <c r="D154" s="123">
        <v>0.009258592330906456</v>
      </c>
      <c r="E154" s="123">
        <v>1.1953460583484197</v>
      </c>
      <c r="F154" s="84" t="s">
        <v>1021</v>
      </c>
      <c r="G154" s="84" t="b">
        <v>0</v>
      </c>
      <c r="H154" s="84" t="b">
        <v>0</v>
      </c>
      <c r="I154" s="84" t="b">
        <v>0</v>
      </c>
      <c r="J154" s="84" t="b">
        <v>0</v>
      </c>
      <c r="K154" s="84" t="b">
        <v>0</v>
      </c>
      <c r="L154" s="84" t="b">
        <v>0</v>
      </c>
    </row>
    <row r="155" spans="1:12" ht="15">
      <c r="A155" s="84" t="s">
        <v>214</v>
      </c>
      <c r="B155" s="84" t="s">
        <v>1352</v>
      </c>
      <c r="C155" s="84">
        <v>4</v>
      </c>
      <c r="D155" s="123">
        <v>0.009258592330906456</v>
      </c>
      <c r="E155" s="123">
        <v>1.2130748253088512</v>
      </c>
      <c r="F155" s="84" t="s">
        <v>1021</v>
      </c>
      <c r="G155" s="84" t="b">
        <v>0</v>
      </c>
      <c r="H155" s="84" t="b">
        <v>0</v>
      </c>
      <c r="I155" s="84" t="b">
        <v>0</v>
      </c>
      <c r="J155" s="84" t="b">
        <v>0</v>
      </c>
      <c r="K155" s="84" t="b">
        <v>0</v>
      </c>
      <c r="L155" s="84" t="b">
        <v>0</v>
      </c>
    </row>
    <row r="156" spans="1:12" ht="15">
      <c r="A156" s="84" t="s">
        <v>268</v>
      </c>
      <c r="B156" s="84" t="s">
        <v>236</v>
      </c>
      <c r="C156" s="84">
        <v>2</v>
      </c>
      <c r="D156" s="123">
        <v>0.011007401643086912</v>
      </c>
      <c r="E156" s="123">
        <v>1.290034611362518</v>
      </c>
      <c r="F156" s="84" t="s">
        <v>1022</v>
      </c>
      <c r="G156" s="84" t="b">
        <v>0</v>
      </c>
      <c r="H156" s="84" t="b">
        <v>0</v>
      </c>
      <c r="I156" s="84" t="b">
        <v>0</v>
      </c>
      <c r="J156" s="84" t="b">
        <v>0</v>
      </c>
      <c r="K156" s="84" t="b">
        <v>0</v>
      </c>
      <c r="L156" s="84" t="b">
        <v>0</v>
      </c>
    </row>
    <row r="157" spans="1:12" ht="15">
      <c r="A157" s="84" t="s">
        <v>236</v>
      </c>
      <c r="B157" s="84" t="s">
        <v>238</v>
      </c>
      <c r="C157" s="84">
        <v>2</v>
      </c>
      <c r="D157" s="123">
        <v>0.011007401643086912</v>
      </c>
      <c r="E157" s="123">
        <v>1.2230878217319048</v>
      </c>
      <c r="F157" s="84" t="s">
        <v>1022</v>
      </c>
      <c r="G157" s="84" t="b">
        <v>0</v>
      </c>
      <c r="H157" s="84" t="b">
        <v>0</v>
      </c>
      <c r="I157" s="84" t="b">
        <v>0</v>
      </c>
      <c r="J157" s="84" t="b">
        <v>0</v>
      </c>
      <c r="K157" s="84" t="b">
        <v>0</v>
      </c>
      <c r="L157" s="84" t="b">
        <v>0</v>
      </c>
    </row>
    <row r="158" spans="1:12" ht="15">
      <c r="A158" s="84" t="s">
        <v>238</v>
      </c>
      <c r="B158" s="84" t="s">
        <v>219</v>
      </c>
      <c r="C158" s="84">
        <v>2</v>
      </c>
      <c r="D158" s="123">
        <v>0.011007401643086912</v>
      </c>
      <c r="E158" s="123">
        <v>1.4661258704181992</v>
      </c>
      <c r="F158" s="84" t="s">
        <v>1022</v>
      </c>
      <c r="G158" s="84" t="b">
        <v>0</v>
      </c>
      <c r="H158" s="84" t="b">
        <v>0</v>
      </c>
      <c r="I158" s="84" t="b">
        <v>0</v>
      </c>
      <c r="J158" s="84" t="b">
        <v>0</v>
      </c>
      <c r="K158" s="84" t="b">
        <v>0</v>
      </c>
      <c r="L158" s="84" t="b">
        <v>0</v>
      </c>
    </row>
    <row r="159" spans="1:12" ht="15">
      <c r="A159" s="84" t="s">
        <v>219</v>
      </c>
      <c r="B159" s="84" t="s">
        <v>267</v>
      </c>
      <c r="C159" s="84">
        <v>2</v>
      </c>
      <c r="D159" s="123">
        <v>0.011007401643086912</v>
      </c>
      <c r="E159" s="123">
        <v>1.4661258704181992</v>
      </c>
      <c r="F159" s="84" t="s">
        <v>1022</v>
      </c>
      <c r="G159" s="84" t="b">
        <v>0</v>
      </c>
      <c r="H159" s="84" t="b">
        <v>0</v>
      </c>
      <c r="I159" s="84" t="b">
        <v>0</v>
      </c>
      <c r="J159" s="84" t="b">
        <v>0</v>
      </c>
      <c r="K159" s="84" t="b">
        <v>0</v>
      </c>
      <c r="L159" s="84" t="b">
        <v>0</v>
      </c>
    </row>
    <row r="160" spans="1:12" ht="15">
      <c r="A160" s="84" t="s">
        <v>267</v>
      </c>
      <c r="B160" s="84" t="s">
        <v>1359</v>
      </c>
      <c r="C160" s="84">
        <v>2</v>
      </c>
      <c r="D160" s="123">
        <v>0.011007401643086912</v>
      </c>
      <c r="E160" s="123">
        <v>1.7671558660821804</v>
      </c>
      <c r="F160" s="84" t="s">
        <v>1022</v>
      </c>
      <c r="G160" s="84" t="b">
        <v>0</v>
      </c>
      <c r="H160" s="84" t="b">
        <v>0</v>
      </c>
      <c r="I160" s="84" t="b">
        <v>0</v>
      </c>
      <c r="J160" s="84" t="b">
        <v>0</v>
      </c>
      <c r="K160" s="84" t="b">
        <v>0</v>
      </c>
      <c r="L160" s="84" t="b">
        <v>0</v>
      </c>
    </row>
    <row r="161" spans="1:12" ht="15">
      <c r="A161" s="84" t="s">
        <v>1359</v>
      </c>
      <c r="B161" s="84" t="s">
        <v>1136</v>
      </c>
      <c r="C161" s="84">
        <v>2</v>
      </c>
      <c r="D161" s="123">
        <v>0.011007401643086912</v>
      </c>
      <c r="E161" s="123">
        <v>1.591064607026499</v>
      </c>
      <c r="F161" s="84" t="s">
        <v>1022</v>
      </c>
      <c r="G161" s="84" t="b">
        <v>0</v>
      </c>
      <c r="H161" s="84" t="b">
        <v>0</v>
      </c>
      <c r="I161" s="84" t="b">
        <v>0</v>
      </c>
      <c r="J161" s="84" t="b">
        <v>0</v>
      </c>
      <c r="K161" s="84" t="b">
        <v>0</v>
      </c>
      <c r="L161" s="84" t="b">
        <v>0</v>
      </c>
    </row>
    <row r="162" spans="1:12" ht="15">
      <c r="A162" s="84" t="s">
        <v>1136</v>
      </c>
      <c r="B162" s="84" t="s">
        <v>1129</v>
      </c>
      <c r="C162" s="84">
        <v>2</v>
      </c>
      <c r="D162" s="123">
        <v>0.011007401643086912</v>
      </c>
      <c r="E162" s="123">
        <v>1.414973347970818</v>
      </c>
      <c r="F162" s="84" t="s">
        <v>1022</v>
      </c>
      <c r="G162" s="84" t="b">
        <v>0</v>
      </c>
      <c r="H162" s="84" t="b">
        <v>0</v>
      </c>
      <c r="I162" s="84" t="b">
        <v>0</v>
      </c>
      <c r="J162" s="84" t="b">
        <v>0</v>
      </c>
      <c r="K162" s="84" t="b">
        <v>0</v>
      </c>
      <c r="L162" s="84" t="b">
        <v>0</v>
      </c>
    </row>
    <row r="163" spans="1:12" ht="15">
      <c r="A163" s="84" t="s">
        <v>1129</v>
      </c>
      <c r="B163" s="84" t="s">
        <v>1115</v>
      </c>
      <c r="C163" s="84">
        <v>2</v>
      </c>
      <c r="D163" s="123">
        <v>0.011007401643086912</v>
      </c>
      <c r="E163" s="123">
        <v>1.1931245983544616</v>
      </c>
      <c r="F163" s="84" t="s">
        <v>1022</v>
      </c>
      <c r="G163" s="84" t="b">
        <v>0</v>
      </c>
      <c r="H163" s="84" t="b">
        <v>0</v>
      </c>
      <c r="I163" s="84" t="b">
        <v>0</v>
      </c>
      <c r="J163" s="84" t="b">
        <v>0</v>
      </c>
      <c r="K163" s="84" t="b">
        <v>0</v>
      </c>
      <c r="L163" s="84" t="b">
        <v>0</v>
      </c>
    </row>
    <row r="164" spans="1:12" ht="15">
      <c r="A164" s="84" t="s">
        <v>1116</v>
      </c>
      <c r="B164" s="84" t="s">
        <v>214</v>
      </c>
      <c r="C164" s="84">
        <v>2</v>
      </c>
      <c r="D164" s="123">
        <v>0.011007401643086912</v>
      </c>
      <c r="E164" s="123">
        <v>0.9890046156985368</v>
      </c>
      <c r="F164" s="84" t="s">
        <v>1022</v>
      </c>
      <c r="G164" s="84" t="b">
        <v>0</v>
      </c>
      <c r="H164" s="84" t="b">
        <v>0</v>
      </c>
      <c r="I164" s="84" t="b">
        <v>0</v>
      </c>
      <c r="J164" s="84" t="b">
        <v>0</v>
      </c>
      <c r="K164" s="84" t="b">
        <v>0</v>
      </c>
      <c r="L164" s="84" t="b">
        <v>0</v>
      </c>
    </row>
    <row r="165" spans="1:12" ht="15">
      <c r="A165" s="84" t="s">
        <v>214</v>
      </c>
      <c r="B165" s="84" t="s">
        <v>245</v>
      </c>
      <c r="C165" s="84">
        <v>2</v>
      </c>
      <c r="D165" s="123">
        <v>0.011007401643086912</v>
      </c>
      <c r="E165" s="123">
        <v>1.290034611362518</v>
      </c>
      <c r="F165" s="84" t="s">
        <v>1022</v>
      </c>
      <c r="G165" s="84" t="b">
        <v>0</v>
      </c>
      <c r="H165" s="84" t="b">
        <v>0</v>
      </c>
      <c r="I165" s="84" t="b">
        <v>0</v>
      </c>
      <c r="J165" s="84" t="b">
        <v>0</v>
      </c>
      <c r="K165" s="84" t="b">
        <v>0</v>
      </c>
      <c r="L165" s="84" t="b">
        <v>0</v>
      </c>
    </row>
    <row r="166" spans="1:12" ht="15">
      <c r="A166" s="84" t="s">
        <v>249</v>
      </c>
      <c r="B166" s="84" t="s">
        <v>221</v>
      </c>
      <c r="C166" s="84">
        <v>2</v>
      </c>
      <c r="D166" s="123">
        <v>0.011007401643086912</v>
      </c>
      <c r="E166" s="123">
        <v>1.591064607026499</v>
      </c>
      <c r="F166" s="84" t="s">
        <v>1022</v>
      </c>
      <c r="G166" s="84" t="b">
        <v>0</v>
      </c>
      <c r="H166" s="84" t="b">
        <v>0</v>
      </c>
      <c r="I166" s="84" t="b">
        <v>0</v>
      </c>
      <c r="J166" s="84" t="b">
        <v>0</v>
      </c>
      <c r="K166" s="84" t="b">
        <v>0</v>
      </c>
      <c r="L166" s="84" t="b">
        <v>0</v>
      </c>
    </row>
    <row r="167" spans="1:12" ht="15">
      <c r="A167" s="84" t="s">
        <v>1115</v>
      </c>
      <c r="B167" s="84" t="s">
        <v>214</v>
      </c>
      <c r="C167" s="84">
        <v>2</v>
      </c>
      <c r="D167" s="123">
        <v>0.011007401643086912</v>
      </c>
      <c r="E167" s="123">
        <v>0.8920946026904805</v>
      </c>
      <c r="F167" s="84" t="s">
        <v>1022</v>
      </c>
      <c r="G167" s="84" t="b">
        <v>0</v>
      </c>
      <c r="H167" s="84" t="b">
        <v>0</v>
      </c>
      <c r="I167" s="84" t="b">
        <v>0</v>
      </c>
      <c r="J167" s="84" t="b">
        <v>0</v>
      </c>
      <c r="K167" s="84" t="b">
        <v>0</v>
      </c>
      <c r="L167" s="84" t="b">
        <v>0</v>
      </c>
    </row>
    <row r="168" spans="1:12" ht="15">
      <c r="A168" s="84" t="s">
        <v>214</v>
      </c>
      <c r="B168" s="84" t="s">
        <v>232</v>
      </c>
      <c r="C168" s="84">
        <v>2</v>
      </c>
      <c r="D168" s="123">
        <v>0.011007401643086912</v>
      </c>
      <c r="E168" s="123">
        <v>1.290034611362518</v>
      </c>
      <c r="F168" s="84" t="s">
        <v>1022</v>
      </c>
      <c r="G168" s="84" t="b">
        <v>0</v>
      </c>
      <c r="H168" s="84" t="b">
        <v>0</v>
      </c>
      <c r="I168" s="84" t="b">
        <v>0</v>
      </c>
      <c r="J168" s="84" t="b">
        <v>0</v>
      </c>
      <c r="K168" s="84" t="b">
        <v>0</v>
      </c>
      <c r="L168" s="84" t="b">
        <v>0</v>
      </c>
    </row>
    <row r="169" spans="1:12" ht="15">
      <c r="A169" s="84" t="s">
        <v>232</v>
      </c>
      <c r="B169" s="84" t="s">
        <v>237</v>
      </c>
      <c r="C169" s="84">
        <v>2</v>
      </c>
      <c r="D169" s="123">
        <v>0.011007401643086912</v>
      </c>
      <c r="E169" s="123">
        <v>1.7671558660821804</v>
      </c>
      <c r="F169" s="84" t="s">
        <v>1022</v>
      </c>
      <c r="G169" s="84" t="b">
        <v>0</v>
      </c>
      <c r="H169" s="84" t="b">
        <v>0</v>
      </c>
      <c r="I169" s="84" t="b">
        <v>0</v>
      </c>
      <c r="J169" s="84" t="b">
        <v>0</v>
      </c>
      <c r="K169" s="84" t="b">
        <v>0</v>
      </c>
      <c r="L169" s="84" t="b">
        <v>0</v>
      </c>
    </row>
    <row r="170" spans="1:12" ht="15">
      <c r="A170" s="84" t="s">
        <v>237</v>
      </c>
      <c r="B170" s="84" t="s">
        <v>219</v>
      </c>
      <c r="C170" s="84">
        <v>2</v>
      </c>
      <c r="D170" s="123">
        <v>0.011007401643086912</v>
      </c>
      <c r="E170" s="123">
        <v>1.4661258704181992</v>
      </c>
      <c r="F170" s="84" t="s">
        <v>1022</v>
      </c>
      <c r="G170" s="84" t="b">
        <v>0</v>
      </c>
      <c r="H170" s="84" t="b">
        <v>0</v>
      </c>
      <c r="I170" s="84" t="b">
        <v>0</v>
      </c>
      <c r="J170" s="84" t="b">
        <v>0</v>
      </c>
      <c r="K170" s="84" t="b">
        <v>0</v>
      </c>
      <c r="L170" s="84" t="b">
        <v>0</v>
      </c>
    </row>
    <row r="171" spans="1:12" ht="15">
      <c r="A171" s="84" t="s">
        <v>219</v>
      </c>
      <c r="B171" s="84" t="s">
        <v>236</v>
      </c>
      <c r="C171" s="84">
        <v>2</v>
      </c>
      <c r="D171" s="123">
        <v>0.011007401643086912</v>
      </c>
      <c r="E171" s="123">
        <v>0.9890046156985368</v>
      </c>
      <c r="F171" s="84" t="s">
        <v>1022</v>
      </c>
      <c r="G171" s="84" t="b">
        <v>0</v>
      </c>
      <c r="H171" s="84" t="b">
        <v>0</v>
      </c>
      <c r="I171" s="84" t="b">
        <v>0</v>
      </c>
      <c r="J171" s="84" t="b">
        <v>0</v>
      </c>
      <c r="K171" s="84" t="b">
        <v>0</v>
      </c>
      <c r="L171" s="84" t="b">
        <v>0</v>
      </c>
    </row>
    <row r="172" spans="1:12" ht="15">
      <c r="A172" s="84" t="s">
        <v>236</v>
      </c>
      <c r="B172" s="84" t="s">
        <v>226</v>
      </c>
      <c r="C172" s="84">
        <v>2</v>
      </c>
      <c r="D172" s="123">
        <v>0.011007401643086912</v>
      </c>
      <c r="E172" s="123">
        <v>1.0469965626762237</v>
      </c>
      <c r="F172" s="84" t="s">
        <v>1022</v>
      </c>
      <c r="G172" s="84" t="b">
        <v>0</v>
      </c>
      <c r="H172" s="84" t="b">
        <v>0</v>
      </c>
      <c r="I172" s="84" t="b">
        <v>0</v>
      </c>
      <c r="J172" s="84" t="b">
        <v>0</v>
      </c>
      <c r="K172" s="84" t="b">
        <v>0</v>
      </c>
      <c r="L172" s="84" t="b">
        <v>0</v>
      </c>
    </row>
    <row r="173" spans="1:12" ht="15">
      <c r="A173" s="84" t="s">
        <v>1367</v>
      </c>
      <c r="B173" s="84" t="s">
        <v>1368</v>
      </c>
      <c r="C173" s="84">
        <v>2</v>
      </c>
      <c r="D173" s="123">
        <v>0.011007401643086912</v>
      </c>
      <c r="E173" s="123">
        <v>1.7671558660821804</v>
      </c>
      <c r="F173" s="84" t="s">
        <v>1022</v>
      </c>
      <c r="G173" s="84" t="b">
        <v>0</v>
      </c>
      <c r="H173" s="84" t="b">
        <v>0</v>
      </c>
      <c r="I173" s="84" t="b">
        <v>0</v>
      </c>
      <c r="J173" s="84" t="b">
        <v>0</v>
      </c>
      <c r="K173" s="84" t="b">
        <v>0</v>
      </c>
      <c r="L173" s="84" t="b">
        <v>0</v>
      </c>
    </row>
    <row r="174" spans="1:12" ht="15">
      <c r="A174" s="84" t="s">
        <v>1368</v>
      </c>
      <c r="B174" s="84" t="s">
        <v>1369</v>
      </c>
      <c r="C174" s="84">
        <v>2</v>
      </c>
      <c r="D174" s="123">
        <v>0.011007401643086912</v>
      </c>
      <c r="E174" s="123">
        <v>1.7671558660821804</v>
      </c>
      <c r="F174" s="84" t="s">
        <v>1022</v>
      </c>
      <c r="G174" s="84" t="b">
        <v>0</v>
      </c>
      <c r="H174" s="84" t="b">
        <v>0</v>
      </c>
      <c r="I174" s="84" t="b">
        <v>0</v>
      </c>
      <c r="J174" s="84" t="b">
        <v>0</v>
      </c>
      <c r="K174" s="84" t="b">
        <v>0</v>
      </c>
      <c r="L174" s="84" t="b">
        <v>0</v>
      </c>
    </row>
    <row r="175" spans="1:12" ht="15">
      <c r="A175" s="84" t="s">
        <v>1369</v>
      </c>
      <c r="B175" s="84" t="s">
        <v>1370</v>
      </c>
      <c r="C175" s="84">
        <v>2</v>
      </c>
      <c r="D175" s="123">
        <v>0.011007401643086912</v>
      </c>
      <c r="E175" s="123">
        <v>1.7671558660821804</v>
      </c>
      <c r="F175" s="84" t="s">
        <v>1022</v>
      </c>
      <c r="G175" s="84" t="b">
        <v>0</v>
      </c>
      <c r="H175" s="84" t="b">
        <v>0</v>
      </c>
      <c r="I175" s="84" t="b">
        <v>0</v>
      </c>
      <c r="J175" s="84" t="b">
        <v>0</v>
      </c>
      <c r="K175" s="84" t="b">
        <v>0</v>
      </c>
      <c r="L175" s="84" t="b">
        <v>0</v>
      </c>
    </row>
    <row r="176" spans="1:12" ht="15">
      <c r="A176" s="84" t="s">
        <v>1370</v>
      </c>
      <c r="B176" s="84" t="s">
        <v>1371</v>
      </c>
      <c r="C176" s="84">
        <v>2</v>
      </c>
      <c r="D176" s="123">
        <v>0.011007401643086912</v>
      </c>
      <c r="E176" s="123">
        <v>1.7671558660821804</v>
      </c>
      <c r="F176" s="84" t="s">
        <v>1022</v>
      </c>
      <c r="G176" s="84" t="b">
        <v>0</v>
      </c>
      <c r="H176" s="84" t="b">
        <v>0</v>
      </c>
      <c r="I176" s="84" t="b">
        <v>0</v>
      </c>
      <c r="J176" s="84" t="b">
        <v>0</v>
      </c>
      <c r="K176" s="84" t="b">
        <v>0</v>
      </c>
      <c r="L176" s="84" t="b">
        <v>0</v>
      </c>
    </row>
    <row r="177" spans="1:12" ht="15">
      <c r="A177" s="84" t="s">
        <v>1371</v>
      </c>
      <c r="B177" s="84" t="s">
        <v>1372</v>
      </c>
      <c r="C177" s="84">
        <v>2</v>
      </c>
      <c r="D177" s="123">
        <v>0.011007401643086912</v>
      </c>
      <c r="E177" s="123">
        <v>1.7671558660821804</v>
      </c>
      <c r="F177" s="84" t="s">
        <v>1022</v>
      </c>
      <c r="G177" s="84" t="b">
        <v>0</v>
      </c>
      <c r="H177" s="84" t="b">
        <v>0</v>
      </c>
      <c r="I177" s="84" t="b">
        <v>0</v>
      </c>
      <c r="J177" s="84" t="b">
        <v>0</v>
      </c>
      <c r="K177" s="84" t="b">
        <v>0</v>
      </c>
      <c r="L177" s="84" t="b">
        <v>0</v>
      </c>
    </row>
    <row r="178" spans="1:12" ht="15">
      <c r="A178" s="84" t="s">
        <v>1372</v>
      </c>
      <c r="B178" s="84" t="s">
        <v>1373</v>
      </c>
      <c r="C178" s="84">
        <v>2</v>
      </c>
      <c r="D178" s="123">
        <v>0.011007401643086912</v>
      </c>
      <c r="E178" s="123">
        <v>1.7671558660821804</v>
      </c>
      <c r="F178" s="84" t="s">
        <v>1022</v>
      </c>
      <c r="G178" s="84" t="b">
        <v>0</v>
      </c>
      <c r="H178" s="84" t="b">
        <v>0</v>
      </c>
      <c r="I178" s="84" t="b">
        <v>0</v>
      </c>
      <c r="J178" s="84" t="b">
        <v>0</v>
      </c>
      <c r="K178" s="84" t="b">
        <v>1</v>
      </c>
      <c r="L178" s="84" t="b">
        <v>0</v>
      </c>
    </row>
    <row r="179" spans="1:12" ht="15">
      <c r="A179" s="84" t="s">
        <v>1373</v>
      </c>
      <c r="B179" s="84" t="s">
        <v>1357</v>
      </c>
      <c r="C179" s="84">
        <v>2</v>
      </c>
      <c r="D179" s="123">
        <v>0.011007401643086912</v>
      </c>
      <c r="E179" s="123">
        <v>1.591064607026499</v>
      </c>
      <c r="F179" s="84" t="s">
        <v>1022</v>
      </c>
      <c r="G179" s="84" t="b">
        <v>0</v>
      </c>
      <c r="H179" s="84" t="b">
        <v>1</v>
      </c>
      <c r="I179" s="84" t="b">
        <v>0</v>
      </c>
      <c r="J179" s="84" t="b">
        <v>1</v>
      </c>
      <c r="K179" s="84" t="b">
        <v>0</v>
      </c>
      <c r="L179"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1017</v>
      </c>
      <c r="BB2" s="13" t="s">
        <v>1035</v>
      </c>
      <c r="BC2" s="13" t="s">
        <v>1036</v>
      </c>
      <c r="BD2" s="118" t="s">
        <v>1397</v>
      </c>
      <c r="BE2" s="118" t="s">
        <v>1398</v>
      </c>
      <c r="BF2" s="118" t="s">
        <v>1399</v>
      </c>
      <c r="BG2" s="118" t="s">
        <v>1400</v>
      </c>
      <c r="BH2" s="118" t="s">
        <v>1401</v>
      </c>
      <c r="BI2" s="118" t="s">
        <v>1402</v>
      </c>
      <c r="BJ2" s="118" t="s">
        <v>1403</v>
      </c>
      <c r="BK2" s="118" t="s">
        <v>1404</v>
      </c>
      <c r="BL2" s="118" t="s">
        <v>1405</v>
      </c>
    </row>
    <row r="3" spans="1:64" ht="15" customHeight="1">
      <c r="A3" s="64" t="s">
        <v>212</v>
      </c>
      <c r="B3" s="64" t="s">
        <v>236</v>
      </c>
      <c r="C3" s="65"/>
      <c r="D3" s="66"/>
      <c r="E3" s="67"/>
      <c r="F3" s="68"/>
      <c r="G3" s="65"/>
      <c r="H3" s="69"/>
      <c r="I3" s="70"/>
      <c r="J3" s="70"/>
      <c r="K3" s="34" t="s">
        <v>65</v>
      </c>
      <c r="L3" s="71">
        <v>3</v>
      </c>
      <c r="M3" s="71"/>
      <c r="N3" s="72"/>
      <c r="O3" s="78" t="s">
        <v>272</v>
      </c>
      <c r="P3" s="80">
        <v>43497.89456018519</v>
      </c>
      <c r="Q3" s="78" t="s">
        <v>274</v>
      </c>
      <c r="R3" s="82" t="s">
        <v>307</v>
      </c>
      <c r="S3" s="78" t="s">
        <v>320</v>
      </c>
      <c r="T3" s="78" t="s">
        <v>245</v>
      </c>
      <c r="U3" s="78"/>
      <c r="V3" s="82" t="s">
        <v>342</v>
      </c>
      <c r="W3" s="80">
        <v>43497.89456018519</v>
      </c>
      <c r="X3" s="82" t="s">
        <v>374</v>
      </c>
      <c r="Y3" s="78"/>
      <c r="Z3" s="78"/>
      <c r="AA3" s="84" t="s">
        <v>424</v>
      </c>
      <c r="AB3" s="78"/>
      <c r="AC3" s="78" t="b">
        <v>0</v>
      </c>
      <c r="AD3" s="78">
        <v>0</v>
      </c>
      <c r="AE3" s="84" t="s">
        <v>482</v>
      </c>
      <c r="AF3" s="78" t="b">
        <v>0</v>
      </c>
      <c r="AG3" s="78" t="s">
        <v>492</v>
      </c>
      <c r="AH3" s="78"/>
      <c r="AI3" s="84" t="s">
        <v>482</v>
      </c>
      <c r="AJ3" s="78" t="b">
        <v>0</v>
      </c>
      <c r="AK3" s="78">
        <v>5</v>
      </c>
      <c r="AL3" s="84" t="s">
        <v>426</v>
      </c>
      <c r="AM3" s="78" t="s">
        <v>497</v>
      </c>
      <c r="AN3" s="78" t="b">
        <v>0</v>
      </c>
      <c r="AO3" s="84" t="s">
        <v>426</v>
      </c>
      <c r="AP3" s="78" t="s">
        <v>176</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5</v>
      </c>
      <c r="BD3" s="48"/>
      <c r="BE3" s="49"/>
      <c r="BF3" s="48"/>
      <c r="BG3" s="49"/>
      <c r="BH3" s="48"/>
      <c r="BI3" s="49"/>
      <c r="BJ3" s="48"/>
      <c r="BK3" s="49"/>
      <c r="BL3" s="48"/>
    </row>
    <row r="4" spans="1:64" ht="15" customHeight="1">
      <c r="A4" s="64" t="s">
        <v>213</v>
      </c>
      <c r="B4" s="64" t="s">
        <v>236</v>
      </c>
      <c r="C4" s="65"/>
      <c r="D4" s="66"/>
      <c r="E4" s="67"/>
      <c r="F4" s="68"/>
      <c r="G4" s="65"/>
      <c r="H4" s="69"/>
      <c r="I4" s="70"/>
      <c r="J4" s="70"/>
      <c r="K4" s="34" t="s">
        <v>65</v>
      </c>
      <c r="L4" s="77">
        <v>10</v>
      </c>
      <c r="M4" s="77"/>
      <c r="N4" s="72"/>
      <c r="O4" s="79" t="s">
        <v>272</v>
      </c>
      <c r="P4" s="81">
        <v>43497.898935185185</v>
      </c>
      <c r="Q4" s="79" t="s">
        <v>274</v>
      </c>
      <c r="R4" s="83" t="s">
        <v>307</v>
      </c>
      <c r="S4" s="79" t="s">
        <v>320</v>
      </c>
      <c r="T4" s="79" t="s">
        <v>245</v>
      </c>
      <c r="U4" s="79"/>
      <c r="V4" s="83" t="s">
        <v>343</v>
      </c>
      <c r="W4" s="81">
        <v>43497.898935185185</v>
      </c>
      <c r="X4" s="83" t="s">
        <v>375</v>
      </c>
      <c r="Y4" s="79"/>
      <c r="Z4" s="79"/>
      <c r="AA4" s="85" t="s">
        <v>425</v>
      </c>
      <c r="AB4" s="79"/>
      <c r="AC4" s="79" t="b">
        <v>0</v>
      </c>
      <c r="AD4" s="79">
        <v>0</v>
      </c>
      <c r="AE4" s="85" t="s">
        <v>482</v>
      </c>
      <c r="AF4" s="79" t="b">
        <v>0</v>
      </c>
      <c r="AG4" s="79" t="s">
        <v>492</v>
      </c>
      <c r="AH4" s="79"/>
      <c r="AI4" s="85" t="s">
        <v>482</v>
      </c>
      <c r="AJ4" s="79" t="b">
        <v>0</v>
      </c>
      <c r="AK4" s="79">
        <v>5</v>
      </c>
      <c r="AL4" s="85" t="s">
        <v>426</v>
      </c>
      <c r="AM4" s="79" t="s">
        <v>497</v>
      </c>
      <c r="AN4" s="79" t="b">
        <v>0</v>
      </c>
      <c r="AO4" s="85" t="s">
        <v>426</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5</v>
      </c>
      <c r="BD4" s="48"/>
      <c r="BE4" s="49"/>
      <c r="BF4" s="48"/>
      <c r="BG4" s="49"/>
      <c r="BH4" s="48"/>
      <c r="BI4" s="49"/>
      <c r="BJ4" s="48"/>
      <c r="BK4" s="49"/>
      <c r="BL4" s="48"/>
    </row>
    <row r="5" spans="1:64" ht="15">
      <c r="A5" s="64" t="s">
        <v>214</v>
      </c>
      <c r="B5" s="64" t="s">
        <v>246</v>
      </c>
      <c r="C5" s="65"/>
      <c r="D5" s="66"/>
      <c r="E5" s="67"/>
      <c r="F5" s="68"/>
      <c r="G5" s="65"/>
      <c r="H5" s="69"/>
      <c r="I5" s="70"/>
      <c r="J5" s="70"/>
      <c r="K5" s="34" t="s">
        <v>65</v>
      </c>
      <c r="L5" s="77">
        <v>17</v>
      </c>
      <c r="M5" s="77"/>
      <c r="N5" s="72"/>
      <c r="O5" s="79" t="s">
        <v>272</v>
      </c>
      <c r="P5" s="81">
        <v>43491.554814814815</v>
      </c>
      <c r="Q5" s="79" t="s">
        <v>275</v>
      </c>
      <c r="R5" s="83" t="s">
        <v>307</v>
      </c>
      <c r="S5" s="79" t="s">
        <v>320</v>
      </c>
      <c r="T5" s="79" t="s">
        <v>322</v>
      </c>
      <c r="U5" s="79"/>
      <c r="V5" s="83" t="s">
        <v>344</v>
      </c>
      <c r="W5" s="81">
        <v>43491.554814814815</v>
      </c>
      <c r="X5" s="83" t="s">
        <v>376</v>
      </c>
      <c r="Y5" s="79"/>
      <c r="Z5" s="79"/>
      <c r="AA5" s="85" t="s">
        <v>426</v>
      </c>
      <c r="AB5" s="79"/>
      <c r="AC5" s="79" t="b">
        <v>0</v>
      </c>
      <c r="AD5" s="79">
        <v>6</v>
      </c>
      <c r="AE5" s="85" t="s">
        <v>482</v>
      </c>
      <c r="AF5" s="79" t="b">
        <v>0</v>
      </c>
      <c r="AG5" s="79" t="s">
        <v>492</v>
      </c>
      <c r="AH5" s="79"/>
      <c r="AI5" s="85" t="s">
        <v>482</v>
      </c>
      <c r="AJ5" s="79" t="b">
        <v>0</v>
      </c>
      <c r="AK5" s="79">
        <v>6</v>
      </c>
      <c r="AL5" s="85" t="s">
        <v>482</v>
      </c>
      <c r="AM5" s="79" t="s">
        <v>498</v>
      </c>
      <c r="AN5" s="79" t="b">
        <v>0</v>
      </c>
      <c r="AO5" s="85" t="s">
        <v>426</v>
      </c>
      <c r="AP5" s="79" t="s">
        <v>506</v>
      </c>
      <c r="AQ5" s="79">
        <v>0</v>
      </c>
      <c r="AR5" s="79">
        <v>0</v>
      </c>
      <c r="AS5" s="79" t="s">
        <v>507</v>
      </c>
      <c r="AT5" s="79" t="s">
        <v>511</v>
      </c>
      <c r="AU5" s="79" t="s">
        <v>513</v>
      </c>
      <c r="AV5" s="79" t="s">
        <v>515</v>
      </c>
      <c r="AW5" s="79" t="s">
        <v>519</v>
      </c>
      <c r="AX5" s="79" t="s">
        <v>523</v>
      </c>
      <c r="AY5" s="79" t="s">
        <v>527</v>
      </c>
      <c r="AZ5" s="83" t="s">
        <v>528</v>
      </c>
      <c r="BA5">
        <v>1</v>
      </c>
      <c r="BB5" s="78" t="str">
        <f>REPLACE(INDEX(GroupVertices[Group],MATCH(Edges24[[#This Row],[Vertex 1]],GroupVertices[Vertex],0)),1,1,"")</f>
        <v>4</v>
      </c>
      <c r="BC5" s="78" t="str">
        <f>REPLACE(INDEX(GroupVertices[Group],MATCH(Edges24[[#This Row],[Vertex 2]],GroupVertices[Vertex],0)),1,1,"")</f>
        <v>3</v>
      </c>
      <c r="BD5" s="48"/>
      <c r="BE5" s="49"/>
      <c r="BF5" s="48"/>
      <c r="BG5" s="49"/>
      <c r="BH5" s="48"/>
      <c r="BI5" s="49"/>
      <c r="BJ5" s="48"/>
      <c r="BK5" s="49"/>
      <c r="BL5" s="48"/>
    </row>
    <row r="6" spans="1:64" ht="15">
      <c r="A6" s="64" t="s">
        <v>215</v>
      </c>
      <c r="B6" s="64" t="s">
        <v>246</v>
      </c>
      <c r="C6" s="65"/>
      <c r="D6" s="66"/>
      <c r="E6" s="67"/>
      <c r="F6" s="68"/>
      <c r="G6" s="65"/>
      <c r="H6" s="69"/>
      <c r="I6" s="70"/>
      <c r="J6" s="70"/>
      <c r="K6" s="34" t="s">
        <v>65</v>
      </c>
      <c r="L6" s="77">
        <v>18</v>
      </c>
      <c r="M6" s="77"/>
      <c r="N6" s="72"/>
      <c r="O6" s="79" t="s">
        <v>272</v>
      </c>
      <c r="P6" s="81">
        <v>43498.604375</v>
      </c>
      <c r="Q6" s="79" t="s">
        <v>276</v>
      </c>
      <c r="R6" s="83" t="s">
        <v>308</v>
      </c>
      <c r="S6" s="79" t="s">
        <v>320</v>
      </c>
      <c r="T6" s="79" t="s">
        <v>323</v>
      </c>
      <c r="U6" s="79"/>
      <c r="V6" s="83" t="s">
        <v>345</v>
      </c>
      <c r="W6" s="81">
        <v>43498.604375</v>
      </c>
      <c r="X6" s="83" t="s">
        <v>377</v>
      </c>
      <c r="Y6" s="79"/>
      <c r="Z6" s="79"/>
      <c r="AA6" s="85" t="s">
        <v>427</v>
      </c>
      <c r="AB6" s="79"/>
      <c r="AC6" s="79" t="b">
        <v>0</v>
      </c>
      <c r="AD6" s="79">
        <v>3</v>
      </c>
      <c r="AE6" s="85" t="s">
        <v>482</v>
      </c>
      <c r="AF6" s="79" t="b">
        <v>0</v>
      </c>
      <c r="AG6" s="79" t="s">
        <v>492</v>
      </c>
      <c r="AH6" s="79"/>
      <c r="AI6" s="85" t="s">
        <v>482</v>
      </c>
      <c r="AJ6" s="79" t="b">
        <v>0</v>
      </c>
      <c r="AK6" s="79">
        <v>2</v>
      </c>
      <c r="AL6" s="85" t="s">
        <v>482</v>
      </c>
      <c r="AM6" s="79" t="s">
        <v>498</v>
      </c>
      <c r="AN6" s="79" t="b">
        <v>0</v>
      </c>
      <c r="AO6" s="85" t="s">
        <v>427</v>
      </c>
      <c r="AP6" s="79" t="s">
        <v>176</v>
      </c>
      <c r="AQ6" s="79">
        <v>0</v>
      </c>
      <c r="AR6" s="79">
        <v>0</v>
      </c>
      <c r="AS6" s="79" t="s">
        <v>507</v>
      </c>
      <c r="AT6" s="79" t="s">
        <v>511</v>
      </c>
      <c r="AU6" s="79" t="s">
        <v>513</v>
      </c>
      <c r="AV6" s="79" t="s">
        <v>515</v>
      </c>
      <c r="AW6" s="79" t="s">
        <v>519</v>
      </c>
      <c r="AX6" s="79" t="s">
        <v>523</v>
      </c>
      <c r="AY6" s="79" t="s">
        <v>527</v>
      </c>
      <c r="AZ6" s="83" t="s">
        <v>528</v>
      </c>
      <c r="BA6">
        <v>1</v>
      </c>
      <c r="BB6" s="78" t="str">
        <f>REPLACE(INDEX(GroupVertices[Group],MATCH(Edges24[[#This Row],[Vertex 1]],GroupVertices[Vertex],0)),1,1,"")</f>
        <v>3</v>
      </c>
      <c r="BC6" s="78" t="str">
        <f>REPLACE(INDEX(GroupVertices[Group],MATCH(Edges24[[#This Row],[Vertex 2]],GroupVertices[Vertex],0)),1,1,"")</f>
        <v>3</v>
      </c>
      <c r="BD6" s="48"/>
      <c r="BE6" s="49"/>
      <c r="BF6" s="48"/>
      <c r="BG6" s="49"/>
      <c r="BH6" s="48"/>
      <c r="BI6" s="49"/>
      <c r="BJ6" s="48"/>
      <c r="BK6" s="49"/>
      <c r="BL6" s="48"/>
    </row>
    <row r="7" spans="1:64" ht="15">
      <c r="A7" s="64" t="s">
        <v>216</v>
      </c>
      <c r="B7" s="64" t="s">
        <v>236</v>
      </c>
      <c r="C7" s="65"/>
      <c r="D7" s="66"/>
      <c r="E7" s="67"/>
      <c r="F7" s="68"/>
      <c r="G7" s="65"/>
      <c r="H7" s="69"/>
      <c r="I7" s="70"/>
      <c r="J7" s="70"/>
      <c r="K7" s="34" t="s">
        <v>65</v>
      </c>
      <c r="L7" s="77">
        <v>19</v>
      </c>
      <c r="M7" s="77"/>
      <c r="N7" s="72"/>
      <c r="O7" s="79" t="s">
        <v>272</v>
      </c>
      <c r="P7" s="81">
        <v>43510.06458333333</v>
      </c>
      <c r="Q7" s="79" t="s">
        <v>274</v>
      </c>
      <c r="R7" s="83" t="s">
        <v>307</v>
      </c>
      <c r="S7" s="79" t="s">
        <v>320</v>
      </c>
      <c r="T7" s="79" t="s">
        <v>245</v>
      </c>
      <c r="U7" s="79"/>
      <c r="V7" s="83" t="s">
        <v>346</v>
      </c>
      <c r="W7" s="81">
        <v>43510.06458333333</v>
      </c>
      <c r="X7" s="83" t="s">
        <v>378</v>
      </c>
      <c r="Y7" s="79"/>
      <c r="Z7" s="79"/>
      <c r="AA7" s="85" t="s">
        <v>428</v>
      </c>
      <c r="AB7" s="79"/>
      <c r="AC7" s="79" t="b">
        <v>0</v>
      </c>
      <c r="AD7" s="79">
        <v>0</v>
      </c>
      <c r="AE7" s="85" t="s">
        <v>482</v>
      </c>
      <c r="AF7" s="79" t="b">
        <v>0</v>
      </c>
      <c r="AG7" s="79" t="s">
        <v>492</v>
      </c>
      <c r="AH7" s="79"/>
      <c r="AI7" s="85" t="s">
        <v>482</v>
      </c>
      <c r="AJ7" s="79" t="b">
        <v>0</v>
      </c>
      <c r="AK7" s="79">
        <v>6</v>
      </c>
      <c r="AL7" s="85" t="s">
        <v>426</v>
      </c>
      <c r="AM7" s="79" t="s">
        <v>499</v>
      </c>
      <c r="AN7" s="79" t="b">
        <v>0</v>
      </c>
      <c r="AO7" s="85" t="s">
        <v>426</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5</v>
      </c>
      <c r="BD7" s="48"/>
      <c r="BE7" s="49"/>
      <c r="BF7" s="48"/>
      <c r="BG7" s="49"/>
      <c r="BH7" s="48"/>
      <c r="BI7" s="49"/>
      <c r="BJ7" s="48"/>
      <c r="BK7" s="49"/>
      <c r="BL7" s="48"/>
    </row>
    <row r="8" spans="1:64" ht="15">
      <c r="A8" s="64" t="s">
        <v>217</v>
      </c>
      <c r="B8" s="64" t="s">
        <v>247</v>
      </c>
      <c r="C8" s="65"/>
      <c r="D8" s="66"/>
      <c r="E8" s="67"/>
      <c r="F8" s="68"/>
      <c r="G8" s="65"/>
      <c r="H8" s="69"/>
      <c r="I8" s="70"/>
      <c r="J8" s="70"/>
      <c r="K8" s="34" t="s">
        <v>65</v>
      </c>
      <c r="L8" s="77">
        <v>26</v>
      </c>
      <c r="M8" s="77"/>
      <c r="N8" s="72"/>
      <c r="O8" s="79" t="s">
        <v>272</v>
      </c>
      <c r="P8" s="81">
        <v>43512.567719907405</v>
      </c>
      <c r="Q8" s="79" t="s">
        <v>277</v>
      </c>
      <c r="R8" s="83" t="s">
        <v>309</v>
      </c>
      <c r="S8" s="79" t="s">
        <v>320</v>
      </c>
      <c r="T8" s="79" t="s">
        <v>324</v>
      </c>
      <c r="U8" s="79"/>
      <c r="V8" s="83" t="s">
        <v>347</v>
      </c>
      <c r="W8" s="81">
        <v>43512.567719907405</v>
      </c>
      <c r="X8" s="83" t="s">
        <v>379</v>
      </c>
      <c r="Y8" s="79"/>
      <c r="Z8" s="79"/>
      <c r="AA8" s="85" t="s">
        <v>429</v>
      </c>
      <c r="AB8" s="79"/>
      <c r="AC8" s="79" t="b">
        <v>0</v>
      </c>
      <c r="AD8" s="79">
        <v>3</v>
      </c>
      <c r="AE8" s="85" t="s">
        <v>482</v>
      </c>
      <c r="AF8" s="79" t="b">
        <v>0</v>
      </c>
      <c r="AG8" s="79" t="s">
        <v>492</v>
      </c>
      <c r="AH8" s="79"/>
      <c r="AI8" s="85" t="s">
        <v>482</v>
      </c>
      <c r="AJ8" s="79" t="b">
        <v>0</v>
      </c>
      <c r="AK8" s="79">
        <v>3</v>
      </c>
      <c r="AL8" s="85" t="s">
        <v>482</v>
      </c>
      <c r="AM8" s="79" t="s">
        <v>498</v>
      </c>
      <c r="AN8" s="79" t="b">
        <v>0</v>
      </c>
      <c r="AO8" s="85" t="s">
        <v>429</v>
      </c>
      <c r="AP8" s="79" t="s">
        <v>176</v>
      </c>
      <c r="AQ8" s="79">
        <v>0</v>
      </c>
      <c r="AR8" s="79">
        <v>0</v>
      </c>
      <c r="AS8" s="79"/>
      <c r="AT8" s="79"/>
      <c r="AU8" s="79"/>
      <c r="AV8" s="79"/>
      <c r="AW8" s="79"/>
      <c r="AX8" s="79"/>
      <c r="AY8" s="79"/>
      <c r="AZ8" s="79"/>
      <c r="BA8">
        <v>1</v>
      </c>
      <c r="BB8" s="78" t="str">
        <f>REPLACE(INDEX(GroupVertices[Group],MATCH(Edges24[[#This Row],[Vertex 1]],GroupVertices[Vertex],0)),1,1,"")</f>
        <v>3</v>
      </c>
      <c r="BC8" s="78" t="str">
        <f>REPLACE(INDEX(GroupVertices[Group],MATCH(Edges24[[#This Row],[Vertex 2]],GroupVertices[Vertex],0)),1,1,"")</f>
        <v>3</v>
      </c>
      <c r="BD8" s="48"/>
      <c r="BE8" s="49"/>
      <c r="BF8" s="48"/>
      <c r="BG8" s="49"/>
      <c r="BH8" s="48"/>
      <c r="BI8" s="49"/>
      <c r="BJ8" s="48"/>
      <c r="BK8" s="49"/>
      <c r="BL8" s="48"/>
    </row>
    <row r="9" spans="1:64" ht="15">
      <c r="A9" s="64" t="s">
        <v>218</v>
      </c>
      <c r="B9" s="64" t="s">
        <v>221</v>
      </c>
      <c r="C9" s="65"/>
      <c r="D9" s="66"/>
      <c r="E9" s="67"/>
      <c r="F9" s="68"/>
      <c r="G9" s="65"/>
      <c r="H9" s="69"/>
      <c r="I9" s="70"/>
      <c r="J9" s="70"/>
      <c r="K9" s="34" t="s">
        <v>65</v>
      </c>
      <c r="L9" s="77">
        <v>30</v>
      </c>
      <c r="M9" s="77"/>
      <c r="N9" s="72"/>
      <c r="O9" s="79" t="s">
        <v>272</v>
      </c>
      <c r="P9" s="81">
        <v>43512.56880787037</v>
      </c>
      <c r="Q9" s="79" t="s">
        <v>278</v>
      </c>
      <c r="R9" s="83" t="s">
        <v>309</v>
      </c>
      <c r="S9" s="79" t="s">
        <v>320</v>
      </c>
      <c r="T9" s="79" t="s">
        <v>245</v>
      </c>
      <c r="U9" s="79"/>
      <c r="V9" s="83" t="s">
        <v>348</v>
      </c>
      <c r="W9" s="81">
        <v>43512.56880787037</v>
      </c>
      <c r="X9" s="83" t="s">
        <v>380</v>
      </c>
      <c r="Y9" s="79"/>
      <c r="Z9" s="79"/>
      <c r="AA9" s="85" t="s">
        <v>430</v>
      </c>
      <c r="AB9" s="79"/>
      <c r="AC9" s="79" t="b">
        <v>0</v>
      </c>
      <c r="AD9" s="79">
        <v>0</v>
      </c>
      <c r="AE9" s="85" t="s">
        <v>482</v>
      </c>
      <c r="AF9" s="79" t="b">
        <v>0</v>
      </c>
      <c r="AG9" s="79" t="s">
        <v>492</v>
      </c>
      <c r="AH9" s="79"/>
      <c r="AI9" s="85" t="s">
        <v>482</v>
      </c>
      <c r="AJ9" s="79" t="b">
        <v>0</v>
      </c>
      <c r="AK9" s="79">
        <v>3</v>
      </c>
      <c r="AL9" s="85" t="s">
        <v>429</v>
      </c>
      <c r="AM9" s="79" t="s">
        <v>500</v>
      </c>
      <c r="AN9" s="79" t="b">
        <v>0</v>
      </c>
      <c r="AO9" s="85" t="s">
        <v>429</v>
      </c>
      <c r="AP9" s="79" t="s">
        <v>176</v>
      </c>
      <c r="AQ9" s="79">
        <v>0</v>
      </c>
      <c r="AR9" s="79">
        <v>0</v>
      </c>
      <c r="AS9" s="79"/>
      <c r="AT9" s="79"/>
      <c r="AU9" s="79"/>
      <c r="AV9" s="79"/>
      <c r="AW9" s="79"/>
      <c r="AX9" s="79"/>
      <c r="AY9" s="79"/>
      <c r="AZ9" s="79"/>
      <c r="BA9">
        <v>1</v>
      </c>
      <c r="BB9" s="78" t="str">
        <f>REPLACE(INDEX(GroupVertices[Group],MATCH(Edges24[[#This Row],[Vertex 1]],GroupVertices[Vertex],0)),1,1,"")</f>
        <v>3</v>
      </c>
      <c r="BC9" s="78" t="str">
        <f>REPLACE(INDEX(GroupVertices[Group],MATCH(Edges24[[#This Row],[Vertex 2]],GroupVertices[Vertex],0)),1,1,"")</f>
        <v>4</v>
      </c>
      <c r="BD9" s="48"/>
      <c r="BE9" s="49"/>
      <c r="BF9" s="48"/>
      <c r="BG9" s="49"/>
      <c r="BH9" s="48"/>
      <c r="BI9" s="49"/>
      <c r="BJ9" s="48"/>
      <c r="BK9" s="49"/>
      <c r="BL9" s="48"/>
    </row>
    <row r="10" spans="1:64" ht="15">
      <c r="A10" s="64" t="s">
        <v>219</v>
      </c>
      <c r="B10" s="64" t="s">
        <v>251</v>
      </c>
      <c r="C10" s="65"/>
      <c r="D10" s="66"/>
      <c r="E10" s="67"/>
      <c r="F10" s="68"/>
      <c r="G10" s="65"/>
      <c r="H10" s="69"/>
      <c r="I10" s="70"/>
      <c r="J10" s="70"/>
      <c r="K10" s="34" t="s">
        <v>65</v>
      </c>
      <c r="L10" s="77">
        <v>37</v>
      </c>
      <c r="M10" s="77"/>
      <c r="N10" s="72"/>
      <c r="O10" s="79" t="s">
        <v>272</v>
      </c>
      <c r="P10" s="81">
        <v>43509.876851851855</v>
      </c>
      <c r="Q10" s="79" t="s">
        <v>279</v>
      </c>
      <c r="R10" s="83" t="s">
        <v>310</v>
      </c>
      <c r="S10" s="79" t="s">
        <v>321</v>
      </c>
      <c r="T10" s="79"/>
      <c r="U10" s="79"/>
      <c r="V10" s="83" t="s">
        <v>349</v>
      </c>
      <c r="W10" s="81">
        <v>43509.876851851855</v>
      </c>
      <c r="X10" s="83" t="s">
        <v>381</v>
      </c>
      <c r="Y10" s="79"/>
      <c r="Z10" s="79"/>
      <c r="AA10" s="85" t="s">
        <v>431</v>
      </c>
      <c r="AB10" s="85" t="s">
        <v>474</v>
      </c>
      <c r="AC10" s="79" t="b">
        <v>0</v>
      </c>
      <c r="AD10" s="79">
        <v>0</v>
      </c>
      <c r="AE10" s="85" t="s">
        <v>483</v>
      </c>
      <c r="AF10" s="79" t="b">
        <v>0</v>
      </c>
      <c r="AG10" s="79" t="s">
        <v>492</v>
      </c>
      <c r="AH10" s="79"/>
      <c r="AI10" s="85" t="s">
        <v>482</v>
      </c>
      <c r="AJ10" s="79" t="b">
        <v>0</v>
      </c>
      <c r="AK10" s="79">
        <v>0</v>
      </c>
      <c r="AL10" s="85" t="s">
        <v>482</v>
      </c>
      <c r="AM10" s="79" t="s">
        <v>499</v>
      </c>
      <c r="AN10" s="79" t="b">
        <v>1</v>
      </c>
      <c r="AO10" s="85" t="s">
        <v>474</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c r="BE10" s="49"/>
      <c r="BF10" s="48"/>
      <c r="BG10" s="49"/>
      <c r="BH10" s="48"/>
      <c r="BI10" s="49"/>
      <c r="BJ10" s="48"/>
      <c r="BK10" s="49"/>
      <c r="BL10" s="48"/>
    </row>
    <row r="11" spans="1:64" ht="15">
      <c r="A11" s="64" t="s">
        <v>220</v>
      </c>
      <c r="B11" s="64" t="s">
        <v>256</v>
      </c>
      <c r="C11" s="65"/>
      <c r="D11" s="66"/>
      <c r="E11" s="67"/>
      <c r="F11" s="68"/>
      <c r="G11" s="65"/>
      <c r="H11" s="69"/>
      <c r="I11" s="70"/>
      <c r="J11" s="70"/>
      <c r="K11" s="34" t="s">
        <v>65</v>
      </c>
      <c r="L11" s="77">
        <v>42</v>
      </c>
      <c r="M11" s="77"/>
      <c r="N11" s="72"/>
      <c r="O11" s="79" t="s">
        <v>272</v>
      </c>
      <c r="P11" s="81">
        <v>43512.846041666664</v>
      </c>
      <c r="Q11" s="79" t="s">
        <v>280</v>
      </c>
      <c r="R11" s="83" t="s">
        <v>311</v>
      </c>
      <c r="S11" s="79" t="s">
        <v>320</v>
      </c>
      <c r="T11" s="79" t="s">
        <v>237</v>
      </c>
      <c r="U11" s="79"/>
      <c r="V11" s="83" t="s">
        <v>350</v>
      </c>
      <c r="W11" s="81">
        <v>43512.846041666664</v>
      </c>
      <c r="X11" s="83" t="s">
        <v>382</v>
      </c>
      <c r="Y11" s="79"/>
      <c r="Z11" s="79"/>
      <c r="AA11" s="85" t="s">
        <v>432</v>
      </c>
      <c r="AB11" s="79"/>
      <c r="AC11" s="79" t="b">
        <v>0</v>
      </c>
      <c r="AD11" s="79">
        <v>0</v>
      </c>
      <c r="AE11" s="85" t="s">
        <v>482</v>
      </c>
      <c r="AF11" s="79" t="b">
        <v>0</v>
      </c>
      <c r="AG11" s="79" t="s">
        <v>492</v>
      </c>
      <c r="AH11" s="79"/>
      <c r="AI11" s="85" t="s">
        <v>482</v>
      </c>
      <c r="AJ11" s="79" t="b">
        <v>0</v>
      </c>
      <c r="AK11" s="79">
        <v>2</v>
      </c>
      <c r="AL11" s="85" t="s">
        <v>455</v>
      </c>
      <c r="AM11" s="79" t="s">
        <v>497</v>
      </c>
      <c r="AN11" s="79" t="b">
        <v>0</v>
      </c>
      <c r="AO11" s="85" t="s">
        <v>455</v>
      </c>
      <c r="AP11" s="79" t="s">
        <v>176</v>
      </c>
      <c r="AQ11" s="79">
        <v>0</v>
      </c>
      <c r="AR11" s="79">
        <v>0</v>
      </c>
      <c r="AS11" s="79"/>
      <c r="AT11" s="79"/>
      <c r="AU11" s="79"/>
      <c r="AV11" s="79"/>
      <c r="AW11" s="79"/>
      <c r="AX11" s="79"/>
      <c r="AY11" s="79"/>
      <c r="AZ11" s="79"/>
      <c r="BA11">
        <v>1</v>
      </c>
      <c r="BB11" s="78" t="str">
        <f>REPLACE(INDEX(GroupVertices[Group],MATCH(Edges24[[#This Row],[Vertex 1]],GroupVertices[Vertex],0)),1,1,"")</f>
        <v>2</v>
      </c>
      <c r="BC11" s="78" t="str">
        <f>REPLACE(INDEX(GroupVertices[Group],MATCH(Edges24[[#This Row],[Vertex 2]],GroupVertices[Vertex],0)),1,1,"")</f>
        <v>2</v>
      </c>
      <c r="BD11" s="48"/>
      <c r="BE11" s="49"/>
      <c r="BF11" s="48"/>
      <c r="BG11" s="49"/>
      <c r="BH11" s="48"/>
      <c r="BI11" s="49"/>
      <c r="BJ11" s="48"/>
      <c r="BK11" s="49"/>
      <c r="BL11" s="48"/>
    </row>
    <row r="12" spans="1:64" ht="15">
      <c r="A12" s="64" t="s">
        <v>221</v>
      </c>
      <c r="B12" s="64" t="s">
        <v>257</v>
      </c>
      <c r="C12" s="65"/>
      <c r="D12" s="66"/>
      <c r="E12" s="67"/>
      <c r="F12" s="68"/>
      <c r="G12" s="65"/>
      <c r="H12" s="69"/>
      <c r="I12" s="70"/>
      <c r="J12" s="70"/>
      <c r="K12" s="34" t="s">
        <v>65</v>
      </c>
      <c r="L12" s="77">
        <v>48</v>
      </c>
      <c r="M12" s="77"/>
      <c r="N12" s="72"/>
      <c r="O12" s="79" t="s">
        <v>272</v>
      </c>
      <c r="P12" s="81">
        <v>43541.55241898148</v>
      </c>
      <c r="Q12" s="79" t="s">
        <v>281</v>
      </c>
      <c r="R12" s="79"/>
      <c r="S12" s="79"/>
      <c r="T12" s="79" t="s">
        <v>325</v>
      </c>
      <c r="U12" s="83" t="s">
        <v>339</v>
      </c>
      <c r="V12" s="83" t="s">
        <v>339</v>
      </c>
      <c r="W12" s="81">
        <v>43541.55241898148</v>
      </c>
      <c r="X12" s="83" t="s">
        <v>383</v>
      </c>
      <c r="Y12" s="79"/>
      <c r="Z12" s="79"/>
      <c r="AA12" s="85" t="s">
        <v>433</v>
      </c>
      <c r="AB12" s="79"/>
      <c r="AC12" s="79" t="b">
        <v>0</v>
      </c>
      <c r="AD12" s="79">
        <v>20</v>
      </c>
      <c r="AE12" s="85" t="s">
        <v>482</v>
      </c>
      <c r="AF12" s="79" t="b">
        <v>0</v>
      </c>
      <c r="AG12" s="79" t="s">
        <v>492</v>
      </c>
      <c r="AH12" s="79"/>
      <c r="AI12" s="85" t="s">
        <v>482</v>
      </c>
      <c r="AJ12" s="79" t="b">
        <v>0</v>
      </c>
      <c r="AK12" s="79">
        <v>5</v>
      </c>
      <c r="AL12" s="85" t="s">
        <v>482</v>
      </c>
      <c r="AM12" s="79" t="s">
        <v>497</v>
      </c>
      <c r="AN12" s="79" t="b">
        <v>0</v>
      </c>
      <c r="AO12" s="85" t="s">
        <v>433</v>
      </c>
      <c r="AP12" s="79" t="s">
        <v>176</v>
      </c>
      <c r="AQ12" s="79">
        <v>0</v>
      </c>
      <c r="AR12" s="79">
        <v>0</v>
      </c>
      <c r="AS12" s="79"/>
      <c r="AT12" s="79"/>
      <c r="AU12" s="79"/>
      <c r="AV12" s="79"/>
      <c r="AW12" s="79"/>
      <c r="AX12" s="79"/>
      <c r="AY12" s="79"/>
      <c r="AZ12" s="79"/>
      <c r="BA12">
        <v>1</v>
      </c>
      <c r="BB12" s="78" t="str">
        <f>REPLACE(INDEX(GroupVertices[Group],MATCH(Edges24[[#This Row],[Vertex 1]],GroupVertices[Vertex],0)),1,1,"")</f>
        <v>4</v>
      </c>
      <c r="BC12" s="78" t="str">
        <f>REPLACE(INDEX(GroupVertices[Group],MATCH(Edges24[[#This Row],[Vertex 2]],GroupVertices[Vertex],0)),1,1,"")</f>
        <v>4</v>
      </c>
      <c r="BD12" s="48"/>
      <c r="BE12" s="49"/>
      <c r="BF12" s="48"/>
      <c r="BG12" s="49"/>
      <c r="BH12" s="48"/>
      <c r="BI12" s="49"/>
      <c r="BJ12" s="48"/>
      <c r="BK12" s="49"/>
      <c r="BL12" s="48"/>
    </row>
    <row r="13" spans="1:64" ht="15">
      <c r="A13" s="64" t="s">
        <v>222</v>
      </c>
      <c r="B13" s="64" t="s">
        <v>214</v>
      </c>
      <c r="C13" s="65"/>
      <c r="D13" s="66"/>
      <c r="E13" s="67"/>
      <c r="F13" s="68"/>
      <c r="G13" s="65"/>
      <c r="H13" s="69"/>
      <c r="I13" s="70"/>
      <c r="J13" s="70"/>
      <c r="K13" s="34" t="s">
        <v>65</v>
      </c>
      <c r="L13" s="77">
        <v>49</v>
      </c>
      <c r="M13" s="77"/>
      <c r="N13" s="72"/>
      <c r="O13" s="79" t="s">
        <v>272</v>
      </c>
      <c r="P13" s="81">
        <v>43541.55600694445</v>
      </c>
      <c r="Q13" s="79" t="s">
        <v>282</v>
      </c>
      <c r="R13" s="79"/>
      <c r="S13" s="79"/>
      <c r="T13" s="79" t="s">
        <v>326</v>
      </c>
      <c r="U13" s="79"/>
      <c r="V13" s="83" t="s">
        <v>351</v>
      </c>
      <c r="W13" s="81">
        <v>43541.55600694445</v>
      </c>
      <c r="X13" s="83" t="s">
        <v>384</v>
      </c>
      <c r="Y13" s="79"/>
      <c r="Z13" s="79"/>
      <c r="AA13" s="85" t="s">
        <v>434</v>
      </c>
      <c r="AB13" s="79"/>
      <c r="AC13" s="79" t="b">
        <v>0</v>
      </c>
      <c r="AD13" s="79">
        <v>0</v>
      </c>
      <c r="AE13" s="85" t="s">
        <v>482</v>
      </c>
      <c r="AF13" s="79" t="b">
        <v>0</v>
      </c>
      <c r="AG13" s="79" t="s">
        <v>492</v>
      </c>
      <c r="AH13" s="79"/>
      <c r="AI13" s="85" t="s">
        <v>482</v>
      </c>
      <c r="AJ13" s="79" t="b">
        <v>0</v>
      </c>
      <c r="AK13" s="79">
        <v>5</v>
      </c>
      <c r="AL13" s="85" t="s">
        <v>433</v>
      </c>
      <c r="AM13" s="79" t="s">
        <v>498</v>
      </c>
      <c r="AN13" s="79" t="b">
        <v>0</v>
      </c>
      <c r="AO13" s="85" t="s">
        <v>433</v>
      </c>
      <c r="AP13" s="79" t="s">
        <v>176</v>
      </c>
      <c r="AQ13" s="79">
        <v>0</v>
      </c>
      <c r="AR13" s="79">
        <v>0</v>
      </c>
      <c r="AS13" s="79"/>
      <c r="AT13" s="79"/>
      <c r="AU13" s="79"/>
      <c r="AV13" s="79"/>
      <c r="AW13" s="79"/>
      <c r="AX13" s="79"/>
      <c r="AY13" s="79"/>
      <c r="AZ13" s="79"/>
      <c r="BA13">
        <v>1</v>
      </c>
      <c r="BB13" s="78" t="str">
        <f>REPLACE(INDEX(GroupVertices[Group],MATCH(Edges24[[#This Row],[Vertex 1]],GroupVertices[Vertex],0)),1,1,"")</f>
        <v>4</v>
      </c>
      <c r="BC13" s="78" t="str">
        <f>REPLACE(INDEX(GroupVertices[Group],MATCH(Edges24[[#This Row],[Vertex 2]],GroupVertices[Vertex],0)),1,1,"")</f>
        <v>4</v>
      </c>
      <c r="BD13" s="48"/>
      <c r="BE13" s="49"/>
      <c r="BF13" s="48"/>
      <c r="BG13" s="49"/>
      <c r="BH13" s="48"/>
      <c r="BI13" s="49"/>
      <c r="BJ13" s="48"/>
      <c r="BK13" s="49"/>
      <c r="BL13" s="48"/>
    </row>
    <row r="14" spans="1:64" ht="15">
      <c r="A14" s="64" t="s">
        <v>223</v>
      </c>
      <c r="B14" s="64" t="s">
        <v>214</v>
      </c>
      <c r="C14" s="65"/>
      <c r="D14" s="66"/>
      <c r="E14" s="67"/>
      <c r="F14" s="68"/>
      <c r="G14" s="65"/>
      <c r="H14" s="69"/>
      <c r="I14" s="70"/>
      <c r="J14" s="70"/>
      <c r="K14" s="34" t="s">
        <v>65</v>
      </c>
      <c r="L14" s="77">
        <v>53</v>
      </c>
      <c r="M14" s="77"/>
      <c r="N14" s="72"/>
      <c r="O14" s="79" t="s">
        <v>272</v>
      </c>
      <c r="P14" s="81">
        <v>43542.27006944444</v>
      </c>
      <c r="Q14" s="79" t="s">
        <v>282</v>
      </c>
      <c r="R14" s="79"/>
      <c r="S14" s="79"/>
      <c r="T14" s="79" t="s">
        <v>326</v>
      </c>
      <c r="U14" s="79"/>
      <c r="V14" s="83" t="s">
        <v>352</v>
      </c>
      <c r="W14" s="81">
        <v>43542.27006944444</v>
      </c>
      <c r="X14" s="83" t="s">
        <v>385</v>
      </c>
      <c r="Y14" s="79"/>
      <c r="Z14" s="79"/>
      <c r="AA14" s="85" t="s">
        <v>435</v>
      </c>
      <c r="AB14" s="79"/>
      <c r="AC14" s="79" t="b">
        <v>0</v>
      </c>
      <c r="AD14" s="79">
        <v>0</v>
      </c>
      <c r="AE14" s="85" t="s">
        <v>482</v>
      </c>
      <c r="AF14" s="79" t="b">
        <v>0</v>
      </c>
      <c r="AG14" s="79" t="s">
        <v>492</v>
      </c>
      <c r="AH14" s="79"/>
      <c r="AI14" s="85" t="s">
        <v>482</v>
      </c>
      <c r="AJ14" s="79" t="b">
        <v>0</v>
      </c>
      <c r="AK14" s="79">
        <v>5</v>
      </c>
      <c r="AL14" s="85" t="s">
        <v>433</v>
      </c>
      <c r="AM14" s="79" t="s">
        <v>499</v>
      </c>
      <c r="AN14" s="79" t="b">
        <v>0</v>
      </c>
      <c r="AO14" s="85" t="s">
        <v>433</v>
      </c>
      <c r="AP14" s="79" t="s">
        <v>176</v>
      </c>
      <c r="AQ14" s="79">
        <v>0</v>
      </c>
      <c r="AR14" s="79">
        <v>0</v>
      </c>
      <c r="AS14" s="79"/>
      <c r="AT14" s="79"/>
      <c r="AU14" s="79"/>
      <c r="AV14" s="79"/>
      <c r="AW14" s="79"/>
      <c r="AX14" s="79"/>
      <c r="AY14" s="79"/>
      <c r="AZ14" s="79"/>
      <c r="BA14">
        <v>1</v>
      </c>
      <c r="BB14" s="78" t="str">
        <f>REPLACE(INDEX(GroupVertices[Group],MATCH(Edges24[[#This Row],[Vertex 1]],GroupVertices[Vertex],0)),1,1,"")</f>
        <v>4</v>
      </c>
      <c r="BC14" s="78" t="str">
        <f>REPLACE(INDEX(GroupVertices[Group],MATCH(Edges24[[#This Row],[Vertex 2]],GroupVertices[Vertex],0)),1,1,"")</f>
        <v>4</v>
      </c>
      <c r="BD14" s="48"/>
      <c r="BE14" s="49"/>
      <c r="BF14" s="48"/>
      <c r="BG14" s="49"/>
      <c r="BH14" s="48"/>
      <c r="BI14" s="49"/>
      <c r="BJ14" s="48"/>
      <c r="BK14" s="49"/>
      <c r="BL14" s="48"/>
    </row>
    <row r="15" spans="1:64" ht="15">
      <c r="A15" s="64" t="s">
        <v>224</v>
      </c>
      <c r="B15" s="64" t="s">
        <v>214</v>
      </c>
      <c r="C15" s="65"/>
      <c r="D15" s="66"/>
      <c r="E15" s="67"/>
      <c r="F15" s="68"/>
      <c r="G15" s="65"/>
      <c r="H15" s="69"/>
      <c r="I15" s="70"/>
      <c r="J15" s="70"/>
      <c r="K15" s="34" t="s">
        <v>65</v>
      </c>
      <c r="L15" s="77">
        <v>57</v>
      </c>
      <c r="M15" s="77"/>
      <c r="N15" s="72"/>
      <c r="O15" s="79" t="s">
        <v>272</v>
      </c>
      <c r="P15" s="81">
        <v>43542.65053240741</v>
      </c>
      <c r="Q15" s="79" t="s">
        <v>282</v>
      </c>
      <c r="R15" s="79"/>
      <c r="S15" s="79"/>
      <c r="T15" s="79" t="s">
        <v>326</v>
      </c>
      <c r="U15" s="79"/>
      <c r="V15" s="83" t="s">
        <v>353</v>
      </c>
      <c r="W15" s="81">
        <v>43542.65053240741</v>
      </c>
      <c r="X15" s="83" t="s">
        <v>386</v>
      </c>
      <c r="Y15" s="79"/>
      <c r="Z15" s="79"/>
      <c r="AA15" s="85" t="s">
        <v>436</v>
      </c>
      <c r="AB15" s="79"/>
      <c r="AC15" s="79" t="b">
        <v>0</v>
      </c>
      <c r="AD15" s="79">
        <v>0</v>
      </c>
      <c r="AE15" s="85" t="s">
        <v>482</v>
      </c>
      <c r="AF15" s="79" t="b">
        <v>0</v>
      </c>
      <c r="AG15" s="79" t="s">
        <v>492</v>
      </c>
      <c r="AH15" s="79"/>
      <c r="AI15" s="85" t="s">
        <v>482</v>
      </c>
      <c r="AJ15" s="79" t="b">
        <v>0</v>
      </c>
      <c r="AK15" s="79">
        <v>5</v>
      </c>
      <c r="AL15" s="85" t="s">
        <v>433</v>
      </c>
      <c r="AM15" s="79" t="s">
        <v>497</v>
      </c>
      <c r="AN15" s="79" t="b">
        <v>0</v>
      </c>
      <c r="AO15" s="85" t="s">
        <v>433</v>
      </c>
      <c r="AP15" s="79" t="s">
        <v>176</v>
      </c>
      <c r="AQ15" s="79">
        <v>0</v>
      </c>
      <c r="AR15" s="79">
        <v>0</v>
      </c>
      <c r="AS15" s="79"/>
      <c r="AT15" s="79"/>
      <c r="AU15" s="79"/>
      <c r="AV15" s="79"/>
      <c r="AW15" s="79"/>
      <c r="AX15" s="79"/>
      <c r="AY15" s="79"/>
      <c r="AZ15" s="79"/>
      <c r="BA15">
        <v>1</v>
      </c>
      <c r="BB15" s="78" t="str">
        <f>REPLACE(INDEX(GroupVertices[Group],MATCH(Edges24[[#This Row],[Vertex 1]],GroupVertices[Vertex],0)),1,1,"")</f>
        <v>4</v>
      </c>
      <c r="BC15" s="78" t="str">
        <f>REPLACE(INDEX(GroupVertices[Group],MATCH(Edges24[[#This Row],[Vertex 2]],GroupVertices[Vertex],0)),1,1,"")</f>
        <v>4</v>
      </c>
      <c r="BD15" s="48"/>
      <c r="BE15" s="49"/>
      <c r="BF15" s="48"/>
      <c r="BG15" s="49"/>
      <c r="BH15" s="48"/>
      <c r="BI15" s="49"/>
      <c r="BJ15" s="48"/>
      <c r="BK15" s="49"/>
      <c r="BL15" s="48"/>
    </row>
    <row r="16" spans="1:64" ht="15">
      <c r="A16" s="64" t="s">
        <v>225</v>
      </c>
      <c r="B16" s="64" t="s">
        <v>260</v>
      </c>
      <c r="C16" s="65"/>
      <c r="D16" s="66"/>
      <c r="E16" s="67"/>
      <c r="F16" s="68"/>
      <c r="G16" s="65"/>
      <c r="H16" s="69"/>
      <c r="I16" s="70"/>
      <c r="J16" s="70"/>
      <c r="K16" s="34" t="s">
        <v>65</v>
      </c>
      <c r="L16" s="77">
        <v>61</v>
      </c>
      <c r="M16" s="77"/>
      <c r="N16" s="72"/>
      <c r="O16" s="79" t="s">
        <v>272</v>
      </c>
      <c r="P16" s="81">
        <v>43544.4062962963</v>
      </c>
      <c r="Q16" s="79" t="s">
        <v>283</v>
      </c>
      <c r="R16" s="83" t="s">
        <v>312</v>
      </c>
      <c r="S16" s="79" t="s">
        <v>321</v>
      </c>
      <c r="T16" s="79" t="s">
        <v>327</v>
      </c>
      <c r="U16" s="79"/>
      <c r="V16" s="83" t="s">
        <v>354</v>
      </c>
      <c r="W16" s="81">
        <v>43544.4062962963</v>
      </c>
      <c r="X16" s="83" t="s">
        <v>387</v>
      </c>
      <c r="Y16" s="79"/>
      <c r="Z16" s="79"/>
      <c r="AA16" s="85" t="s">
        <v>437</v>
      </c>
      <c r="AB16" s="79"/>
      <c r="AC16" s="79" t="b">
        <v>0</v>
      </c>
      <c r="AD16" s="79">
        <v>0</v>
      </c>
      <c r="AE16" s="85" t="s">
        <v>482</v>
      </c>
      <c r="AF16" s="79" t="b">
        <v>0</v>
      </c>
      <c r="AG16" s="79" t="s">
        <v>492</v>
      </c>
      <c r="AH16" s="79"/>
      <c r="AI16" s="85" t="s">
        <v>482</v>
      </c>
      <c r="AJ16" s="79" t="b">
        <v>0</v>
      </c>
      <c r="AK16" s="79">
        <v>0</v>
      </c>
      <c r="AL16" s="85" t="s">
        <v>482</v>
      </c>
      <c r="AM16" s="79" t="s">
        <v>498</v>
      </c>
      <c r="AN16" s="79" t="b">
        <v>1</v>
      </c>
      <c r="AO16" s="85" t="s">
        <v>437</v>
      </c>
      <c r="AP16" s="79" t="s">
        <v>176</v>
      </c>
      <c r="AQ16" s="79">
        <v>0</v>
      </c>
      <c r="AR16" s="79">
        <v>0</v>
      </c>
      <c r="AS16" s="79" t="s">
        <v>508</v>
      </c>
      <c r="AT16" s="79" t="s">
        <v>512</v>
      </c>
      <c r="AU16" s="79" t="s">
        <v>514</v>
      </c>
      <c r="AV16" s="79" t="s">
        <v>516</v>
      </c>
      <c r="AW16" s="79" t="s">
        <v>520</v>
      </c>
      <c r="AX16" s="79" t="s">
        <v>524</v>
      </c>
      <c r="AY16" s="79" t="s">
        <v>527</v>
      </c>
      <c r="AZ16" s="83" t="s">
        <v>529</v>
      </c>
      <c r="BA16">
        <v>1</v>
      </c>
      <c r="BB16" s="78" t="str">
        <f>REPLACE(INDEX(GroupVertices[Group],MATCH(Edges24[[#This Row],[Vertex 1]],GroupVertices[Vertex],0)),1,1,"")</f>
        <v>7</v>
      </c>
      <c r="BC16" s="78" t="str">
        <f>REPLACE(INDEX(GroupVertices[Group],MATCH(Edges24[[#This Row],[Vertex 2]],GroupVertices[Vertex],0)),1,1,"")</f>
        <v>7</v>
      </c>
      <c r="BD16" s="48">
        <v>0</v>
      </c>
      <c r="BE16" s="49">
        <v>0</v>
      </c>
      <c r="BF16" s="48">
        <v>1</v>
      </c>
      <c r="BG16" s="49">
        <v>5</v>
      </c>
      <c r="BH16" s="48">
        <v>0</v>
      </c>
      <c r="BI16" s="49">
        <v>0</v>
      </c>
      <c r="BJ16" s="48">
        <v>19</v>
      </c>
      <c r="BK16" s="49">
        <v>95</v>
      </c>
      <c r="BL16" s="48">
        <v>20</v>
      </c>
    </row>
    <row r="17" spans="1:64" ht="15">
      <c r="A17" s="64" t="s">
        <v>226</v>
      </c>
      <c r="B17" s="64" t="s">
        <v>261</v>
      </c>
      <c r="C17" s="65"/>
      <c r="D17" s="66"/>
      <c r="E17" s="67"/>
      <c r="F17" s="68"/>
      <c r="G17" s="65"/>
      <c r="H17" s="69"/>
      <c r="I17" s="70"/>
      <c r="J17" s="70"/>
      <c r="K17" s="34" t="s">
        <v>65</v>
      </c>
      <c r="L17" s="77">
        <v>63</v>
      </c>
      <c r="M17" s="77"/>
      <c r="N17" s="72"/>
      <c r="O17" s="79" t="s">
        <v>272</v>
      </c>
      <c r="P17" s="81">
        <v>43509.8443287037</v>
      </c>
      <c r="Q17" s="79" t="s">
        <v>284</v>
      </c>
      <c r="R17" s="83" t="s">
        <v>313</v>
      </c>
      <c r="S17" s="79" t="s">
        <v>321</v>
      </c>
      <c r="T17" s="79" t="s">
        <v>328</v>
      </c>
      <c r="U17" s="79"/>
      <c r="V17" s="83" t="s">
        <v>355</v>
      </c>
      <c r="W17" s="81">
        <v>43509.8443287037</v>
      </c>
      <c r="X17" s="83" t="s">
        <v>388</v>
      </c>
      <c r="Y17" s="79"/>
      <c r="Z17" s="79"/>
      <c r="AA17" s="85" t="s">
        <v>438</v>
      </c>
      <c r="AB17" s="79"/>
      <c r="AC17" s="79" t="b">
        <v>0</v>
      </c>
      <c r="AD17" s="79">
        <v>1</v>
      </c>
      <c r="AE17" s="85" t="s">
        <v>482</v>
      </c>
      <c r="AF17" s="79" t="b">
        <v>1</v>
      </c>
      <c r="AG17" s="79" t="s">
        <v>492</v>
      </c>
      <c r="AH17" s="79"/>
      <c r="AI17" s="85" t="s">
        <v>493</v>
      </c>
      <c r="AJ17" s="79" t="b">
        <v>0</v>
      </c>
      <c r="AK17" s="79">
        <v>0</v>
      </c>
      <c r="AL17" s="85" t="s">
        <v>482</v>
      </c>
      <c r="AM17" s="79" t="s">
        <v>501</v>
      </c>
      <c r="AN17" s="79" t="b">
        <v>0</v>
      </c>
      <c r="AO17" s="85" t="s">
        <v>438</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6</v>
      </c>
      <c r="BE17" s="49">
        <v>13.043478260869565</v>
      </c>
      <c r="BF17" s="48">
        <v>0</v>
      </c>
      <c r="BG17" s="49">
        <v>0</v>
      </c>
      <c r="BH17" s="48">
        <v>0</v>
      </c>
      <c r="BI17" s="49">
        <v>0</v>
      </c>
      <c r="BJ17" s="48">
        <v>40</v>
      </c>
      <c r="BK17" s="49">
        <v>86.95652173913044</v>
      </c>
      <c r="BL17" s="48">
        <v>46</v>
      </c>
    </row>
    <row r="18" spans="1:64" ht="15">
      <c r="A18" s="64" t="s">
        <v>227</v>
      </c>
      <c r="B18" s="64" t="s">
        <v>245</v>
      </c>
      <c r="C18" s="65"/>
      <c r="D18" s="66"/>
      <c r="E18" s="67"/>
      <c r="F18" s="68"/>
      <c r="G18" s="65"/>
      <c r="H18" s="69"/>
      <c r="I18" s="70"/>
      <c r="J18" s="70"/>
      <c r="K18" s="34" t="s">
        <v>65</v>
      </c>
      <c r="L18" s="77">
        <v>64</v>
      </c>
      <c r="M18" s="77"/>
      <c r="N18" s="72"/>
      <c r="O18" s="79" t="s">
        <v>273</v>
      </c>
      <c r="P18" s="81">
        <v>43544.8365625</v>
      </c>
      <c r="Q18" s="79" t="s">
        <v>285</v>
      </c>
      <c r="R18" s="79"/>
      <c r="S18" s="79"/>
      <c r="T18" s="79" t="s">
        <v>329</v>
      </c>
      <c r="U18" s="79"/>
      <c r="V18" s="83" t="s">
        <v>356</v>
      </c>
      <c r="W18" s="81">
        <v>43544.8365625</v>
      </c>
      <c r="X18" s="83" t="s">
        <v>389</v>
      </c>
      <c r="Y18" s="79"/>
      <c r="Z18" s="79"/>
      <c r="AA18" s="85" t="s">
        <v>439</v>
      </c>
      <c r="AB18" s="85" t="s">
        <v>475</v>
      </c>
      <c r="AC18" s="79" t="b">
        <v>0</v>
      </c>
      <c r="AD18" s="79">
        <v>3</v>
      </c>
      <c r="AE18" s="85" t="s">
        <v>484</v>
      </c>
      <c r="AF18" s="79" t="b">
        <v>0</v>
      </c>
      <c r="AG18" s="79" t="s">
        <v>492</v>
      </c>
      <c r="AH18" s="79"/>
      <c r="AI18" s="85" t="s">
        <v>482</v>
      </c>
      <c r="AJ18" s="79" t="b">
        <v>0</v>
      </c>
      <c r="AK18" s="79">
        <v>0</v>
      </c>
      <c r="AL18" s="85" t="s">
        <v>482</v>
      </c>
      <c r="AM18" s="79" t="s">
        <v>497</v>
      </c>
      <c r="AN18" s="79" t="b">
        <v>0</v>
      </c>
      <c r="AO18" s="85" t="s">
        <v>475</v>
      </c>
      <c r="AP18" s="79" t="s">
        <v>176</v>
      </c>
      <c r="AQ18" s="79">
        <v>0</v>
      </c>
      <c r="AR18" s="79">
        <v>0</v>
      </c>
      <c r="AS18" s="79"/>
      <c r="AT18" s="79"/>
      <c r="AU18" s="79"/>
      <c r="AV18" s="79"/>
      <c r="AW18" s="79"/>
      <c r="AX18" s="79"/>
      <c r="AY18" s="79"/>
      <c r="AZ18" s="79"/>
      <c r="BA18">
        <v>1</v>
      </c>
      <c r="BB18" s="78" t="str">
        <f>REPLACE(INDEX(GroupVertices[Group],MATCH(Edges24[[#This Row],[Vertex 1]],GroupVertices[Vertex],0)),1,1,"")</f>
        <v>3</v>
      </c>
      <c r="BC18" s="78" t="str">
        <f>REPLACE(INDEX(GroupVertices[Group],MATCH(Edges24[[#This Row],[Vertex 2]],GroupVertices[Vertex],0)),1,1,"")</f>
        <v>3</v>
      </c>
      <c r="BD18" s="48">
        <v>0</v>
      </c>
      <c r="BE18" s="49">
        <v>0</v>
      </c>
      <c r="BF18" s="48">
        <v>0</v>
      </c>
      <c r="BG18" s="49">
        <v>0</v>
      </c>
      <c r="BH18" s="48">
        <v>0</v>
      </c>
      <c r="BI18" s="49">
        <v>0</v>
      </c>
      <c r="BJ18" s="48">
        <v>13</v>
      </c>
      <c r="BK18" s="49">
        <v>100</v>
      </c>
      <c r="BL18" s="48">
        <v>13</v>
      </c>
    </row>
    <row r="19" spans="1:64" ht="15">
      <c r="A19" s="64" t="s">
        <v>228</v>
      </c>
      <c r="B19" s="64" t="s">
        <v>232</v>
      </c>
      <c r="C19" s="65"/>
      <c r="D19" s="66"/>
      <c r="E19" s="67"/>
      <c r="F19" s="68"/>
      <c r="G19" s="65"/>
      <c r="H19" s="69"/>
      <c r="I19" s="70"/>
      <c r="J19" s="70"/>
      <c r="K19" s="34" t="s">
        <v>65</v>
      </c>
      <c r="L19" s="77">
        <v>65</v>
      </c>
      <c r="M19" s="77"/>
      <c r="N19" s="72"/>
      <c r="O19" s="79" t="s">
        <v>272</v>
      </c>
      <c r="P19" s="81">
        <v>43546.882627314815</v>
      </c>
      <c r="Q19" s="79" t="s">
        <v>286</v>
      </c>
      <c r="R19" s="83" t="s">
        <v>314</v>
      </c>
      <c r="S19" s="79" t="s">
        <v>321</v>
      </c>
      <c r="T19" s="79" t="s">
        <v>329</v>
      </c>
      <c r="U19" s="79"/>
      <c r="V19" s="83" t="s">
        <v>357</v>
      </c>
      <c r="W19" s="81">
        <v>43546.882627314815</v>
      </c>
      <c r="X19" s="83" t="s">
        <v>390</v>
      </c>
      <c r="Y19" s="79"/>
      <c r="Z19" s="79"/>
      <c r="AA19" s="85" t="s">
        <v>440</v>
      </c>
      <c r="AB19" s="79"/>
      <c r="AC19" s="79" t="b">
        <v>0</v>
      </c>
      <c r="AD19" s="79">
        <v>0</v>
      </c>
      <c r="AE19" s="85" t="s">
        <v>482</v>
      </c>
      <c r="AF19" s="79" t="b">
        <v>1</v>
      </c>
      <c r="AG19" s="79" t="s">
        <v>492</v>
      </c>
      <c r="AH19" s="79"/>
      <c r="AI19" s="85" t="s">
        <v>494</v>
      </c>
      <c r="AJ19" s="79" t="b">
        <v>0</v>
      </c>
      <c r="AK19" s="79">
        <v>0</v>
      </c>
      <c r="AL19" s="85" t="s">
        <v>461</v>
      </c>
      <c r="AM19" s="79" t="s">
        <v>499</v>
      </c>
      <c r="AN19" s="79" t="b">
        <v>0</v>
      </c>
      <c r="AO19" s="85" t="s">
        <v>461</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v>0</v>
      </c>
      <c r="BE19" s="49">
        <v>0</v>
      </c>
      <c r="BF19" s="48">
        <v>0</v>
      </c>
      <c r="BG19" s="49">
        <v>0</v>
      </c>
      <c r="BH19" s="48">
        <v>0</v>
      </c>
      <c r="BI19" s="49">
        <v>0</v>
      </c>
      <c r="BJ19" s="48">
        <v>13</v>
      </c>
      <c r="BK19" s="49">
        <v>100</v>
      </c>
      <c r="BL19" s="48">
        <v>13</v>
      </c>
    </row>
    <row r="20" spans="1:64" ht="15">
      <c r="A20" s="64" t="s">
        <v>229</v>
      </c>
      <c r="B20" s="64" t="s">
        <v>232</v>
      </c>
      <c r="C20" s="65"/>
      <c r="D20" s="66"/>
      <c r="E20" s="67"/>
      <c r="F20" s="68"/>
      <c r="G20" s="65"/>
      <c r="H20" s="69"/>
      <c r="I20" s="70"/>
      <c r="J20" s="70"/>
      <c r="K20" s="34" t="s">
        <v>65</v>
      </c>
      <c r="L20" s="77">
        <v>66</v>
      </c>
      <c r="M20" s="77"/>
      <c r="N20" s="72"/>
      <c r="O20" s="79" t="s">
        <v>272</v>
      </c>
      <c r="P20" s="81">
        <v>43547.72939814815</v>
      </c>
      <c r="Q20" s="79" t="s">
        <v>286</v>
      </c>
      <c r="R20" s="83" t="s">
        <v>314</v>
      </c>
      <c r="S20" s="79" t="s">
        <v>321</v>
      </c>
      <c r="T20" s="79" t="s">
        <v>329</v>
      </c>
      <c r="U20" s="79"/>
      <c r="V20" s="83" t="s">
        <v>358</v>
      </c>
      <c r="W20" s="81">
        <v>43547.72939814815</v>
      </c>
      <c r="X20" s="83" t="s">
        <v>391</v>
      </c>
      <c r="Y20" s="79"/>
      <c r="Z20" s="79"/>
      <c r="AA20" s="85" t="s">
        <v>441</v>
      </c>
      <c r="AB20" s="79"/>
      <c r="AC20" s="79" t="b">
        <v>0</v>
      </c>
      <c r="AD20" s="79">
        <v>0</v>
      </c>
      <c r="AE20" s="85" t="s">
        <v>482</v>
      </c>
      <c r="AF20" s="79" t="b">
        <v>1</v>
      </c>
      <c r="AG20" s="79" t="s">
        <v>492</v>
      </c>
      <c r="AH20" s="79"/>
      <c r="AI20" s="85" t="s">
        <v>494</v>
      </c>
      <c r="AJ20" s="79" t="b">
        <v>0</v>
      </c>
      <c r="AK20" s="79">
        <v>3</v>
      </c>
      <c r="AL20" s="85" t="s">
        <v>461</v>
      </c>
      <c r="AM20" s="79" t="s">
        <v>498</v>
      </c>
      <c r="AN20" s="79" t="b">
        <v>0</v>
      </c>
      <c r="AO20" s="85" t="s">
        <v>461</v>
      </c>
      <c r="AP20" s="79" t="s">
        <v>176</v>
      </c>
      <c r="AQ20" s="79">
        <v>0</v>
      </c>
      <c r="AR20" s="79">
        <v>0</v>
      </c>
      <c r="AS20" s="79"/>
      <c r="AT20" s="79"/>
      <c r="AU20" s="79"/>
      <c r="AV20" s="79"/>
      <c r="AW20" s="79"/>
      <c r="AX20" s="79"/>
      <c r="AY20" s="79"/>
      <c r="AZ20" s="79"/>
      <c r="BA20">
        <v>1</v>
      </c>
      <c r="BB20" s="78" t="str">
        <f>REPLACE(INDEX(GroupVertices[Group],MATCH(Edges24[[#This Row],[Vertex 1]],GroupVertices[Vertex],0)),1,1,"")</f>
        <v>2</v>
      </c>
      <c r="BC20" s="78" t="str">
        <f>REPLACE(INDEX(GroupVertices[Group],MATCH(Edges24[[#This Row],[Vertex 2]],GroupVertices[Vertex],0)),1,1,"")</f>
        <v>2</v>
      </c>
      <c r="BD20" s="48">
        <v>0</v>
      </c>
      <c r="BE20" s="49">
        <v>0</v>
      </c>
      <c r="BF20" s="48">
        <v>0</v>
      </c>
      <c r="BG20" s="49">
        <v>0</v>
      </c>
      <c r="BH20" s="48">
        <v>0</v>
      </c>
      <c r="BI20" s="49">
        <v>0</v>
      </c>
      <c r="BJ20" s="48">
        <v>13</v>
      </c>
      <c r="BK20" s="49">
        <v>100</v>
      </c>
      <c r="BL20" s="48">
        <v>13</v>
      </c>
    </row>
    <row r="21" spans="1:64" ht="15">
      <c r="A21" s="64" t="s">
        <v>230</v>
      </c>
      <c r="B21" s="64" t="s">
        <v>237</v>
      </c>
      <c r="C21" s="65"/>
      <c r="D21" s="66"/>
      <c r="E21" s="67"/>
      <c r="F21" s="68"/>
      <c r="G21" s="65"/>
      <c r="H21" s="69"/>
      <c r="I21" s="70"/>
      <c r="J21" s="70"/>
      <c r="K21" s="34" t="s">
        <v>65</v>
      </c>
      <c r="L21" s="77">
        <v>67</v>
      </c>
      <c r="M21" s="77"/>
      <c r="N21" s="72"/>
      <c r="O21" s="79" t="s">
        <v>272</v>
      </c>
      <c r="P21" s="81">
        <v>43497.75633101852</v>
      </c>
      <c r="Q21" s="79" t="s">
        <v>287</v>
      </c>
      <c r="R21" s="79"/>
      <c r="S21" s="79"/>
      <c r="T21" s="79" t="s">
        <v>330</v>
      </c>
      <c r="U21" s="79"/>
      <c r="V21" s="83" t="s">
        <v>359</v>
      </c>
      <c r="W21" s="81">
        <v>43497.75633101852</v>
      </c>
      <c r="X21" s="83" t="s">
        <v>392</v>
      </c>
      <c r="Y21" s="79"/>
      <c r="Z21" s="79"/>
      <c r="AA21" s="85" t="s">
        <v>442</v>
      </c>
      <c r="AB21" s="85" t="s">
        <v>476</v>
      </c>
      <c r="AC21" s="79" t="b">
        <v>0</v>
      </c>
      <c r="AD21" s="79">
        <v>1</v>
      </c>
      <c r="AE21" s="85" t="s">
        <v>485</v>
      </c>
      <c r="AF21" s="79" t="b">
        <v>0</v>
      </c>
      <c r="AG21" s="79" t="s">
        <v>492</v>
      </c>
      <c r="AH21" s="79"/>
      <c r="AI21" s="85" t="s">
        <v>482</v>
      </c>
      <c r="AJ21" s="79" t="b">
        <v>0</v>
      </c>
      <c r="AK21" s="79">
        <v>0</v>
      </c>
      <c r="AL21" s="85" t="s">
        <v>482</v>
      </c>
      <c r="AM21" s="79" t="s">
        <v>499</v>
      </c>
      <c r="AN21" s="79" t="b">
        <v>0</v>
      </c>
      <c r="AO21" s="85" t="s">
        <v>476</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2</v>
      </c>
      <c r="BD21" s="48"/>
      <c r="BE21" s="49"/>
      <c r="BF21" s="48"/>
      <c r="BG21" s="49"/>
      <c r="BH21" s="48"/>
      <c r="BI21" s="49"/>
      <c r="BJ21" s="48"/>
      <c r="BK21" s="49"/>
      <c r="BL21" s="48"/>
    </row>
    <row r="22" spans="1:64" ht="15">
      <c r="A22" s="64" t="s">
        <v>230</v>
      </c>
      <c r="B22" s="64" t="s">
        <v>232</v>
      </c>
      <c r="C22" s="65"/>
      <c r="D22" s="66"/>
      <c r="E22" s="67"/>
      <c r="F22" s="68"/>
      <c r="G22" s="65"/>
      <c r="H22" s="69"/>
      <c r="I22" s="70"/>
      <c r="J22" s="70"/>
      <c r="K22" s="34" t="s">
        <v>65</v>
      </c>
      <c r="L22" s="77">
        <v>69</v>
      </c>
      <c r="M22" s="77"/>
      <c r="N22" s="72"/>
      <c r="O22" s="79" t="s">
        <v>272</v>
      </c>
      <c r="P22" s="81">
        <v>43548.36383101852</v>
      </c>
      <c r="Q22" s="79" t="s">
        <v>286</v>
      </c>
      <c r="R22" s="83" t="s">
        <v>314</v>
      </c>
      <c r="S22" s="79" t="s">
        <v>321</v>
      </c>
      <c r="T22" s="79" t="s">
        <v>329</v>
      </c>
      <c r="U22" s="79"/>
      <c r="V22" s="83" t="s">
        <v>359</v>
      </c>
      <c r="W22" s="81">
        <v>43548.36383101852</v>
      </c>
      <c r="X22" s="83" t="s">
        <v>393</v>
      </c>
      <c r="Y22" s="79"/>
      <c r="Z22" s="79"/>
      <c r="AA22" s="85" t="s">
        <v>443</v>
      </c>
      <c r="AB22" s="79"/>
      <c r="AC22" s="79" t="b">
        <v>0</v>
      </c>
      <c r="AD22" s="79">
        <v>0</v>
      </c>
      <c r="AE22" s="85" t="s">
        <v>482</v>
      </c>
      <c r="AF22" s="79" t="b">
        <v>1</v>
      </c>
      <c r="AG22" s="79" t="s">
        <v>492</v>
      </c>
      <c r="AH22" s="79"/>
      <c r="AI22" s="85" t="s">
        <v>494</v>
      </c>
      <c r="AJ22" s="79" t="b">
        <v>0</v>
      </c>
      <c r="AK22" s="79">
        <v>0</v>
      </c>
      <c r="AL22" s="85" t="s">
        <v>461</v>
      </c>
      <c r="AM22" s="79" t="s">
        <v>501</v>
      </c>
      <c r="AN22" s="79" t="b">
        <v>0</v>
      </c>
      <c r="AO22" s="85" t="s">
        <v>461</v>
      </c>
      <c r="AP22" s="79" t="s">
        <v>176</v>
      </c>
      <c r="AQ22" s="79">
        <v>0</v>
      </c>
      <c r="AR22" s="79">
        <v>0</v>
      </c>
      <c r="AS22" s="79"/>
      <c r="AT22" s="79"/>
      <c r="AU22" s="79"/>
      <c r="AV22" s="79"/>
      <c r="AW22" s="79"/>
      <c r="AX22" s="79"/>
      <c r="AY22" s="79"/>
      <c r="AZ22" s="79"/>
      <c r="BA22">
        <v>1</v>
      </c>
      <c r="BB22" s="78" t="str">
        <f>REPLACE(INDEX(GroupVertices[Group],MATCH(Edges24[[#This Row],[Vertex 1]],GroupVertices[Vertex],0)),1,1,"")</f>
        <v>2</v>
      </c>
      <c r="BC22" s="78" t="str">
        <f>REPLACE(INDEX(GroupVertices[Group],MATCH(Edges24[[#This Row],[Vertex 2]],GroupVertices[Vertex],0)),1,1,"")</f>
        <v>2</v>
      </c>
      <c r="BD22" s="48">
        <v>0</v>
      </c>
      <c r="BE22" s="49">
        <v>0</v>
      </c>
      <c r="BF22" s="48">
        <v>0</v>
      </c>
      <c r="BG22" s="49">
        <v>0</v>
      </c>
      <c r="BH22" s="48">
        <v>0</v>
      </c>
      <c r="BI22" s="49">
        <v>0</v>
      </c>
      <c r="BJ22" s="48">
        <v>13</v>
      </c>
      <c r="BK22" s="49">
        <v>100</v>
      </c>
      <c r="BL22" s="48">
        <v>13</v>
      </c>
    </row>
    <row r="23" spans="1:64" ht="15">
      <c r="A23" s="64" t="s">
        <v>231</v>
      </c>
      <c r="B23" s="64" t="s">
        <v>232</v>
      </c>
      <c r="C23" s="65"/>
      <c r="D23" s="66"/>
      <c r="E23" s="67"/>
      <c r="F23" s="68"/>
      <c r="G23" s="65"/>
      <c r="H23" s="69"/>
      <c r="I23" s="70"/>
      <c r="J23" s="70"/>
      <c r="K23" s="34" t="s">
        <v>65</v>
      </c>
      <c r="L23" s="77">
        <v>71</v>
      </c>
      <c r="M23" s="77"/>
      <c r="N23" s="72"/>
      <c r="O23" s="79" t="s">
        <v>272</v>
      </c>
      <c r="P23" s="81">
        <v>43550.36655092592</v>
      </c>
      <c r="Q23" s="79" t="s">
        <v>288</v>
      </c>
      <c r="R23" s="79"/>
      <c r="S23" s="79"/>
      <c r="T23" s="79" t="s">
        <v>329</v>
      </c>
      <c r="U23" s="79"/>
      <c r="V23" s="83" t="s">
        <v>360</v>
      </c>
      <c r="W23" s="81">
        <v>43550.36655092592</v>
      </c>
      <c r="X23" s="83" t="s">
        <v>394</v>
      </c>
      <c r="Y23" s="79"/>
      <c r="Z23" s="79"/>
      <c r="AA23" s="85" t="s">
        <v>444</v>
      </c>
      <c r="AB23" s="79"/>
      <c r="AC23" s="79" t="b">
        <v>0</v>
      </c>
      <c r="AD23" s="79">
        <v>0</v>
      </c>
      <c r="AE23" s="85" t="s">
        <v>482</v>
      </c>
      <c r="AF23" s="79" t="b">
        <v>0</v>
      </c>
      <c r="AG23" s="79" t="s">
        <v>492</v>
      </c>
      <c r="AH23" s="79"/>
      <c r="AI23" s="85" t="s">
        <v>482</v>
      </c>
      <c r="AJ23" s="79" t="b">
        <v>0</v>
      </c>
      <c r="AK23" s="79">
        <v>0</v>
      </c>
      <c r="AL23" s="85" t="s">
        <v>447</v>
      </c>
      <c r="AM23" s="79" t="s">
        <v>497</v>
      </c>
      <c r="AN23" s="79" t="b">
        <v>0</v>
      </c>
      <c r="AO23" s="85" t="s">
        <v>447</v>
      </c>
      <c r="AP23" s="79" t="s">
        <v>176</v>
      </c>
      <c r="AQ23" s="79">
        <v>0</v>
      </c>
      <c r="AR23" s="79">
        <v>0</v>
      </c>
      <c r="AS23" s="79"/>
      <c r="AT23" s="79"/>
      <c r="AU23" s="79"/>
      <c r="AV23" s="79"/>
      <c r="AW23" s="79"/>
      <c r="AX23" s="79"/>
      <c r="AY23" s="79"/>
      <c r="AZ23" s="79"/>
      <c r="BA23">
        <v>1</v>
      </c>
      <c r="BB23" s="78" t="str">
        <f>REPLACE(INDEX(GroupVertices[Group],MATCH(Edges24[[#This Row],[Vertex 1]],GroupVertices[Vertex],0)),1,1,"")</f>
        <v>2</v>
      </c>
      <c r="BC23" s="78" t="str">
        <f>REPLACE(INDEX(GroupVertices[Group],MATCH(Edges24[[#This Row],[Vertex 2]],GroupVertices[Vertex],0)),1,1,"")</f>
        <v>2</v>
      </c>
      <c r="BD23" s="48"/>
      <c r="BE23" s="49"/>
      <c r="BF23" s="48"/>
      <c r="BG23" s="49"/>
      <c r="BH23" s="48"/>
      <c r="BI23" s="49"/>
      <c r="BJ23" s="48"/>
      <c r="BK23" s="49"/>
      <c r="BL23" s="48"/>
    </row>
    <row r="24" spans="1:64" ht="15">
      <c r="A24" s="64" t="s">
        <v>232</v>
      </c>
      <c r="B24" s="64" t="s">
        <v>262</v>
      </c>
      <c r="C24" s="65"/>
      <c r="D24" s="66"/>
      <c r="E24" s="67"/>
      <c r="F24" s="68"/>
      <c r="G24" s="65"/>
      <c r="H24" s="69"/>
      <c r="I24" s="70"/>
      <c r="J24" s="70"/>
      <c r="K24" s="34" t="s">
        <v>65</v>
      </c>
      <c r="L24" s="77">
        <v>73</v>
      </c>
      <c r="M24" s="77"/>
      <c r="N24" s="72"/>
      <c r="O24" s="79" t="s">
        <v>272</v>
      </c>
      <c r="P24" s="81">
        <v>43515.65734953704</v>
      </c>
      <c r="Q24" s="79" t="s">
        <v>289</v>
      </c>
      <c r="R24" s="79"/>
      <c r="S24" s="79"/>
      <c r="T24" s="79" t="s">
        <v>331</v>
      </c>
      <c r="U24" s="79"/>
      <c r="V24" s="83" t="s">
        <v>361</v>
      </c>
      <c r="W24" s="81">
        <v>43515.65734953704</v>
      </c>
      <c r="X24" s="83" t="s">
        <v>395</v>
      </c>
      <c r="Y24" s="79"/>
      <c r="Z24" s="79"/>
      <c r="AA24" s="85" t="s">
        <v>445</v>
      </c>
      <c r="AB24" s="85" t="s">
        <v>477</v>
      </c>
      <c r="AC24" s="79" t="b">
        <v>0</v>
      </c>
      <c r="AD24" s="79">
        <v>0</v>
      </c>
      <c r="AE24" s="85" t="s">
        <v>486</v>
      </c>
      <c r="AF24" s="79" t="b">
        <v>0</v>
      </c>
      <c r="AG24" s="79" t="s">
        <v>492</v>
      </c>
      <c r="AH24" s="79"/>
      <c r="AI24" s="85" t="s">
        <v>482</v>
      </c>
      <c r="AJ24" s="79" t="b">
        <v>0</v>
      </c>
      <c r="AK24" s="79">
        <v>0</v>
      </c>
      <c r="AL24" s="85" t="s">
        <v>482</v>
      </c>
      <c r="AM24" s="79" t="s">
        <v>497</v>
      </c>
      <c r="AN24" s="79" t="b">
        <v>0</v>
      </c>
      <c r="AO24" s="85" t="s">
        <v>477</v>
      </c>
      <c r="AP24" s="79" t="s">
        <v>176</v>
      </c>
      <c r="AQ24" s="79">
        <v>0</v>
      </c>
      <c r="AR24" s="79">
        <v>0</v>
      </c>
      <c r="AS24" s="79"/>
      <c r="AT24" s="79"/>
      <c r="AU24" s="79"/>
      <c r="AV24" s="79"/>
      <c r="AW24" s="79"/>
      <c r="AX24" s="79"/>
      <c r="AY24" s="79"/>
      <c r="AZ24" s="79"/>
      <c r="BA24">
        <v>2</v>
      </c>
      <c r="BB24" s="78" t="str">
        <f>REPLACE(INDEX(GroupVertices[Group],MATCH(Edges24[[#This Row],[Vertex 1]],GroupVertices[Vertex],0)),1,1,"")</f>
        <v>2</v>
      </c>
      <c r="BC24" s="78" t="str">
        <f>REPLACE(INDEX(GroupVertices[Group],MATCH(Edges24[[#This Row],[Vertex 2]],GroupVertices[Vertex],0)),1,1,"")</f>
        <v>2</v>
      </c>
      <c r="BD24" s="48"/>
      <c r="BE24" s="49"/>
      <c r="BF24" s="48"/>
      <c r="BG24" s="49"/>
      <c r="BH24" s="48"/>
      <c r="BI24" s="49"/>
      <c r="BJ24" s="48"/>
      <c r="BK24" s="49"/>
      <c r="BL24" s="48"/>
    </row>
    <row r="25" spans="1:64" ht="15">
      <c r="A25" s="64" t="s">
        <v>232</v>
      </c>
      <c r="B25" s="64" t="s">
        <v>262</v>
      </c>
      <c r="C25" s="65"/>
      <c r="D25" s="66"/>
      <c r="E25" s="67"/>
      <c r="F25" s="68"/>
      <c r="G25" s="65"/>
      <c r="H25" s="69"/>
      <c r="I25" s="70"/>
      <c r="J25" s="70"/>
      <c r="K25" s="34" t="s">
        <v>65</v>
      </c>
      <c r="L25" s="77">
        <v>74</v>
      </c>
      <c r="M25" s="77"/>
      <c r="N25" s="72"/>
      <c r="O25" s="79" t="s">
        <v>272</v>
      </c>
      <c r="P25" s="81">
        <v>43515.66409722222</v>
      </c>
      <c r="Q25" s="79" t="s">
        <v>290</v>
      </c>
      <c r="R25" s="79"/>
      <c r="S25" s="79"/>
      <c r="T25" s="79" t="s">
        <v>332</v>
      </c>
      <c r="U25" s="83" t="s">
        <v>340</v>
      </c>
      <c r="V25" s="83" t="s">
        <v>340</v>
      </c>
      <c r="W25" s="81">
        <v>43515.66409722222</v>
      </c>
      <c r="X25" s="83" t="s">
        <v>396</v>
      </c>
      <c r="Y25" s="79"/>
      <c r="Z25" s="79"/>
      <c r="AA25" s="85" t="s">
        <v>446</v>
      </c>
      <c r="AB25" s="85" t="s">
        <v>478</v>
      </c>
      <c r="AC25" s="79" t="b">
        <v>0</v>
      </c>
      <c r="AD25" s="79">
        <v>1</v>
      </c>
      <c r="AE25" s="85" t="s">
        <v>486</v>
      </c>
      <c r="AF25" s="79" t="b">
        <v>0</v>
      </c>
      <c r="AG25" s="79" t="s">
        <v>492</v>
      </c>
      <c r="AH25" s="79"/>
      <c r="AI25" s="85" t="s">
        <v>482</v>
      </c>
      <c r="AJ25" s="79" t="b">
        <v>0</v>
      </c>
      <c r="AK25" s="79">
        <v>0</v>
      </c>
      <c r="AL25" s="85" t="s">
        <v>482</v>
      </c>
      <c r="AM25" s="79" t="s">
        <v>497</v>
      </c>
      <c r="AN25" s="79" t="b">
        <v>0</v>
      </c>
      <c r="AO25" s="85" t="s">
        <v>478</v>
      </c>
      <c r="AP25" s="79" t="s">
        <v>176</v>
      </c>
      <c r="AQ25" s="79">
        <v>0</v>
      </c>
      <c r="AR25" s="79">
        <v>0</v>
      </c>
      <c r="AS25" s="79"/>
      <c r="AT25" s="79"/>
      <c r="AU25" s="79"/>
      <c r="AV25" s="79"/>
      <c r="AW25" s="79"/>
      <c r="AX25" s="79"/>
      <c r="AY25" s="79"/>
      <c r="AZ25" s="79"/>
      <c r="BA25">
        <v>2</v>
      </c>
      <c r="BB25" s="78" t="str">
        <f>REPLACE(INDEX(GroupVertices[Group],MATCH(Edges24[[#This Row],[Vertex 1]],GroupVertices[Vertex],0)),1,1,"")</f>
        <v>2</v>
      </c>
      <c r="BC25" s="78" t="str">
        <f>REPLACE(INDEX(GroupVertices[Group],MATCH(Edges24[[#This Row],[Vertex 2]],GroupVertices[Vertex],0)),1,1,"")</f>
        <v>2</v>
      </c>
      <c r="BD25" s="48"/>
      <c r="BE25" s="49"/>
      <c r="BF25" s="48"/>
      <c r="BG25" s="49"/>
      <c r="BH25" s="48"/>
      <c r="BI25" s="49"/>
      <c r="BJ25" s="48"/>
      <c r="BK25" s="49"/>
      <c r="BL25" s="48"/>
    </row>
    <row r="26" spans="1:64" ht="15">
      <c r="A26" s="64" t="s">
        <v>233</v>
      </c>
      <c r="B26" s="64" t="s">
        <v>232</v>
      </c>
      <c r="C26" s="65"/>
      <c r="D26" s="66"/>
      <c r="E26" s="67"/>
      <c r="F26" s="68"/>
      <c r="G26" s="65"/>
      <c r="H26" s="69"/>
      <c r="I26" s="70"/>
      <c r="J26" s="70"/>
      <c r="K26" s="34" t="s">
        <v>66</v>
      </c>
      <c r="L26" s="77">
        <v>77</v>
      </c>
      <c r="M26" s="77"/>
      <c r="N26" s="72"/>
      <c r="O26" s="79" t="s">
        <v>273</v>
      </c>
      <c r="P26" s="81">
        <v>43549.38829861111</v>
      </c>
      <c r="Q26" s="79" t="s">
        <v>291</v>
      </c>
      <c r="R26" s="79"/>
      <c r="S26" s="79"/>
      <c r="T26" s="79" t="s">
        <v>329</v>
      </c>
      <c r="U26" s="79"/>
      <c r="V26" s="83" t="s">
        <v>362</v>
      </c>
      <c r="W26" s="81">
        <v>43549.38829861111</v>
      </c>
      <c r="X26" s="83" t="s">
        <v>397</v>
      </c>
      <c r="Y26" s="79"/>
      <c r="Z26" s="79"/>
      <c r="AA26" s="85" t="s">
        <v>447</v>
      </c>
      <c r="AB26" s="85" t="s">
        <v>461</v>
      </c>
      <c r="AC26" s="79" t="b">
        <v>0</v>
      </c>
      <c r="AD26" s="79">
        <v>2</v>
      </c>
      <c r="AE26" s="85" t="s">
        <v>487</v>
      </c>
      <c r="AF26" s="79" t="b">
        <v>0</v>
      </c>
      <c r="AG26" s="79" t="s">
        <v>492</v>
      </c>
      <c r="AH26" s="79"/>
      <c r="AI26" s="85" t="s">
        <v>482</v>
      </c>
      <c r="AJ26" s="79" t="b">
        <v>0</v>
      </c>
      <c r="AK26" s="79">
        <v>0</v>
      </c>
      <c r="AL26" s="85" t="s">
        <v>482</v>
      </c>
      <c r="AM26" s="79" t="s">
        <v>501</v>
      </c>
      <c r="AN26" s="79" t="b">
        <v>0</v>
      </c>
      <c r="AO26" s="85" t="s">
        <v>461</v>
      </c>
      <c r="AP26" s="79" t="s">
        <v>176</v>
      </c>
      <c r="AQ26" s="79">
        <v>0</v>
      </c>
      <c r="AR26" s="79">
        <v>0</v>
      </c>
      <c r="AS26" s="79"/>
      <c r="AT26" s="79"/>
      <c r="AU26" s="79"/>
      <c r="AV26" s="79"/>
      <c r="AW26" s="79"/>
      <c r="AX26" s="79"/>
      <c r="AY26" s="79"/>
      <c r="AZ26" s="79"/>
      <c r="BA26">
        <v>1</v>
      </c>
      <c r="BB26" s="78" t="str">
        <f>REPLACE(INDEX(GroupVertices[Group],MATCH(Edges24[[#This Row],[Vertex 1]],GroupVertices[Vertex],0)),1,1,"")</f>
        <v>2</v>
      </c>
      <c r="BC26" s="78" t="str">
        <f>REPLACE(INDEX(GroupVertices[Group],MATCH(Edges24[[#This Row],[Vertex 2]],GroupVertices[Vertex],0)),1,1,"")</f>
        <v>2</v>
      </c>
      <c r="BD26" s="48">
        <v>0</v>
      </c>
      <c r="BE26" s="49">
        <v>0</v>
      </c>
      <c r="BF26" s="48">
        <v>0</v>
      </c>
      <c r="BG26" s="49">
        <v>0</v>
      </c>
      <c r="BH26" s="48">
        <v>0</v>
      </c>
      <c r="BI26" s="49">
        <v>0</v>
      </c>
      <c r="BJ26" s="48">
        <v>9</v>
      </c>
      <c r="BK26" s="49">
        <v>100</v>
      </c>
      <c r="BL26" s="48">
        <v>9</v>
      </c>
    </row>
    <row r="27" spans="1:64" ht="15">
      <c r="A27" s="64" t="s">
        <v>232</v>
      </c>
      <c r="B27" s="64" t="s">
        <v>233</v>
      </c>
      <c r="C27" s="65"/>
      <c r="D27" s="66"/>
      <c r="E27" s="67"/>
      <c r="F27" s="68"/>
      <c r="G27" s="65"/>
      <c r="H27" s="69"/>
      <c r="I27" s="70"/>
      <c r="J27" s="70"/>
      <c r="K27" s="34" t="s">
        <v>66</v>
      </c>
      <c r="L27" s="77">
        <v>78</v>
      </c>
      <c r="M27" s="77"/>
      <c r="N27" s="72"/>
      <c r="O27" s="79" t="s">
        <v>273</v>
      </c>
      <c r="P27" s="81">
        <v>43549.40925925926</v>
      </c>
      <c r="Q27" s="79" t="s">
        <v>292</v>
      </c>
      <c r="R27" s="79"/>
      <c r="S27" s="79"/>
      <c r="T27" s="79" t="s">
        <v>237</v>
      </c>
      <c r="U27" s="79"/>
      <c r="V27" s="83" t="s">
        <v>361</v>
      </c>
      <c r="W27" s="81">
        <v>43549.40925925926</v>
      </c>
      <c r="X27" s="83" t="s">
        <v>398</v>
      </c>
      <c r="Y27" s="79"/>
      <c r="Z27" s="79"/>
      <c r="AA27" s="85" t="s">
        <v>448</v>
      </c>
      <c r="AB27" s="85" t="s">
        <v>447</v>
      </c>
      <c r="AC27" s="79" t="b">
        <v>0</v>
      </c>
      <c r="AD27" s="79">
        <v>0</v>
      </c>
      <c r="AE27" s="85" t="s">
        <v>488</v>
      </c>
      <c r="AF27" s="79" t="b">
        <v>0</v>
      </c>
      <c r="AG27" s="79" t="s">
        <v>492</v>
      </c>
      <c r="AH27" s="79"/>
      <c r="AI27" s="85" t="s">
        <v>482</v>
      </c>
      <c r="AJ27" s="79" t="b">
        <v>0</v>
      </c>
      <c r="AK27" s="79">
        <v>0</v>
      </c>
      <c r="AL27" s="85" t="s">
        <v>482</v>
      </c>
      <c r="AM27" s="79" t="s">
        <v>499</v>
      </c>
      <c r="AN27" s="79" t="b">
        <v>0</v>
      </c>
      <c r="AO27" s="85" t="s">
        <v>447</v>
      </c>
      <c r="AP27" s="79" t="s">
        <v>176</v>
      </c>
      <c r="AQ27" s="79">
        <v>0</v>
      </c>
      <c r="AR27" s="79">
        <v>0</v>
      </c>
      <c r="AS27" s="79"/>
      <c r="AT27" s="79"/>
      <c r="AU27" s="79"/>
      <c r="AV27" s="79"/>
      <c r="AW27" s="79"/>
      <c r="AX27" s="79"/>
      <c r="AY27" s="79"/>
      <c r="AZ27" s="79"/>
      <c r="BA27">
        <v>1</v>
      </c>
      <c r="BB27" s="78" t="str">
        <f>REPLACE(INDEX(GroupVertices[Group],MATCH(Edges24[[#This Row],[Vertex 1]],GroupVertices[Vertex],0)),1,1,"")</f>
        <v>2</v>
      </c>
      <c r="BC27" s="78" t="str">
        <f>REPLACE(INDEX(GroupVertices[Group],MATCH(Edges24[[#This Row],[Vertex 2]],GroupVertices[Vertex],0)),1,1,"")</f>
        <v>2</v>
      </c>
      <c r="BD27" s="48">
        <v>0</v>
      </c>
      <c r="BE27" s="49">
        <v>0</v>
      </c>
      <c r="BF27" s="48">
        <v>0</v>
      </c>
      <c r="BG27" s="49">
        <v>0</v>
      </c>
      <c r="BH27" s="48">
        <v>0</v>
      </c>
      <c r="BI27" s="49">
        <v>0</v>
      </c>
      <c r="BJ27" s="48">
        <v>11</v>
      </c>
      <c r="BK27" s="49">
        <v>100</v>
      </c>
      <c r="BL27" s="48">
        <v>11</v>
      </c>
    </row>
    <row r="28" spans="1:64" ht="15">
      <c r="A28" s="64" t="s">
        <v>232</v>
      </c>
      <c r="B28" s="64" t="s">
        <v>264</v>
      </c>
      <c r="C28" s="65"/>
      <c r="D28" s="66"/>
      <c r="E28" s="67"/>
      <c r="F28" s="68"/>
      <c r="G28" s="65"/>
      <c r="H28" s="69"/>
      <c r="I28" s="70"/>
      <c r="J28" s="70"/>
      <c r="K28" s="34" t="s">
        <v>65</v>
      </c>
      <c r="L28" s="77">
        <v>79</v>
      </c>
      <c r="M28" s="77"/>
      <c r="N28" s="72"/>
      <c r="O28" s="79" t="s">
        <v>272</v>
      </c>
      <c r="P28" s="81">
        <v>43558.48351851852</v>
      </c>
      <c r="Q28" s="79" t="s">
        <v>293</v>
      </c>
      <c r="R28" s="79"/>
      <c r="S28" s="79"/>
      <c r="T28" s="79" t="s">
        <v>333</v>
      </c>
      <c r="U28" s="83" t="s">
        <v>341</v>
      </c>
      <c r="V28" s="83" t="s">
        <v>341</v>
      </c>
      <c r="W28" s="81">
        <v>43558.48351851852</v>
      </c>
      <c r="X28" s="83" t="s">
        <v>399</v>
      </c>
      <c r="Y28" s="79">
        <v>52.572402</v>
      </c>
      <c r="Z28" s="79">
        <v>-1.9694226</v>
      </c>
      <c r="AA28" s="85" t="s">
        <v>449</v>
      </c>
      <c r="AB28" s="79"/>
      <c r="AC28" s="79" t="b">
        <v>0</v>
      </c>
      <c r="AD28" s="79">
        <v>0</v>
      </c>
      <c r="AE28" s="85" t="s">
        <v>482</v>
      </c>
      <c r="AF28" s="79" t="b">
        <v>0</v>
      </c>
      <c r="AG28" s="79" t="s">
        <v>492</v>
      </c>
      <c r="AH28" s="79"/>
      <c r="AI28" s="85" t="s">
        <v>482</v>
      </c>
      <c r="AJ28" s="79" t="b">
        <v>0</v>
      </c>
      <c r="AK28" s="79">
        <v>0</v>
      </c>
      <c r="AL28" s="85" t="s">
        <v>482</v>
      </c>
      <c r="AM28" s="79" t="s">
        <v>499</v>
      </c>
      <c r="AN28" s="79" t="b">
        <v>0</v>
      </c>
      <c r="AO28" s="85" t="s">
        <v>449</v>
      </c>
      <c r="AP28" s="79" t="s">
        <v>176</v>
      </c>
      <c r="AQ28" s="79">
        <v>0</v>
      </c>
      <c r="AR28" s="79">
        <v>0</v>
      </c>
      <c r="AS28" s="79" t="s">
        <v>509</v>
      </c>
      <c r="AT28" s="79" t="s">
        <v>512</v>
      </c>
      <c r="AU28" s="79" t="s">
        <v>514</v>
      </c>
      <c r="AV28" s="79" t="s">
        <v>517</v>
      </c>
      <c r="AW28" s="79" t="s">
        <v>521</v>
      </c>
      <c r="AX28" s="79" t="s">
        <v>525</v>
      </c>
      <c r="AY28" s="79" t="s">
        <v>527</v>
      </c>
      <c r="AZ28" s="83" t="s">
        <v>530</v>
      </c>
      <c r="BA28">
        <v>1</v>
      </c>
      <c r="BB28" s="78" t="str">
        <f>REPLACE(INDEX(GroupVertices[Group],MATCH(Edges24[[#This Row],[Vertex 1]],GroupVertices[Vertex],0)),1,1,"")</f>
        <v>2</v>
      </c>
      <c r="BC28" s="78" t="str">
        <f>REPLACE(INDEX(GroupVertices[Group],MATCH(Edges24[[#This Row],[Vertex 2]],GroupVertices[Vertex],0)),1,1,"")</f>
        <v>2</v>
      </c>
      <c r="BD28" s="48">
        <v>1</v>
      </c>
      <c r="BE28" s="49">
        <v>4.545454545454546</v>
      </c>
      <c r="BF28" s="48">
        <v>1</v>
      </c>
      <c r="BG28" s="49">
        <v>4.545454545454546</v>
      </c>
      <c r="BH28" s="48">
        <v>0</v>
      </c>
      <c r="BI28" s="49">
        <v>0</v>
      </c>
      <c r="BJ28" s="48">
        <v>20</v>
      </c>
      <c r="BK28" s="49">
        <v>90.9090909090909</v>
      </c>
      <c r="BL28" s="48">
        <v>22</v>
      </c>
    </row>
    <row r="29" spans="1:64" ht="15">
      <c r="A29" s="64" t="s">
        <v>234</v>
      </c>
      <c r="B29" s="64" t="s">
        <v>235</v>
      </c>
      <c r="C29" s="65"/>
      <c r="D29" s="66"/>
      <c r="E29" s="67"/>
      <c r="F29" s="68"/>
      <c r="G29" s="65"/>
      <c r="H29" s="69"/>
      <c r="I29" s="70"/>
      <c r="J29" s="70"/>
      <c r="K29" s="34" t="s">
        <v>66</v>
      </c>
      <c r="L29" s="77">
        <v>80</v>
      </c>
      <c r="M29" s="77"/>
      <c r="N29" s="72"/>
      <c r="O29" s="79" t="s">
        <v>272</v>
      </c>
      <c r="P29" s="81">
        <v>43514.63398148148</v>
      </c>
      <c r="Q29" s="79" t="s">
        <v>294</v>
      </c>
      <c r="R29" s="79"/>
      <c r="S29" s="79"/>
      <c r="T29" s="79"/>
      <c r="U29" s="79"/>
      <c r="V29" s="83" t="s">
        <v>363</v>
      </c>
      <c r="W29" s="81">
        <v>43514.63398148148</v>
      </c>
      <c r="X29" s="83" t="s">
        <v>400</v>
      </c>
      <c r="Y29" s="79"/>
      <c r="Z29" s="79"/>
      <c r="AA29" s="85" t="s">
        <v>450</v>
      </c>
      <c r="AB29" s="79"/>
      <c r="AC29" s="79" t="b">
        <v>0</v>
      </c>
      <c r="AD29" s="79">
        <v>0</v>
      </c>
      <c r="AE29" s="85" t="s">
        <v>482</v>
      </c>
      <c r="AF29" s="79" t="b">
        <v>1</v>
      </c>
      <c r="AG29" s="79" t="s">
        <v>492</v>
      </c>
      <c r="AH29" s="79"/>
      <c r="AI29" s="85" t="s">
        <v>495</v>
      </c>
      <c r="AJ29" s="79" t="b">
        <v>0</v>
      </c>
      <c r="AK29" s="79">
        <v>1</v>
      </c>
      <c r="AL29" s="85" t="s">
        <v>452</v>
      </c>
      <c r="AM29" s="79" t="s">
        <v>497</v>
      </c>
      <c r="AN29" s="79" t="b">
        <v>0</v>
      </c>
      <c r="AO29" s="85" t="s">
        <v>452</v>
      </c>
      <c r="AP29" s="79" t="s">
        <v>176</v>
      </c>
      <c r="AQ29" s="79">
        <v>0</v>
      </c>
      <c r="AR29" s="79">
        <v>0</v>
      </c>
      <c r="AS29" s="79"/>
      <c r="AT29" s="79"/>
      <c r="AU29" s="79"/>
      <c r="AV29" s="79"/>
      <c r="AW29" s="79"/>
      <c r="AX29" s="79"/>
      <c r="AY29" s="79"/>
      <c r="AZ29" s="79"/>
      <c r="BA29">
        <v>1</v>
      </c>
      <c r="BB29" s="78" t="str">
        <f>REPLACE(INDEX(GroupVertices[Group],MATCH(Edges24[[#This Row],[Vertex 1]],GroupVertices[Vertex],0)),1,1,"")</f>
        <v>5</v>
      </c>
      <c r="BC29" s="78" t="str">
        <f>REPLACE(INDEX(GroupVertices[Group],MATCH(Edges24[[#This Row],[Vertex 2]],GroupVertices[Vertex],0)),1,1,"")</f>
        <v>5</v>
      </c>
      <c r="BD29" s="48">
        <v>1</v>
      </c>
      <c r="BE29" s="49">
        <v>4.3478260869565215</v>
      </c>
      <c r="BF29" s="48">
        <v>1</v>
      </c>
      <c r="BG29" s="49">
        <v>4.3478260869565215</v>
      </c>
      <c r="BH29" s="48">
        <v>0</v>
      </c>
      <c r="BI29" s="49">
        <v>0</v>
      </c>
      <c r="BJ29" s="48">
        <v>21</v>
      </c>
      <c r="BK29" s="49">
        <v>91.30434782608695</v>
      </c>
      <c r="BL29" s="48">
        <v>23</v>
      </c>
    </row>
    <row r="30" spans="1:64" ht="15">
      <c r="A30" s="64" t="s">
        <v>235</v>
      </c>
      <c r="B30" s="64" t="s">
        <v>234</v>
      </c>
      <c r="C30" s="65"/>
      <c r="D30" s="66"/>
      <c r="E30" s="67"/>
      <c r="F30" s="68"/>
      <c r="G30" s="65"/>
      <c r="H30" s="69"/>
      <c r="I30" s="70"/>
      <c r="J30" s="70"/>
      <c r="K30" s="34" t="s">
        <v>66</v>
      </c>
      <c r="L30" s="77">
        <v>81</v>
      </c>
      <c r="M30" s="77"/>
      <c r="N30" s="72"/>
      <c r="O30" s="79" t="s">
        <v>273</v>
      </c>
      <c r="P30" s="81">
        <v>43497.01513888889</v>
      </c>
      <c r="Q30" s="79" t="s">
        <v>295</v>
      </c>
      <c r="R30" s="83" t="s">
        <v>315</v>
      </c>
      <c r="S30" s="79" t="s">
        <v>321</v>
      </c>
      <c r="T30" s="79"/>
      <c r="U30" s="79"/>
      <c r="V30" s="83" t="s">
        <v>364</v>
      </c>
      <c r="W30" s="81">
        <v>43497.01513888889</v>
      </c>
      <c r="X30" s="83" t="s">
        <v>401</v>
      </c>
      <c r="Y30" s="79"/>
      <c r="Z30" s="79"/>
      <c r="AA30" s="85" t="s">
        <v>451</v>
      </c>
      <c r="AB30" s="85" t="s">
        <v>479</v>
      </c>
      <c r="AC30" s="79" t="b">
        <v>0</v>
      </c>
      <c r="AD30" s="79">
        <v>0</v>
      </c>
      <c r="AE30" s="85" t="s">
        <v>489</v>
      </c>
      <c r="AF30" s="79" t="b">
        <v>0</v>
      </c>
      <c r="AG30" s="79" t="s">
        <v>492</v>
      </c>
      <c r="AH30" s="79"/>
      <c r="AI30" s="85" t="s">
        <v>482</v>
      </c>
      <c r="AJ30" s="79" t="b">
        <v>0</v>
      </c>
      <c r="AK30" s="79">
        <v>0</v>
      </c>
      <c r="AL30" s="85" t="s">
        <v>482</v>
      </c>
      <c r="AM30" s="79" t="s">
        <v>498</v>
      </c>
      <c r="AN30" s="79" t="b">
        <v>1</v>
      </c>
      <c r="AO30" s="85" t="s">
        <v>479</v>
      </c>
      <c r="AP30" s="79" t="s">
        <v>176</v>
      </c>
      <c r="AQ30" s="79">
        <v>0</v>
      </c>
      <c r="AR30" s="79">
        <v>0</v>
      </c>
      <c r="AS30" s="79"/>
      <c r="AT30" s="79"/>
      <c r="AU30" s="79"/>
      <c r="AV30" s="79"/>
      <c r="AW30" s="79"/>
      <c r="AX30" s="79"/>
      <c r="AY30" s="79"/>
      <c r="AZ30" s="79"/>
      <c r="BA30">
        <v>1</v>
      </c>
      <c r="BB30" s="78" t="str">
        <f>REPLACE(INDEX(GroupVertices[Group],MATCH(Edges24[[#This Row],[Vertex 1]],GroupVertices[Vertex],0)),1,1,"")</f>
        <v>5</v>
      </c>
      <c r="BC30" s="78" t="str">
        <f>REPLACE(INDEX(GroupVertices[Group],MATCH(Edges24[[#This Row],[Vertex 2]],GroupVertices[Vertex],0)),1,1,"")</f>
        <v>5</v>
      </c>
      <c r="BD30" s="48">
        <v>0</v>
      </c>
      <c r="BE30" s="49">
        <v>0</v>
      </c>
      <c r="BF30" s="48">
        <v>0</v>
      </c>
      <c r="BG30" s="49">
        <v>0</v>
      </c>
      <c r="BH30" s="48">
        <v>0</v>
      </c>
      <c r="BI30" s="49">
        <v>0</v>
      </c>
      <c r="BJ30" s="48">
        <v>15</v>
      </c>
      <c r="BK30" s="49">
        <v>100</v>
      </c>
      <c r="BL30" s="48">
        <v>15</v>
      </c>
    </row>
    <row r="31" spans="1:64" ht="15">
      <c r="A31" s="64" t="s">
        <v>235</v>
      </c>
      <c r="B31" s="64" t="s">
        <v>234</v>
      </c>
      <c r="C31" s="65"/>
      <c r="D31" s="66"/>
      <c r="E31" s="67"/>
      <c r="F31" s="68"/>
      <c r="G31" s="65"/>
      <c r="H31" s="69"/>
      <c r="I31" s="70"/>
      <c r="J31" s="70"/>
      <c r="K31" s="34" t="s">
        <v>66</v>
      </c>
      <c r="L31" s="77">
        <v>82</v>
      </c>
      <c r="M31" s="77"/>
      <c r="N31" s="72"/>
      <c r="O31" s="79" t="s">
        <v>272</v>
      </c>
      <c r="P31" s="81">
        <v>43514.605844907404</v>
      </c>
      <c r="Q31" s="79" t="s">
        <v>296</v>
      </c>
      <c r="R31" s="83" t="s">
        <v>316</v>
      </c>
      <c r="S31" s="79" t="s">
        <v>321</v>
      </c>
      <c r="T31" s="79" t="s">
        <v>329</v>
      </c>
      <c r="U31" s="79"/>
      <c r="V31" s="83" t="s">
        <v>364</v>
      </c>
      <c r="W31" s="81">
        <v>43514.605844907404</v>
      </c>
      <c r="X31" s="83" t="s">
        <v>402</v>
      </c>
      <c r="Y31" s="79"/>
      <c r="Z31" s="79"/>
      <c r="AA31" s="85" t="s">
        <v>452</v>
      </c>
      <c r="AB31" s="79"/>
      <c r="AC31" s="79" t="b">
        <v>0</v>
      </c>
      <c r="AD31" s="79">
        <v>1</v>
      </c>
      <c r="AE31" s="85" t="s">
        <v>482</v>
      </c>
      <c r="AF31" s="79" t="b">
        <v>1</v>
      </c>
      <c r="AG31" s="79" t="s">
        <v>492</v>
      </c>
      <c r="AH31" s="79"/>
      <c r="AI31" s="85" t="s">
        <v>495</v>
      </c>
      <c r="AJ31" s="79" t="b">
        <v>0</v>
      </c>
      <c r="AK31" s="79">
        <v>1</v>
      </c>
      <c r="AL31" s="85" t="s">
        <v>482</v>
      </c>
      <c r="AM31" s="79" t="s">
        <v>498</v>
      </c>
      <c r="AN31" s="79" t="b">
        <v>0</v>
      </c>
      <c r="AO31" s="85" t="s">
        <v>452</v>
      </c>
      <c r="AP31" s="79" t="s">
        <v>176</v>
      </c>
      <c r="AQ31" s="79">
        <v>0</v>
      </c>
      <c r="AR31" s="79">
        <v>0</v>
      </c>
      <c r="AS31" s="79" t="s">
        <v>510</v>
      </c>
      <c r="AT31" s="79" t="s">
        <v>512</v>
      </c>
      <c r="AU31" s="79" t="s">
        <v>514</v>
      </c>
      <c r="AV31" s="79" t="s">
        <v>518</v>
      </c>
      <c r="AW31" s="86" t="s">
        <v>522</v>
      </c>
      <c r="AX31" s="79" t="s">
        <v>526</v>
      </c>
      <c r="AY31" s="79" t="s">
        <v>527</v>
      </c>
      <c r="AZ31" s="83" t="s">
        <v>531</v>
      </c>
      <c r="BA31">
        <v>1</v>
      </c>
      <c r="BB31" s="78" t="str">
        <f>REPLACE(INDEX(GroupVertices[Group],MATCH(Edges24[[#This Row],[Vertex 1]],GroupVertices[Vertex],0)),1,1,"")</f>
        <v>5</v>
      </c>
      <c r="BC31" s="78" t="str">
        <f>REPLACE(INDEX(GroupVertices[Group],MATCH(Edges24[[#This Row],[Vertex 2]],GroupVertices[Vertex],0)),1,1,"")</f>
        <v>5</v>
      </c>
      <c r="BD31" s="48">
        <v>2</v>
      </c>
      <c r="BE31" s="49">
        <v>6.896551724137931</v>
      </c>
      <c r="BF31" s="48">
        <v>1</v>
      </c>
      <c r="BG31" s="49">
        <v>3.4482758620689653</v>
      </c>
      <c r="BH31" s="48">
        <v>0</v>
      </c>
      <c r="BI31" s="49">
        <v>0</v>
      </c>
      <c r="BJ31" s="48">
        <v>26</v>
      </c>
      <c r="BK31" s="49">
        <v>89.65517241379311</v>
      </c>
      <c r="BL31" s="48">
        <v>29</v>
      </c>
    </row>
    <row r="32" spans="1:64" ht="15">
      <c r="A32" s="64" t="s">
        <v>219</v>
      </c>
      <c r="B32" s="64" t="s">
        <v>215</v>
      </c>
      <c r="C32" s="65"/>
      <c r="D32" s="66"/>
      <c r="E32" s="67"/>
      <c r="F32" s="68"/>
      <c r="G32" s="65"/>
      <c r="H32" s="69"/>
      <c r="I32" s="70"/>
      <c r="J32" s="70"/>
      <c r="K32" s="34" t="s">
        <v>66</v>
      </c>
      <c r="L32" s="77">
        <v>91</v>
      </c>
      <c r="M32" s="77"/>
      <c r="N32" s="72"/>
      <c r="O32" s="79" t="s">
        <v>272</v>
      </c>
      <c r="P32" s="81">
        <v>43498.60658564815</v>
      </c>
      <c r="Q32" s="79" t="s">
        <v>297</v>
      </c>
      <c r="R32" s="83" t="s">
        <v>308</v>
      </c>
      <c r="S32" s="79" t="s">
        <v>320</v>
      </c>
      <c r="T32" s="79" t="s">
        <v>245</v>
      </c>
      <c r="U32" s="79"/>
      <c r="V32" s="83" t="s">
        <v>349</v>
      </c>
      <c r="W32" s="81">
        <v>43498.60658564815</v>
      </c>
      <c r="X32" s="83" t="s">
        <v>403</v>
      </c>
      <c r="Y32" s="79"/>
      <c r="Z32" s="79"/>
      <c r="AA32" s="85" t="s">
        <v>453</v>
      </c>
      <c r="AB32" s="79"/>
      <c r="AC32" s="79" t="b">
        <v>0</v>
      </c>
      <c r="AD32" s="79">
        <v>0</v>
      </c>
      <c r="AE32" s="85" t="s">
        <v>482</v>
      </c>
      <c r="AF32" s="79" t="b">
        <v>0</v>
      </c>
      <c r="AG32" s="79" t="s">
        <v>492</v>
      </c>
      <c r="AH32" s="79"/>
      <c r="AI32" s="85" t="s">
        <v>482</v>
      </c>
      <c r="AJ32" s="79" t="b">
        <v>0</v>
      </c>
      <c r="AK32" s="79">
        <v>2</v>
      </c>
      <c r="AL32" s="85" t="s">
        <v>427</v>
      </c>
      <c r="AM32" s="79" t="s">
        <v>497</v>
      </c>
      <c r="AN32" s="79" t="b">
        <v>0</v>
      </c>
      <c r="AO32" s="85" t="s">
        <v>427</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3</v>
      </c>
      <c r="BD32" s="48"/>
      <c r="BE32" s="49"/>
      <c r="BF32" s="48"/>
      <c r="BG32" s="49"/>
      <c r="BH32" s="48"/>
      <c r="BI32" s="49"/>
      <c r="BJ32" s="48"/>
      <c r="BK32" s="49"/>
      <c r="BL32" s="48"/>
    </row>
    <row r="33" spans="1:64" ht="15">
      <c r="A33" s="64" t="s">
        <v>236</v>
      </c>
      <c r="B33" s="64" t="s">
        <v>215</v>
      </c>
      <c r="C33" s="65"/>
      <c r="D33" s="66"/>
      <c r="E33" s="67"/>
      <c r="F33" s="68"/>
      <c r="G33" s="65"/>
      <c r="H33" s="69"/>
      <c r="I33" s="70"/>
      <c r="J33" s="70"/>
      <c r="K33" s="34" t="s">
        <v>66</v>
      </c>
      <c r="L33" s="77">
        <v>92</v>
      </c>
      <c r="M33" s="77"/>
      <c r="N33" s="72"/>
      <c r="O33" s="79" t="s">
        <v>272</v>
      </c>
      <c r="P33" s="81">
        <v>43498.65582175926</v>
      </c>
      <c r="Q33" s="79" t="s">
        <v>297</v>
      </c>
      <c r="R33" s="83" t="s">
        <v>308</v>
      </c>
      <c r="S33" s="79" t="s">
        <v>320</v>
      </c>
      <c r="T33" s="79" t="s">
        <v>245</v>
      </c>
      <c r="U33" s="79"/>
      <c r="V33" s="83" t="s">
        <v>365</v>
      </c>
      <c r="W33" s="81">
        <v>43498.65582175926</v>
      </c>
      <c r="X33" s="83" t="s">
        <v>404</v>
      </c>
      <c r="Y33" s="79"/>
      <c r="Z33" s="79"/>
      <c r="AA33" s="85" t="s">
        <v>454</v>
      </c>
      <c r="AB33" s="79"/>
      <c r="AC33" s="79" t="b">
        <v>0</v>
      </c>
      <c r="AD33" s="79">
        <v>0</v>
      </c>
      <c r="AE33" s="85" t="s">
        <v>482</v>
      </c>
      <c r="AF33" s="79" t="b">
        <v>0</v>
      </c>
      <c r="AG33" s="79" t="s">
        <v>492</v>
      </c>
      <c r="AH33" s="79"/>
      <c r="AI33" s="85" t="s">
        <v>482</v>
      </c>
      <c r="AJ33" s="79" t="b">
        <v>0</v>
      </c>
      <c r="AK33" s="79">
        <v>2</v>
      </c>
      <c r="AL33" s="85" t="s">
        <v>427</v>
      </c>
      <c r="AM33" s="79" t="s">
        <v>502</v>
      </c>
      <c r="AN33" s="79" t="b">
        <v>0</v>
      </c>
      <c r="AO33" s="85" t="s">
        <v>427</v>
      </c>
      <c r="AP33" s="79" t="s">
        <v>176</v>
      </c>
      <c r="AQ33" s="79">
        <v>0</v>
      </c>
      <c r="AR33" s="79">
        <v>0</v>
      </c>
      <c r="AS33" s="79"/>
      <c r="AT33" s="79"/>
      <c r="AU33" s="79"/>
      <c r="AV33" s="79"/>
      <c r="AW33" s="79"/>
      <c r="AX33" s="79"/>
      <c r="AY33" s="79"/>
      <c r="AZ33" s="79"/>
      <c r="BA33">
        <v>1</v>
      </c>
      <c r="BB33" s="78" t="str">
        <f>REPLACE(INDEX(GroupVertices[Group],MATCH(Edges24[[#This Row],[Vertex 1]],GroupVertices[Vertex],0)),1,1,"")</f>
        <v>5</v>
      </c>
      <c r="BC33" s="78" t="str">
        <f>REPLACE(INDEX(GroupVertices[Group],MATCH(Edges24[[#This Row],[Vertex 2]],GroupVertices[Vertex],0)),1,1,"")</f>
        <v>3</v>
      </c>
      <c r="BD33" s="48"/>
      <c r="BE33" s="49"/>
      <c r="BF33" s="48"/>
      <c r="BG33" s="49"/>
      <c r="BH33" s="48"/>
      <c r="BI33" s="49"/>
      <c r="BJ33" s="48"/>
      <c r="BK33" s="49"/>
      <c r="BL33" s="48"/>
    </row>
    <row r="34" spans="1:64" ht="15">
      <c r="A34" s="64" t="s">
        <v>236</v>
      </c>
      <c r="B34" s="64" t="s">
        <v>265</v>
      </c>
      <c r="C34" s="65"/>
      <c r="D34" s="66"/>
      <c r="E34" s="67"/>
      <c r="F34" s="68"/>
      <c r="G34" s="65"/>
      <c r="H34" s="69"/>
      <c r="I34" s="70"/>
      <c r="J34" s="70"/>
      <c r="K34" s="34" t="s">
        <v>65</v>
      </c>
      <c r="L34" s="77">
        <v>95</v>
      </c>
      <c r="M34" s="77"/>
      <c r="N34" s="72"/>
      <c r="O34" s="79" t="s">
        <v>272</v>
      </c>
      <c r="P34" s="81">
        <v>43512.65038194445</v>
      </c>
      <c r="Q34" s="79" t="s">
        <v>298</v>
      </c>
      <c r="R34" s="83" t="s">
        <v>311</v>
      </c>
      <c r="S34" s="79" t="s">
        <v>320</v>
      </c>
      <c r="T34" s="79" t="s">
        <v>334</v>
      </c>
      <c r="U34" s="79"/>
      <c r="V34" s="83" t="s">
        <v>365</v>
      </c>
      <c r="W34" s="81">
        <v>43512.65038194445</v>
      </c>
      <c r="X34" s="83" t="s">
        <v>405</v>
      </c>
      <c r="Y34" s="79"/>
      <c r="Z34" s="79"/>
      <c r="AA34" s="85" t="s">
        <v>455</v>
      </c>
      <c r="AB34" s="79"/>
      <c r="AC34" s="79" t="b">
        <v>0</v>
      </c>
      <c r="AD34" s="79">
        <v>10</v>
      </c>
      <c r="AE34" s="85" t="s">
        <v>482</v>
      </c>
      <c r="AF34" s="79" t="b">
        <v>0</v>
      </c>
      <c r="AG34" s="79" t="s">
        <v>492</v>
      </c>
      <c r="AH34" s="79"/>
      <c r="AI34" s="85" t="s">
        <v>482</v>
      </c>
      <c r="AJ34" s="79" t="b">
        <v>0</v>
      </c>
      <c r="AK34" s="79">
        <v>2</v>
      </c>
      <c r="AL34" s="85" t="s">
        <v>482</v>
      </c>
      <c r="AM34" s="79" t="s">
        <v>502</v>
      </c>
      <c r="AN34" s="79" t="b">
        <v>0</v>
      </c>
      <c r="AO34" s="85" t="s">
        <v>455</v>
      </c>
      <c r="AP34" s="79" t="s">
        <v>176</v>
      </c>
      <c r="AQ34" s="79">
        <v>0</v>
      </c>
      <c r="AR34" s="79">
        <v>0</v>
      </c>
      <c r="AS34" s="79"/>
      <c r="AT34" s="79"/>
      <c r="AU34" s="79"/>
      <c r="AV34" s="79"/>
      <c r="AW34" s="79"/>
      <c r="AX34" s="79"/>
      <c r="AY34" s="79"/>
      <c r="AZ34" s="79"/>
      <c r="BA34">
        <v>1</v>
      </c>
      <c r="BB34" s="78" t="str">
        <f>REPLACE(INDEX(GroupVertices[Group],MATCH(Edges24[[#This Row],[Vertex 1]],GroupVertices[Vertex],0)),1,1,"")</f>
        <v>5</v>
      </c>
      <c r="BC34" s="78" t="str">
        <f>REPLACE(INDEX(GroupVertices[Group],MATCH(Edges24[[#This Row],[Vertex 2]],GroupVertices[Vertex],0)),1,1,"")</f>
        <v>5</v>
      </c>
      <c r="BD34" s="48"/>
      <c r="BE34" s="49"/>
      <c r="BF34" s="48"/>
      <c r="BG34" s="49"/>
      <c r="BH34" s="48"/>
      <c r="BI34" s="49"/>
      <c r="BJ34" s="48"/>
      <c r="BK34" s="49"/>
      <c r="BL34" s="48"/>
    </row>
    <row r="35" spans="1:64" ht="15">
      <c r="A35" s="64" t="s">
        <v>219</v>
      </c>
      <c r="B35" s="64" t="s">
        <v>249</v>
      </c>
      <c r="C35" s="65"/>
      <c r="D35" s="66"/>
      <c r="E35" s="67"/>
      <c r="F35" s="68"/>
      <c r="G35" s="65"/>
      <c r="H35" s="69"/>
      <c r="I35" s="70"/>
      <c r="J35" s="70"/>
      <c r="K35" s="34" t="s">
        <v>65</v>
      </c>
      <c r="L35" s="77">
        <v>99</v>
      </c>
      <c r="M35" s="77"/>
      <c r="N35" s="72"/>
      <c r="O35" s="79" t="s">
        <v>272</v>
      </c>
      <c r="P35" s="81">
        <v>43512.584861111114</v>
      </c>
      <c r="Q35" s="79" t="s">
        <v>278</v>
      </c>
      <c r="R35" s="83" t="s">
        <v>309</v>
      </c>
      <c r="S35" s="79" t="s">
        <v>320</v>
      </c>
      <c r="T35" s="79" t="s">
        <v>245</v>
      </c>
      <c r="U35" s="79"/>
      <c r="V35" s="83" t="s">
        <v>349</v>
      </c>
      <c r="W35" s="81">
        <v>43512.584861111114</v>
      </c>
      <c r="X35" s="83" t="s">
        <v>406</v>
      </c>
      <c r="Y35" s="79"/>
      <c r="Z35" s="79"/>
      <c r="AA35" s="85" t="s">
        <v>456</v>
      </c>
      <c r="AB35" s="79"/>
      <c r="AC35" s="79" t="b">
        <v>0</v>
      </c>
      <c r="AD35" s="79">
        <v>0</v>
      </c>
      <c r="AE35" s="85" t="s">
        <v>482</v>
      </c>
      <c r="AF35" s="79" t="b">
        <v>0</v>
      </c>
      <c r="AG35" s="79" t="s">
        <v>492</v>
      </c>
      <c r="AH35" s="79"/>
      <c r="AI35" s="85" t="s">
        <v>482</v>
      </c>
      <c r="AJ35" s="79" t="b">
        <v>0</v>
      </c>
      <c r="AK35" s="79">
        <v>3</v>
      </c>
      <c r="AL35" s="85" t="s">
        <v>429</v>
      </c>
      <c r="AM35" s="79" t="s">
        <v>499</v>
      </c>
      <c r="AN35" s="79" t="b">
        <v>0</v>
      </c>
      <c r="AO35" s="85" t="s">
        <v>429</v>
      </c>
      <c r="AP35" s="79" t="s">
        <v>176</v>
      </c>
      <c r="AQ35" s="79">
        <v>0</v>
      </c>
      <c r="AR35" s="79">
        <v>0</v>
      </c>
      <c r="AS35" s="79"/>
      <c r="AT35" s="79"/>
      <c r="AU35" s="79"/>
      <c r="AV35" s="79"/>
      <c r="AW35" s="79"/>
      <c r="AX35" s="79"/>
      <c r="AY35" s="79"/>
      <c r="AZ35" s="79"/>
      <c r="BA35">
        <v>2</v>
      </c>
      <c r="BB35" s="78" t="str">
        <f>REPLACE(INDEX(GroupVertices[Group],MATCH(Edges24[[#This Row],[Vertex 1]],GroupVertices[Vertex],0)),1,1,"")</f>
        <v>1</v>
      </c>
      <c r="BC35" s="78" t="str">
        <f>REPLACE(INDEX(GroupVertices[Group],MATCH(Edges24[[#This Row],[Vertex 2]],GroupVertices[Vertex],0)),1,1,"")</f>
        <v>3</v>
      </c>
      <c r="BD35" s="48"/>
      <c r="BE35" s="49"/>
      <c r="BF35" s="48"/>
      <c r="BG35" s="49"/>
      <c r="BH35" s="48"/>
      <c r="BI35" s="49"/>
      <c r="BJ35" s="48"/>
      <c r="BK35" s="49"/>
      <c r="BL35" s="48"/>
    </row>
    <row r="36" spans="1:64" ht="15">
      <c r="A36" s="64" t="s">
        <v>236</v>
      </c>
      <c r="B36" s="64" t="s">
        <v>249</v>
      </c>
      <c r="C36" s="65"/>
      <c r="D36" s="66"/>
      <c r="E36" s="67"/>
      <c r="F36" s="68"/>
      <c r="G36" s="65"/>
      <c r="H36" s="69"/>
      <c r="I36" s="70"/>
      <c r="J36" s="70"/>
      <c r="K36" s="34" t="s">
        <v>65</v>
      </c>
      <c r="L36" s="77">
        <v>101</v>
      </c>
      <c r="M36" s="77"/>
      <c r="N36" s="72"/>
      <c r="O36" s="79" t="s">
        <v>272</v>
      </c>
      <c r="P36" s="81">
        <v>43512.65060185185</v>
      </c>
      <c r="Q36" s="79" t="s">
        <v>278</v>
      </c>
      <c r="R36" s="83" t="s">
        <v>309</v>
      </c>
      <c r="S36" s="79" t="s">
        <v>320</v>
      </c>
      <c r="T36" s="79" t="s">
        <v>245</v>
      </c>
      <c r="U36" s="79"/>
      <c r="V36" s="83" t="s">
        <v>365</v>
      </c>
      <c r="W36" s="81">
        <v>43512.65060185185</v>
      </c>
      <c r="X36" s="83" t="s">
        <v>407</v>
      </c>
      <c r="Y36" s="79"/>
      <c r="Z36" s="79"/>
      <c r="AA36" s="85" t="s">
        <v>457</v>
      </c>
      <c r="AB36" s="79"/>
      <c r="AC36" s="79" t="b">
        <v>0</v>
      </c>
      <c r="AD36" s="79">
        <v>0</v>
      </c>
      <c r="AE36" s="85" t="s">
        <v>482</v>
      </c>
      <c r="AF36" s="79" t="b">
        <v>0</v>
      </c>
      <c r="AG36" s="79" t="s">
        <v>492</v>
      </c>
      <c r="AH36" s="79"/>
      <c r="AI36" s="85" t="s">
        <v>482</v>
      </c>
      <c r="AJ36" s="79" t="b">
        <v>0</v>
      </c>
      <c r="AK36" s="79">
        <v>3</v>
      </c>
      <c r="AL36" s="85" t="s">
        <v>429</v>
      </c>
      <c r="AM36" s="79" t="s">
        <v>502</v>
      </c>
      <c r="AN36" s="79" t="b">
        <v>0</v>
      </c>
      <c r="AO36" s="85" t="s">
        <v>429</v>
      </c>
      <c r="AP36" s="79" t="s">
        <v>176</v>
      </c>
      <c r="AQ36" s="79">
        <v>0</v>
      </c>
      <c r="AR36" s="79">
        <v>0</v>
      </c>
      <c r="AS36" s="79"/>
      <c r="AT36" s="79"/>
      <c r="AU36" s="79"/>
      <c r="AV36" s="79"/>
      <c r="AW36" s="79"/>
      <c r="AX36" s="79"/>
      <c r="AY36" s="79"/>
      <c r="AZ36" s="79"/>
      <c r="BA36">
        <v>2</v>
      </c>
      <c r="BB36" s="78" t="str">
        <f>REPLACE(INDEX(GroupVertices[Group],MATCH(Edges24[[#This Row],[Vertex 1]],GroupVertices[Vertex],0)),1,1,"")</f>
        <v>5</v>
      </c>
      <c r="BC36" s="78" t="str">
        <f>REPLACE(INDEX(GroupVertices[Group],MATCH(Edges24[[#This Row],[Vertex 2]],GroupVertices[Vertex],0)),1,1,"")</f>
        <v>3</v>
      </c>
      <c r="BD36" s="48"/>
      <c r="BE36" s="49"/>
      <c r="BF36" s="48"/>
      <c r="BG36" s="49"/>
      <c r="BH36" s="48"/>
      <c r="BI36" s="49"/>
      <c r="BJ36" s="48"/>
      <c r="BK36" s="49"/>
      <c r="BL36" s="48"/>
    </row>
    <row r="37" spans="1:64" ht="15">
      <c r="A37" s="64" t="s">
        <v>237</v>
      </c>
      <c r="B37" s="64" t="s">
        <v>256</v>
      </c>
      <c r="C37" s="65"/>
      <c r="D37" s="66"/>
      <c r="E37" s="67"/>
      <c r="F37" s="68"/>
      <c r="G37" s="65"/>
      <c r="H37" s="69"/>
      <c r="I37" s="70"/>
      <c r="J37" s="70"/>
      <c r="K37" s="34" t="s">
        <v>65</v>
      </c>
      <c r="L37" s="77">
        <v>114</v>
      </c>
      <c r="M37" s="77"/>
      <c r="N37" s="72"/>
      <c r="O37" s="79" t="s">
        <v>272</v>
      </c>
      <c r="P37" s="81">
        <v>43512.84018518519</v>
      </c>
      <c r="Q37" s="79" t="s">
        <v>280</v>
      </c>
      <c r="R37" s="83" t="s">
        <v>311</v>
      </c>
      <c r="S37" s="79" t="s">
        <v>320</v>
      </c>
      <c r="T37" s="79" t="s">
        <v>237</v>
      </c>
      <c r="U37" s="79"/>
      <c r="V37" s="83" t="s">
        <v>366</v>
      </c>
      <c r="W37" s="81">
        <v>43512.84018518519</v>
      </c>
      <c r="X37" s="83" t="s">
        <v>408</v>
      </c>
      <c r="Y37" s="79"/>
      <c r="Z37" s="79"/>
      <c r="AA37" s="85" t="s">
        <v>458</v>
      </c>
      <c r="AB37" s="79"/>
      <c r="AC37" s="79" t="b">
        <v>0</v>
      </c>
      <c r="AD37" s="79">
        <v>0</v>
      </c>
      <c r="AE37" s="85" t="s">
        <v>482</v>
      </c>
      <c r="AF37" s="79" t="b">
        <v>0</v>
      </c>
      <c r="AG37" s="79" t="s">
        <v>492</v>
      </c>
      <c r="AH37" s="79"/>
      <c r="AI37" s="85" t="s">
        <v>482</v>
      </c>
      <c r="AJ37" s="79" t="b">
        <v>0</v>
      </c>
      <c r="AK37" s="79">
        <v>2</v>
      </c>
      <c r="AL37" s="85" t="s">
        <v>455</v>
      </c>
      <c r="AM37" s="79" t="s">
        <v>497</v>
      </c>
      <c r="AN37" s="79" t="b">
        <v>0</v>
      </c>
      <c r="AO37" s="85" t="s">
        <v>455</v>
      </c>
      <c r="AP37" s="79" t="s">
        <v>176</v>
      </c>
      <c r="AQ37" s="79">
        <v>0</v>
      </c>
      <c r="AR37" s="79">
        <v>0</v>
      </c>
      <c r="AS37" s="79"/>
      <c r="AT37" s="79"/>
      <c r="AU37" s="79"/>
      <c r="AV37" s="79"/>
      <c r="AW37" s="79"/>
      <c r="AX37" s="79"/>
      <c r="AY37" s="79"/>
      <c r="AZ37" s="79"/>
      <c r="BA37">
        <v>1</v>
      </c>
      <c r="BB37" s="78" t="str">
        <f>REPLACE(INDEX(GroupVertices[Group],MATCH(Edges24[[#This Row],[Vertex 1]],GroupVertices[Vertex],0)),1,1,"")</f>
        <v>2</v>
      </c>
      <c r="BC37" s="78" t="str">
        <f>REPLACE(INDEX(GroupVertices[Group],MATCH(Edges24[[#This Row],[Vertex 2]],GroupVertices[Vertex],0)),1,1,"")</f>
        <v>2</v>
      </c>
      <c r="BD37" s="48"/>
      <c r="BE37" s="49"/>
      <c r="BF37" s="48"/>
      <c r="BG37" s="49"/>
      <c r="BH37" s="48"/>
      <c r="BI37" s="49"/>
      <c r="BJ37" s="48"/>
      <c r="BK37" s="49"/>
      <c r="BL37" s="48"/>
    </row>
    <row r="38" spans="1:64" ht="15">
      <c r="A38" s="64" t="s">
        <v>236</v>
      </c>
      <c r="B38" s="64" t="s">
        <v>256</v>
      </c>
      <c r="C38" s="65"/>
      <c r="D38" s="66"/>
      <c r="E38" s="67"/>
      <c r="F38" s="68"/>
      <c r="G38" s="65"/>
      <c r="H38" s="69"/>
      <c r="I38" s="70"/>
      <c r="J38" s="70"/>
      <c r="K38" s="34" t="s">
        <v>65</v>
      </c>
      <c r="L38" s="77">
        <v>115</v>
      </c>
      <c r="M38" s="77"/>
      <c r="N38" s="72"/>
      <c r="O38" s="79" t="s">
        <v>272</v>
      </c>
      <c r="P38" s="81">
        <v>43523.76091435185</v>
      </c>
      <c r="Q38" s="79" t="s">
        <v>280</v>
      </c>
      <c r="R38" s="83" t="s">
        <v>311</v>
      </c>
      <c r="S38" s="79" t="s">
        <v>320</v>
      </c>
      <c r="T38" s="79" t="s">
        <v>237</v>
      </c>
      <c r="U38" s="79"/>
      <c r="V38" s="83" t="s">
        <v>365</v>
      </c>
      <c r="W38" s="81">
        <v>43523.76091435185</v>
      </c>
      <c r="X38" s="83" t="s">
        <v>409</v>
      </c>
      <c r="Y38" s="79"/>
      <c r="Z38" s="79"/>
      <c r="AA38" s="85" t="s">
        <v>459</v>
      </c>
      <c r="AB38" s="79"/>
      <c r="AC38" s="79" t="b">
        <v>0</v>
      </c>
      <c r="AD38" s="79">
        <v>0</v>
      </c>
      <c r="AE38" s="85" t="s">
        <v>482</v>
      </c>
      <c r="AF38" s="79" t="b">
        <v>0</v>
      </c>
      <c r="AG38" s="79" t="s">
        <v>492</v>
      </c>
      <c r="AH38" s="79"/>
      <c r="AI38" s="85" t="s">
        <v>482</v>
      </c>
      <c r="AJ38" s="79" t="b">
        <v>0</v>
      </c>
      <c r="AK38" s="79">
        <v>4</v>
      </c>
      <c r="AL38" s="85" t="s">
        <v>455</v>
      </c>
      <c r="AM38" s="79" t="s">
        <v>501</v>
      </c>
      <c r="AN38" s="79" t="b">
        <v>0</v>
      </c>
      <c r="AO38" s="85" t="s">
        <v>455</v>
      </c>
      <c r="AP38" s="79" t="s">
        <v>176</v>
      </c>
      <c r="AQ38" s="79">
        <v>0</v>
      </c>
      <c r="AR38" s="79">
        <v>0</v>
      </c>
      <c r="AS38" s="79"/>
      <c r="AT38" s="79"/>
      <c r="AU38" s="79"/>
      <c r="AV38" s="79"/>
      <c r="AW38" s="79"/>
      <c r="AX38" s="79"/>
      <c r="AY38" s="79"/>
      <c r="AZ38" s="79"/>
      <c r="BA38">
        <v>1</v>
      </c>
      <c r="BB38" s="78" t="str">
        <f>REPLACE(INDEX(GroupVertices[Group],MATCH(Edges24[[#This Row],[Vertex 1]],GroupVertices[Vertex],0)),1,1,"")</f>
        <v>5</v>
      </c>
      <c r="BC38" s="78" t="str">
        <f>REPLACE(INDEX(GroupVertices[Group],MATCH(Edges24[[#This Row],[Vertex 2]],GroupVertices[Vertex],0)),1,1,"")</f>
        <v>2</v>
      </c>
      <c r="BD38" s="48"/>
      <c r="BE38" s="49"/>
      <c r="BF38" s="48"/>
      <c r="BG38" s="49"/>
      <c r="BH38" s="48"/>
      <c r="BI38" s="49"/>
      <c r="BJ38" s="48"/>
      <c r="BK38" s="49"/>
      <c r="BL38" s="48"/>
    </row>
    <row r="39" spans="1:64" ht="15">
      <c r="A39" s="64" t="s">
        <v>226</v>
      </c>
      <c r="B39" s="64" t="s">
        <v>237</v>
      </c>
      <c r="C39" s="65"/>
      <c r="D39" s="66"/>
      <c r="E39" s="67"/>
      <c r="F39" s="68"/>
      <c r="G39" s="65"/>
      <c r="H39" s="69"/>
      <c r="I39" s="70"/>
      <c r="J39" s="70"/>
      <c r="K39" s="34" t="s">
        <v>66</v>
      </c>
      <c r="L39" s="77">
        <v>121</v>
      </c>
      <c r="M39" s="77"/>
      <c r="N39" s="72"/>
      <c r="O39" s="79" t="s">
        <v>272</v>
      </c>
      <c r="P39" s="81">
        <v>43544.70763888889</v>
      </c>
      <c r="Q39" s="79" t="s">
        <v>299</v>
      </c>
      <c r="R39" s="83" t="s">
        <v>317</v>
      </c>
      <c r="S39" s="79" t="s">
        <v>321</v>
      </c>
      <c r="T39" s="79" t="s">
        <v>329</v>
      </c>
      <c r="U39" s="79"/>
      <c r="V39" s="83" t="s">
        <v>355</v>
      </c>
      <c r="W39" s="81">
        <v>43544.70763888889</v>
      </c>
      <c r="X39" s="83" t="s">
        <v>410</v>
      </c>
      <c r="Y39" s="79"/>
      <c r="Z39" s="79"/>
      <c r="AA39" s="85" t="s">
        <v>460</v>
      </c>
      <c r="AB39" s="79"/>
      <c r="AC39" s="79" t="b">
        <v>0</v>
      </c>
      <c r="AD39" s="79">
        <v>3</v>
      </c>
      <c r="AE39" s="85" t="s">
        <v>482</v>
      </c>
      <c r="AF39" s="79" t="b">
        <v>1</v>
      </c>
      <c r="AG39" s="79" t="s">
        <v>492</v>
      </c>
      <c r="AH39" s="79"/>
      <c r="AI39" s="85" t="s">
        <v>433</v>
      </c>
      <c r="AJ39" s="79" t="b">
        <v>0</v>
      </c>
      <c r="AK39" s="79">
        <v>0</v>
      </c>
      <c r="AL39" s="85" t="s">
        <v>482</v>
      </c>
      <c r="AM39" s="79" t="s">
        <v>501</v>
      </c>
      <c r="AN39" s="79" t="b">
        <v>0</v>
      </c>
      <c r="AO39" s="85" t="s">
        <v>460</v>
      </c>
      <c r="AP39" s="79" t="s">
        <v>176</v>
      </c>
      <c r="AQ39" s="79">
        <v>0</v>
      </c>
      <c r="AR39" s="79">
        <v>0</v>
      </c>
      <c r="AS39" s="79"/>
      <c r="AT39" s="79"/>
      <c r="AU39" s="79"/>
      <c r="AV39" s="79"/>
      <c r="AW39" s="79"/>
      <c r="AX39" s="79"/>
      <c r="AY39" s="79"/>
      <c r="AZ39" s="79"/>
      <c r="BA39">
        <v>2</v>
      </c>
      <c r="BB39" s="78" t="str">
        <f>REPLACE(INDEX(GroupVertices[Group],MATCH(Edges24[[#This Row],[Vertex 1]],GroupVertices[Vertex],0)),1,1,"")</f>
        <v>1</v>
      </c>
      <c r="BC39" s="78" t="str">
        <f>REPLACE(INDEX(GroupVertices[Group],MATCH(Edges24[[#This Row],[Vertex 2]],GroupVertices[Vertex],0)),1,1,"")</f>
        <v>2</v>
      </c>
      <c r="BD39" s="48">
        <v>1</v>
      </c>
      <c r="BE39" s="49">
        <v>3.4482758620689653</v>
      </c>
      <c r="BF39" s="48">
        <v>1</v>
      </c>
      <c r="BG39" s="49">
        <v>3.4482758620689653</v>
      </c>
      <c r="BH39" s="48">
        <v>0</v>
      </c>
      <c r="BI39" s="49">
        <v>0</v>
      </c>
      <c r="BJ39" s="48">
        <v>27</v>
      </c>
      <c r="BK39" s="49">
        <v>93.10344827586206</v>
      </c>
      <c r="BL39" s="48">
        <v>29</v>
      </c>
    </row>
    <row r="40" spans="1:64" ht="15">
      <c r="A40" s="64" t="s">
        <v>232</v>
      </c>
      <c r="B40" s="64" t="s">
        <v>232</v>
      </c>
      <c r="C40" s="65"/>
      <c r="D40" s="66"/>
      <c r="E40" s="67"/>
      <c r="F40" s="68"/>
      <c r="G40" s="65"/>
      <c r="H40" s="69"/>
      <c r="I40" s="70"/>
      <c r="J40" s="70"/>
      <c r="K40" s="34" t="s">
        <v>65</v>
      </c>
      <c r="L40" s="77">
        <v>124</v>
      </c>
      <c r="M40" s="77"/>
      <c r="N40" s="72"/>
      <c r="O40" s="79" t="s">
        <v>176</v>
      </c>
      <c r="P40" s="81">
        <v>43546.81459490741</v>
      </c>
      <c r="Q40" s="79" t="s">
        <v>300</v>
      </c>
      <c r="R40" s="79"/>
      <c r="S40" s="79"/>
      <c r="T40" s="79" t="s">
        <v>329</v>
      </c>
      <c r="U40" s="79"/>
      <c r="V40" s="83" t="s">
        <v>361</v>
      </c>
      <c r="W40" s="81">
        <v>43546.81459490741</v>
      </c>
      <c r="X40" s="83" t="s">
        <v>411</v>
      </c>
      <c r="Y40" s="79"/>
      <c r="Z40" s="79"/>
      <c r="AA40" s="85" t="s">
        <v>461</v>
      </c>
      <c r="AB40" s="79"/>
      <c r="AC40" s="79" t="b">
        <v>0</v>
      </c>
      <c r="AD40" s="79">
        <v>0</v>
      </c>
      <c r="AE40" s="85" t="s">
        <v>482</v>
      </c>
      <c r="AF40" s="79" t="b">
        <v>1</v>
      </c>
      <c r="AG40" s="79" t="s">
        <v>492</v>
      </c>
      <c r="AH40" s="79"/>
      <c r="AI40" s="85" t="s">
        <v>494</v>
      </c>
      <c r="AJ40" s="79" t="b">
        <v>0</v>
      </c>
      <c r="AK40" s="79">
        <v>0</v>
      </c>
      <c r="AL40" s="85" t="s">
        <v>482</v>
      </c>
      <c r="AM40" s="79" t="s">
        <v>499</v>
      </c>
      <c r="AN40" s="79" t="b">
        <v>0</v>
      </c>
      <c r="AO40" s="85" t="s">
        <v>461</v>
      </c>
      <c r="AP40" s="79" t="s">
        <v>176</v>
      </c>
      <c r="AQ40" s="79">
        <v>0</v>
      </c>
      <c r="AR40" s="79">
        <v>0</v>
      </c>
      <c r="AS40" s="79"/>
      <c r="AT40" s="79"/>
      <c r="AU40" s="79"/>
      <c r="AV40" s="79"/>
      <c r="AW40" s="79"/>
      <c r="AX40" s="79"/>
      <c r="AY40" s="79"/>
      <c r="AZ40" s="79"/>
      <c r="BA40">
        <v>1</v>
      </c>
      <c r="BB40" s="78" t="str">
        <f>REPLACE(INDEX(GroupVertices[Group],MATCH(Edges24[[#This Row],[Vertex 1]],GroupVertices[Vertex],0)),1,1,"")</f>
        <v>2</v>
      </c>
      <c r="BC40" s="78" t="str">
        <f>REPLACE(INDEX(GroupVertices[Group],MATCH(Edges24[[#This Row],[Vertex 2]],GroupVertices[Vertex],0)),1,1,"")</f>
        <v>2</v>
      </c>
      <c r="BD40" s="48">
        <v>0</v>
      </c>
      <c r="BE40" s="49">
        <v>0</v>
      </c>
      <c r="BF40" s="48">
        <v>0</v>
      </c>
      <c r="BG40" s="49">
        <v>0</v>
      </c>
      <c r="BH40" s="48">
        <v>0</v>
      </c>
      <c r="BI40" s="49">
        <v>0</v>
      </c>
      <c r="BJ40" s="48">
        <v>11</v>
      </c>
      <c r="BK40" s="49">
        <v>100</v>
      </c>
      <c r="BL40" s="48">
        <v>11</v>
      </c>
    </row>
    <row r="41" spans="1:64" ht="15">
      <c r="A41" s="64" t="s">
        <v>236</v>
      </c>
      <c r="B41" s="64" t="s">
        <v>258</v>
      </c>
      <c r="C41" s="65"/>
      <c r="D41" s="66"/>
      <c r="E41" s="67"/>
      <c r="F41" s="68"/>
      <c r="G41" s="65"/>
      <c r="H41" s="69"/>
      <c r="I41" s="70"/>
      <c r="J41" s="70"/>
      <c r="K41" s="34" t="s">
        <v>65</v>
      </c>
      <c r="L41" s="77">
        <v>128</v>
      </c>
      <c r="M41" s="77"/>
      <c r="N41" s="72"/>
      <c r="O41" s="79" t="s">
        <v>272</v>
      </c>
      <c r="P41" s="81">
        <v>43541.656377314815</v>
      </c>
      <c r="Q41" s="79" t="s">
        <v>282</v>
      </c>
      <c r="R41" s="79"/>
      <c r="S41" s="79"/>
      <c r="T41" s="79" t="s">
        <v>326</v>
      </c>
      <c r="U41" s="79"/>
      <c r="V41" s="83" t="s">
        <v>365</v>
      </c>
      <c r="W41" s="81">
        <v>43541.656377314815</v>
      </c>
      <c r="X41" s="83" t="s">
        <v>412</v>
      </c>
      <c r="Y41" s="79"/>
      <c r="Z41" s="79"/>
      <c r="AA41" s="85" t="s">
        <v>462</v>
      </c>
      <c r="AB41" s="79"/>
      <c r="AC41" s="79" t="b">
        <v>0</v>
      </c>
      <c r="AD41" s="79">
        <v>0</v>
      </c>
      <c r="AE41" s="85" t="s">
        <v>482</v>
      </c>
      <c r="AF41" s="79" t="b">
        <v>0</v>
      </c>
      <c r="AG41" s="79" t="s">
        <v>492</v>
      </c>
      <c r="AH41" s="79"/>
      <c r="AI41" s="85" t="s">
        <v>482</v>
      </c>
      <c r="AJ41" s="79" t="b">
        <v>0</v>
      </c>
      <c r="AK41" s="79">
        <v>5</v>
      </c>
      <c r="AL41" s="85" t="s">
        <v>433</v>
      </c>
      <c r="AM41" s="79" t="s">
        <v>502</v>
      </c>
      <c r="AN41" s="79" t="b">
        <v>0</v>
      </c>
      <c r="AO41" s="85" t="s">
        <v>433</v>
      </c>
      <c r="AP41" s="79" t="s">
        <v>176</v>
      </c>
      <c r="AQ41" s="79">
        <v>0</v>
      </c>
      <c r="AR41" s="79">
        <v>0</v>
      </c>
      <c r="AS41" s="79"/>
      <c r="AT41" s="79"/>
      <c r="AU41" s="79"/>
      <c r="AV41" s="79"/>
      <c r="AW41" s="79"/>
      <c r="AX41" s="79"/>
      <c r="AY41" s="79"/>
      <c r="AZ41" s="79"/>
      <c r="BA41">
        <v>1</v>
      </c>
      <c r="BB41" s="78" t="str">
        <f>REPLACE(INDEX(GroupVertices[Group],MATCH(Edges24[[#This Row],[Vertex 1]],GroupVertices[Vertex],0)),1,1,"")</f>
        <v>5</v>
      </c>
      <c r="BC41" s="78" t="str">
        <f>REPLACE(INDEX(GroupVertices[Group],MATCH(Edges24[[#This Row],[Vertex 2]],GroupVertices[Vertex],0)),1,1,"")</f>
        <v>4</v>
      </c>
      <c r="BD41" s="48"/>
      <c r="BE41" s="49"/>
      <c r="BF41" s="48"/>
      <c r="BG41" s="49"/>
      <c r="BH41" s="48"/>
      <c r="BI41" s="49"/>
      <c r="BJ41" s="48"/>
      <c r="BK41" s="49"/>
      <c r="BL41" s="48"/>
    </row>
    <row r="42" spans="1:64" ht="15">
      <c r="A42" s="64" t="s">
        <v>238</v>
      </c>
      <c r="B42" s="64" t="s">
        <v>258</v>
      </c>
      <c r="C42" s="65"/>
      <c r="D42" s="66"/>
      <c r="E42" s="67"/>
      <c r="F42" s="68"/>
      <c r="G42" s="65"/>
      <c r="H42" s="69"/>
      <c r="I42" s="70"/>
      <c r="J42" s="70"/>
      <c r="K42" s="34" t="s">
        <v>65</v>
      </c>
      <c r="L42" s="77">
        <v>129</v>
      </c>
      <c r="M42" s="77"/>
      <c r="N42" s="72"/>
      <c r="O42" s="79" t="s">
        <v>272</v>
      </c>
      <c r="P42" s="81">
        <v>43541.57167824074</v>
      </c>
      <c r="Q42" s="79" t="s">
        <v>282</v>
      </c>
      <c r="R42" s="79"/>
      <c r="S42" s="79"/>
      <c r="T42" s="79" t="s">
        <v>326</v>
      </c>
      <c r="U42" s="79"/>
      <c r="V42" s="83" t="s">
        <v>367</v>
      </c>
      <c r="W42" s="81">
        <v>43541.57167824074</v>
      </c>
      <c r="X42" s="83" t="s">
        <v>413</v>
      </c>
      <c r="Y42" s="79"/>
      <c r="Z42" s="79"/>
      <c r="AA42" s="85" t="s">
        <v>463</v>
      </c>
      <c r="AB42" s="79"/>
      <c r="AC42" s="79" t="b">
        <v>0</v>
      </c>
      <c r="AD42" s="79">
        <v>0</v>
      </c>
      <c r="AE42" s="85" t="s">
        <v>482</v>
      </c>
      <c r="AF42" s="79" t="b">
        <v>0</v>
      </c>
      <c r="AG42" s="79" t="s">
        <v>492</v>
      </c>
      <c r="AH42" s="79"/>
      <c r="AI42" s="85" t="s">
        <v>482</v>
      </c>
      <c r="AJ42" s="79" t="b">
        <v>0</v>
      </c>
      <c r="AK42" s="79">
        <v>5</v>
      </c>
      <c r="AL42" s="85" t="s">
        <v>433</v>
      </c>
      <c r="AM42" s="79" t="s">
        <v>503</v>
      </c>
      <c r="AN42" s="79" t="b">
        <v>0</v>
      </c>
      <c r="AO42" s="85" t="s">
        <v>433</v>
      </c>
      <c r="AP42" s="79" t="s">
        <v>176</v>
      </c>
      <c r="AQ42" s="79">
        <v>0</v>
      </c>
      <c r="AR42" s="79">
        <v>0</v>
      </c>
      <c r="AS42" s="79"/>
      <c r="AT42" s="79"/>
      <c r="AU42" s="79"/>
      <c r="AV42" s="79"/>
      <c r="AW42" s="79"/>
      <c r="AX42" s="79"/>
      <c r="AY42" s="79"/>
      <c r="AZ42" s="79"/>
      <c r="BA42">
        <v>1</v>
      </c>
      <c r="BB42" s="78" t="str">
        <f>REPLACE(INDEX(GroupVertices[Group],MATCH(Edges24[[#This Row],[Vertex 1]],GroupVertices[Vertex],0)),1,1,"")</f>
        <v>4</v>
      </c>
      <c r="BC42" s="78" t="str">
        <f>REPLACE(INDEX(GroupVertices[Group],MATCH(Edges24[[#This Row],[Vertex 2]],GroupVertices[Vertex],0)),1,1,"")</f>
        <v>4</v>
      </c>
      <c r="BD42" s="48"/>
      <c r="BE42" s="49"/>
      <c r="BF42" s="48"/>
      <c r="BG42" s="49"/>
      <c r="BH42" s="48"/>
      <c r="BI42" s="49"/>
      <c r="BJ42" s="48"/>
      <c r="BK42" s="49"/>
      <c r="BL42" s="48"/>
    </row>
    <row r="43" spans="1:64" ht="15">
      <c r="A43" s="64" t="s">
        <v>235</v>
      </c>
      <c r="B43" s="64" t="s">
        <v>267</v>
      </c>
      <c r="C43" s="65"/>
      <c r="D43" s="66"/>
      <c r="E43" s="67"/>
      <c r="F43" s="68"/>
      <c r="G43" s="65"/>
      <c r="H43" s="69"/>
      <c r="I43" s="70"/>
      <c r="J43" s="70"/>
      <c r="K43" s="34" t="s">
        <v>65</v>
      </c>
      <c r="L43" s="77">
        <v>133</v>
      </c>
      <c r="M43" s="77"/>
      <c r="N43" s="72"/>
      <c r="O43" s="79" t="s">
        <v>272</v>
      </c>
      <c r="P43" s="81">
        <v>43562.620300925926</v>
      </c>
      <c r="Q43" s="79" t="s">
        <v>301</v>
      </c>
      <c r="R43" s="79"/>
      <c r="S43" s="79"/>
      <c r="T43" s="79" t="s">
        <v>335</v>
      </c>
      <c r="U43" s="79"/>
      <c r="V43" s="83" t="s">
        <v>364</v>
      </c>
      <c r="W43" s="81">
        <v>43562.620300925926</v>
      </c>
      <c r="X43" s="83" t="s">
        <v>414</v>
      </c>
      <c r="Y43" s="79"/>
      <c r="Z43" s="79"/>
      <c r="AA43" s="85" t="s">
        <v>464</v>
      </c>
      <c r="AB43" s="85" t="s">
        <v>480</v>
      </c>
      <c r="AC43" s="79" t="b">
        <v>0</v>
      </c>
      <c r="AD43" s="79">
        <v>3</v>
      </c>
      <c r="AE43" s="85" t="s">
        <v>490</v>
      </c>
      <c r="AF43" s="79" t="b">
        <v>0</v>
      </c>
      <c r="AG43" s="79" t="s">
        <v>492</v>
      </c>
      <c r="AH43" s="79"/>
      <c r="AI43" s="85" t="s">
        <v>482</v>
      </c>
      <c r="AJ43" s="79" t="b">
        <v>0</v>
      </c>
      <c r="AK43" s="79">
        <v>2</v>
      </c>
      <c r="AL43" s="85" t="s">
        <v>482</v>
      </c>
      <c r="AM43" s="79" t="s">
        <v>498</v>
      </c>
      <c r="AN43" s="79" t="b">
        <v>0</v>
      </c>
      <c r="AO43" s="85" t="s">
        <v>480</v>
      </c>
      <c r="AP43" s="79" t="s">
        <v>176</v>
      </c>
      <c r="AQ43" s="79">
        <v>0</v>
      </c>
      <c r="AR43" s="79">
        <v>0</v>
      </c>
      <c r="AS43" s="79"/>
      <c r="AT43" s="79"/>
      <c r="AU43" s="79"/>
      <c r="AV43" s="79"/>
      <c r="AW43" s="79"/>
      <c r="AX43" s="79"/>
      <c r="AY43" s="79"/>
      <c r="AZ43" s="79"/>
      <c r="BA43">
        <v>1</v>
      </c>
      <c r="BB43" s="78" t="str">
        <f>REPLACE(INDEX(GroupVertices[Group],MATCH(Edges24[[#This Row],[Vertex 1]],GroupVertices[Vertex],0)),1,1,"")</f>
        <v>5</v>
      </c>
      <c r="BC43" s="78" t="str">
        <f>REPLACE(INDEX(GroupVertices[Group],MATCH(Edges24[[#This Row],[Vertex 2]],GroupVertices[Vertex],0)),1,1,"")</f>
        <v>5</v>
      </c>
      <c r="BD43" s="48"/>
      <c r="BE43" s="49"/>
      <c r="BF43" s="48"/>
      <c r="BG43" s="49"/>
      <c r="BH43" s="48"/>
      <c r="BI43" s="49"/>
      <c r="BJ43" s="48"/>
      <c r="BK43" s="49"/>
      <c r="BL43" s="48"/>
    </row>
    <row r="44" spans="1:64" ht="15">
      <c r="A44" s="64" t="s">
        <v>236</v>
      </c>
      <c r="B44" s="64" t="s">
        <v>267</v>
      </c>
      <c r="C44" s="65"/>
      <c r="D44" s="66"/>
      <c r="E44" s="67"/>
      <c r="F44" s="68"/>
      <c r="G44" s="65"/>
      <c r="H44" s="69"/>
      <c r="I44" s="70"/>
      <c r="J44" s="70"/>
      <c r="K44" s="34" t="s">
        <v>65</v>
      </c>
      <c r="L44" s="77">
        <v>134</v>
      </c>
      <c r="M44" s="77"/>
      <c r="N44" s="72"/>
      <c r="O44" s="79" t="s">
        <v>272</v>
      </c>
      <c r="P44" s="81">
        <v>43562.647465277776</v>
      </c>
      <c r="Q44" s="79" t="s">
        <v>302</v>
      </c>
      <c r="R44" s="79"/>
      <c r="S44" s="79"/>
      <c r="T44" s="79" t="s">
        <v>336</v>
      </c>
      <c r="U44" s="79"/>
      <c r="V44" s="83" t="s">
        <v>365</v>
      </c>
      <c r="W44" s="81">
        <v>43562.647465277776</v>
      </c>
      <c r="X44" s="83" t="s">
        <v>415</v>
      </c>
      <c r="Y44" s="79"/>
      <c r="Z44" s="79"/>
      <c r="AA44" s="85" t="s">
        <v>465</v>
      </c>
      <c r="AB44" s="79"/>
      <c r="AC44" s="79" t="b">
        <v>0</v>
      </c>
      <c r="AD44" s="79">
        <v>0</v>
      </c>
      <c r="AE44" s="85" t="s">
        <v>482</v>
      </c>
      <c r="AF44" s="79" t="b">
        <v>0</v>
      </c>
      <c r="AG44" s="79" t="s">
        <v>492</v>
      </c>
      <c r="AH44" s="79"/>
      <c r="AI44" s="85" t="s">
        <v>482</v>
      </c>
      <c r="AJ44" s="79" t="b">
        <v>0</v>
      </c>
      <c r="AK44" s="79">
        <v>2</v>
      </c>
      <c r="AL44" s="85" t="s">
        <v>464</v>
      </c>
      <c r="AM44" s="79" t="s">
        <v>502</v>
      </c>
      <c r="AN44" s="79" t="b">
        <v>0</v>
      </c>
      <c r="AO44" s="85" t="s">
        <v>464</v>
      </c>
      <c r="AP44" s="79" t="s">
        <v>176</v>
      </c>
      <c r="AQ44" s="79">
        <v>0</v>
      </c>
      <c r="AR44" s="79">
        <v>0</v>
      </c>
      <c r="AS44" s="79"/>
      <c r="AT44" s="79"/>
      <c r="AU44" s="79"/>
      <c r="AV44" s="79"/>
      <c r="AW44" s="79"/>
      <c r="AX44" s="79"/>
      <c r="AY44" s="79"/>
      <c r="AZ44" s="79"/>
      <c r="BA44">
        <v>1</v>
      </c>
      <c r="BB44" s="78" t="str">
        <f>REPLACE(INDEX(GroupVertices[Group],MATCH(Edges24[[#This Row],[Vertex 1]],GroupVertices[Vertex],0)),1,1,"")</f>
        <v>5</v>
      </c>
      <c r="BC44" s="78" t="str">
        <f>REPLACE(INDEX(GroupVertices[Group],MATCH(Edges24[[#This Row],[Vertex 2]],GroupVertices[Vertex],0)),1,1,"")</f>
        <v>5</v>
      </c>
      <c r="BD44" s="48"/>
      <c r="BE44" s="49"/>
      <c r="BF44" s="48"/>
      <c r="BG44" s="49"/>
      <c r="BH44" s="48"/>
      <c r="BI44" s="49"/>
      <c r="BJ44" s="48"/>
      <c r="BK44" s="49"/>
      <c r="BL44" s="48"/>
    </row>
    <row r="45" spans="1:64" ht="15">
      <c r="A45" s="64" t="s">
        <v>238</v>
      </c>
      <c r="B45" s="64" t="s">
        <v>267</v>
      </c>
      <c r="C45" s="65"/>
      <c r="D45" s="66"/>
      <c r="E45" s="67"/>
      <c r="F45" s="68"/>
      <c r="G45" s="65"/>
      <c r="H45" s="69"/>
      <c r="I45" s="70"/>
      <c r="J45" s="70"/>
      <c r="K45" s="34" t="s">
        <v>65</v>
      </c>
      <c r="L45" s="77">
        <v>135</v>
      </c>
      <c r="M45" s="77"/>
      <c r="N45" s="72"/>
      <c r="O45" s="79" t="s">
        <v>272</v>
      </c>
      <c r="P45" s="81">
        <v>43562.6534375</v>
      </c>
      <c r="Q45" s="79" t="s">
        <v>302</v>
      </c>
      <c r="R45" s="79"/>
      <c r="S45" s="79"/>
      <c r="T45" s="79" t="s">
        <v>336</v>
      </c>
      <c r="U45" s="79"/>
      <c r="V45" s="83" t="s">
        <v>367</v>
      </c>
      <c r="W45" s="81">
        <v>43562.6534375</v>
      </c>
      <c r="X45" s="83" t="s">
        <v>416</v>
      </c>
      <c r="Y45" s="79"/>
      <c r="Z45" s="79"/>
      <c r="AA45" s="85" t="s">
        <v>466</v>
      </c>
      <c r="AB45" s="79"/>
      <c r="AC45" s="79" t="b">
        <v>0</v>
      </c>
      <c r="AD45" s="79">
        <v>0</v>
      </c>
      <c r="AE45" s="85" t="s">
        <v>482</v>
      </c>
      <c r="AF45" s="79" t="b">
        <v>0</v>
      </c>
      <c r="AG45" s="79" t="s">
        <v>492</v>
      </c>
      <c r="AH45" s="79"/>
      <c r="AI45" s="85" t="s">
        <v>482</v>
      </c>
      <c r="AJ45" s="79" t="b">
        <v>0</v>
      </c>
      <c r="AK45" s="79">
        <v>2</v>
      </c>
      <c r="AL45" s="85" t="s">
        <v>464</v>
      </c>
      <c r="AM45" s="79" t="s">
        <v>503</v>
      </c>
      <c r="AN45" s="79" t="b">
        <v>0</v>
      </c>
      <c r="AO45" s="85" t="s">
        <v>464</v>
      </c>
      <c r="AP45" s="79" t="s">
        <v>176</v>
      </c>
      <c r="AQ45" s="79">
        <v>0</v>
      </c>
      <c r="AR45" s="79">
        <v>0</v>
      </c>
      <c r="AS45" s="79"/>
      <c r="AT45" s="79"/>
      <c r="AU45" s="79"/>
      <c r="AV45" s="79"/>
      <c r="AW45" s="79"/>
      <c r="AX45" s="79"/>
      <c r="AY45" s="79"/>
      <c r="AZ45" s="79"/>
      <c r="BA45">
        <v>1</v>
      </c>
      <c r="BB45" s="78" t="str">
        <f>REPLACE(INDEX(GroupVertices[Group],MATCH(Edges24[[#This Row],[Vertex 1]],GroupVertices[Vertex],0)),1,1,"")</f>
        <v>4</v>
      </c>
      <c r="BC45" s="78" t="str">
        <f>REPLACE(INDEX(GroupVertices[Group],MATCH(Edges24[[#This Row],[Vertex 2]],GroupVertices[Vertex],0)),1,1,"")</f>
        <v>5</v>
      </c>
      <c r="BD45" s="48"/>
      <c r="BE45" s="49"/>
      <c r="BF45" s="48"/>
      <c r="BG45" s="49"/>
      <c r="BH45" s="48"/>
      <c r="BI45" s="49"/>
      <c r="BJ45" s="48"/>
      <c r="BK45" s="49"/>
      <c r="BL45" s="48"/>
    </row>
    <row r="46" spans="1:64" ht="15">
      <c r="A46" s="64" t="s">
        <v>239</v>
      </c>
      <c r="B46" s="64" t="s">
        <v>236</v>
      </c>
      <c r="C46" s="65"/>
      <c r="D46" s="66"/>
      <c r="E46" s="67"/>
      <c r="F46" s="68"/>
      <c r="G46" s="65"/>
      <c r="H46" s="69"/>
      <c r="I46" s="70"/>
      <c r="J46" s="70"/>
      <c r="K46" s="34" t="s">
        <v>66</v>
      </c>
      <c r="L46" s="77">
        <v>171</v>
      </c>
      <c r="M46" s="77"/>
      <c r="N46" s="72"/>
      <c r="O46" s="79" t="s">
        <v>272</v>
      </c>
      <c r="P46" s="81">
        <v>43497.937893518516</v>
      </c>
      <c r="Q46" s="79" t="s">
        <v>274</v>
      </c>
      <c r="R46" s="83" t="s">
        <v>307</v>
      </c>
      <c r="S46" s="79" t="s">
        <v>320</v>
      </c>
      <c r="T46" s="79" t="s">
        <v>245</v>
      </c>
      <c r="U46" s="79"/>
      <c r="V46" s="83" t="s">
        <v>368</v>
      </c>
      <c r="W46" s="81">
        <v>43497.937893518516</v>
      </c>
      <c r="X46" s="83" t="s">
        <v>417</v>
      </c>
      <c r="Y46" s="79"/>
      <c r="Z46" s="79"/>
      <c r="AA46" s="85" t="s">
        <v>467</v>
      </c>
      <c r="AB46" s="79"/>
      <c r="AC46" s="79" t="b">
        <v>0</v>
      </c>
      <c r="AD46" s="79">
        <v>0</v>
      </c>
      <c r="AE46" s="85" t="s">
        <v>482</v>
      </c>
      <c r="AF46" s="79" t="b">
        <v>0</v>
      </c>
      <c r="AG46" s="79" t="s">
        <v>492</v>
      </c>
      <c r="AH46" s="79"/>
      <c r="AI46" s="85" t="s">
        <v>482</v>
      </c>
      <c r="AJ46" s="79" t="b">
        <v>0</v>
      </c>
      <c r="AK46" s="79">
        <v>5</v>
      </c>
      <c r="AL46" s="85" t="s">
        <v>426</v>
      </c>
      <c r="AM46" s="79" t="s">
        <v>498</v>
      </c>
      <c r="AN46" s="79" t="b">
        <v>0</v>
      </c>
      <c r="AO46" s="85" t="s">
        <v>426</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5</v>
      </c>
      <c r="BD46" s="48"/>
      <c r="BE46" s="49"/>
      <c r="BF46" s="48"/>
      <c r="BG46" s="49"/>
      <c r="BH46" s="48"/>
      <c r="BI46" s="49"/>
      <c r="BJ46" s="48"/>
      <c r="BK46" s="49"/>
      <c r="BL46" s="48"/>
    </row>
    <row r="47" spans="1:64" ht="15">
      <c r="A47" s="64" t="s">
        <v>240</v>
      </c>
      <c r="B47" s="64" t="s">
        <v>239</v>
      </c>
      <c r="C47" s="65"/>
      <c r="D47" s="66"/>
      <c r="E47" s="67"/>
      <c r="F47" s="68"/>
      <c r="G47" s="65"/>
      <c r="H47" s="69"/>
      <c r="I47" s="70"/>
      <c r="J47" s="70"/>
      <c r="K47" s="34" t="s">
        <v>65</v>
      </c>
      <c r="L47" s="77">
        <v>192</v>
      </c>
      <c r="M47" s="77"/>
      <c r="N47" s="72"/>
      <c r="O47" s="79" t="s">
        <v>272</v>
      </c>
      <c r="P47" s="81">
        <v>43573.4294212963</v>
      </c>
      <c r="Q47" s="79" t="s">
        <v>303</v>
      </c>
      <c r="R47" s="79"/>
      <c r="S47" s="79"/>
      <c r="T47" s="79" t="s">
        <v>337</v>
      </c>
      <c r="U47" s="79"/>
      <c r="V47" s="83" t="s">
        <v>369</v>
      </c>
      <c r="W47" s="81">
        <v>43573.4294212963</v>
      </c>
      <c r="X47" s="83" t="s">
        <v>418</v>
      </c>
      <c r="Y47" s="79"/>
      <c r="Z47" s="79"/>
      <c r="AA47" s="85" t="s">
        <v>468</v>
      </c>
      <c r="AB47" s="79"/>
      <c r="AC47" s="79" t="b">
        <v>0</v>
      </c>
      <c r="AD47" s="79">
        <v>0</v>
      </c>
      <c r="AE47" s="85" t="s">
        <v>482</v>
      </c>
      <c r="AF47" s="79" t="b">
        <v>1</v>
      </c>
      <c r="AG47" s="79" t="s">
        <v>492</v>
      </c>
      <c r="AH47" s="79"/>
      <c r="AI47" s="85" t="s">
        <v>496</v>
      </c>
      <c r="AJ47" s="79" t="b">
        <v>0</v>
      </c>
      <c r="AK47" s="79">
        <v>3</v>
      </c>
      <c r="AL47" s="85" t="s">
        <v>471</v>
      </c>
      <c r="AM47" s="79" t="s">
        <v>501</v>
      </c>
      <c r="AN47" s="79" t="b">
        <v>0</v>
      </c>
      <c r="AO47" s="85" t="s">
        <v>471</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1</v>
      </c>
      <c r="BE47" s="49">
        <v>5.2631578947368425</v>
      </c>
      <c r="BF47" s="48">
        <v>0</v>
      </c>
      <c r="BG47" s="49">
        <v>0</v>
      </c>
      <c r="BH47" s="48">
        <v>0</v>
      </c>
      <c r="BI47" s="49">
        <v>0</v>
      </c>
      <c r="BJ47" s="48">
        <v>18</v>
      </c>
      <c r="BK47" s="49">
        <v>94.73684210526316</v>
      </c>
      <c r="BL47" s="48">
        <v>19</v>
      </c>
    </row>
    <row r="48" spans="1:64" ht="15">
      <c r="A48" s="64" t="s">
        <v>241</v>
      </c>
      <c r="B48" s="64" t="s">
        <v>239</v>
      </c>
      <c r="C48" s="65"/>
      <c r="D48" s="66"/>
      <c r="E48" s="67"/>
      <c r="F48" s="68"/>
      <c r="G48" s="65"/>
      <c r="H48" s="69"/>
      <c r="I48" s="70"/>
      <c r="J48" s="70"/>
      <c r="K48" s="34" t="s">
        <v>65</v>
      </c>
      <c r="L48" s="77">
        <v>193</v>
      </c>
      <c r="M48" s="77"/>
      <c r="N48" s="72"/>
      <c r="O48" s="79" t="s">
        <v>272</v>
      </c>
      <c r="P48" s="81">
        <v>43573.43099537037</v>
      </c>
      <c r="Q48" s="79" t="s">
        <v>304</v>
      </c>
      <c r="R48" s="83" t="s">
        <v>318</v>
      </c>
      <c r="S48" s="79" t="s">
        <v>321</v>
      </c>
      <c r="T48" s="79" t="s">
        <v>338</v>
      </c>
      <c r="U48" s="79"/>
      <c r="V48" s="83" t="s">
        <v>370</v>
      </c>
      <c r="W48" s="81">
        <v>43573.43099537037</v>
      </c>
      <c r="X48" s="83" t="s">
        <v>419</v>
      </c>
      <c r="Y48" s="79"/>
      <c r="Z48" s="79"/>
      <c r="AA48" s="85" t="s">
        <v>469</v>
      </c>
      <c r="AB48" s="79"/>
      <c r="AC48" s="79" t="b">
        <v>0</v>
      </c>
      <c r="AD48" s="79">
        <v>0</v>
      </c>
      <c r="AE48" s="85" t="s">
        <v>482</v>
      </c>
      <c r="AF48" s="79" t="b">
        <v>1</v>
      </c>
      <c r="AG48" s="79" t="s">
        <v>492</v>
      </c>
      <c r="AH48" s="79"/>
      <c r="AI48" s="85" t="s">
        <v>496</v>
      </c>
      <c r="AJ48" s="79" t="b">
        <v>0</v>
      </c>
      <c r="AK48" s="79">
        <v>0</v>
      </c>
      <c r="AL48" s="85" t="s">
        <v>482</v>
      </c>
      <c r="AM48" s="79" t="s">
        <v>504</v>
      </c>
      <c r="AN48" s="79" t="b">
        <v>1</v>
      </c>
      <c r="AO48" s="85" t="s">
        <v>469</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1</v>
      </c>
      <c r="BE48" s="49">
        <v>6.25</v>
      </c>
      <c r="BF48" s="48">
        <v>0</v>
      </c>
      <c r="BG48" s="49">
        <v>0</v>
      </c>
      <c r="BH48" s="48">
        <v>0</v>
      </c>
      <c r="BI48" s="49">
        <v>0</v>
      </c>
      <c r="BJ48" s="48">
        <v>15</v>
      </c>
      <c r="BK48" s="49">
        <v>93.75</v>
      </c>
      <c r="BL48" s="48">
        <v>16</v>
      </c>
    </row>
    <row r="49" spans="1:64" ht="15">
      <c r="A49" s="64" t="s">
        <v>242</v>
      </c>
      <c r="B49" s="64" t="s">
        <v>239</v>
      </c>
      <c r="C49" s="65"/>
      <c r="D49" s="66"/>
      <c r="E49" s="67"/>
      <c r="F49" s="68"/>
      <c r="G49" s="65"/>
      <c r="H49" s="69"/>
      <c r="I49" s="70"/>
      <c r="J49" s="70"/>
      <c r="K49" s="34" t="s">
        <v>65</v>
      </c>
      <c r="L49" s="77">
        <v>194</v>
      </c>
      <c r="M49" s="77"/>
      <c r="N49" s="72"/>
      <c r="O49" s="79" t="s">
        <v>272</v>
      </c>
      <c r="P49" s="81">
        <v>43573.44579861111</v>
      </c>
      <c r="Q49" s="79" t="s">
        <v>303</v>
      </c>
      <c r="R49" s="79"/>
      <c r="S49" s="79"/>
      <c r="T49" s="79" t="s">
        <v>337</v>
      </c>
      <c r="U49" s="79"/>
      <c r="V49" s="83" t="s">
        <v>371</v>
      </c>
      <c r="W49" s="81">
        <v>43573.44579861111</v>
      </c>
      <c r="X49" s="83" t="s">
        <v>420</v>
      </c>
      <c r="Y49" s="79"/>
      <c r="Z49" s="79"/>
      <c r="AA49" s="85" t="s">
        <v>470</v>
      </c>
      <c r="AB49" s="79"/>
      <c r="AC49" s="79" t="b">
        <v>0</v>
      </c>
      <c r="AD49" s="79">
        <v>0</v>
      </c>
      <c r="AE49" s="85" t="s">
        <v>482</v>
      </c>
      <c r="AF49" s="79" t="b">
        <v>1</v>
      </c>
      <c r="AG49" s="79" t="s">
        <v>492</v>
      </c>
      <c r="AH49" s="79"/>
      <c r="AI49" s="85" t="s">
        <v>496</v>
      </c>
      <c r="AJ49" s="79" t="b">
        <v>0</v>
      </c>
      <c r="AK49" s="79">
        <v>3</v>
      </c>
      <c r="AL49" s="85" t="s">
        <v>471</v>
      </c>
      <c r="AM49" s="79" t="s">
        <v>498</v>
      </c>
      <c r="AN49" s="79" t="b">
        <v>0</v>
      </c>
      <c r="AO49" s="85" t="s">
        <v>471</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1</v>
      </c>
      <c r="BE49" s="49">
        <v>5.2631578947368425</v>
      </c>
      <c r="BF49" s="48">
        <v>0</v>
      </c>
      <c r="BG49" s="49">
        <v>0</v>
      </c>
      <c r="BH49" s="48">
        <v>0</v>
      </c>
      <c r="BI49" s="49">
        <v>0</v>
      </c>
      <c r="BJ49" s="48">
        <v>18</v>
      </c>
      <c r="BK49" s="49">
        <v>94.73684210526316</v>
      </c>
      <c r="BL49" s="48">
        <v>19</v>
      </c>
    </row>
    <row r="50" spans="1:64" ht="15">
      <c r="A50" s="64" t="s">
        <v>239</v>
      </c>
      <c r="B50" s="64" t="s">
        <v>239</v>
      </c>
      <c r="C50" s="65"/>
      <c r="D50" s="66"/>
      <c r="E50" s="67"/>
      <c r="F50" s="68"/>
      <c r="G50" s="65"/>
      <c r="H50" s="69"/>
      <c r="I50" s="70"/>
      <c r="J50" s="70"/>
      <c r="K50" s="34" t="s">
        <v>65</v>
      </c>
      <c r="L50" s="77">
        <v>195</v>
      </c>
      <c r="M50" s="77"/>
      <c r="N50" s="72"/>
      <c r="O50" s="79" t="s">
        <v>176</v>
      </c>
      <c r="P50" s="81">
        <v>43573.416875</v>
      </c>
      <c r="Q50" s="79" t="s">
        <v>305</v>
      </c>
      <c r="R50" s="83" t="s">
        <v>319</v>
      </c>
      <c r="S50" s="79" t="s">
        <v>321</v>
      </c>
      <c r="T50" s="79" t="s">
        <v>337</v>
      </c>
      <c r="U50" s="79"/>
      <c r="V50" s="83" t="s">
        <v>368</v>
      </c>
      <c r="W50" s="81">
        <v>43573.416875</v>
      </c>
      <c r="X50" s="83" t="s">
        <v>421</v>
      </c>
      <c r="Y50" s="79"/>
      <c r="Z50" s="79"/>
      <c r="AA50" s="85" t="s">
        <v>471</v>
      </c>
      <c r="AB50" s="79"/>
      <c r="AC50" s="79" t="b">
        <v>0</v>
      </c>
      <c r="AD50" s="79">
        <v>0</v>
      </c>
      <c r="AE50" s="85" t="s">
        <v>482</v>
      </c>
      <c r="AF50" s="79" t="b">
        <v>1</v>
      </c>
      <c r="AG50" s="79" t="s">
        <v>492</v>
      </c>
      <c r="AH50" s="79"/>
      <c r="AI50" s="85" t="s">
        <v>496</v>
      </c>
      <c r="AJ50" s="79" t="b">
        <v>0</v>
      </c>
      <c r="AK50" s="79">
        <v>0</v>
      </c>
      <c r="AL50" s="85" t="s">
        <v>482</v>
      </c>
      <c r="AM50" s="79" t="s">
        <v>497</v>
      </c>
      <c r="AN50" s="79" t="b">
        <v>1</v>
      </c>
      <c r="AO50" s="85" t="s">
        <v>471</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1</v>
      </c>
      <c r="BE50" s="49">
        <v>6.25</v>
      </c>
      <c r="BF50" s="48">
        <v>0</v>
      </c>
      <c r="BG50" s="49">
        <v>0</v>
      </c>
      <c r="BH50" s="48">
        <v>0</v>
      </c>
      <c r="BI50" s="49">
        <v>0</v>
      </c>
      <c r="BJ50" s="48">
        <v>15</v>
      </c>
      <c r="BK50" s="49">
        <v>93.75</v>
      </c>
      <c r="BL50" s="48">
        <v>16</v>
      </c>
    </row>
    <row r="51" spans="1:64" ht="15">
      <c r="A51" s="64" t="s">
        <v>243</v>
      </c>
      <c r="B51" s="64" t="s">
        <v>239</v>
      </c>
      <c r="C51" s="65"/>
      <c r="D51" s="66"/>
      <c r="E51" s="67"/>
      <c r="F51" s="68"/>
      <c r="G51" s="65"/>
      <c r="H51" s="69"/>
      <c r="I51" s="70"/>
      <c r="J51" s="70"/>
      <c r="K51" s="34" t="s">
        <v>65</v>
      </c>
      <c r="L51" s="77">
        <v>196</v>
      </c>
      <c r="M51" s="77"/>
      <c r="N51" s="72"/>
      <c r="O51" s="79" t="s">
        <v>272</v>
      </c>
      <c r="P51" s="81">
        <v>43573.452569444446</v>
      </c>
      <c r="Q51" s="79" t="s">
        <v>303</v>
      </c>
      <c r="R51" s="79"/>
      <c r="S51" s="79"/>
      <c r="T51" s="79" t="s">
        <v>337</v>
      </c>
      <c r="U51" s="79"/>
      <c r="V51" s="83" t="s">
        <v>372</v>
      </c>
      <c r="W51" s="81">
        <v>43573.452569444446</v>
      </c>
      <c r="X51" s="83" t="s">
        <v>422</v>
      </c>
      <c r="Y51" s="79"/>
      <c r="Z51" s="79"/>
      <c r="AA51" s="85" t="s">
        <v>472</v>
      </c>
      <c r="AB51" s="79"/>
      <c r="AC51" s="79" t="b">
        <v>0</v>
      </c>
      <c r="AD51" s="79">
        <v>0</v>
      </c>
      <c r="AE51" s="85" t="s">
        <v>482</v>
      </c>
      <c r="AF51" s="79" t="b">
        <v>1</v>
      </c>
      <c r="AG51" s="79" t="s">
        <v>492</v>
      </c>
      <c r="AH51" s="79"/>
      <c r="AI51" s="85" t="s">
        <v>496</v>
      </c>
      <c r="AJ51" s="79" t="b">
        <v>0</v>
      </c>
      <c r="AK51" s="79">
        <v>3</v>
      </c>
      <c r="AL51" s="85" t="s">
        <v>471</v>
      </c>
      <c r="AM51" s="79" t="s">
        <v>505</v>
      </c>
      <c r="AN51" s="79" t="b">
        <v>0</v>
      </c>
      <c r="AO51" s="85" t="s">
        <v>471</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v>1</v>
      </c>
      <c r="BE51" s="49">
        <v>5.2631578947368425</v>
      </c>
      <c r="BF51" s="48">
        <v>0</v>
      </c>
      <c r="BG51" s="49">
        <v>0</v>
      </c>
      <c r="BH51" s="48">
        <v>0</v>
      </c>
      <c r="BI51" s="49">
        <v>0</v>
      </c>
      <c r="BJ51" s="48">
        <v>18</v>
      </c>
      <c r="BK51" s="49">
        <v>94.73684210526316</v>
      </c>
      <c r="BL51" s="48">
        <v>19</v>
      </c>
    </row>
    <row r="52" spans="1:64" ht="15">
      <c r="A52" s="64" t="s">
        <v>244</v>
      </c>
      <c r="B52" s="64" t="s">
        <v>269</v>
      </c>
      <c r="C52" s="65"/>
      <c r="D52" s="66"/>
      <c r="E52" s="67"/>
      <c r="F52" s="68"/>
      <c r="G52" s="65"/>
      <c r="H52" s="69"/>
      <c r="I52" s="70"/>
      <c r="J52" s="70"/>
      <c r="K52" s="34" t="s">
        <v>65</v>
      </c>
      <c r="L52" s="77">
        <v>197</v>
      </c>
      <c r="M52" s="77"/>
      <c r="N52" s="72"/>
      <c r="O52" s="79" t="s">
        <v>272</v>
      </c>
      <c r="P52" s="81">
        <v>43573.693506944444</v>
      </c>
      <c r="Q52" s="79" t="s">
        <v>306</v>
      </c>
      <c r="R52" s="79"/>
      <c r="S52" s="79"/>
      <c r="T52" s="79" t="s">
        <v>237</v>
      </c>
      <c r="U52" s="79"/>
      <c r="V52" s="83" t="s">
        <v>373</v>
      </c>
      <c r="W52" s="81">
        <v>43573.693506944444</v>
      </c>
      <c r="X52" s="83" t="s">
        <v>423</v>
      </c>
      <c r="Y52" s="79"/>
      <c r="Z52" s="79"/>
      <c r="AA52" s="85" t="s">
        <v>473</v>
      </c>
      <c r="AB52" s="85" t="s">
        <v>481</v>
      </c>
      <c r="AC52" s="79" t="b">
        <v>0</v>
      </c>
      <c r="AD52" s="79">
        <v>0</v>
      </c>
      <c r="AE52" s="85" t="s">
        <v>491</v>
      </c>
      <c r="AF52" s="79" t="b">
        <v>0</v>
      </c>
      <c r="AG52" s="79" t="s">
        <v>492</v>
      </c>
      <c r="AH52" s="79"/>
      <c r="AI52" s="85" t="s">
        <v>482</v>
      </c>
      <c r="AJ52" s="79" t="b">
        <v>0</v>
      </c>
      <c r="AK52" s="79">
        <v>0</v>
      </c>
      <c r="AL52" s="85" t="s">
        <v>482</v>
      </c>
      <c r="AM52" s="79" t="s">
        <v>497</v>
      </c>
      <c r="AN52" s="79" t="b">
        <v>0</v>
      </c>
      <c r="AO52" s="85" t="s">
        <v>481</v>
      </c>
      <c r="AP52" s="79" t="s">
        <v>176</v>
      </c>
      <c r="AQ52" s="79">
        <v>0</v>
      </c>
      <c r="AR52" s="79">
        <v>0</v>
      </c>
      <c r="AS52" s="79"/>
      <c r="AT52" s="79"/>
      <c r="AU52" s="79"/>
      <c r="AV52" s="79"/>
      <c r="AW52" s="79"/>
      <c r="AX52" s="79"/>
      <c r="AY52" s="79"/>
      <c r="AZ52" s="79"/>
      <c r="BA52">
        <v>1</v>
      </c>
      <c r="BB52" s="78" t="str">
        <f>REPLACE(INDEX(GroupVertices[Group],MATCH(Edges24[[#This Row],[Vertex 1]],GroupVertices[Vertex],0)),1,1,"")</f>
        <v>6</v>
      </c>
      <c r="BC52" s="78" t="str">
        <f>REPLACE(INDEX(GroupVertices[Group],MATCH(Edges24[[#This Row],[Vertex 2]],GroupVertices[Vertex],0)),1,1,"")</f>
        <v>6</v>
      </c>
      <c r="BD52" s="48"/>
      <c r="BE52" s="49"/>
      <c r="BF52" s="48"/>
      <c r="BG52" s="49"/>
      <c r="BH52" s="48"/>
      <c r="BI52" s="49"/>
      <c r="BJ52" s="48"/>
      <c r="BK52" s="49"/>
      <c r="BL52" s="48"/>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hyperlinks>
    <hyperlink ref="R3" r:id="rId1" display="https://nodexlgraphgallery.org/Pages/Graph.aspx?graphID=183251"/>
    <hyperlink ref="R4" r:id="rId2" display="https://nodexlgraphgallery.org/Pages/Graph.aspx?graphID=183251"/>
    <hyperlink ref="R5" r:id="rId3" display="https://nodexlgraphgallery.org/Pages/Graph.aspx?graphID=183251"/>
    <hyperlink ref="R6" r:id="rId4" display="https://nodexlgraphgallery.org/Pages/Graph.aspx?graphID=185032"/>
    <hyperlink ref="R7" r:id="rId5" display="https://nodexlgraphgallery.org/Pages/Graph.aspx?graphID=183251"/>
    <hyperlink ref="R8" r:id="rId6" display="https://nodexlgraphgallery.org/Pages/Graph.aspx?graphID=186907"/>
    <hyperlink ref="R9" r:id="rId7" display="https://nodexlgraphgallery.org/Pages/Graph.aspx?graphID=186907"/>
    <hyperlink ref="R10" r:id="rId8" display="https://twitter.com/i/web/status/1095790380208005121"/>
    <hyperlink ref="R11" r:id="rId9" display="https://nodexlgraphgallery.org/Pages/Graph.aspx?graphID=186908"/>
    <hyperlink ref="R16" r:id="rId10" display="https://twitter.com/i/web/status/1108303434732703744"/>
    <hyperlink ref="R17" r:id="rId11" display="https://twitter.com/LTHEchat/status/1095777630471757824"/>
    <hyperlink ref="R19" r:id="rId12" display="https://twitter.com/drreznicek/status/1108703378639650816"/>
    <hyperlink ref="R20" r:id="rId13" display="https://twitter.com/drreznicek/status/1108703378639650816"/>
    <hyperlink ref="R22" r:id="rId14" display="https://twitter.com/drreznicek/status/1108703378639650816"/>
    <hyperlink ref="R30" r:id="rId15" display="https://twitter.com/i/web/status/1091129454980710400"/>
    <hyperlink ref="R31" r:id="rId16" display="https://twitter.com/aiaddysonzhang/status/1097482543874551808"/>
    <hyperlink ref="R32" r:id="rId17" display="https://nodexlgraphgallery.org/Pages/Graph.aspx?graphID=185032"/>
    <hyperlink ref="R33" r:id="rId18" display="https://nodexlgraphgallery.org/Pages/Graph.aspx?graphID=185032"/>
    <hyperlink ref="R34" r:id="rId19" display="https://nodexlgraphgallery.org/Pages/Graph.aspx?graphID=186908"/>
    <hyperlink ref="R35" r:id="rId20" display="https://nodexlgraphgallery.org/Pages/Graph.aspx?graphID=186907"/>
    <hyperlink ref="R36" r:id="rId21" display="https://nodexlgraphgallery.org/Pages/Graph.aspx?graphID=186907"/>
    <hyperlink ref="R37" r:id="rId22" display="https://nodexlgraphgallery.org/Pages/Graph.aspx?graphID=186908"/>
    <hyperlink ref="R38" r:id="rId23" display="https://nodexlgraphgallery.org/Pages/Graph.aspx?graphID=186908"/>
    <hyperlink ref="R39" r:id="rId24" display="https://twitter.com/suebecks/status/1107269224379105281"/>
    <hyperlink ref="R46" r:id="rId25" display="https://nodexlgraphgallery.org/Pages/Graph.aspx?graphID=183251"/>
    <hyperlink ref="R48" r:id="rId26" display="https://twitter.com/i/web/status/1118821632586526720"/>
    <hyperlink ref="R50" r:id="rId27" display="https://twitter.com/i/web/status/1118816513597767680"/>
    <hyperlink ref="U12" r:id="rId28" display="https://pbs.twimg.com/media/D13MxOvW0AUyaZl.jpg"/>
    <hyperlink ref="U25" r:id="rId29" display="https://pbs.twimg.com/media/Dzx6vinW0AAFhhr.jpg"/>
    <hyperlink ref="U28" r:id="rId30" display="https://pbs.twimg.com/media/D3ObzO4WsAA0yOM.jpg"/>
    <hyperlink ref="V3" r:id="rId31" display="http://pbs.twimg.com/profile_images/1028300264846098432/M51rTf8m_normal.jpg"/>
    <hyperlink ref="V4" r:id="rId32" display="http://pbs.twimg.com/profile_images/1850681547/course_wordle_normal.PNG"/>
    <hyperlink ref="V5" r:id="rId33" display="http://pbs.twimg.com/profile_images/849132774661308416/pa2Uplq1_normal.jpg"/>
    <hyperlink ref="V6" r:id="rId34" display="http://pbs.twimg.com/profile_images/943596894831255552/cMOzkc5i_normal.jpg"/>
    <hyperlink ref="V7" r:id="rId35" display="http://pbs.twimg.com/profile_images/1036847807322185728/iOgzhLd9_normal.jpg"/>
    <hyperlink ref="V8" r:id="rId36" display="http://pbs.twimg.com/profile_images/849133030237061120/6hUrNP0a_normal.jpg"/>
    <hyperlink ref="V9" r:id="rId37" display="http://pbs.twimg.com/profile_images/851863204951142400/QI35SGUJ_normal.jpg"/>
    <hyperlink ref="V10" r:id="rId38" display="http://pbs.twimg.com/profile_images/1047122314276614144/XdsZ7BKr_normal.jpg"/>
    <hyperlink ref="V11" r:id="rId39" display="http://pbs.twimg.com/profile_images/444719379/SolsticeLogo_normal.jpg"/>
    <hyperlink ref="V12" r:id="rId40" display="https://pbs.twimg.com/media/D13MxOvW0AUyaZl.jpg"/>
    <hyperlink ref="V13" r:id="rId41" display="http://pbs.twimg.com/profile_images/1114516058977853440/WchNc7yZ_normal.png"/>
    <hyperlink ref="V14" r:id="rId42" display="http://pbs.twimg.com/profile_images/1030732811525922816/OSl9xEhH_normal.jpg"/>
    <hyperlink ref="V15" r:id="rId43" display="http://pbs.twimg.com/profile_images/793472605516881921/5hAJ9_Up_normal.jpg"/>
    <hyperlink ref="V16" r:id="rId44" display="http://pbs.twimg.com/profile_images/848489599542362112/h7lhcTCy_normal.jpg"/>
    <hyperlink ref="V17" r:id="rId45" display="http://pbs.twimg.com/profile_images/915596670959783936/8Hysdkh__normal.jpg"/>
    <hyperlink ref="V18" r:id="rId46" display="http://pbs.twimg.com/profile_images/607122981320572928/dVXhLEtC_normal.jpg"/>
    <hyperlink ref="V19" r:id="rId47" display="http://pbs.twimg.com/profile_images/1118807761180033024/D4GyUIba_normal.png"/>
    <hyperlink ref="V20" r:id="rId48" display="http://pbs.twimg.com/profile_images/742613993525776384/iQ6sOplh_normal.jpg"/>
    <hyperlink ref="V21" r:id="rId49" display="http://pbs.twimg.com/profile_images/987430781655109632/8RyhQqng_normal.jpg"/>
    <hyperlink ref="V22" r:id="rId50" display="http://pbs.twimg.com/profile_images/987430781655109632/8RyhQqng_normal.jpg"/>
    <hyperlink ref="V23" r:id="rId51" display="http://pbs.twimg.com/profile_images/1103357355784318976/hBegLP4W_normal.png"/>
    <hyperlink ref="V24" r:id="rId52" display="http://pbs.twimg.com/profile_images/754956635450200064/iN-luRsi_normal.jpg"/>
    <hyperlink ref="V25" r:id="rId53" display="https://pbs.twimg.com/media/Dzx6vinW0AAFhhr.jpg"/>
    <hyperlink ref="V26" r:id="rId54" display="http://pbs.twimg.com/profile_images/378800000053679902/d95b82c56b64d2ec493fe9be630663fb_normal.jpeg"/>
    <hyperlink ref="V27" r:id="rId55" display="http://pbs.twimg.com/profile_images/754956635450200064/iN-luRsi_normal.jpg"/>
    <hyperlink ref="V28" r:id="rId56" display="https://pbs.twimg.com/media/D3ObzO4WsAA0yOM.jpg"/>
    <hyperlink ref="V29" r:id="rId57" display="http://pbs.twimg.com/profile_images/1097637144808415232/_XAhGP8t_normal.jpg"/>
    <hyperlink ref="V30" r:id="rId58" display="http://pbs.twimg.com/profile_images/878517414471897088/4UzVqIN1_normal.jpg"/>
    <hyperlink ref="V31" r:id="rId59" display="http://pbs.twimg.com/profile_images/878517414471897088/4UzVqIN1_normal.jpg"/>
    <hyperlink ref="V32" r:id="rId60" display="http://pbs.twimg.com/profile_images/1047122314276614144/XdsZ7BKr_normal.jpg"/>
    <hyperlink ref="V33" r:id="rId61" display="http://pbs.twimg.com/profile_images/707234049144840195/oOSySzdy_normal.jpg"/>
    <hyperlink ref="V34" r:id="rId62" display="http://pbs.twimg.com/profile_images/707234049144840195/oOSySzdy_normal.jpg"/>
    <hyperlink ref="V35" r:id="rId63" display="http://pbs.twimg.com/profile_images/1047122314276614144/XdsZ7BKr_normal.jpg"/>
    <hyperlink ref="V36" r:id="rId64" display="http://pbs.twimg.com/profile_images/707234049144840195/oOSySzdy_normal.jpg"/>
    <hyperlink ref="V37" r:id="rId65" display="http://pbs.twimg.com/profile_images/1112439249557704709/KmlJJhzU_normal.png"/>
    <hyperlink ref="V38" r:id="rId66" display="http://pbs.twimg.com/profile_images/707234049144840195/oOSySzdy_normal.jpg"/>
    <hyperlink ref="V39" r:id="rId67" display="http://pbs.twimg.com/profile_images/915596670959783936/8Hysdkh__normal.jpg"/>
    <hyperlink ref="V40" r:id="rId68" display="http://pbs.twimg.com/profile_images/754956635450200064/iN-luRsi_normal.jpg"/>
    <hyperlink ref="V41" r:id="rId69" display="http://pbs.twimg.com/profile_images/707234049144840195/oOSySzdy_normal.jpg"/>
    <hyperlink ref="V42" r:id="rId70" display="http://pbs.twimg.com/profile_images/1106198763473944577/9-Ws7_kE_normal.png"/>
    <hyperlink ref="V43" r:id="rId71" display="http://pbs.twimg.com/profile_images/878517414471897088/4UzVqIN1_normal.jpg"/>
    <hyperlink ref="V44" r:id="rId72" display="http://pbs.twimg.com/profile_images/707234049144840195/oOSySzdy_normal.jpg"/>
    <hyperlink ref="V45" r:id="rId73" display="http://pbs.twimg.com/profile_images/1106198763473944577/9-Ws7_kE_normal.png"/>
    <hyperlink ref="V46" r:id="rId74" display="http://pbs.twimg.com/profile_images/753894560108011520/7h68mawt_normal.jpg"/>
    <hyperlink ref="V47" r:id="rId75" display="http://pbs.twimg.com/profile_images/439001186385944576/mrtJJX5d_normal.png"/>
    <hyperlink ref="V48" r:id="rId76" display="http://pbs.twimg.com/profile_images/776813473657450497/7KHzfkD-_normal.jpg"/>
    <hyperlink ref="V49" r:id="rId77" display="http://pbs.twimg.com/profile_images/427166208928907264/oan4qVOF_normal.jpeg"/>
    <hyperlink ref="V50" r:id="rId78" display="http://pbs.twimg.com/profile_images/753894560108011520/7h68mawt_normal.jpg"/>
    <hyperlink ref="V51" r:id="rId79" display="http://pbs.twimg.com/profile_images/811626867803455488/HfJAYECJ_normal.jpg"/>
    <hyperlink ref="V52" r:id="rId80" display="http://pbs.twimg.com/profile_images/1110499285018251264/APvH2Fj6_normal.png"/>
    <hyperlink ref="X3" r:id="rId81" display="https://twitter.com/#!/futurefocusedg1/status/1091448145958064128"/>
    <hyperlink ref="X4" r:id="rId82" display="https://twitter.com/#!/uoncomputing/status/1091449729102286855"/>
    <hyperlink ref="X5" r:id="rId83" display="https://twitter.com/#!/nodexl/status/1089150697814126593"/>
    <hyperlink ref="X6" r:id="rId84" display="https://twitter.com/#!/marc_smith/status/1091705373390561280"/>
    <hyperlink ref="X7" r:id="rId85" display="https://twitter.com/#!/khattiy74899201/status/1095858414863839232"/>
    <hyperlink ref="X8" r:id="rId86" display="https://twitter.com/#!/smr_foundation/status/1096765521096110081"/>
    <hyperlink ref="X9" r:id="rId87" display="https://twitter.com/#!/scalarhumanity/status/1096765912907161600"/>
    <hyperlink ref="X10" r:id="rId88" display="https://twitter.com/#!/nomadwarmachine/status/1095790380208005121"/>
    <hyperlink ref="X11" r:id="rId89" display="https://twitter.com/#!/solsticecetl/status/1096866380828295168"/>
    <hyperlink ref="X12" r:id="rId90" display="https://twitter.com/#!/suebecks/status/1107269224379105281"/>
    <hyperlink ref="X13" r:id="rId91" display="https://twitter.com/#!/debbieholley1/status/1107270523862552576"/>
    <hyperlink ref="X14" r:id="rId92" display="https://twitter.com/#!/lindakkaye/status/1107529289329766400"/>
    <hyperlink ref="X15" r:id="rId93" display="https://twitter.com/#!/shu_acdev/status/1107667166030192641"/>
    <hyperlink ref="X16" r:id="rId94" display="https://twitter.com/#!/scotthibberson/status/1108303434732703744"/>
    <hyperlink ref="X17" r:id="rId95" display="https://twitter.com/#!/kiusum/status/1095778596227035138"/>
    <hyperlink ref="X18" r:id="rId96" display="https://twitter.com/#!/jennylewinjones/status/1108459356964691968"/>
    <hyperlink ref="X19" r:id="rId97" display="https://twitter.com/#!/annehole/status/1109200824230658050"/>
    <hyperlink ref="X20" r:id="rId98" display="https://twitter.com/#!/acastrillejo/status/1109507687014977542"/>
    <hyperlink ref="X21" r:id="rId99" display="https://twitter.com/#!/baaanedict/status/1091398051141509120"/>
    <hyperlink ref="X22" r:id="rId100" display="https://twitter.com/#!/baaanedict/status/1109737596928905216"/>
    <hyperlink ref="X23" r:id="rId101" display="https://twitter.com/#!/belld17/status/1110463357012926464"/>
    <hyperlink ref="X24" r:id="rId102" display="https://twitter.com/#!/warwicklanguage/status/1097885164091441153"/>
    <hyperlink ref="X25" r:id="rId103" display="https://twitter.com/#!/warwicklanguage/status/1097887609051889664"/>
    <hyperlink ref="X26" r:id="rId104" display="https://twitter.com/#!/s_j_lancaster/status/1110108852735918082"/>
    <hyperlink ref="X27" r:id="rId105" display="https://twitter.com/#!/warwicklanguage/status/1110116444946214912"/>
    <hyperlink ref="X28" r:id="rId106" display="https://twitter.com/#!/warwicklanguage/status/1113404846563123200"/>
    <hyperlink ref="X29" r:id="rId107" display="https://twitter.com/#!/aiaddysonzhang/status/1097514308911607808"/>
    <hyperlink ref="X30" r:id="rId108" display="https://twitter.com/#!/sfaulknerpando/status/1091129454980710400"/>
    <hyperlink ref="X31" r:id="rId109" display="https://twitter.com/#!/sfaulknerpando/status/1097504112839659521"/>
    <hyperlink ref="X32" r:id="rId110" display="https://twitter.com/#!/nomadwarmachine/status/1091706174720876544"/>
    <hyperlink ref="X33" r:id="rId111" display="https://twitter.com/#!/scottturneruon/status/1091724018745556992"/>
    <hyperlink ref="X34" r:id="rId112" display="https://twitter.com/#!/scottturneruon/status/1096795473522974720"/>
    <hyperlink ref="X35" r:id="rId113" display="https://twitter.com/#!/nomadwarmachine/status/1096771729979072512"/>
    <hyperlink ref="X36" r:id="rId114" display="https://twitter.com/#!/scottturneruon/status/1096795555131518977"/>
    <hyperlink ref="X37" r:id="rId115" display="https://twitter.com/#!/socmedhe/status/1096864259152187393"/>
    <hyperlink ref="X38" r:id="rId116" display="https://twitter.com/#!/scottturneruon/status/1100821799099617282"/>
    <hyperlink ref="X39" r:id="rId117" display="https://twitter.com/#!/kiusum/status/1108412635337261058"/>
    <hyperlink ref="X40" r:id="rId118" display="https://twitter.com/#!/warwicklanguage/status/1109176170845822977"/>
    <hyperlink ref="X41" r:id="rId119" display="https://twitter.com/#!/scottturneruon/status/1107306894446813184"/>
    <hyperlink ref="X42" r:id="rId120" display="https://twitter.com/#!/tutormentorteam/status/1107276202946019328"/>
    <hyperlink ref="X43" r:id="rId121" display="https://twitter.com/#!/sfaulknerpando/status/1114903966456926208"/>
    <hyperlink ref="X44" r:id="rId122" display="https://twitter.com/#!/scottturneruon/status/1114913811897647104"/>
    <hyperlink ref="X45" r:id="rId123" display="https://twitter.com/#!/tutormentorteam/status/1114915975009308674"/>
    <hyperlink ref="X46" r:id="rId124" display="https://twitter.com/#!/leefallin/status/1091463846659796992"/>
    <hyperlink ref="X47" r:id="rId125" display="https://twitter.com/#!/a_l_t/status/1118821059879370752"/>
    <hyperlink ref="X48" r:id="rId126" display="https://twitter.com/#!/getsetlearning/status/1118821632586526720"/>
    <hyperlink ref="X49" r:id="rId127" display="https://twitter.com/#!/gemt/status/1118826998611283968"/>
    <hyperlink ref="X50" r:id="rId128" display="https://twitter.com/#!/leefallin/status/1118816513597767680"/>
    <hyperlink ref="X51" r:id="rId129" display="https://twitter.com/#!/edubot_he/status/1118829448483229696"/>
    <hyperlink ref="X52" r:id="rId130" display="https://twitter.com/#!/pgogy/status/1118916764086231041"/>
    <hyperlink ref="AZ5" r:id="rId131" display="https://api.twitter.com/1.1/geo/id/a409256339a7c6a1.json"/>
    <hyperlink ref="AZ6" r:id="rId132" display="https://api.twitter.com/1.1/geo/id/a409256339a7c6a1.json"/>
    <hyperlink ref="AZ16" r:id="rId133" display="https://api.twitter.com/1.1/geo/id/28af06fbad8384d3.json"/>
    <hyperlink ref="AZ28" r:id="rId134" display="https://api.twitter.com/1.1/geo/id/3d251d43bb82e514.json"/>
    <hyperlink ref="AZ31" r:id="rId135" display="https://api.twitter.com/1.1/geo/id/0e090637ca923926.json"/>
  </hyperlinks>
  <printOptions/>
  <pageMargins left="0.7" right="0.7" top="0.75" bottom="0.75" header="0.3" footer="0.3"/>
  <pageSetup horizontalDpi="600" verticalDpi="600" orientation="portrait" r:id="rId139"/>
  <legacyDrawing r:id="rId137"/>
  <tableParts>
    <tablePart r:id="rId13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1409</v>
      </c>
      <c r="B1" s="13" t="s">
        <v>34</v>
      </c>
    </row>
    <row r="2" spans="1:2" ht="15">
      <c r="A2" s="115" t="s">
        <v>236</v>
      </c>
      <c r="B2" s="78">
        <v>1001.946076</v>
      </c>
    </row>
    <row r="3" spans="1:2" ht="15">
      <c r="A3" s="115" t="s">
        <v>219</v>
      </c>
      <c r="B3" s="78">
        <v>665.657165</v>
      </c>
    </row>
    <row r="4" spans="1:2" ht="15">
      <c r="A4" s="115" t="s">
        <v>232</v>
      </c>
      <c r="B4" s="78">
        <v>592.506127</v>
      </c>
    </row>
    <row r="5" spans="1:2" ht="15">
      <c r="A5" s="115" t="s">
        <v>239</v>
      </c>
      <c r="B5" s="78">
        <v>417.266689</v>
      </c>
    </row>
    <row r="6" spans="1:2" ht="15">
      <c r="A6" s="115" t="s">
        <v>221</v>
      </c>
      <c r="B6" s="78">
        <v>372.195582</v>
      </c>
    </row>
    <row r="7" spans="1:2" ht="15">
      <c r="A7" s="115" t="s">
        <v>214</v>
      </c>
      <c r="B7" s="78">
        <v>242.573038</v>
      </c>
    </row>
    <row r="8" spans="1:2" ht="15">
      <c r="A8" s="115" t="s">
        <v>217</v>
      </c>
      <c r="B8" s="78">
        <v>145.820657</v>
      </c>
    </row>
    <row r="9" spans="1:2" ht="15">
      <c r="A9" s="115" t="s">
        <v>235</v>
      </c>
      <c r="B9" s="78">
        <v>121.988889</v>
      </c>
    </row>
    <row r="10" spans="1:2" ht="15">
      <c r="A10" s="115" t="s">
        <v>245</v>
      </c>
      <c r="B10" s="78">
        <v>114.193651</v>
      </c>
    </row>
    <row r="11" spans="1:2" ht="15">
      <c r="A11" s="115" t="s">
        <v>237</v>
      </c>
      <c r="B11" s="78">
        <v>98.145788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5" t="s">
        <v>1411</v>
      </c>
      <c r="B25" t="s">
        <v>1410</v>
      </c>
    </row>
    <row r="26" spans="1:2" ht="15">
      <c r="A26" s="126" t="s">
        <v>1133</v>
      </c>
      <c r="B26" s="3"/>
    </row>
    <row r="27" spans="1:2" ht="15">
      <c r="A27" s="127" t="s">
        <v>1413</v>
      </c>
      <c r="B27" s="3"/>
    </row>
    <row r="28" spans="1:2" ht="15">
      <c r="A28" s="128" t="s">
        <v>1414</v>
      </c>
      <c r="B28" s="3"/>
    </row>
    <row r="29" spans="1:2" ht="15">
      <c r="A29" s="129" t="s">
        <v>1415</v>
      </c>
      <c r="B29" s="3">
        <v>1</v>
      </c>
    </row>
    <row r="30" spans="1:2" ht="15">
      <c r="A30" s="127" t="s">
        <v>1416</v>
      </c>
      <c r="B30" s="3"/>
    </row>
    <row r="31" spans="1:2" ht="15">
      <c r="A31" s="128" t="s">
        <v>1417</v>
      </c>
      <c r="B31" s="3"/>
    </row>
    <row r="32" spans="1:2" ht="15">
      <c r="A32" s="129" t="s">
        <v>1418</v>
      </c>
      <c r="B32" s="3">
        <v>1</v>
      </c>
    </row>
    <row r="33" spans="1:2" ht="15">
      <c r="A33" s="129" t="s">
        <v>1419</v>
      </c>
      <c r="B33" s="3">
        <v>1</v>
      </c>
    </row>
    <row r="34" spans="1:2" ht="15">
      <c r="A34" s="129" t="s">
        <v>1420</v>
      </c>
      <c r="B34" s="3">
        <v>2</v>
      </c>
    </row>
    <row r="35" spans="1:2" ht="15">
      <c r="A35" s="129" t="s">
        <v>1421</v>
      </c>
      <c r="B35" s="3">
        <v>1</v>
      </c>
    </row>
    <row r="36" spans="1:2" ht="15">
      <c r="A36" s="128" t="s">
        <v>1422</v>
      </c>
      <c r="B36" s="3"/>
    </row>
    <row r="37" spans="1:2" ht="15">
      <c r="A37" s="129" t="s">
        <v>1423</v>
      </c>
      <c r="B37" s="3">
        <v>2</v>
      </c>
    </row>
    <row r="38" spans="1:2" ht="15">
      <c r="A38" s="129" t="s">
        <v>1424</v>
      </c>
      <c r="B38" s="3">
        <v>1</v>
      </c>
    </row>
    <row r="39" spans="1:2" ht="15">
      <c r="A39" s="128" t="s">
        <v>1425</v>
      </c>
      <c r="B39" s="3"/>
    </row>
    <row r="40" spans="1:2" ht="15">
      <c r="A40" s="129" t="s">
        <v>1426</v>
      </c>
      <c r="B40" s="3">
        <v>1</v>
      </c>
    </row>
    <row r="41" spans="1:2" ht="15">
      <c r="A41" s="129" t="s">
        <v>1420</v>
      </c>
      <c r="B41" s="3">
        <v>1</v>
      </c>
    </row>
    <row r="42" spans="1:2" ht="15">
      <c r="A42" s="128" t="s">
        <v>1427</v>
      </c>
      <c r="B42" s="3"/>
    </row>
    <row r="43" spans="1:2" ht="15">
      <c r="A43" s="129" t="s">
        <v>1428</v>
      </c>
      <c r="B43" s="3">
        <v>1</v>
      </c>
    </row>
    <row r="44" spans="1:2" ht="15">
      <c r="A44" s="128" t="s">
        <v>1429</v>
      </c>
      <c r="B44" s="3"/>
    </row>
    <row r="45" spans="1:2" ht="15">
      <c r="A45" s="129" t="s">
        <v>1415</v>
      </c>
      <c r="B45" s="3">
        <v>2</v>
      </c>
    </row>
    <row r="46" spans="1:2" ht="15">
      <c r="A46" s="129" t="s">
        <v>1423</v>
      </c>
      <c r="B46" s="3">
        <v>1</v>
      </c>
    </row>
    <row r="47" spans="1:2" ht="15">
      <c r="A47" s="129" t="s">
        <v>1424</v>
      </c>
      <c r="B47" s="3">
        <v>2</v>
      </c>
    </row>
    <row r="48" spans="1:2" ht="15">
      <c r="A48" s="129" t="s">
        <v>1426</v>
      </c>
      <c r="B48" s="3">
        <v>2</v>
      </c>
    </row>
    <row r="49" spans="1:2" ht="15">
      <c r="A49" s="128" t="s">
        <v>1430</v>
      </c>
      <c r="B49" s="3"/>
    </row>
    <row r="50" spans="1:2" ht="15">
      <c r="A50" s="129" t="s">
        <v>1423</v>
      </c>
      <c r="B50" s="3">
        <v>1</v>
      </c>
    </row>
    <row r="51" spans="1:2" ht="15">
      <c r="A51" s="129" t="s">
        <v>1424</v>
      </c>
      <c r="B51" s="3">
        <v>1</v>
      </c>
    </row>
    <row r="52" spans="1:2" ht="15">
      <c r="A52" s="128" t="s">
        <v>1431</v>
      </c>
      <c r="B52" s="3"/>
    </row>
    <row r="53" spans="1:2" ht="15">
      <c r="A53" s="129" t="s">
        <v>1424</v>
      </c>
      <c r="B53" s="3">
        <v>2</v>
      </c>
    </row>
    <row r="54" spans="1:2" ht="15">
      <c r="A54" s="128" t="s">
        <v>1432</v>
      </c>
      <c r="B54" s="3"/>
    </row>
    <row r="55" spans="1:2" ht="15">
      <c r="A55" s="129" t="s">
        <v>1419</v>
      </c>
      <c r="B55" s="3">
        <v>1</v>
      </c>
    </row>
    <row r="56" spans="1:2" ht="15">
      <c r="A56" s="127" t="s">
        <v>1433</v>
      </c>
      <c r="B56" s="3"/>
    </row>
    <row r="57" spans="1:2" ht="15">
      <c r="A57" s="128" t="s">
        <v>1434</v>
      </c>
      <c r="B57" s="3"/>
    </row>
    <row r="58" spans="1:2" ht="15">
      <c r="A58" s="129" t="s">
        <v>1415</v>
      </c>
      <c r="B58" s="3">
        <v>3</v>
      </c>
    </row>
    <row r="59" spans="1:2" ht="15">
      <c r="A59" s="129" t="s">
        <v>1424</v>
      </c>
      <c r="B59" s="3">
        <v>1</v>
      </c>
    </row>
    <row r="60" spans="1:2" ht="15">
      <c r="A60" s="128" t="s">
        <v>1435</v>
      </c>
      <c r="B60" s="3"/>
    </row>
    <row r="61" spans="1:2" ht="15">
      <c r="A61" s="129" t="s">
        <v>1436</v>
      </c>
      <c r="B61" s="3">
        <v>1</v>
      </c>
    </row>
    <row r="62" spans="1:2" ht="15">
      <c r="A62" s="129" t="s">
        <v>1424</v>
      </c>
      <c r="B62" s="3">
        <v>1</v>
      </c>
    </row>
    <row r="63" spans="1:2" ht="15">
      <c r="A63" s="128" t="s">
        <v>1437</v>
      </c>
      <c r="B63" s="3"/>
    </row>
    <row r="64" spans="1:2" ht="15">
      <c r="A64" s="129" t="s">
        <v>1438</v>
      </c>
      <c r="B64" s="3">
        <v>1</v>
      </c>
    </row>
    <row r="65" spans="1:2" ht="15">
      <c r="A65" s="129" t="s">
        <v>1439</v>
      </c>
      <c r="B65" s="3">
        <v>1</v>
      </c>
    </row>
    <row r="66" spans="1:2" ht="15">
      <c r="A66" s="129" t="s">
        <v>1426</v>
      </c>
      <c r="B66" s="3">
        <v>1</v>
      </c>
    </row>
    <row r="67" spans="1:2" ht="15">
      <c r="A67" s="128" t="s">
        <v>1440</v>
      </c>
      <c r="B67" s="3"/>
    </row>
    <row r="68" spans="1:2" ht="15">
      <c r="A68" s="129" t="s">
        <v>1441</v>
      </c>
      <c r="B68" s="3">
        <v>1</v>
      </c>
    </row>
    <row r="69" spans="1:2" ht="15">
      <c r="A69" s="129" t="s">
        <v>1420</v>
      </c>
      <c r="B69" s="3">
        <v>1</v>
      </c>
    </row>
    <row r="70" spans="1:2" ht="15">
      <c r="A70" s="128" t="s">
        <v>1442</v>
      </c>
      <c r="B70" s="3"/>
    </row>
    <row r="71" spans="1:2" ht="15">
      <c r="A71" s="129" t="s">
        <v>1443</v>
      </c>
      <c r="B71" s="3">
        <v>1</v>
      </c>
    </row>
    <row r="72" spans="1:2" ht="15">
      <c r="A72" s="128" t="s">
        <v>1444</v>
      </c>
      <c r="B72" s="3"/>
    </row>
    <row r="73" spans="1:2" ht="15">
      <c r="A73" s="129" t="s">
        <v>1445</v>
      </c>
      <c r="B73" s="3">
        <v>1</v>
      </c>
    </row>
    <row r="74" spans="1:2" ht="15">
      <c r="A74" s="128" t="s">
        <v>1446</v>
      </c>
      <c r="B74" s="3"/>
    </row>
    <row r="75" spans="1:2" ht="15">
      <c r="A75" s="129" t="s">
        <v>1438</v>
      </c>
      <c r="B75" s="3">
        <v>2</v>
      </c>
    </row>
    <row r="76" spans="1:2" ht="15">
      <c r="A76" s="128" t="s">
        <v>1447</v>
      </c>
      <c r="B76" s="3"/>
    </row>
    <row r="77" spans="1:2" ht="15">
      <c r="A77" s="129" t="s">
        <v>1445</v>
      </c>
      <c r="B77" s="3">
        <v>1</v>
      </c>
    </row>
    <row r="78" spans="1:2" ht="15">
      <c r="A78" s="127" t="s">
        <v>1448</v>
      </c>
      <c r="B78" s="3"/>
    </row>
    <row r="79" spans="1:2" ht="15">
      <c r="A79" s="128" t="s">
        <v>1449</v>
      </c>
      <c r="B79" s="3"/>
    </row>
    <row r="80" spans="1:2" ht="15">
      <c r="A80" s="129" t="s">
        <v>1450</v>
      </c>
      <c r="B80" s="3">
        <v>1</v>
      </c>
    </row>
    <row r="81" spans="1:2" ht="15">
      <c r="A81" s="128" t="s">
        <v>1451</v>
      </c>
      <c r="B81" s="3"/>
    </row>
    <row r="82" spans="1:2" ht="15">
      <c r="A82" s="129" t="s">
        <v>1423</v>
      </c>
      <c r="B82" s="3">
        <v>1</v>
      </c>
    </row>
    <row r="83" spans="1:2" ht="15">
      <c r="A83" s="129" t="s">
        <v>1424</v>
      </c>
      <c r="B83" s="3">
        <v>2</v>
      </c>
    </row>
    <row r="84" spans="1:2" ht="15">
      <c r="A84" s="128" t="s">
        <v>1452</v>
      </c>
      <c r="B84" s="3"/>
    </row>
    <row r="85" spans="1:2" ht="15">
      <c r="A85" s="129" t="s">
        <v>1453</v>
      </c>
      <c r="B85" s="3">
        <v>5</v>
      </c>
    </row>
    <row r="86" spans="1:2" ht="15">
      <c r="A86" s="129" t="s">
        <v>1439</v>
      </c>
      <c r="B86" s="3">
        <v>1</v>
      </c>
    </row>
    <row r="87" spans="1:2" ht="15">
      <c r="A87" s="126" t="s">
        <v>1412</v>
      </c>
      <c r="B87" s="3">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533</v>
      </c>
      <c r="AE2" s="13" t="s">
        <v>534</v>
      </c>
      <c r="AF2" s="13" t="s">
        <v>535</v>
      </c>
      <c r="AG2" s="13" t="s">
        <v>536</v>
      </c>
      <c r="AH2" s="13" t="s">
        <v>537</v>
      </c>
      <c r="AI2" s="13" t="s">
        <v>538</v>
      </c>
      <c r="AJ2" s="13" t="s">
        <v>539</v>
      </c>
      <c r="AK2" s="13" t="s">
        <v>540</v>
      </c>
      <c r="AL2" s="13" t="s">
        <v>541</v>
      </c>
      <c r="AM2" s="13" t="s">
        <v>542</v>
      </c>
      <c r="AN2" s="13" t="s">
        <v>543</v>
      </c>
      <c r="AO2" s="13" t="s">
        <v>544</v>
      </c>
      <c r="AP2" s="13" t="s">
        <v>545</v>
      </c>
      <c r="AQ2" s="13" t="s">
        <v>546</v>
      </c>
      <c r="AR2" s="13" t="s">
        <v>547</v>
      </c>
      <c r="AS2" s="13" t="s">
        <v>192</v>
      </c>
      <c r="AT2" s="13" t="s">
        <v>548</v>
      </c>
      <c r="AU2" s="13" t="s">
        <v>549</v>
      </c>
      <c r="AV2" s="13" t="s">
        <v>550</v>
      </c>
      <c r="AW2" s="13" t="s">
        <v>551</v>
      </c>
      <c r="AX2" s="13" t="s">
        <v>552</v>
      </c>
      <c r="AY2" s="13" t="s">
        <v>553</v>
      </c>
      <c r="AZ2" s="13" t="s">
        <v>1034</v>
      </c>
      <c r="BA2" s="120" t="s">
        <v>1257</v>
      </c>
      <c r="BB2" s="120" t="s">
        <v>1263</v>
      </c>
      <c r="BC2" s="120" t="s">
        <v>1264</v>
      </c>
      <c r="BD2" s="120" t="s">
        <v>1265</v>
      </c>
      <c r="BE2" s="120" t="s">
        <v>1266</v>
      </c>
      <c r="BF2" s="120" t="s">
        <v>1277</v>
      </c>
      <c r="BG2" s="120" t="s">
        <v>1284</v>
      </c>
      <c r="BH2" s="120" t="s">
        <v>1308</v>
      </c>
      <c r="BI2" s="120" t="s">
        <v>1315</v>
      </c>
      <c r="BJ2" s="120" t="s">
        <v>1340</v>
      </c>
      <c r="BK2" s="120" t="s">
        <v>1397</v>
      </c>
      <c r="BL2" s="120" t="s">
        <v>1398</v>
      </c>
      <c r="BM2" s="120" t="s">
        <v>1399</v>
      </c>
      <c r="BN2" s="120" t="s">
        <v>1400</v>
      </c>
      <c r="BO2" s="120" t="s">
        <v>1401</v>
      </c>
      <c r="BP2" s="120" t="s">
        <v>1402</v>
      </c>
      <c r="BQ2" s="120" t="s">
        <v>1403</v>
      </c>
      <c r="BR2" s="120" t="s">
        <v>1404</v>
      </c>
      <c r="BS2" s="120" t="s">
        <v>1406</v>
      </c>
      <c r="BT2" s="3"/>
      <c r="BU2" s="3"/>
    </row>
    <row r="3" spans="1:73" ht="15" customHeight="1">
      <c r="A3" s="64" t="s">
        <v>212</v>
      </c>
      <c r="B3" s="65"/>
      <c r="C3" s="65" t="s">
        <v>64</v>
      </c>
      <c r="D3" s="66">
        <v>162.9889424165023</v>
      </c>
      <c r="E3" s="68"/>
      <c r="F3" s="101" t="s">
        <v>342</v>
      </c>
      <c r="G3" s="65"/>
      <c r="H3" s="69" t="s">
        <v>212</v>
      </c>
      <c r="I3" s="70"/>
      <c r="J3" s="70"/>
      <c r="K3" s="69" t="s">
        <v>918</v>
      </c>
      <c r="L3" s="73">
        <v>23.016451569994473</v>
      </c>
      <c r="M3" s="74">
        <v>1607.523681640625</v>
      </c>
      <c r="N3" s="74">
        <v>6086.88134765625</v>
      </c>
      <c r="O3" s="75"/>
      <c r="P3" s="76"/>
      <c r="Q3" s="76"/>
      <c r="R3" s="48"/>
      <c r="S3" s="48">
        <v>0</v>
      </c>
      <c r="T3" s="48">
        <v>7</v>
      </c>
      <c r="U3" s="49">
        <v>2.206371</v>
      </c>
      <c r="V3" s="49">
        <v>0.009259</v>
      </c>
      <c r="W3" s="49">
        <v>0.035859</v>
      </c>
      <c r="X3" s="49">
        <v>1.113831</v>
      </c>
      <c r="Y3" s="49">
        <v>0.5714285714285714</v>
      </c>
      <c r="Z3" s="49">
        <v>0</v>
      </c>
      <c r="AA3" s="71">
        <v>3</v>
      </c>
      <c r="AB3" s="71"/>
      <c r="AC3" s="72"/>
      <c r="AD3" s="78" t="s">
        <v>554</v>
      </c>
      <c r="AE3" s="78">
        <v>85</v>
      </c>
      <c r="AF3" s="78">
        <v>75</v>
      </c>
      <c r="AG3" s="78">
        <v>1068</v>
      </c>
      <c r="AH3" s="78">
        <v>567</v>
      </c>
      <c r="AI3" s="78"/>
      <c r="AJ3" s="78" t="s">
        <v>615</v>
      </c>
      <c r="AK3" s="78" t="s">
        <v>673</v>
      </c>
      <c r="AL3" s="78"/>
      <c r="AM3" s="78"/>
      <c r="AN3" s="80">
        <v>43234.84658564815</v>
      </c>
      <c r="AO3" s="82" t="s">
        <v>757</v>
      </c>
      <c r="AP3" s="78" t="b">
        <v>1</v>
      </c>
      <c r="AQ3" s="78" t="b">
        <v>0</v>
      </c>
      <c r="AR3" s="78" t="b">
        <v>0</v>
      </c>
      <c r="AS3" s="78" t="s">
        <v>492</v>
      </c>
      <c r="AT3" s="78">
        <v>2</v>
      </c>
      <c r="AU3" s="78"/>
      <c r="AV3" s="78" t="b">
        <v>0</v>
      </c>
      <c r="AW3" s="78" t="s">
        <v>856</v>
      </c>
      <c r="AX3" s="82" t="s">
        <v>857</v>
      </c>
      <c r="AY3" s="78" t="s">
        <v>66</v>
      </c>
      <c r="AZ3" s="78" t="str">
        <f>REPLACE(INDEX(GroupVertices[Group],MATCH(Vertices[[#This Row],[Vertex]],GroupVertices[Vertex],0)),1,1,"")</f>
        <v>1</v>
      </c>
      <c r="BA3" s="48" t="s">
        <v>307</v>
      </c>
      <c r="BB3" s="48" t="s">
        <v>307</v>
      </c>
      <c r="BC3" s="48" t="s">
        <v>320</v>
      </c>
      <c r="BD3" s="48" t="s">
        <v>320</v>
      </c>
      <c r="BE3" s="48" t="s">
        <v>245</v>
      </c>
      <c r="BF3" s="48" t="s">
        <v>245</v>
      </c>
      <c r="BG3" s="121" t="s">
        <v>1285</v>
      </c>
      <c r="BH3" s="121" t="s">
        <v>1285</v>
      </c>
      <c r="BI3" s="121" t="s">
        <v>1316</v>
      </c>
      <c r="BJ3" s="121" t="s">
        <v>1316</v>
      </c>
      <c r="BK3" s="121">
        <v>0</v>
      </c>
      <c r="BL3" s="124">
        <v>0</v>
      </c>
      <c r="BM3" s="121">
        <v>0</v>
      </c>
      <c r="BN3" s="124">
        <v>0</v>
      </c>
      <c r="BO3" s="121">
        <v>0</v>
      </c>
      <c r="BP3" s="124">
        <v>0</v>
      </c>
      <c r="BQ3" s="121">
        <v>12</v>
      </c>
      <c r="BR3" s="124">
        <v>100</v>
      </c>
      <c r="BS3" s="121">
        <v>12</v>
      </c>
      <c r="BT3" s="3"/>
      <c r="BU3" s="3"/>
    </row>
    <row r="4" spans="1:76" ht="15">
      <c r="A4" s="64" t="s">
        <v>236</v>
      </c>
      <c r="B4" s="65"/>
      <c r="C4" s="65" t="s">
        <v>64</v>
      </c>
      <c r="D4" s="66">
        <v>206.2043713020143</v>
      </c>
      <c r="E4" s="68"/>
      <c r="F4" s="101" t="s">
        <v>365</v>
      </c>
      <c r="G4" s="65"/>
      <c r="H4" s="69" t="s">
        <v>236</v>
      </c>
      <c r="I4" s="70"/>
      <c r="J4" s="70"/>
      <c r="K4" s="69" t="s">
        <v>919</v>
      </c>
      <c r="L4" s="73">
        <v>9999</v>
      </c>
      <c r="M4" s="74">
        <v>5957.40478515625</v>
      </c>
      <c r="N4" s="74">
        <v>2990.426513671875</v>
      </c>
      <c r="O4" s="75"/>
      <c r="P4" s="76"/>
      <c r="Q4" s="76"/>
      <c r="R4" s="87"/>
      <c r="S4" s="48">
        <v>13</v>
      </c>
      <c r="T4" s="48">
        <v>21</v>
      </c>
      <c r="U4" s="49">
        <v>1001.946076</v>
      </c>
      <c r="V4" s="49">
        <v>0.0125</v>
      </c>
      <c r="W4" s="49">
        <v>0.071487</v>
      </c>
      <c r="X4" s="49">
        <v>4.122829</v>
      </c>
      <c r="Y4" s="49">
        <v>0.12923076923076923</v>
      </c>
      <c r="Z4" s="49">
        <v>0.3076923076923077</v>
      </c>
      <c r="AA4" s="71">
        <v>4</v>
      </c>
      <c r="AB4" s="71"/>
      <c r="AC4" s="72"/>
      <c r="AD4" s="78" t="s">
        <v>555</v>
      </c>
      <c r="AE4" s="78">
        <v>2286</v>
      </c>
      <c r="AF4" s="78">
        <v>3265</v>
      </c>
      <c r="AG4" s="78">
        <v>54287</v>
      </c>
      <c r="AH4" s="78">
        <v>19520</v>
      </c>
      <c r="AI4" s="78"/>
      <c r="AJ4" s="78" t="s">
        <v>616</v>
      </c>
      <c r="AK4" s="78" t="s">
        <v>674</v>
      </c>
      <c r="AL4" s="82" t="s">
        <v>713</v>
      </c>
      <c r="AM4" s="78"/>
      <c r="AN4" s="80">
        <v>40007.54614583333</v>
      </c>
      <c r="AO4" s="82" t="s">
        <v>758</v>
      </c>
      <c r="AP4" s="78" t="b">
        <v>0</v>
      </c>
      <c r="AQ4" s="78" t="b">
        <v>0</v>
      </c>
      <c r="AR4" s="78" t="b">
        <v>0</v>
      </c>
      <c r="AS4" s="78" t="s">
        <v>492</v>
      </c>
      <c r="AT4" s="78">
        <v>573</v>
      </c>
      <c r="AU4" s="82" t="s">
        <v>813</v>
      </c>
      <c r="AV4" s="78" t="b">
        <v>0</v>
      </c>
      <c r="AW4" s="78" t="s">
        <v>856</v>
      </c>
      <c r="AX4" s="82" t="s">
        <v>858</v>
      </c>
      <c r="AY4" s="78" t="s">
        <v>66</v>
      </c>
      <c r="AZ4" s="78" t="str">
        <f>REPLACE(INDEX(GroupVertices[Group],MATCH(Vertices[[#This Row],[Vertex]],GroupVertices[Vertex],0)),1,1,"")</f>
        <v>5</v>
      </c>
      <c r="BA4" s="48" t="s">
        <v>1258</v>
      </c>
      <c r="BB4" s="48" t="s">
        <v>1258</v>
      </c>
      <c r="BC4" s="48" t="s">
        <v>320</v>
      </c>
      <c r="BD4" s="48" t="s">
        <v>320</v>
      </c>
      <c r="BE4" s="48" t="s">
        <v>1267</v>
      </c>
      <c r="BF4" s="48" t="s">
        <v>1278</v>
      </c>
      <c r="BG4" s="121" t="s">
        <v>1286</v>
      </c>
      <c r="BH4" s="121" t="s">
        <v>1309</v>
      </c>
      <c r="BI4" s="121" t="s">
        <v>1317</v>
      </c>
      <c r="BJ4" s="121" t="s">
        <v>1341</v>
      </c>
      <c r="BK4" s="121">
        <v>1</v>
      </c>
      <c r="BL4" s="124">
        <v>1.1235955056179776</v>
      </c>
      <c r="BM4" s="121">
        <v>0</v>
      </c>
      <c r="BN4" s="124">
        <v>0</v>
      </c>
      <c r="BO4" s="121">
        <v>0</v>
      </c>
      <c r="BP4" s="124">
        <v>0</v>
      </c>
      <c r="BQ4" s="121">
        <v>88</v>
      </c>
      <c r="BR4" s="124">
        <v>98.87640449438203</v>
      </c>
      <c r="BS4" s="121">
        <v>89</v>
      </c>
      <c r="BT4" s="2"/>
      <c r="BU4" s="3"/>
      <c r="BV4" s="3"/>
      <c r="BW4" s="3"/>
      <c r="BX4" s="3"/>
    </row>
    <row r="5" spans="1:76" ht="15">
      <c r="A5" s="64" t="s">
        <v>219</v>
      </c>
      <c r="B5" s="65"/>
      <c r="C5" s="65" t="s">
        <v>64</v>
      </c>
      <c r="D5" s="66">
        <v>190.54385851466262</v>
      </c>
      <c r="E5" s="68"/>
      <c r="F5" s="101" t="s">
        <v>349</v>
      </c>
      <c r="G5" s="65"/>
      <c r="H5" s="69" t="s">
        <v>219</v>
      </c>
      <c r="I5" s="70"/>
      <c r="J5" s="70"/>
      <c r="K5" s="69" t="s">
        <v>920</v>
      </c>
      <c r="L5" s="73">
        <v>6643.313888028042</v>
      </c>
      <c r="M5" s="74">
        <v>2906.380126953125</v>
      </c>
      <c r="N5" s="74">
        <v>6378.55517578125</v>
      </c>
      <c r="O5" s="75"/>
      <c r="P5" s="76"/>
      <c r="Q5" s="76"/>
      <c r="R5" s="87"/>
      <c r="S5" s="48">
        <v>12</v>
      </c>
      <c r="T5" s="48">
        <v>15</v>
      </c>
      <c r="U5" s="49">
        <v>665.657165</v>
      </c>
      <c r="V5" s="49">
        <v>0.011236</v>
      </c>
      <c r="W5" s="49">
        <v>0.064017</v>
      </c>
      <c r="X5" s="49">
        <v>3.984039</v>
      </c>
      <c r="Y5" s="49">
        <v>0.1383399209486166</v>
      </c>
      <c r="Z5" s="49">
        <v>0.17391304347826086</v>
      </c>
      <c r="AA5" s="71">
        <v>5</v>
      </c>
      <c r="AB5" s="71"/>
      <c r="AC5" s="72"/>
      <c r="AD5" s="78" t="s">
        <v>556</v>
      </c>
      <c r="AE5" s="78">
        <v>1854</v>
      </c>
      <c r="AF5" s="78">
        <v>2109</v>
      </c>
      <c r="AG5" s="78">
        <v>18220</v>
      </c>
      <c r="AH5" s="78">
        <v>19477</v>
      </c>
      <c r="AI5" s="78"/>
      <c r="AJ5" s="78" t="s">
        <v>617</v>
      </c>
      <c r="AK5" s="78" t="s">
        <v>675</v>
      </c>
      <c r="AL5" s="82" t="s">
        <v>714</v>
      </c>
      <c r="AM5" s="78"/>
      <c r="AN5" s="80">
        <v>41018.91559027778</v>
      </c>
      <c r="AO5" s="82" t="s">
        <v>759</v>
      </c>
      <c r="AP5" s="78" t="b">
        <v>0</v>
      </c>
      <c r="AQ5" s="78" t="b">
        <v>0</v>
      </c>
      <c r="AR5" s="78" t="b">
        <v>1</v>
      </c>
      <c r="AS5" s="78" t="s">
        <v>492</v>
      </c>
      <c r="AT5" s="78">
        <v>101</v>
      </c>
      <c r="AU5" s="82" t="s">
        <v>814</v>
      </c>
      <c r="AV5" s="78" t="b">
        <v>0</v>
      </c>
      <c r="AW5" s="78" t="s">
        <v>856</v>
      </c>
      <c r="AX5" s="82" t="s">
        <v>859</v>
      </c>
      <c r="AY5" s="78" t="s">
        <v>66</v>
      </c>
      <c r="AZ5" s="78" t="str">
        <f>REPLACE(INDEX(GroupVertices[Group],MATCH(Vertices[[#This Row],[Vertex]],GroupVertices[Vertex],0)),1,1,"")</f>
        <v>1</v>
      </c>
      <c r="BA5" s="48" t="s">
        <v>1259</v>
      </c>
      <c r="BB5" s="48" t="s">
        <v>1259</v>
      </c>
      <c r="BC5" s="48" t="s">
        <v>1078</v>
      </c>
      <c r="BD5" s="48" t="s">
        <v>1079</v>
      </c>
      <c r="BE5" s="48" t="s">
        <v>245</v>
      </c>
      <c r="BF5" s="48" t="s">
        <v>245</v>
      </c>
      <c r="BG5" s="121" t="s">
        <v>1287</v>
      </c>
      <c r="BH5" s="121" t="s">
        <v>1310</v>
      </c>
      <c r="BI5" s="121" t="s">
        <v>1318</v>
      </c>
      <c r="BJ5" s="121" t="s">
        <v>1342</v>
      </c>
      <c r="BK5" s="121">
        <v>0</v>
      </c>
      <c r="BL5" s="124">
        <v>0</v>
      </c>
      <c r="BM5" s="121">
        <v>0</v>
      </c>
      <c r="BN5" s="124">
        <v>0</v>
      </c>
      <c r="BO5" s="121">
        <v>0</v>
      </c>
      <c r="BP5" s="124">
        <v>0</v>
      </c>
      <c r="BQ5" s="121">
        <v>32</v>
      </c>
      <c r="BR5" s="124">
        <v>100</v>
      </c>
      <c r="BS5" s="121">
        <v>32</v>
      </c>
      <c r="BT5" s="2"/>
      <c r="BU5" s="3"/>
      <c r="BV5" s="3"/>
      <c r="BW5" s="3"/>
      <c r="BX5" s="3"/>
    </row>
    <row r="6" spans="1:76" ht="15">
      <c r="A6" s="64" t="s">
        <v>226</v>
      </c>
      <c r="B6" s="65"/>
      <c r="C6" s="65" t="s">
        <v>64</v>
      </c>
      <c r="D6" s="66">
        <v>177.19990947007662</v>
      </c>
      <c r="E6" s="68"/>
      <c r="F6" s="101" t="s">
        <v>355</v>
      </c>
      <c r="G6" s="65"/>
      <c r="H6" s="69" t="s">
        <v>226</v>
      </c>
      <c r="I6" s="70"/>
      <c r="J6" s="70"/>
      <c r="K6" s="69" t="s">
        <v>921</v>
      </c>
      <c r="L6" s="73">
        <v>639.8034051046077</v>
      </c>
      <c r="M6" s="74">
        <v>2354.87060546875</v>
      </c>
      <c r="N6" s="74">
        <v>6820.7158203125</v>
      </c>
      <c r="O6" s="75"/>
      <c r="P6" s="76"/>
      <c r="Q6" s="76"/>
      <c r="R6" s="87"/>
      <c r="S6" s="48">
        <v>11</v>
      </c>
      <c r="T6" s="48">
        <v>2</v>
      </c>
      <c r="U6" s="49">
        <v>64.01746</v>
      </c>
      <c r="V6" s="49">
        <v>0.009615</v>
      </c>
      <c r="W6" s="49">
        <v>0.044677</v>
      </c>
      <c r="X6" s="49">
        <v>1.889063</v>
      </c>
      <c r="Y6" s="49">
        <v>0.30303030303030304</v>
      </c>
      <c r="Z6" s="49">
        <v>0.08333333333333333</v>
      </c>
      <c r="AA6" s="71">
        <v>6</v>
      </c>
      <c r="AB6" s="71"/>
      <c r="AC6" s="72"/>
      <c r="AD6" s="78" t="s">
        <v>557</v>
      </c>
      <c r="AE6" s="78">
        <v>843</v>
      </c>
      <c r="AF6" s="78">
        <v>1124</v>
      </c>
      <c r="AG6" s="78">
        <v>11268</v>
      </c>
      <c r="AH6" s="78">
        <v>1461</v>
      </c>
      <c r="AI6" s="78"/>
      <c r="AJ6" s="78" t="s">
        <v>618</v>
      </c>
      <c r="AK6" s="78"/>
      <c r="AL6" s="78"/>
      <c r="AM6" s="78"/>
      <c r="AN6" s="80">
        <v>40577.83516203704</v>
      </c>
      <c r="AO6" s="82" t="s">
        <v>760</v>
      </c>
      <c r="AP6" s="78" t="b">
        <v>0</v>
      </c>
      <c r="AQ6" s="78" t="b">
        <v>0</v>
      </c>
      <c r="AR6" s="78" t="b">
        <v>0</v>
      </c>
      <c r="AS6" s="78" t="s">
        <v>492</v>
      </c>
      <c r="AT6" s="78">
        <v>118</v>
      </c>
      <c r="AU6" s="82" t="s">
        <v>815</v>
      </c>
      <c r="AV6" s="78" t="b">
        <v>0</v>
      </c>
      <c r="AW6" s="78" t="s">
        <v>856</v>
      </c>
      <c r="AX6" s="82" t="s">
        <v>860</v>
      </c>
      <c r="AY6" s="78" t="s">
        <v>66</v>
      </c>
      <c r="AZ6" s="78" t="str">
        <f>REPLACE(INDEX(GroupVertices[Group],MATCH(Vertices[[#This Row],[Vertex]],GroupVertices[Vertex],0)),1,1,"")</f>
        <v>1</v>
      </c>
      <c r="BA6" s="48" t="s">
        <v>1260</v>
      </c>
      <c r="BB6" s="48" t="s">
        <v>1260</v>
      </c>
      <c r="BC6" s="48" t="s">
        <v>321</v>
      </c>
      <c r="BD6" s="48" t="s">
        <v>321</v>
      </c>
      <c r="BE6" s="48" t="s">
        <v>1268</v>
      </c>
      <c r="BF6" s="48" t="s">
        <v>1279</v>
      </c>
      <c r="BG6" s="121" t="s">
        <v>1288</v>
      </c>
      <c r="BH6" s="121" t="s">
        <v>1311</v>
      </c>
      <c r="BI6" s="121" t="s">
        <v>1319</v>
      </c>
      <c r="BJ6" s="121" t="s">
        <v>1319</v>
      </c>
      <c r="BK6" s="121">
        <v>7</v>
      </c>
      <c r="BL6" s="124">
        <v>9.333333333333334</v>
      </c>
      <c r="BM6" s="121">
        <v>1</v>
      </c>
      <c r="BN6" s="124">
        <v>1.3333333333333333</v>
      </c>
      <c r="BO6" s="121">
        <v>0</v>
      </c>
      <c r="BP6" s="124">
        <v>0</v>
      </c>
      <c r="BQ6" s="121">
        <v>67</v>
      </c>
      <c r="BR6" s="124">
        <v>89.33333333333333</v>
      </c>
      <c r="BS6" s="121">
        <v>75</v>
      </c>
      <c r="BT6" s="2"/>
      <c r="BU6" s="3"/>
      <c r="BV6" s="3"/>
      <c r="BW6" s="3"/>
      <c r="BX6" s="3"/>
    </row>
    <row r="7" spans="1:76" ht="15">
      <c r="A7" s="64" t="s">
        <v>239</v>
      </c>
      <c r="B7" s="65"/>
      <c r="C7" s="65" t="s">
        <v>64</v>
      </c>
      <c r="D7" s="66">
        <v>176.83413624753467</v>
      </c>
      <c r="E7" s="68"/>
      <c r="F7" s="101" t="s">
        <v>368</v>
      </c>
      <c r="G7" s="65"/>
      <c r="H7" s="69" t="s">
        <v>239</v>
      </c>
      <c r="I7" s="70"/>
      <c r="J7" s="70"/>
      <c r="K7" s="69" t="s">
        <v>922</v>
      </c>
      <c r="L7" s="73">
        <v>4164.729422721947</v>
      </c>
      <c r="M7" s="74">
        <v>1609.90966796875</v>
      </c>
      <c r="N7" s="74">
        <v>7565.31787109375</v>
      </c>
      <c r="O7" s="75"/>
      <c r="P7" s="76"/>
      <c r="Q7" s="76"/>
      <c r="R7" s="87"/>
      <c r="S7" s="48">
        <v>14</v>
      </c>
      <c r="T7" s="48">
        <v>7</v>
      </c>
      <c r="U7" s="49">
        <v>417.266689</v>
      </c>
      <c r="V7" s="49">
        <v>0.010204</v>
      </c>
      <c r="W7" s="49">
        <v>0.057503</v>
      </c>
      <c r="X7" s="49">
        <v>2.944403</v>
      </c>
      <c r="Y7" s="49">
        <v>0.2125</v>
      </c>
      <c r="Z7" s="49">
        <v>0.1875</v>
      </c>
      <c r="AA7" s="71">
        <v>7</v>
      </c>
      <c r="AB7" s="71"/>
      <c r="AC7" s="72"/>
      <c r="AD7" s="78" t="s">
        <v>558</v>
      </c>
      <c r="AE7" s="78">
        <v>1041</v>
      </c>
      <c r="AF7" s="78">
        <v>1097</v>
      </c>
      <c r="AG7" s="78">
        <v>7974</v>
      </c>
      <c r="AH7" s="78">
        <v>3939</v>
      </c>
      <c r="AI7" s="78"/>
      <c r="AJ7" s="78" t="s">
        <v>619</v>
      </c>
      <c r="AK7" s="78" t="s">
        <v>512</v>
      </c>
      <c r="AL7" s="82" t="s">
        <v>715</v>
      </c>
      <c r="AM7" s="78"/>
      <c r="AN7" s="80">
        <v>40004.12060185185</v>
      </c>
      <c r="AO7" s="82" t="s">
        <v>761</v>
      </c>
      <c r="AP7" s="78" t="b">
        <v>0</v>
      </c>
      <c r="AQ7" s="78" t="b">
        <v>0</v>
      </c>
      <c r="AR7" s="78" t="b">
        <v>1</v>
      </c>
      <c r="AS7" s="78" t="s">
        <v>810</v>
      </c>
      <c r="AT7" s="78">
        <v>62</v>
      </c>
      <c r="AU7" s="82" t="s">
        <v>816</v>
      </c>
      <c r="AV7" s="78" t="b">
        <v>0</v>
      </c>
      <c r="AW7" s="78" t="s">
        <v>856</v>
      </c>
      <c r="AX7" s="82" t="s">
        <v>861</v>
      </c>
      <c r="AY7" s="78" t="s">
        <v>66</v>
      </c>
      <c r="AZ7" s="78" t="str">
        <f>REPLACE(INDEX(GroupVertices[Group],MATCH(Vertices[[#This Row],[Vertex]],GroupVertices[Vertex],0)),1,1,"")</f>
        <v>1</v>
      </c>
      <c r="BA7" s="48" t="s">
        <v>1261</v>
      </c>
      <c r="BB7" s="48" t="s">
        <v>1261</v>
      </c>
      <c r="BC7" s="48" t="s">
        <v>1078</v>
      </c>
      <c r="BD7" s="48" t="s">
        <v>1078</v>
      </c>
      <c r="BE7" s="48" t="s">
        <v>1269</v>
      </c>
      <c r="BF7" s="48" t="s">
        <v>1269</v>
      </c>
      <c r="BG7" s="121" t="s">
        <v>1285</v>
      </c>
      <c r="BH7" s="121" t="s">
        <v>1285</v>
      </c>
      <c r="BI7" s="121" t="s">
        <v>1316</v>
      </c>
      <c r="BJ7" s="121" t="s">
        <v>1316</v>
      </c>
      <c r="BK7" s="121">
        <v>1</v>
      </c>
      <c r="BL7" s="124">
        <v>3.5714285714285716</v>
      </c>
      <c r="BM7" s="121">
        <v>0</v>
      </c>
      <c r="BN7" s="124">
        <v>0</v>
      </c>
      <c r="BO7" s="121">
        <v>0</v>
      </c>
      <c r="BP7" s="124">
        <v>0</v>
      </c>
      <c r="BQ7" s="121">
        <v>27</v>
      </c>
      <c r="BR7" s="124">
        <v>96.42857142857143</v>
      </c>
      <c r="BS7" s="121">
        <v>28</v>
      </c>
      <c r="BT7" s="2"/>
      <c r="BU7" s="3"/>
      <c r="BV7" s="3"/>
      <c r="BW7" s="3"/>
      <c r="BX7" s="3"/>
    </row>
    <row r="8" spans="1:76" ht="15">
      <c r="A8" s="64" t="s">
        <v>221</v>
      </c>
      <c r="B8" s="65"/>
      <c r="C8" s="65" t="s">
        <v>64</v>
      </c>
      <c r="D8" s="66">
        <v>318.1851660254131</v>
      </c>
      <c r="E8" s="68"/>
      <c r="F8" s="101" t="s">
        <v>827</v>
      </c>
      <c r="G8" s="65"/>
      <c r="H8" s="69" t="s">
        <v>221</v>
      </c>
      <c r="I8" s="70"/>
      <c r="J8" s="70"/>
      <c r="K8" s="69" t="s">
        <v>923</v>
      </c>
      <c r="L8" s="73">
        <v>3714.983734226432</v>
      </c>
      <c r="M8" s="74">
        <v>8786.9736328125</v>
      </c>
      <c r="N8" s="74">
        <v>7294.75634765625</v>
      </c>
      <c r="O8" s="75"/>
      <c r="P8" s="76"/>
      <c r="Q8" s="76"/>
      <c r="R8" s="87"/>
      <c r="S8" s="48">
        <v>14</v>
      </c>
      <c r="T8" s="48">
        <v>5</v>
      </c>
      <c r="U8" s="49">
        <v>372.195582</v>
      </c>
      <c r="V8" s="49">
        <v>0.010526</v>
      </c>
      <c r="W8" s="49">
        <v>0.053411</v>
      </c>
      <c r="X8" s="49">
        <v>2.832936</v>
      </c>
      <c r="Y8" s="49">
        <v>0.17320261437908496</v>
      </c>
      <c r="Z8" s="49">
        <v>0.05555555555555555</v>
      </c>
      <c r="AA8" s="71">
        <v>8</v>
      </c>
      <c r="AB8" s="71"/>
      <c r="AC8" s="72"/>
      <c r="AD8" s="78" t="s">
        <v>559</v>
      </c>
      <c r="AE8" s="78">
        <v>9569</v>
      </c>
      <c r="AF8" s="78">
        <v>11531</v>
      </c>
      <c r="AG8" s="78">
        <v>48360</v>
      </c>
      <c r="AH8" s="78">
        <v>18014</v>
      </c>
      <c r="AI8" s="78"/>
      <c r="AJ8" s="78" t="s">
        <v>620</v>
      </c>
      <c r="AK8" s="78" t="s">
        <v>676</v>
      </c>
      <c r="AL8" s="82" t="s">
        <v>716</v>
      </c>
      <c r="AM8" s="78"/>
      <c r="AN8" s="80">
        <v>39927.48646990741</v>
      </c>
      <c r="AO8" s="82" t="s">
        <v>762</v>
      </c>
      <c r="AP8" s="78" t="b">
        <v>0</v>
      </c>
      <c r="AQ8" s="78" t="b">
        <v>0</v>
      </c>
      <c r="AR8" s="78" t="b">
        <v>1</v>
      </c>
      <c r="AS8" s="78" t="s">
        <v>492</v>
      </c>
      <c r="AT8" s="78">
        <v>849</v>
      </c>
      <c r="AU8" s="82" t="s">
        <v>817</v>
      </c>
      <c r="AV8" s="78" t="b">
        <v>0</v>
      </c>
      <c r="AW8" s="78" t="s">
        <v>856</v>
      </c>
      <c r="AX8" s="82" t="s">
        <v>862</v>
      </c>
      <c r="AY8" s="78" t="s">
        <v>66</v>
      </c>
      <c r="AZ8" s="78" t="str">
        <f>REPLACE(INDEX(GroupVertices[Group],MATCH(Vertices[[#This Row],[Vertex]],GroupVertices[Vertex],0)),1,1,"")</f>
        <v>4</v>
      </c>
      <c r="BA8" s="48"/>
      <c r="BB8" s="48"/>
      <c r="BC8" s="48"/>
      <c r="BD8" s="48"/>
      <c r="BE8" s="48" t="s">
        <v>325</v>
      </c>
      <c r="BF8" s="48" t="s">
        <v>325</v>
      </c>
      <c r="BG8" s="121" t="s">
        <v>1289</v>
      </c>
      <c r="BH8" s="121" t="s">
        <v>1289</v>
      </c>
      <c r="BI8" s="121" t="s">
        <v>1320</v>
      </c>
      <c r="BJ8" s="121" t="s">
        <v>1320</v>
      </c>
      <c r="BK8" s="121">
        <v>0</v>
      </c>
      <c r="BL8" s="124">
        <v>0</v>
      </c>
      <c r="BM8" s="121">
        <v>0</v>
      </c>
      <c r="BN8" s="124">
        <v>0</v>
      </c>
      <c r="BO8" s="121">
        <v>0</v>
      </c>
      <c r="BP8" s="124">
        <v>0</v>
      </c>
      <c r="BQ8" s="121">
        <v>35</v>
      </c>
      <c r="BR8" s="124">
        <v>100</v>
      </c>
      <c r="BS8" s="121">
        <v>35</v>
      </c>
      <c r="BT8" s="2"/>
      <c r="BU8" s="3"/>
      <c r="BV8" s="3"/>
      <c r="BW8" s="3"/>
      <c r="BX8" s="3"/>
    </row>
    <row r="9" spans="1:76" ht="15">
      <c r="A9" s="64" t="s">
        <v>245</v>
      </c>
      <c r="B9" s="65"/>
      <c r="C9" s="65" t="s">
        <v>64</v>
      </c>
      <c r="D9" s="66">
        <v>242.63267483591451</v>
      </c>
      <c r="E9" s="68"/>
      <c r="F9" s="101" t="s">
        <v>828</v>
      </c>
      <c r="G9" s="65"/>
      <c r="H9" s="69" t="s">
        <v>245</v>
      </c>
      <c r="I9" s="70"/>
      <c r="J9" s="70"/>
      <c r="K9" s="69" t="s">
        <v>924</v>
      </c>
      <c r="L9" s="73">
        <v>1140.4905874136084</v>
      </c>
      <c r="M9" s="74">
        <v>6272.64404296875</v>
      </c>
      <c r="N9" s="74">
        <v>6015.1298828125</v>
      </c>
      <c r="O9" s="75"/>
      <c r="P9" s="76"/>
      <c r="Q9" s="76"/>
      <c r="R9" s="87"/>
      <c r="S9" s="48">
        <v>11</v>
      </c>
      <c r="T9" s="48">
        <v>0</v>
      </c>
      <c r="U9" s="49">
        <v>114.193651</v>
      </c>
      <c r="V9" s="49">
        <v>0.009524</v>
      </c>
      <c r="W9" s="49">
        <v>0.042868</v>
      </c>
      <c r="X9" s="49">
        <v>1.773217</v>
      </c>
      <c r="Y9" s="49">
        <v>0.32727272727272727</v>
      </c>
      <c r="Z9" s="49">
        <v>0</v>
      </c>
      <c r="AA9" s="71">
        <v>9</v>
      </c>
      <c r="AB9" s="71"/>
      <c r="AC9" s="72"/>
      <c r="AD9" s="78" t="s">
        <v>560</v>
      </c>
      <c r="AE9" s="78">
        <v>2999</v>
      </c>
      <c r="AF9" s="78">
        <v>5954</v>
      </c>
      <c r="AG9" s="78">
        <v>7548</v>
      </c>
      <c r="AH9" s="78">
        <v>3010</v>
      </c>
      <c r="AI9" s="78"/>
      <c r="AJ9" s="78" t="s">
        <v>621</v>
      </c>
      <c r="AK9" s="78"/>
      <c r="AL9" s="82" t="s">
        <v>717</v>
      </c>
      <c r="AM9" s="78"/>
      <c r="AN9" s="80">
        <v>41839.46770833333</v>
      </c>
      <c r="AO9" s="82" t="s">
        <v>763</v>
      </c>
      <c r="AP9" s="78" t="b">
        <v>0</v>
      </c>
      <c r="AQ9" s="78" t="b">
        <v>0</v>
      </c>
      <c r="AR9" s="78" t="b">
        <v>0</v>
      </c>
      <c r="AS9" s="78" t="s">
        <v>810</v>
      </c>
      <c r="AT9" s="78">
        <v>149</v>
      </c>
      <c r="AU9" s="82" t="s">
        <v>816</v>
      </c>
      <c r="AV9" s="78" t="b">
        <v>0</v>
      </c>
      <c r="AW9" s="78" t="s">
        <v>856</v>
      </c>
      <c r="AX9" s="82" t="s">
        <v>863</v>
      </c>
      <c r="AY9" s="78" t="s">
        <v>65</v>
      </c>
      <c r="AZ9" s="78" t="str">
        <f>REPLACE(INDEX(GroupVertices[Group],MATCH(Vertices[[#This Row],[Vertex]],GroupVertices[Vertex],0)),1,1,"")</f>
        <v>3</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214</v>
      </c>
      <c r="B10" s="65"/>
      <c r="C10" s="65" t="s">
        <v>64</v>
      </c>
      <c r="D10" s="66">
        <v>280.9304859516958</v>
      </c>
      <c r="E10" s="68"/>
      <c r="F10" s="101" t="s">
        <v>344</v>
      </c>
      <c r="G10" s="65"/>
      <c r="H10" s="69" t="s">
        <v>214</v>
      </c>
      <c r="I10" s="70"/>
      <c r="J10" s="70"/>
      <c r="K10" s="69" t="s">
        <v>925</v>
      </c>
      <c r="L10" s="73">
        <v>2421.534689457679</v>
      </c>
      <c r="M10" s="74">
        <v>8433.7294921875</v>
      </c>
      <c r="N10" s="74">
        <v>5891.12353515625</v>
      </c>
      <c r="O10" s="75"/>
      <c r="P10" s="76"/>
      <c r="Q10" s="76"/>
      <c r="R10" s="87"/>
      <c r="S10" s="48">
        <v>10</v>
      </c>
      <c r="T10" s="48">
        <v>10</v>
      </c>
      <c r="U10" s="49">
        <v>242.573038</v>
      </c>
      <c r="V10" s="49">
        <v>0.010309</v>
      </c>
      <c r="W10" s="49">
        <v>0.053829</v>
      </c>
      <c r="X10" s="49">
        <v>2.59967</v>
      </c>
      <c r="Y10" s="49">
        <v>0.17279411764705882</v>
      </c>
      <c r="Z10" s="49">
        <v>0.17647058823529413</v>
      </c>
      <c r="AA10" s="71">
        <v>10</v>
      </c>
      <c r="AB10" s="71"/>
      <c r="AC10" s="72"/>
      <c r="AD10" s="78" t="s">
        <v>561</v>
      </c>
      <c r="AE10" s="78">
        <v>3721</v>
      </c>
      <c r="AF10" s="78">
        <v>8781</v>
      </c>
      <c r="AG10" s="78">
        <v>8258</v>
      </c>
      <c r="AH10" s="78">
        <v>30667</v>
      </c>
      <c r="AI10" s="78"/>
      <c r="AJ10" s="78" t="s">
        <v>622</v>
      </c>
      <c r="AK10" s="82" t="s">
        <v>677</v>
      </c>
      <c r="AL10" s="82" t="s">
        <v>718</v>
      </c>
      <c r="AM10" s="78"/>
      <c r="AN10" s="80">
        <v>40122.1453587963</v>
      </c>
      <c r="AO10" s="82" t="s">
        <v>764</v>
      </c>
      <c r="AP10" s="78" t="b">
        <v>0</v>
      </c>
      <c r="AQ10" s="78" t="b">
        <v>0</v>
      </c>
      <c r="AR10" s="78" t="b">
        <v>1</v>
      </c>
      <c r="AS10" s="78" t="s">
        <v>492</v>
      </c>
      <c r="AT10" s="78">
        <v>842</v>
      </c>
      <c r="AU10" s="82" t="s">
        <v>815</v>
      </c>
      <c r="AV10" s="78" t="b">
        <v>1</v>
      </c>
      <c r="AW10" s="78" t="s">
        <v>856</v>
      </c>
      <c r="AX10" s="82" t="s">
        <v>864</v>
      </c>
      <c r="AY10" s="78" t="s">
        <v>66</v>
      </c>
      <c r="AZ10" s="78" t="str">
        <f>REPLACE(INDEX(GroupVertices[Group],MATCH(Vertices[[#This Row],[Vertex]],GroupVertices[Vertex],0)),1,1,"")</f>
        <v>4</v>
      </c>
      <c r="BA10" s="48" t="s">
        <v>307</v>
      </c>
      <c r="BB10" s="48" t="s">
        <v>307</v>
      </c>
      <c r="BC10" s="48" t="s">
        <v>320</v>
      </c>
      <c r="BD10" s="48" t="s">
        <v>320</v>
      </c>
      <c r="BE10" s="48" t="s">
        <v>1270</v>
      </c>
      <c r="BF10" s="48" t="s">
        <v>1270</v>
      </c>
      <c r="BG10" s="121" t="s">
        <v>1290</v>
      </c>
      <c r="BH10" s="121" t="s">
        <v>1290</v>
      </c>
      <c r="BI10" s="121" t="s">
        <v>1321</v>
      </c>
      <c r="BJ10" s="121" t="s">
        <v>1321</v>
      </c>
      <c r="BK10" s="121">
        <v>1</v>
      </c>
      <c r="BL10" s="124">
        <v>4.3478260869565215</v>
      </c>
      <c r="BM10" s="121">
        <v>0</v>
      </c>
      <c r="BN10" s="124">
        <v>0</v>
      </c>
      <c r="BO10" s="121">
        <v>0</v>
      </c>
      <c r="BP10" s="124">
        <v>0</v>
      </c>
      <c r="BQ10" s="121">
        <v>22</v>
      </c>
      <c r="BR10" s="124">
        <v>95.65217391304348</v>
      </c>
      <c r="BS10" s="121">
        <v>23</v>
      </c>
      <c r="BT10" s="2"/>
      <c r="BU10" s="3"/>
      <c r="BV10" s="3"/>
      <c r="BW10" s="3"/>
      <c r="BX10" s="3"/>
    </row>
    <row r="11" spans="1:76" ht="15">
      <c r="A11" s="64" t="s">
        <v>213</v>
      </c>
      <c r="B11" s="65"/>
      <c r="C11" s="65" t="s">
        <v>64</v>
      </c>
      <c r="D11" s="66">
        <v>164.6687898089172</v>
      </c>
      <c r="E11" s="68"/>
      <c r="F11" s="101" t="s">
        <v>343</v>
      </c>
      <c r="G11" s="65"/>
      <c r="H11" s="69" t="s">
        <v>213</v>
      </c>
      <c r="I11" s="70"/>
      <c r="J11" s="70"/>
      <c r="K11" s="69" t="s">
        <v>926</v>
      </c>
      <c r="L11" s="73">
        <v>23.016451569994473</v>
      </c>
      <c r="M11" s="74">
        <v>2381.47119140625</v>
      </c>
      <c r="N11" s="74">
        <v>7713.06298828125</v>
      </c>
      <c r="O11" s="75"/>
      <c r="P11" s="76"/>
      <c r="Q11" s="76"/>
      <c r="R11" s="87"/>
      <c r="S11" s="48">
        <v>0</v>
      </c>
      <c r="T11" s="48">
        <v>7</v>
      </c>
      <c r="U11" s="49">
        <v>2.206371</v>
      </c>
      <c r="V11" s="49">
        <v>0.009259</v>
      </c>
      <c r="W11" s="49">
        <v>0.035859</v>
      </c>
      <c r="X11" s="49">
        <v>1.113831</v>
      </c>
      <c r="Y11" s="49">
        <v>0.5714285714285714</v>
      </c>
      <c r="Z11" s="49">
        <v>0</v>
      </c>
      <c r="AA11" s="71">
        <v>11</v>
      </c>
      <c r="AB11" s="71"/>
      <c r="AC11" s="72"/>
      <c r="AD11" s="78" t="s">
        <v>562</v>
      </c>
      <c r="AE11" s="78">
        <v>96</v>
      </c>
      <c r="AF11" s="78">
        <v>199</v>
      </c>
      <c r="AG11" s="78">
        <v>3011</v>
      </c>
      <c r="AH11" s="78">
        <v>790</v>
      </c>
      <c r="AI11" s="78"/>
      <c r="AJ11" s="78" t="s">
        <v>623</v>
      </c>
      <c r="AK11" s="78" t="s">
        <v>673</v>
      </c>
      <c r="AL11" s="82" t="s">
        <v>719</v>
      </c>
      <c r="AM11" s="78"/>
      <c r="AN11" s="80">
        <v>40922.84924768518</v>
      </c>
      <c r="AO11" s="78"/>
      <c r="AP11" s="78" t="b">
        <v>0</v>
      </c>
      <c r="AQ11" s="78" t="b">
        <v>0</v>
      </c>
      <c r="AR11" s="78" t="b">
        <v>1</v>
      </c>
      <c r="AS11" s="78" t="s">
        <v>492</v>
      </c>
      <c r="AT11" s="78">
        <v>32</v>
      </c>
      <c r="AU11" s="82" t="s">
        <v>813</v>
      </c>
      <c r="AV11" s="78" t="b">
        <v>0</v>
      </c>
      <c r="AW11" s="78" t="s">
        <v>856</v>
      </c>
      <c r="AX11" s="82" t="s">
        <v>865</v>
      </c>
      <c r="AY11" s="78" t="s">
        <v>66</v>
      </c>
      <c r="AZ11" s="78" t="str">
        <f>REPLACE(INDEX(GroupVertices[Group],MATCH(Vertices[[#This Row],[Vertex]],GroupVertices[Vertex],0)),1,1,"")</f>
        <v>1</v>
      </c>
      <c r="BA11" s="48" t="s">
        <v>307</v>
      </c>
      <c r="BB11" s="48" t="s">
        <v>307</v>
      </c>
      <c r="BC11" s="48" t="s">
        <v>320</v>
      </c>
      <c r="BD11" s="48" t="s">
        <v>320</v>
      </c>
      <c r="BE11" s="48" t="s">
        <v>245</v>
      </c>
      <c r="BF11" s="48" t="s">
        <v>245</v>
      </c>
      <c r="BG11" s="121" t="s">
        <v>1285</v>
      </c>
      <c r="BH11" s="121" t="s">
        <v>1285</v>
      </c>
      <c r="BI11" s="121" t="s">
        <v>1316</v>
      </c>
      <c r="BJ11" s="121" t="s">
        <v>1316</v>
      </c>
      <c r="BK11" s="121">
        <v>0</v>
      </c>
      <c r="BL11" s="124">
        <v>0</v>
      </c>
      <c r="BM11" s="121">
        <v>0</v>
      </c>
      <c r="BN11" s="124">
        <v>0</v>
      </c>
      <c r="BO11" s="121">
        <v>0</v>
      </c>
      <c r="BP11" s="124">
        <v>0</v>
      </c>
      <c r="BQ11" s="121">
        <v>12</v>
      </c>
      <c r="BR11" s="124">
        <v>100</v>
      </c>
      <c r="BS11" s="121">
        <v>12</v>
      </c>
      <c r="BT11" s="2"/>
      <c r="BU11" s="3"/>
      <c r="BV11" s="3"/>
      <c r="BW11" s="3"/>
      <c r="BX11" s="3"/>
    </row>
    <row r="12" spans="1:76" ht="15">
      <c r="A12" s="64" t="s">
        <v>246</v>
      </c>
      <c r="B12" s="65"/>
      <c r="C12" s="65" t="s">
        <v>64</v>
      </c>
      <c r="D12" s="66">
        <v>177.10507937534354</v>
      </c>
      <c r="E12" s="68"/>
      <c r="F12" s="101" t="s">
        <v>829</v>
      </c>
      <c r="G12" s="65"/>
      <c r="H12" s="69" t="s">
        <v>246</v>
      </c>
      <c r="I12" s="70"/>
      <c r="J12" s="70"/>
      <c r="K12" s="69" t="s">
        <v>927</v>
      </c>
      <c r="L12" s="73">
        <v>3.21746020990455</v>
      </c>
      <c r="M12" s="74">
        <v>4697.3857421875</v>
      </c>
      <c r="N12" s="74">
        <v>5114.9658203125</v>
      </c>
      <c r="O12" s="75"/>
      <c r="P12" s="76"/>
      <c r="Q12" s="76"/>
      <c r="R12" s="87"/>
      <c r="S12" s="48">
        <v>2</v>
      </c>
      <c r="T12" s="48">
        <v>0</v>
      </c>
      <c r="U12" s="49">
        <v>0.222222</v>
      </c>
      <c r="V12" s="49">
        <v>0.006849</v>
      </c>
      <c r="W12" s="49">
        <v>0.008422</v>
      </c>
      <c r="X12" s="49">
        <v>0.417116</v>
      </c>
      <c r="Y12" s="49">
        <v>0</v>
      </c>
      <c r="Z12" s="49">
        <v>0</v>
      </c>
      <c r="AA12" s="71">
        <v>12</v>
      </c>
      <c r="AB12" s="71"/>
      <c r="AC12" s="72"/>
      <c r="AD12" s="78" t="s">
        <v>563</v>
      </c>
      <c r="AE12" s="78">
        <v>648</v>
      </c>
      <c r="AF12" s="78">
        <v>1117</v>
      </c>
      <c r="AG12" s="78">
        <v>11948</v>
      </c>
      <c r="AH12" s="78">
        <v>3287</v>
      </c>
      <c r="AI12" s="78"/>
      <c r="AJ12" s="78" t="s">
        <v>624</v>
      </c>
      <c r="AK12" s="78" t="s">
        <v>678</v>
      </c>
      <c r="AL12" s="82" t="s">
        <v>720</v>
      </c>
      <c r="AM12" s="78"/>
      <c r="AN12" s="80">
        <v>39882.54549768518</v>
      </c>
      <c r="AO12" s="82" t="s">
        <v>765</v>
      </c>
      <c r="AP12" s="78" t="b">
        <v>0</v>
      </c>
      <c r="AQ12" s="78" t="b">
        <v>0</v>
      </c>
      <c r="AR12" s="78" t="b">
        <v>0</v>
      </c>
      <c r="AS12" s="78" t="s">
        <v>492</v>
      </c>
      <c r="AT12" s="78">
        <v>157</v>
      </c>
      <c r="AU12" s="82" t="s">
        <v>818</v>
      </c>
      <c r="AV12" s="78" t="b">
        <v>0</v>
      </c>
      <c r="AW12" s="78" t="s">
        <v>856</v>
      </c>
      <c r="AX12" s="82" t="s">
        <v>866</v>
      </c>
      <c r="AY12" s="78" t="s">
        <v>65</v>
      </c>
      <c r="AZ12" s="78" t="str">
        <f>REPLACE(INDEX(GroupVertices[Group],MATCH(Vertices[[#This Row],[Vertex]],GroupVertices[Vertex],0)),1,1,"")</f>
        <v>3</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215</v>
      </c>
      <c r="B13" s="65"/>
      <c r="C13" s="65" t="s">
        <v>64</v>
      </c>
      <c r="D13" s="66">
        <v>320.48818261178826</v>
      </c>
      <c r="E13" s="68"/>
      <c r="F13" s="101" t="s">
        <v>345</v>
      </c>
      <c r="G13" s="65"/>
      <c r="H13" s="69" t="s">
        <v>215</v>
      </c>
      <c r="I13" s="70"/>
      <c r="J13" s="70"/>
      <c r="K13" s="69" t="s">
        <v>928</v>
      </c>
      <c r="L13" s="73">
        <v>878.846078738473</v>
      </c>
      <c r="M13" s="74">
        <v>5356.095703125</v>
      </c>
      <c r="N13" s="74">
        <v>6044.32861328125</v>
      </c>
      <c r="O13" s="75"/>
      <c r="P13" s="76"/>
      <c r="Q13" s="76"/>
      <c r="R13" s="87"/>
      <c r="S13" s="48">
        <v>2</v>
      </c>
      <c r="T13" s="48">
        <v>10</v>
      </c>
      <c r="U13" s="49">
        <v>87.973038</v>
      </c>
      <c r="V13" s="49">
        <v>0.009615</v>
      </c>
      <c r="W13" s="49">
        <v>0.037254</v>
      </c>
      <c r="X13" s="49">
        <v>1.613332</v>
      </c>
      <c r="Y13" s="49">
        <v>0.2222222222222222</v>
      </c>
      <c r="Z13" s="49">
        <v>0.2</v>
      </c>
      <c r="AA13" s="71">
        <v>13</v>
      </c>
      <c r="AB13" s="71"/>
      <c r="AC13" s="72"/>
      <c r="AD13" s="78" t="s">
        <v>564</v>
      </c>
      <c r="AE13" s="78">
        <v>6587</v>
      </c>
      <c r="AF13" s="78">
        <v>11701</v>
      </c>
      <c r="AG13" s="78">
        <v>12289</v>
      </c>
      <c r="AH13" s="78">
        <v>40596</v>
      </c>
      <c r="AI13" s="78"/>
      <c r="AJ13" s="78" t="s">
        <v>625</v>
      </c>
      <c r="AK13" s="78" t="s">
        <v>679</v>
      </c>
      <c r="AL13" s="82" t="s">
        <v>721</v>
      </c>
      <c r="AM13" s="78"/>
      <c r="AN13" s="80">
        <v>39459.80023148148</v>
      </c>
      <c r="AO13" s="82" t="s">
        <v>766</v>
      </c>
      <c r="AP13" s="78" t="b">
        <v>0</v>
      </c>
      <c r="AQ13" s="78" t="b">
        <v>0</v>
      </c>
      <c r="AR13" s="78" t="b">
        <v>1</v>
      </c>
      <c r="AS13" s="78" t="s">
        <v>492</v>
      </c>
      <c r="AT13" s="78">
        <v>1398</v>
      </c>
      <c r="AU13" s="82" t="s">
        <v>819</v>
      </c>
      <c r="AV13" s="78" t="b">
        <v>1</v>
      </c>
      <c r="AW13" s="78" t="s">
        <v>856</v>
      </c>
      <c r="AX13" s="82" t="s">
        <v>867</v>
      </c>
      <c r="AY13" s="78" t="s">
        <v>66</v>
      </c>
      <c r="AZ13" s="78" t="str">
        <f>REPLACE(INDEX(GroupVertices[Group],MATCH(Vertices[[#This Row],[Vertex]],GroupVertices[Vertex],0)),1,1,"")</f>
        <v>3</v>
      </c>
      <c r="BA13" s="48" t="s">
        <v>308</v>
      </c>
      <c r="BB13" s="48" t="s">
        <v>308</v>
      </c>
      <c r="BC13" s="48" t="s">
        <v>320</v>
      </c>
      <c r="BD13" s="48" t="s">
        <v>320</v>
      </c>
      <c r="BE13" s="48" t="s">
        <v>1271</v>
      </c>
      <c r="BF13" s="48" t="s">
        <v>1271</v>
      </c>
      <c r="BG13" s="121" t="s">
        <v>1291</v>
      </c>
      <c r="BH13" s="121" t="s">
        <v>1291</v>
      </c>
      <c r="BI13" s="121" t="s">
        <v>1322</v>
      </c>
      <c r="BJ13" s="121" t="s">
        <v>1322</v>
      </c>
      <c r="BK13" s="121">
        <v>1</v>
      </c>
      <c r="BL13" s="124">
        <v>4.3478260869565215</v>
      </c>
      <c r="BM13" s="121">
        <v>0</v>
      </c>
      <c r="BN13" s="124">
        <v>0</v>
      </c>
      <c r="BO13" s="121">
        <v>0</v>
      </c>
      <c r="BP13" s="124">
        <v>0</v>
      </c>
      <c r="BQ13" s="121">
        <v>22</v>
      </c>
      <c r="BR13" s="124">
        <v>95.65217391304348</v>
      </c>
      <c r="BS13" s="121">
        <v>23</v>
      </c>
      <c r="BT13" s="2"/>
      <c r="BU13" s="3"/>
      <c r="BV13" s="3"/>
      <c r="BW13" s="3"/>
      <c r="BX13" s="3"/>
    </row>
    <row r="14" spans="1:76" ht="15">
      <c r="A14" s="64" t="s">
        <v>216</v>
      </c>
      <c r="B14" s="65"/>
      <c r="C14" s="65" t="s">
        <v>64</v>
      </c>
      <c r="D14" s="66">
        <v>177.2811924084193</v>
      </c>
      <c r="E14" s="68"/>
      <c r="F14" s="101" t="s">
        <v>346</v>
      </c>
      <c r="G14" s="65"/>
      <c r="H14" s="69" t="s">
        <v>216</v>
      </c>
      <c r="I14" s="70"/>
      <c r="J14" s="70"/>
      <c r="K14" s="69" t="s">
        <v>929</v>
      </c>
      <c r="L14" s="73">
        <v>23.016451569994473</v>
      </c>
      <c r="M14" s="74">
        <v>2928.3857421875</v>
      </c>
      <c r="N14" s="74">
        <v>8068.462890625</v>
      </c>
      <c r="O14" s="75"/>
      <c r="P14" s="76"/>
      <c r="Q14" s="76"/>
      <c r="R14" s="87"/>
      <c r="S14" s="48">
        <v>0</v>
      </c>
      <c r="T14" s="48">
        <v>7</v>
      </c>
      <c r="U14" s="49">
        <v>2.206371</v>
      </c>
      <c r="V14" s="49">
        <v>0.009259</v>
      </c>
      <c r="W14" s="49">
        <v>0.035859</v>
      </c>
      <c r="X14" s="49">
        <v>1.113831</v>
      </c>
      <c r="Y14" s="49">
        <v>0.5714285714285714</v>
      </c>
      <c r="Z14" s="49">
        <v>0</v>
      </c>
      <c r="AA14" s="71">
        <v>14</v>
      </c>
      <c r="AB14" s="71"/>
      <c r="AC14" s="72"/>
      <c r="AD14" s="78" t="s">
        <v>565</v>
      </c>
      <c r="AE14" s="78">
        <v>1285</v>
      </c>
      <c r="AF14" s="78">
        <v>1130</v>
      </c>
      <c r="AG14" s="78">
        <v>51893</v>
      </c>
      <c r="AH14" s="78">
        <v>58141</v>
      </c>
      <c r="AI14" s="78"/>
      <c r="AJ14" s="78"/>
      <c r="AK14" s="78" t="s">
        <v>680</v>
      </c>
      <c r="AL14" s="78"/>
      <c r="AM14" s="78"/>
      <c r="AN14" s="80">
        <v>43343.293344907404</v>
      </c>
      <c r="AO14" s="82" t="s">
        <v>767</v>
      </c>
      <c r="AP14" s="78" t="b">
        <v>1</v>
      </c>
      <c r="AQ14" s="78" t="b">
        <v>0</v>
      </c>
      <c r="AR14" s="78" t="b">
        <v>1</v>
      </c>
      <c r="AS14" s="78" t="s">
        <v>811</v>
      </c>
      <c r="AT14" s="78">
        <v>59</v>
      </c>
      <c r="AU14" s="78"/>
      <c r="AV14" s="78" t="b">
        <v>0</v>
      </c>
      <c r="AW14" s="78" t="s">
        <v>856</v>
      </c>
      <c r="AX14" s="82" t="s">
        <v>868</v>
      </c>
      <c r="AY14" s="78" t="s">
        <v>66</v>
      </c>
      <c r="AZ14" s="78" t="str">
        <f>REPLACE(INDEX(GroupVertices[Group],MATCH(Vertices[[#This Row],[Vertex]],GroupVertices[Vertex],0)),1,1,"")</f>
        <v>1</v>
      </c>
      <c r="BA14" s="48" t="s">
        <v>307</v>
      </c>
      <c r="BB14" s="48" t="s">
        <v>307</v>
      </c>
      <c r="BC14" s="48" t="s">
        <v>320</v>
      </c>
      <c r="BD14" s="48" t="s">
        <v>320</v>
      </c>
      <c r="BE14" s="48" t="s">
        <v>245</v>
      </c>
      <c r="BF14" s="48" t="s">
        <v>245</v>
      </c>
      <c r="BG14" s="121" t="s">
        <v>1285</v>
      </c>
      <c r="BH14" s="121" t="s">
        <v>1285</v>
      </c>
      <c r="BI14" s="121" t="s">
        <v>1316</v>
      </c>
      <c r="BJ14" s="121" t="s">
        <v>1316</v>
      </c>
      <c r="BK14" s="121">
        <v>0</v>
      </c>
      <c r="BL14" s="124">
        <v>0</v>
      </c>
      <c r="BM14" s="121">
        <v>0</v>
      </c>
      <c r="BN14" s="124">
        <v>0</v>
      </c>
      <c r="BO14" s="121">
        <v>0</v>
      </c>
      <c r="BP14" s="124">
        <v>0</v>
      </c>
      <c r="BQ14" s="121">
        <v>12</v>
      </c>
      <c r="BR14" s="124">
        <v>100</v>
      </c>
      <c r="BS14" s="121">
        <v>12</v>
      </c>
      <c r="BT14" s="2"/>
      <c r="BU14" s="3"/>
      <c r="BV14" s="3"/>
      <c r="BW14" s="3"/>
      <c r="BX14" s="3"/>
    </row>
    <row r="15" spans="1:76" ht="15">
      <c r="A15" s="64" t="s">
        <v>217</v>
      </c>
      <c r="B15" s="65"/>
      <c r="C15" s="65" t="s">
        <v>64</v>
      </c>
      <c r="D15" s="66">
        <v>182.537489087911</v>
      </c>
      <c r="E15" s="68"/>
      <c r="F15" s="101" t="s">
        <v>347</v>
      </c>
      <c r="G15" s="65"/>
      <c r="H15" s="69" t="s">
        <v>217</v>
      </c>
      <c r="I15" s="70"/>
      <c r="J15" s="70"/>
      <c r="K15" s="69" t="s">
        <v>930</v>
      </c>
      <c r="L15" s="73">
        <v>1456.0832261416035</v>
      </c>
      <c r="M15" s="74">
        <v>6461.31103515625</v>
      </c>
      <c r="N15" s="74">
        <v>7649.07666015625</v>
      </c>
      <c r="O15" s="75"/>
      <c r="P15" s="76"/>
      <c r="Q15" s="76"/>
      <c r="R15" s="87"/>
      <c r="S15" s="48">
        <v>3</v>
      </c>
      <c r="T15" s="48">
        <v>10</v>
      </c>
      <c r="U15" s="49">
        <v>145.820657</v>
      </c>
      <c r="V15" s="49">
        <v>0.009615</v>
      </c>
      <c r="W15" s="49">
        <v>0.039245</v>
      </c>
      <c r="X15" s="49">
        <v>1.811862</v>
      </c>
      <c r="Y15" s="49">
        <v>0.22727272727272727</v>
      </c>
      <c r="Z15" s="49">
        <v>0.18181818181818182</v>
      </c>
      <c r="AA15" s="71">
        <v>15</v>
      </c>
      <c r="AB15" s="71"/>
      <c r="AC15" s="72"/>
      <c r="AD15" s="78" t="s">
        <v>566</v>
      </c>
      <c r="AE15" s="78">
        <v>1165</v>
      </c>
      <c r="AF15" s="78">
        <v>1518</v>
      </c>
      <c r="AG15" s="78">
        <v>1706</v>
      </c>
      <c r="AH15" s="78">
        <v>20950</v>
      </c>
      <c r="AI15" s="78"/>
      <c r="AJ15" s="78" t="s">
        <v>626</v>
      </c>
      <c r="AK15" s="78" t="s">
        <v>681</v>
      </c>
      <c r="AL15" s="82" t="s">
        <v>718</v>
      </c>
      <c r="AM15" s="78"/>
      <c r="AN15" s="80">
        <v>40333.691087962965</v>
      </c>
      <c r="AO15" s="82" t="s">
        <v>768</v>
      </c>
      <c r="AP15" s="78" t="b">
        <v>1</v>
      </c>
      <c r="AQ15" s="78" t="b">
        <v>0</v>
      </c>
      <c r="AR15" s="78" t="b">
        <v>0</v>
      </c>
      <c r="AS15" s="78" t="s">
        <v>492</v>
      </c>
      <c r="AT15" s="78">
        <v>200</v>
      </c>
      <c r="AU15" s="82" t="s">
        <v>816</v>
      </c>
      <c r="AV15" s="78" t="b">
        <v>0</v>
      </c>
      <c r="AW15" s="78" t="s">
        <v>856</v>
      </c>
      <c r="AX15" s="82" t="s">
        <v>869</v>
      </c>
      <c r="AY15" s="78" t="s">
        <v>66</v>
      </c>
      <c r="AZ15" s="78" t="str">
        <f>REPLACE(INDEX(GroupVertices[Group],MATCH(Vertices[[#This Row],[Vertex]],GroupVertices[Vertex],0)),1,1,"")</f>
        <v>3</v>
      </c>
      <c r="BA15" s="48" t="s">
        <v>309</v>
      </c>
      <c r="BB15" s="48" t="s">
        <v>309</v>
      </c>
      <c r="BC15" s="48" t="s">
        <v>320</v>
      </c>
      <c r="BD15" s="48" t="s">
        <v>320</v>
      </c>
      <c r="BE15" s="48" t="s">
        <v>1272</v>
      </c>
      <c r="BF15" s="48" t="s">
        <v>1272</v>
      </c>
      <c r="BG15" s="121" t="s">
        <v>1292</v>
      </c>
      <c r="BH15" s="121" t="s">
        <v>1292</v>
      </c>
      <c r="BI15" s="121" t="s">
        <v>1323</v>
      </c>
      <c r="BJ15" s="121" t="s">
        <v>1323</v>
      </c>
      <c r="BK15" s="121">
        <v>1</v>
      </c>
      <c r="BL15" s="124">
        <v>4</v>
      </c>
      <c r="BM15" s="121">
        <v>0</v>
      </c>
      <c r="BN15" s="124">
        <v>0</v>
      </c>
      <c r="BO15" s="121">
        <v>0</v>
      </c>
      <c r="BP15" s="124">
        <v>0</v>
      </c>
      <c r="BQ15" s="121">
        <v>24</v>
      </c>
      <c r="BR15" s="124">
        <v>96</v>
      </c>
      <c r="BS15" s="121">
        <v>25</v>
      </c>
      <c r="BT15" s="2"/>
      <c r="BU15" s="3"/>
      <c r="BV15" s="3"/>
      <c r="BW15" s="3"/>
      <c r="BX15" s="3"/>
    </row>
    <row r="16" spans="1:76" ht="15">
      <c r="A16" s="64" t="s">
        <v>247</v>
      </c>
      <c r="B16" s="65"/>
      <c r="C16" s="65" t="s">
        <v>64</v>
      </c>
      <c r="D16" s="66">
        <v>192.75204500630477</v>
      </c>
      <c r="E16" s="68"/>
      <c r="F16" s="101" t="s">
        <v>830</v>
      </c>
      <c r="G16" s="65"/>
      <c r="H16" s="69" t="s">
        <v>247</v>
      </c>
      <c r="I16" s="70"/>
      <c r="J16" s="70"/>
      <c r="K16" s="69" t="s">
        <v>931</v>
      </c>
      <c r="L16" s="73">
        <v>1</v>
      </c>
      <c r="M16" s="74">
        <v>7289.71923828125</v>
      </c>
      <c r="N16" s="74">
        <v>8034.11865234375</v>
      </c>
      <c r="O16" s="75"/>
      <c r="P16" s="76"/>
      <c r="Q16" s="76"/>
      <c r="R16" s="87"/>
      <c r="S16" s="48">
        <v>1</v>
      </c>
      <c r="T16" s="48">
        <v>0</v>
      </c>
      <c r="U16" s="49">
        <v>0</v>
      </c>
      <c r="V16" s="49">
        <v>0.00641</v>
      </c>
      <c r="W16" s="49">
        <v>0.003629</v>
      </c>
      <c r="X16" s="49">
        <v>0.290007</v>
      </c>
      <c r="Y16" s="49">
        <v>0</v>
      </c>
      <c r="Z16" s="49">
        <v>0</v>
      </c>
      <c r="AA16" s="71">
        <v>16</v>
      </c>
      <c r="AB16" s="71"/>
      <c r="AC16" s="72"/>
      <c r="AD16" s="78" t="s">
        <v>567</v>
      </c>
      <c r="AE16" s="78">
        <v>1406</v>
      </c>
      <c r="AF16" s="78">
        <v>2272</v>
      </c>
      <c r="AG16" s="78">
        <v>19686</v>
      </c>
      <c r="AH16" s="78">
        <v>12882</v>
      </c>
      <c r="AI16" s="78"/>
      <c r="AJ16" s="78" t="s">
        <v>627</v>
      </c>
      <c r="AK16" s="78" t="s">
        <v>682</v>
      </c>
      <c r="AL16" s="82" t="s">
        <v>722</v>
      </c>
      <c r="AM16" s="78"/>
      <c r="AN16" s="80">
        <v>39925.3940162037</v>
      </c>
      <c r="AO16" s="82" t="s">
        <v>769</v>
      </c>
      <c r="AP16" s="78" t="b">
        <v>0</v>
      </c>
      <c r="AQ16" s="78" t="b">
        <v>0</v>
      </c>
      <c r="AR16" s="78" t="b">
        <v>0</v>
      </c>
      <c r="AS16" s="78" t="s">
        <v>492</v>
      </c>
      <c r="AT16" s="78">
        <v>138</v>
      </c>
      <c r="AU16" s="82" t="s">
        <v>820</v>
      </c>
      <c r="AV16" s="78" t="b">
        <v>0</v>
      </c>
      <c r="AW16" s="78" t="s">
        <v>856</v>
      </c>
      <c r="AX16" s="82" t="s">
        <v>870</v>
      </c>
      <c r="AY16" s="78" t="s">
        <v>65</v>
      </c>
      <c r="AZ16" s="78" t="str">
        <f>REPLACE(INDEX(GroupVertices[Group],MATCH(Vertices[[#This Row],[Vertex]],GroupVertices[Vertex],0)),1,1,"")</f>
        <v>3</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248</v>
      </c>
      <c r="B17" s="65"/>
      <c r="C17" s="65" t="s">
        <v>64</v>
      </c>
      <c r="D17" s="66">
        <v>1000</v>
      </c>
      <c r="E17" s="68"/>
      <c r="F17" s="101" t="s">
        <v>831</v>
      </c>
      <c r="G17" s="65"/>
      <c r="H17" s="69" t="s">
        <v>248</v>
      </c>
      <c r="I17" s="70"/>
      <c r="J17" s="70"/>
      <c r="K17" s="69" t="s">
        <v>932</v>
      </c>
      <c r="L17" s="73">
        <v>18.18533159463165</v>
      </c>
      <c r="M17" s="74">
        <v>5307.28564453125</v>
      </c>
      <c r="N17" s="74">
        <v>8095.38720703125</v>
      </c>
      <c r="O17" s="75"/>
      <c r="P17" s="76"/>
      <c r="Q17" s="76"/>
      <c r="R17" s="87"/>
      <c r="S17" s="48">
        <v>3</v>
      </c>
      <c r="T17" s="48">
        <v>0</v>
      </c>
      <c r="U17" s="49">
        <v>1.722222</v>
      </c>
      <c r="V17" s="49">
        <v>0.007092</v>
      </c>
      <c r="W17" s="49">
        <v>0.012051</v>
      </c>
      <c r="X17" s="49">
        <v>0.557124</v>
      </c>
      <c r="Y17" s="49">
        <v>0</v>
      </c>
      <c r="Z17" s="49">
        <v>0</v>
      </c>
      <c r="AA17" s="71">
        <v>17</v>
      </c>
      <c r="AB17" s="71"/>
      <c r="AC17" s="72"/>
      <c r="AD17" s="78" t="s">
        <v>568</v>
      </c>
      <c r="AE17" s="78">
        <v>1291</v>
      </c>
      <c r="AF17" s="78">
        <v>61860</v>
      </c>
      <c r="AG17" s="78">
        <v>29181</v>
      </c>
      <c r="AH17" s="78">
        <v>6937</v>
      </c>
      <c r="AI17" s="78"/>
      <c r="AJ17" s="78" t="s">
        <v>628</v>
      </c>
      <c r="AK17" s="78" t="s">
        <v>682</v>
      </c>
      <c r="AL17" s="82" t="s">
        <v>723</v>
      </c>
      <c r="AM17" s="78"/>
      <c r="AN17" s="80">
        <v>39823.31439814815</v>
      </c>
      <c r="AO17" s="82" t="s">
        <v>770</v>
      </c>
      <c r="AP17" s="78" t="b">
        <v>0</v>
      </c>
      <c r="AQ17" s="78" t="b">
        <v>0</v>
      </c>
      <c r="AR17" s="78" t="b">
        <v>0</v>
      </c>
      <c r="AS17" s="78" t="s">
        <v>492</v>
      </c>
      <c r="AT17" s="78">
        <v>2055</v>
      </c>
      <c r="AU17" s="82" t="s">
        <v>816</v>
      </c>
      <c r="AV17" s="78" t="b">
        <v>1</v>
      </c>
      <c r="AW17" s="78" t="s">
        <v>856</v>
      </c>
      <c r="AX17" s="82" t="s">
        <v>871</v>
      </c>
      <c r="AY17" s="78" t="s">
        <v>65</v>
      </c>
      <c r="AZ17" s="78" t="str">
        <f>REPLACE(INDEX(GroupVertices[Group],MATCH(Vertices[[#This Row],[Vertex]],GroupVertices[Vertex],0)),1,1,"")</f>
        <v>3</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218</v>
      </c>
      <c r="B18" s="65"/>
      <c r="C18" s="65" t="s">
        <v>64</v>
      </c>
      <c r="D18" s="66">
        <v>211.7993468912671</v>
      </c>
      <c r="E18" s="68"/>
      <c r="F18" s="101" t="s">
        <v>348</v>
      </c>
      <c r="G18" s="65"/>
      <c r="H18" s="69" t="s">
        <v>218</v>
      </c>
      <c r="I18" s="70"/>
      <c r="J18" s="70"/>
      <c r="K18" s="69" t="s">
        <v>933</v>
      </c>
      <c r="L18" s="73">
        <v>102.75129031594712</v>
      </c>
      <c r="M18" s="74">
        <v>6235.11181640625</v>
      </c>
      <c r="N18" s="74">
        <v>8228.966796875</v>
      </c>
      <c r="O18" s="75"/>
      <c r="P18" s="76"/>
      <c r="Q18" s="76"/>
      <c r="R18" s="87"/>
      <c r="S18" s="48">
        <v>0</v>
      </c>
      <c r="T18" s="48">
        <v>7</v>
      </c>
      <c r="U18" s="49">
        <v>10.19697</v>
      </c>
      <c r="V18" s="49">
        <v>0.008772</v>
      </c>
      <c r="W18" s="49">
        <v>0.028718</v>
      </c>
      <c r="X18" s="49">
        <v>1.129334</v>
      </c>
      <c r="Y18" s="49">
        <v>0.35714285714285715</v>
      </c>
      <c r="Z18" s="49">
        <v>0</v>
      </c>
      <c r="AA18" s="71">
        <v>18</v>
      </c>
      <c r="AB18" s="71"/>
      <c r="AC18" s="72"/>
      <c r="AD18" s="78" t="s">
        <v>569</v>
      </c>
      <c r="AE18" s="78">
        <v>4890</v>
      </c>
      <c r="AF18" s="78">
        <v>3678</v>
      </c>
      <c r="AG18" s="78">
        <v>84169</v>
      </c>
      <c r="AH18" s="78">
        <v>421</v>
      </c>
      <c r="AI18" s="78"/>
      <c r="AJ18" s="78" t="s">
        <v>629</v>
      </c>
      <c r="AK18" s="78"/>
      <c r="AL18" s="78"/>
      <c r="AM18" s="78"/>
      <c r="AN18" s="80">
        <v>42467.17354166666</v>
      </c>
      <c r="AO18" s="82" t="s">
        <v>771</v>
      </c>
      <c r="AP18" s="78" t="b">
        <v>0</v>
      </c>
      <c r="AQ18" s="78" t="b">
        <v>0</v>
      </c>
      <c r="AR18" s="78" t="b">
        <v>0</v>
      </c>
      <c r="AS18" s="78" t="s">
        <v>492</v>
      </c>
      <c r="AT18" s="78">
        <v>442</v>
      </c>
      <c r="AU18" s="82" t="s">
        <v>816</v>
      </c>
      <c r="AV18" s="78" t="b">
        <v>0</v>
      </c>
      <c r="AW18" s="78" t="s">
        <v>856</v>
      </c>
      <c r="AX18" s="82" t="s">
        <v>872</v>
      </c>
      <c r="AY18" s="78" t="s">
        <v>66</v>
      </c>
      <c r="AZ18" s="78" t="str">
        <f>REPLACE(INDEX(GroupVertices[Group],MATCH(Vertices[[#This Row],[Vertex]],GroupVertices[Vertex],0)),1,1,"")</f>
        <v>3</v>
      </c>
      <c r="BA18" s="48" t="s">
        <v>309</v>
      </c>
      <c r="BB18" s="48" t="s">
        <v>309</v>
      </c>
      <c r="BC18" s="48" t="s">
        <v>320</v>
      </c>
      <c r="BD18" s="48" t="s">
        <v>320</v>
      </c>
      <c r="BE18" s="48" t="s">
        <v>245</v>
      </c>
      <c r="BF18" s="48" t="s">
        <v>245</v>
      </c>
      <c r="BG18" s="121" t="s">
        <v>1293</v>
      </c>
      <c r="BH18" s="121" t="s">
        <v>1293</v>
      </c>
      <c r="BI18" s="121" t="s">
        <v>1324</v>
      </c>
      <c r="BJ18" s="121" t="s">
        <v>1324</v>
      </c>
      <c r="BK18" s="121">
        <v>0</v>
      </c>
      <c r="BL18" s="124">
        <v>0</v>
      </c>
      <c r="BM18" s="121">
        <v>0</v>
      </c>
      <c r="BN18" s="124">
        <v>0</v>
      </c>
      <c r="BO18" s="121">
        <v>0</v>
      </c>
      <c r="BP18" s="124">
        <v>0</v>
      </c>
      <c r="BQ18" s="121">
        <v>11</v>
      </c>
      <c r="BR18" s="124">
        <v>100</v>
      </c>
      <c r="BS18" s="121">
        <v>11</v>
      </c>
      <c r="BT18" s="2"/>
      <c r="BU18" s="3"/>
      <c r="BV18" s="3"/>
      <c r="BW18" s="3"/>
      <c r="BX18" s="3"/>
    </row>
    <row r="19" spans="1:76" ht="15">
      <c r="A19" s="64" t="s">
        <v>249</v>
      </c>
      <c r="B19" s="65"/>
      <c r="C19" s="65" t="s">
        <v>64</v>
      </c>
      <c r="D19" s="66">
        <v>192.19661159429663</v>
      </c>
      <c r="E19" s="68"/>
      <c r="F19" s="101" t="s">
        <v>832</v>
      </c>
      <c r="G19" s="65"/>
      <c r="H19" s="69" t="s">
        <v>249</v>
      </c>
      <c r="I19" s="70"/>
      <c r="J19" s="70"/>
      <c r="K19" s="69" t="s">
        <v>934</v>
      </c>
      <c r="L19" s="73">
        <v>33.57294200731018</v>
      </c>
      <c r="M19" s="74">
        <v>5733.45361328125</v>
      </c>
      <c r="N19" s="74">
        <v>7395.20068359375</v>
      </c>
      <c r="O19" s="75"/>
      <c r="P19" s="76"/>
      <c r="Q19" s="76"/>
      <c r="R19" s="87"/>
      <c r="S19" s="48">
        <v>5</v>
      </c>
      <c r="T19" s="48">
        <v>0</v>
      </c>
      <c r="U19" s="49">
        <v>3.264286</v>
      </c>
      <c r="V19" s="49">
        <v>0.008403</v>
      </c>
      <c r="W19" s="49">
        <v>0.022259</v>
      </c>
      <c r="X19" s="49">
        <v>0.846294</v>
      </c>
      <c r="Y19" s="49">
        <v>0.6</v>
      </c>
      <c r="Z19" s="49">
        <v>0</v>
      </c>
      <c r="AA19" s="71">
        <v>19</v>
      </c>
      <c r="AB19" s="71"/>
      <c r="AC19" s="72"/>
      <c r="AD19" s="78" t="s">
        <v>570</v>
      </c>
      <c r="AE19" s="78">
        <v>602</v>
      </c>
      <c r="AF19" s="78">
        <v>2231</v>
      </c>
      <c r="AG19" s="78">
        <v>1249</v>
      </c>
      <c r="AH19" s="78">
        <v>527</v>
      </c>
      <c r="AI19" s="78"/>
      <c r="AJ19" s="78" t="s">
        <v>630</v>
      </c>
      <c r="AK19" s="78" t="s">
        <v>683</v>
      </c>
      <c r="AL19" s="82" t="s">
        <v>724</v>
      </c>
      <c r="AM19" s="78"/>
      <c r="AN19" s="80">
        <v>42268.3762037037</v>
      </c>
      <c r="AO19" s="82" t="s">
        <v>772</v>
      </c>
      <c r="AP19" s="78" t="b">
        <v>0</v>
      </c>
      <c r="AQ19" s="78" t="b">
        <v>0</v>
      </c>
      <c r="AR19" s="78" t="b">
        <v>0</v>
      </c>
      <c r="AS19" s="78" t="s">
        <v>492</v>
      </c>
      <c r="AT19" s="78">
        <v>36</v>
      </c>
      <c r="AU19" s="82" t="s">
        <v>816</v>
      </c>
      <c r="AV19" s="78" t="b">
        <v>0</v>
      </c>
      <c r="AW19" s="78" t="s">
        <v>856</v>
      </c>
      <c r="AX19" s="82" t="s">
        <v>873</v>
      </c>
      <c r="AY19" s="78" t="s">
        <v>65</v>
      </c>
      <c r="AZ19" s="78" t="str">
        <f>REPLACE(INDEX(GroupVertices[Group],MATCH(Vertices[[#This Row],[Vertex]],GroupVertices[Vertex],0)),1,1,"")</f>
        <v>3</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250</v>
      </c>
      <c r="B20" s="65"/>
      <c r="C20" s="65" t="s">
        <v>64</v>
      </c>
      <c r="D20" s="66">
        <v>258.1306217465809</v>
      </c>
      <c r="E20" s="68"/>
      <c r="F20" s="101" t="s">
        <v>833</v>
      </c>
      <c r="G20" s="65"/>
      <c r="H20" s="69" t="s">
        <v>250</v>
      </c>
      <c r="I20" s="70"/>
      <c r="J20" s="70"/>
      <c r="K20" s="69" t="s">
        <v>935</v>
      </c>
      <c r="L20" s="73">
        <v>33.57294200731018</v>
      </c>
      <c r="M20" s="74">
        <v>6507.34375</v>
      </c>
      <c r="N20" s="74">
        <v>9591.982421875</v>
      </c>
      <c r="O20" s="75"/>
      <c r="P20" s="76"/>
      <c r="Q20" s="76"/>
      <c r="R20" s="87"/>
      <c r="S20" s="48">
        <v>5</v>
      </c>
      <c r="T20" s="48">
        <v>0</v>
      </c>
      <c r="U20" s="49">
        <v>3.264286</v>
      </c>
      <c r="V20" s="49">
        <v>0.008621</v>
      </c>
      <c r="W20" s="49">
        <v>0.023792</v>
      </c>
      <c r="X20" s="49">
        <v>0.839144</v>
      </c>
      <c r="Y20" s="49">
        <v>0.55</v>
      </c>
      <c r="Z20" s="49">
        <v>0</v>
      </c>
      <c r="AA20" s="71">
        <v>20</v>
      </c>
      <c r="AB20" s="71"/>
      <c r="AC20" s="72"/>
      <c r="AD20" s="78" t="s">
        <v>571</v>
      </c>
      <c r="AE20" s="78">
        <v>6771</v>
      </c>
      <c r="AF20" s="78">
        <v>7098</v>
      </c>
      <c r="AG20" s="78">
        <v>10394</v>
      </c>
      <c r="AH20" s="78">
        <v>7704</v>
      </c>
      <c r="AI20" s="78"/>
      <c r="AJ20" s="78" t="s">
        <v>631</v>
      </c>
      <c r="AK20" s="78" t="s">
        <v>684</v>
      </c>
      <c r="AL20" s="82" t="s">
        <v>725</v>
      </c>
      <c r="AM20" s="78"/>
      <c r="AN20" s="80">
        <v>41377.82672453704</v>
      </c>
      <c r="AO20" s="82" t="s">
        <v>773</v>
      </c>
      <c r="AP20" s="78" t="b">
        <v>1</v>
      </c>
      <c r="AQ20" s="78" t="b">
        <v>0</v>
      </c>
      <c r="AR20" s="78" t="b">
        <v>1</v>
      </c>
      <c r="AS20" s="78" t="s">
        <v>492</v>
      </c>
      <c r="AT20" s="78">
        <v>130</v>
      </c>
      <c r="AU20" s="82" t="s">
        <v>816</v>
      </c>
      <c r="AV20" s="78" t="b">
        <v>0</v>
      </c>
      <c r="AW20" s="78" t="s">
        <v>856</v>
      </c>
      <c r="AX20" s="82" t="s">
        <v>874</v>
      </c>
      <c r="AY20" s="78" t="s">
        <v>65</v>
      </c>
      <c r="AZ20" s="78" t="str">
        <f>REPLACE(INDEX(GroupVertices[Group],MATCH(Vertices[[#This Row],[Vertex]],GroupVertices[Vertex],0)),1,1,"")</f>
        <v>3</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251</v>
      </c>
      <c r="B21" s="65"/>
      <c r="C21" s="65" t="s">
        <v>64</v>
      </c>
      <c r="D21" s="66">
        <v>164.07271492773774</v>
      </c>
      <c r="E21" s="68"/>
      <c r="F21" s="101" t="s">
        <v>834</v>
      </c>
      <c r="G21" s="65"/>
      <c r="H21" s="69" t="s">
        <v>251</v>
      </c>
      <c r="I21" s="70"/>
      <c r="J21" s="70"/>
      <c r="K21" s="69" t="s">
        <v>936</v>
      </c>
      <c r="L21" s="73">
        <v>1</v>
      </c>
      <c r="M21" s="74">
        <v>3874.1591796875</v>
      </c>
      <c r="N21" s="74">
        <v>4933.42919921875</v>
      </c>
      <c r="O21" s="75"/>
      <c r="P21" s="76"/>
      <c r="Q21" s="76"/>
      <c r="R21" s="87"/>
      <c r="S21" s="48">
        <v>1</v>
      </c>
      <c r="T21" s="48">
        <v>0</v>
      </c>
      <c r="U21" s="49">
        <v>0</v>
      </c>
      <c r="V21" s="49">
        <v>0.007092</v>
      </c>
      <c r="W21" s="49">
        <v>0.00592</v>
      </c>
      <c r="X21" s="49">
        <v>0.297236</v>
      </c>
      <c r="Y21" s="49">
        <v>0</v>
      </c>
      <c r="Z21" s="49">
        <v>0</v>
      </c>
      <c r="AA21" s="71">
        <v>21</v>
      </c>
      <c r="AB21" s="71"/>
      <c r="AC21" s="72"/>
      <c r="AD21" s="78" t="s">
        <v>572</v>
      </c>
      <c r="AE21" s="78">
        <v>375</v>
      </c>
      <c r="AF21" s="78">
        <v>155</v>
      </c>
      <c r="AG21" s="78">
        <v>1110</v>
      </c>
      <c r="AH21" s="78">
        <v>3350</v>
      </c>
      <c r="AI21" s="78"/>
      <c r="AJ21" s="78" t="s">
        <v>632</v>
      </c>
      <c r="AK21" s="78" t="s">
        <v>685</v>
      </c>
      <c r="AL21" s="82" t="s">
        <v>726</v>
      </c>
      <c r="AM21" s="78"/>
      <c r="AN21" s="80">
        <v>41921.50304398148</v>
      </c>
      <c r="AO21" s="82" t="s">
        <v>774</v>
      </c>
      <c r="AP21" s="78" t="b">
        <v>0</v>
      </c>
      <c r="AQ21" s="78" t="b">
        <v>0</v>
      </c>
      <c r="AR21" s="78" t="b">
        <v>0</v>
      </c>
      <c r="AS21" s="78" t="s">
        <v>810</v>
      </c>
      <c r="AT21" s="78">
        <v>2</v>
      </c>
      <c r="AU21" s="82" t="s">
        <v>816</v>
      </c>
      <c r="AV21" s="78" t="b">
        <v>0</v>
      </c>
      <c r="AW21" s="78" t="s">
        <v>856</v>
      </c>
      <c r="AX21" s="82" t="s">
        <v>875</v>
      </c>
      <c r="AY21" s="78" t="s">
        <v>65</v>
      </c>
      <c r="AZ21" s="78" t="str">
        <f>REPLACE(INDEX(GroupVertices[Group],MATCH(Vertices[[#This Row],[Vertex]],GroupVertices[Vertex],0)),1,1,"")</f>
        <v>1</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252</v>
      </c>
      <c r="B22" s="65"/>
      <c r="C22" s="65" t="s">
        <v>64</v>
      </c>
      <c r="D22" s="66">
        <v>163.21924407513984</v>
      </c>
      <c r="E22" s="68"/>
      <c r="F22" s="101" t="s">
        <v>835</v>
      </c>
      <c r="G22" s="65"/>
      <c r="H22" s="69" t="s">
        <v>252</v>
      </c>
      <c r="I22" s="70"/>
      <c r="J22" s="70"/>
      <c r="K22" s="69" t="s">
        <v>937</v>
      </c>
      <c r="L22" s="73">
        <v>1</v>
      </c>
      <c r="M22" s="74">
        <v>4243.595703125</v>
      </c>
      <c r="N22" s="74">
        <v>7792.98681640625</v>
      </c>
      <c r="O22" s="75"/>
      <c r="P22" s="76"/>
      <c r="Q22" s="76"/>
      <c r="R22" s="87"/>
      <c r="S22" s="48">
        <v>1</v>
      </c>
      <c r="T22" s="48">
        <v>0</v>
      </c>
      <c r="U22" s="49">
        <v>0</v>
      </c>
      <c r="V22" s="49">
        <v>0.007092</v>
      </c>
      <c r="W22" s="49">
        <v>0.00592</v>
      </c>
      <c r="X22" s="49">
        <v>0.297236</v>
      </c>
      <c r="Y22" s="49">
        <v>0</v>
      </c>
      <c r="Z22" s="49">
        <v>0</v>
      </c>
      <c r="AA22" s="71">
        <v>22</v>
      </c>
      <c r="AB22" s="71"/>
      <c r="AC22" s="72"/>
      <c r="AD22" s="78" t="s">
        <v>573</v>
      </c>
      <c r="AE22" s="78">
        <v>61</v>
      </c>
      <c r="AF22" s="78">
        <v>92</v>
      </c>
      <c r="AG22" s="78">
        <v>1014</v>
      </c>
      <c r="AH22" s="78">
        <v>544</v>
      </c>
      <c r="AI22" s="78"/>
      <c r="AJ22" s="78" t="s">
        <v>633</v>
      </c>
      <c r="AK22" s="78"/>
      <c r="AL22" s="78"/>
      <c r="AM22" s="78"/>
      <c r="AN22" s="80">
        <v>39871.498344907406</v>
      </c>
      <c r="AO22" s="78"/>
      <c r="AP22" s="78" t="b">
        <v>1</v>
      </c>
      <c r="AQ22" s="78" t="b">
        <v>0</v>
      </c>
      <c r="AR22" s="78" t="b">
        <v>0</v>
      </c>
      <c r="AS22" s="78" t="s">
        <v>492</v>
      </c>
      <c r="AT22" s="78">
        <v>8</v>
      </c>
      <c r="AU22" s="82" t="s">
        <v>816</v>
      </c>
      <c r="AV22" s="78" t="b">
        <v>0</v>
      </c>
      <c r="AW22" s="78" t="s">
        <v>856</v>
      </c>
      <c r="AX22" s="82" t="s">
        <v>876</v>
      </c>
      <c r="AY22" s="78" t="s">
        <v>65</v>
      </c>
      <c r="AZ22" s="78" t="str">
        <f>REPLACE(INDEX(GroupVertices[Group],MATCH(Vertices[[#This Row],[Vertex]],GroupVertices[Vertex],0)),1,1,"")</f>
        <v>1</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253</v>
      </c>
      <c r="B23" s="65"/>
      <c r="C23" s="65" t="s">
        <v>64</v>
      </c>
      <c r="D23" s="66">
        <v>187.0757864787093</v>
      </c>
      <c r="E23" s="68"/>
      <c r="F23" s="101" t="s">
        <v>836</v>
      </c>
      <c r="G23" s="65"/>
      <c r="H23" s="69" t="s">
        <v>253</v>
      </c>
      <c r="I23" s="70"/>
      <c r="J23" s="70"/>
      <c r="K23" s="69" t="s">
        <v>938</v>
      </c>
      <c r="L23" s="73">
        <v>1</v>
      </c>
      <c r="M23" s="74">
        <v>4502.4736328125</v>
      </c>
      <c r="N23" s="74">
        <v>6602.35400390625</v>
      </c>
      <c r="O23" s="75"/>
      <c r="P23" s="76"/>
      <c r="Q23" s="76"/>
      <c r="R23" s="87"/>
      <c r="S23" s="48">
        <v>1</v>
      </c>
      <c r="T23" s="48">
        <v>0</v>
      </c>
      <c r="U23" s="49">
        <v>0</v>
      </c>
      <c r="V23" s="49">
        <v>0.007092</v>
      </c>
      <c r="W23" s="49">
        <v>0.00592</v>
      </c>
      <c r="X23" s="49">
        <v>0.297236</v>
      </c>
      <c r="Y23" s="49">
        <v>0</v>
      </c>
      <c r="Z23" s="49">
        <v>0</v>
      </c>
      <c r="AA23" s="71">
        <v>23</v>
      </c>
      <c r="AB23" s="71"/>
      <c r="AC23" s="72"/>
      <c r="AD23" s="78" t="s">
        <v>574</v>
      </c>
      <c r="AE23" s="78">
        <v>346</v>
      </c>
      <c r="AF23" s="78">
        <v>1853</v>
      </c>
      <c r="AG23" s="78">
        <v>3914</v>
      </c>
      <c r="AH23" s="78">
        <v>2514</v>
      </c>
      <c r="AI23" s="78"/>
      <c r="AJ23" s="78" t="s">
        <v>634</v>
      </c>
      <c r="AK23" s="78"/>
      <c r="AL23" s="82" t="s">
        <v>727</v>
      </c>
      <c r="AM23" s="78"/>
      <c r="AN23" s="80">
        <v>40641.48131944444</v>
      </c>
      <c r="AO23" s="82" t="s">
        <v>775</v>
      </c>
      <c r="AP23" s="78" t="b">
        <v>1</v>
      </c>
      <c r="AQ23" s="78" t="b">
        <v>0</v>
      </c>
      <c r="AR23" s="78" t="b">
        <v>0</v>
      </c>
      <c r="AS23" s="78" t="s">
        <v>492</v>
      </c>
      <c r="AT23" s="78">
        <v>49</v>
      </c>
      <c r="AU23" s="82" t="s">
        <v>816</v>
      </c>
      <c r="AV23" s="78" t="b">
        <v>0</v>
      </c>
      <c r="AW23" s="78" t="s">
        <v>856</v>
      </c>
      <c r="AX23" s="82" t="s">
        <v>877</v>
      </c>
      <c r="AY23" s="78" t="s">
        <v>65</v>
      </c>
      <c r="AZ23" s="78" t="str">
        <f>REPLACE(INDEX(GroupVertices[Group],MATCH(Vertices[[#This Row],[Vertex]],GroupVertices[Vertex],0)),1,1,"")</f>
        <v>1</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254</v>
      </c>
      <c r="B24" s="65"/>
      <c r="C24" s="65" t="s">
        <v>64</v>
      </c>
      <c r="D24" s="66">
        <v>172.87836658152543</v>
      </c>
      <c r="E24" s="68"/>
      <c r="F24" s="101" t="s">
        <v>837</v>
      </c>
      <c r="G24" s="65"/>
      <c r="H24" s="69" t="s">
        <v>254</v>
      </c>
      <c r="I24" s="70"/>
      <c r="J24" s="70"/>
      <c r="K24" s="69" t="s">
        <v>939</v>
      </c>
      <c r="L24" s="73">
        <v>1</v>
      </c>
      <c r="M24" s="74">
        <v>2961.27392578125</v>
      </c>
      <c r="N24" s="74">
        <v>4481.90478515625</v>
      </c>
      <c r="O24" s="75"/>
      <c r="P24" s="76"/>
      <c r="Q24" s="76"/>
      <c r="R24" s="87"/>
      <c r="S24" s="48">
        <v>1</v>
      </c>
      <c r="T24" s="48">
        <v>0</v>
      </c>
      <c r="U24" s="49">
        <v>0</v>
      </c>
      <c r="V24" s="49">
        <v>0.007092</v>
      </c>
      <c r="W24" s="49">
        <v>0.00592</v>
      </c>
      <c r="X24" s="49">
        <v>0.297236</v>
      </c>
      <c r="Y24" s="49">
        <v>0</v>
      </c>
      <c r="Z24" s="49">
        <v>0</v>
      </c>
      <c r="AA24" s="71">
        <v>24</v>
      </c>
      <c r="AB24" s="71"/>
      <c r="AC24" s="72"/>
      <c r="AD24" s="78" t="s">
        <v>575</v>
      </c>
      <c r="AE24" s="78">
        <v>1243</v>
      </c>
      <c r="AF24" s="78">
        <v>805</v>
      </c>
      <c r="AG24" s="78">
        <v>7168</v>
      </c>
      <c r="AH24" s="78">
        <v>4590</v>
      </c>
      <c r="AI24" s="78"/>
      <c r="AJ24" s="78" t="s">
        <v>635</v>
      </c>
      <c r="AK24" s="78" t="s">
        <v>678</v>
      </c>
      <c r="AL24" s="78"/>
      <c r="AM24" s="78"/>
      <c r="AN24" s="80">
        <v>40764.69866898148</v>
      </c>
      <c r="AO24" s="82" t="s">
        <v>776</v>
      </c>
      <c r="AP24" s="78" t="b">
        <v>1</v>
      </c>
      <c r="AQ24" s="78" t="b">
        <v>0</v>
      </c>
      <c r="AR24" s="78" t="b">
        <v>1</v>
      </c>
      <c r="AS24" s="78" t="s">
        <v>492</v>
      </c>
      <c r="AT24" s="78">
        <v>38</v>
      </c>
      <c r="AU24" s="82" t="s">
        <v>816</v>
      </c>
      <c r="AV24" s="78" t="b">
        <v>0</v>
      </c>
      <c r="AW24" s="78" t="s">
        <v>856</v>
      </c>
      <c r="AX24" s="82" t="s">
        <v>878</v>
      </c>
      <c r="AY24" s="78" t="s">
        <v>65</v>
      </c>
      <c r="AZ24" s="78" t="str">
        <f>REPLACE(INDEX(GroupVertices[Group],MATCH(Vertices[[#This Row],[Vertex]],GroupVertices[Vertex],0)),1,1,"")</f>
        <v>1</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255</v>
      </c>
      <c r="B25" s="65"/>
      <c r="C25" s="65" t="s">
        <v>64</v>
      </c>
      <c r="D25" s="66">
        <v>218.70839665039284</v>
      </c>
      <c r="E25" s="68"/>
      <c r="F25" s="101" t="s">
        <v>838</v>
      </c>
      <c r="G25" s="65"/>
      <c r="H25" s="69" t="s">
        <v>255</v>
      </c>
      <c r="I25" s="70"/>
      <c r="J25" s="70"/>
      <c r="K25" s="69" t="s">
        <v>940</v>
      </c>
      <c r="L25" s="73">
        <v>1</v>
      </c>
      <c r="M25" s="74">
        <v>2087.29248046875</v>
      </c>
      <c r="N25" s="74">
        <v>4527.92578125</v>
      </c>
      <c r="O25" s="75"/>
      <c r="P25" s="76"/>
      <c r="Q25" s="76"/>
      <c r="R25" s="87"/>
      <c r="S25" s="48">
        <v>1</v>
      </c>
      <c r="T25" s="48">
        <v>0</v>
      </c>
      <c r="U25" s="49">
        <v>0</v>
      </c>
      <c r="V25" s="49">
        <v>0.007092</v>
      </c>
      <c r="W25" s="49">
        <v>0.00592</v>
      </c>
      <c r="X25" s="49">
        <v>0.297236</v>
      </c>
      <c r="Y25" s="49">
        <v>0</v>
      </c>
      <c r="Z25" s="49">
        <v>0</v>
      </c>
      <c r="AA25" s="71">
        <v>25</v>
      </c>
      <c r="AB25" s="71"/>
      <c r="AC25" s="72"/>
      <c r="AD25" s="78" t="s">
        <v>576</v>
      </c>
      <c r="AE25" s="78">
        <v>4769</v>
      </c>
      <c r="AF25" s="78">
        <v>4188</v>
      </c>
      <c r="AG25" s="78">
        <v>23113</v>
      </c>
      <c r="AH25" s="78">
        <v>20841</v>
      </c>
      <c r="AI25" s="78"/>
      <c r="AJ25" s="78" t="s">
        <v>636</v>
      </c>
      <c r="AK25" s="78" t="s">
        <v>686</v>
      </c>
      <c r="AL25" s="78"/>
      <c r="AM25" s="78"/>
      <c r="AN25" s="80">
        <v>40583.646840277775</v>
      </c>
      <c r="AO25" s="82" t="s">
        <v>777</v>
      </c>
      <c r="AP25" s="78" t="b">
        <v>0</v>
      </c>
      <c r="AQ25" s="78" t="b">
        <v>0</v>
      </c>
      <c r="AR25" s="78" t="b">
        <v>1</v>
      </c>
      <c r="AS25" s="78" t="s">
        <v>492</v>
      </c>
      <c r="AT25" s="78">
        <v>141</v>
      </c>
      <c r="AU25" s="82" t="s">
        <v>816</v>
      </c>
      <c r="AV25" s="78" t="b">
        <v>0</v>
      </c>
      <c r="AW25" s="78" t="s">
        <v>856</v>
      </c>
      <c r="AX25" s="82" t="s">
        <v>879</v>
      </c>
      <c r="AY25" s="78" t="s">
        <v>65</v>
      </c>
      <c r="AZ25" s="78" t="str">
        <f>REPLACE(INDEX(GroupVertices[Group],MATCH(Vertices[[#This Row],[Vertex]],GroupVertices[Vertex],0)),1,1,"")</f>
        <v>1</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220</v>
      </c>
      <c r="B26" s="65"/>
      <c r="C26" s="65" t="s">
        <v>64</v>
      </c>
      <c r="D26" s="66">
        <v>168.34006919072715</v>
      </c>
      <c r="E26" s="68"/>
      <c r="F26" s="101" t="s">
        <v>350</v>
      </c>
      <c r="G26" s="65"/>
      <c r="H26" s="69" t="s">
        <v>220</v>
      </c>
      <c r="I26" s="70"/>
      <c r="J26" s="70"/>
      <c r="K26" s="69" t="s">
        <v>941</v>
      </c>
      <c r="L26" s="73">
        <v>467.91716981982574</v>
      </c>
      <c r="M26" s="74">
        <v>3476.185546875</v>
      </c>
      <c r="N26" s="74">
        <v>1935.835205078125</v>
      </c>
      <c r="O26" s="75"/>
      <c r="P26" s="76"/>
      <c r="Q26" s="76"/>
      <c r="R26" s="87"/>
      <c r="S26" s="48">
        <v>0</v>
      </c>
      <c r="T26" s="48">
        <v>6</v>
      </c>
      <c r="U26" s="49">
        <v>46.791941</v>
      </c>
      <c r="V26" s="49">
        <v>0.00885</v>
      </c>
      <c r="W26" s="49">
        <v>0.020927</v>
      </c>
      <c r="X26" s="49">
        <v>1.100339</v>
      </c>
      <c r="Y26" s="49">
        <v>0.43333333333333335</v>
      </c>
      <c r="Z26" s="49">
        <v>0</v>
      </c>
      <c r="AA26" s="71">
        <v>26</v>
      </c>
      <c r="AB26" s="71"/>
      <c r="AC26" s="72"/>
      <c r="AD26" s="78" t="s">
        <v>577</v>
      </c>
      <c r="AE26" s="78">
        <v>333</v>
      </c>
      <c r="AF26" s="78">
        <v>470</v>
      </c>
      <c r="AG26" s="78">
        <v>514</v>
      </c>
      <c r="AH26" s="78">
        <v>489</v>
      </c>
      <c r="AI26" s="78"/>
      <c r="AJ26" s="78" t="s">
        <v>637</v>
      </c>
      <c r="AK26" s="78" t="s">
        <v>687</v>
      </c>
      <c r="AL26" s="82" t="s">
        <v>728</v>
      </c>
      <c r="AM26" s="78"/>
      <c r="AN26" s="80">
        <v>39779.44159722222</v>
      </c>
      <c r="AO26" s="78"/>
      <c r="AP26" s="78" t="b">
        <v>0</v>
      </c>
      <c r="AQ26" s="78" t="b">
        <v>0</v>
      </c>
      <c r="AR26" s="78" t="b">
        <v>1</v>
      </c>
      <c r="AS26" s="78" t="s">
        <v>492</v>
      </c>
      <c r="AT26" s="78">
        <v>16</v>
      </c>
      <c r="AU26" s="82" t="s">
        <v>821</v>
      </c>
      <c r="AV26" s="78" t="b">
        <v>0</v>
      </c>
      <c r="AW26" s="78" t="s">
        <v>856</v>
      </c>
      <c r="AX26" s="82" t="s">
        <v>880</v>
      </c>
      <c r="AY26" s="78" t="s">
        <v>66</v>
      </c>
      <c r="AZ26" s="78" t="str">
        <f>REPLACE(INDEX(GroupVertices[Group],MATCH(Vertices[[#This Row],[Vertex]],GroupVertices[Vertex],0)),1,1,"")</f>
        <v>2</v>
      </c>
      <c r="BA26" s="48" t="s">
        <v>311</v>
      </c>
      <c r="BB26" s="48" t="s">
        <v>311</v>
      </c>
      <c r="BC26" s="48" t="s">
        <v>320</v>
      </c>
      <c r="BD26" s="48" t="s">
        <v>320</v>
      </c>
      <c r="BE26" s="48" t="s">
        <v>237</v>
      </c>
      <c r="BF26" s="48" t="s">
        <v>237</v>
      </c>
      <c r="BG26" s="121" t="s">
        <v>1294</v>
      </c>
      <c r="BH26" s="121" t="s">
        <v>1294</v>
      </c>
      <c r="BI26" s="121" t="s">
        <v>1325</v>
      </c>
      <c r="BJ26" s="121" t="s">
        <v>1325</v>
      </c>
      <c r="BK26" s="121">
        <v>0</v>
      </c>
      <c r="BL26" s="124">
        <v>0</v>
      </c>
      <c r="BM26" s="121">
        <v>0</v>
      </c>
      <c r="BN26" s="124">
        <v>0</v>
      </c>
      <c r="BO26" s="121">
        <v>0</v>
      </c>
      <c r="BP26" s="124">
        <v>0</v>
      </c>
      <c r="BQ26" s="121">
        <v>11</v>
      </c>
      <c r="BR26" s="124">
        <v>100</v>
      </c>
      <c r="BS26" s="121">
        <v>11</v>
      </c>
      <c r="BT26" s="2"/>
      <c r="BU26" s="3"/>
      <c r="BV26" s="3"/>
      <c r="BW26" s="3"/>
      <c r="BX26" s="3"/>
    </row>
    <row r="27" spans="1:76" ht="15">
      <c r="A27" s="64" t="s">
        <v>256</v>
      </c>
      <c r="B27" s="65"/>
      <c r="C27" s="65" t="s">
        <v>64</v>
      </c>
      <c r="D27" s="66">
        <v>162</v>
      </c>
      <c r="E27" s="68"/>
      <c r="F27" s="101" t="s">
        <v>839</v>
      </c>
      <c r="G27" s="65"/>
      <c r="H27" s="69" t="s">
        <v>256</v>
      </c>
      <c r="I27" s="70"/>
      <c r="J27" s="70"/>
      <c r="K27" s="69" t="s">
        <v>942</v>
      </c>
      <c r="L27" s="73">
        <v>1</v>
      </c>
      <c r="M27" s="74">
        <v>4502.4736328125</v>
      </c>
      <c r="N27" s="74">
        <v>1096.8988037109375</v>
      </c>
      <c r="O27" s="75"/>
      <c r="P27" s="76"/>
      <c r="Q27" s="76"/>
      <c r="R27" s="87"/>
      <c r="S27" s="48">
        <v>3</v>
      </c>
      <c r="T27" s="48">
        <v>0</v>
      </c>
      <c r="U27" s="49">
        <v>0</v>
      </c>
      <c r="V27" s="49">
        <v>0.007752</v>
      </c>
      <c r="W27" s="49">
        <v>0.010511</v>
      </c>
      <c r="X27" s="49">
        <v>0.598538</v>
      </c>
      <c r="Y27" s="49">
        <v>0.6666666666666666</v>
      </c>
      <c r="Z27" s="49">
        <v>0</v>
      </c>
      <c r="AA27" s="71">
        <v>27</v>
      </c>
      <c r="AB27" s="71"/>
      <c r="AC27" s="72"/>
      <c r="AD27" s="78" t="s">
        <v>578</v>
      </c>
      <c r="AE27" s="78">
        <v>30</v>
      </c>
      <c r="AF27" s="78">
        <v>2</v>
      </c>
      <c r="AG27" s="78">
        <v>3</v>
      </c>
      <c r="AH27" s="78">
        <v>0</v>
      </c>
      <c r="AI27" s="78"/>
      <c r="AJ27" s="78"/>
      <c r="AK27" s="78" t="s">
        <v>688</v>
      </c>
      <c r="AL27" s="78"/>
      <c r="AM27" s="78"/>
      <c r="AN27" s="80">
        <v>39841.94844907407</v>
      </c>
      <c r="AO27" s="78"/>
      <c r="AP27" s="78" t="b">
        <v>1</v>
      </c>
      <c r="AQ27" s="78" t="b">
        <v>1</v>
      </c>
      <c r="AR27" s="78" t="b">
        <v>0</v>
      </c>
      <c r="AS27" s="78" t="s">
        <v>492</v>
      </c>
      <c r="AT27" s="78">
        <v>0</v>
      </c>
      <c r="AU27" s="82" t="s">
        <v>816</v>
      </c>
      <c r="AV27" s="78" t="b">
        <v>0</v>
      </c>
      <c r="AW27" s="78" t="s">
        <v>856</v>
      </c>
      <c r="AX27" s="82" t="s">
        <v>881</v>
      </c>
      <c r="AY27" s="78" t="s">
        <v>65</v>
      </c>
      <c r="AZ27" s="78" t="str">
        <f>REPLACE(INDEX(GroupVertices[Group],MATCH(Vertices[[#This Row],[Vertex]],GroupVertices[Vertex],0)),1,1,"")</f>
        <v>2</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237</v>
      </c>
      <c r="B28" s="65"/>
      <c r="C28" s="65" t="s">
        <v>64</v>
      </c>
      <c r="D28" s="66">
        <v>181.42662226389473</v>
      </c>
      <c r="E28" s="68"/>
      <c r="F28" s="101" t="s">
        <v>366</v>
      </c>
      <c r="G28" s="65"/>
      <c r="H28" s="69" t="s">
        <v>237</v>
      </c>
      <c r="I28" s="70"/>
      <c r="J28" s="70"/>
      <c r="K28" s="69" t="s">
        <v>943</v>
      </c>
      <c r="L28" s="73">
        <v>980.3556878244614</v>
      </c>
      <c r="M28" s="74">
        <v>3009.20068359375</v>
      </c>
      <c r="N28" s="74">
        <v>1335.7421875</v>
      </c>
      <c r="O28" s="75"/>
      <c r="P28" s="76"/>
      <c r="Q28" s="76"/>
      <c r="R28" s="87"/>
      <c r="S28" s="48">
        <v>4</v>
      </c>
      <c r="T28" s="48">
        <v>5</v>
      </c>
      <c r="U28" s="49">
        <v>98.145788</v>
      </c>
      <c r="V28" s="49">
        <v>0.008929</v>
      </c>
      <c r="W28" s="49">
        <v>0.021259</v>
      </c>
      <c r="X28" s="49">
        <v>1.300127</v>
      </c>
      <c r="Y28" s="49">
        <v>0.2857142857142857</v>
      </c>
      <c r="Z28" s="49">
        <v>0.2857142857142857</v>
      </c>
      <c r="AA28" s="71">
        <v>28</v>
      </c>
      <c r="AB28" s="71"/>
      <c r="AC28" s="72"/>
      <c r="AD28" s="78" t="s">
        <v>579</v>
      </c>
      <c r="AE28" s="78">
        <v>1611</v>
      </c>
      <c r="AF28" s="78">
        <v>1436</v>
      </c>
      <c r="AG28" s="78">
        <v>1975</v>
      </c>
      <c r="AH28" s="78">
        <v>2471</v>
      </c>
      <c r="AI28" s="78"/>
      <c r="AJ28" s="78" t="s">
        <v>638</v>
      </c>
      <c r="AK28" s="78" t="s">
        <v>689</v>
      </c>
      <c r="AL28" s="82" t="s">
        <v>729</v>
      </c>
      <c r="AM28" s="78"/>
      <c r="AN28" s="80">
        <v>42181.34769675926</v>
      </c>
      <c r="AO28" s="82" t="s">
        <v>778</v>
      </c>
      <c r="AP28" s="78" t="b">
        <v>0</v>
      </c>
      <c r="AQ28" s="78" t="b">
        <v>0</v>
      </c>
      <c r="AR28" s="78" t="b">
        <v>1</v>
      </c>
      <c r="AS28" s="78" t="s">
        <v>492</v>
      </c>
      <c r="AT28" s="78">
        <v>66</v>
      </c>
      <c r="AU28" s="82" t="s">
        <v>816</v>
      </c>
      <c r="AV28" s="78" t="b">
        <v>0</v>
      </c>
      <c r="AW28" s="78" t="s">
        <v>856</v>
      </c>
      <c r="AX28" s="82" t="s">
        <v>882</v>
      </c>
      <c r="AY28" s="78" t="s">
        <v>66</v>
      </c>
      <c r="AZ28" s="78" t="str">
        <f>REPLACE(INDEX(GroupVertices[Group],MATCH(Vertices[[#This Row],[Vertex]],GroupVertices[Vertex],0)),1,1,"")</f>
        <v>2</v>
      </c>
      <c r="BA28" s="48" t="s">
        <v>311</v>
      </c>
      <c r="BB28" s="48" t="s">
        <v>311</v>
      </c>
      <c r="BC28" s="48" t="s">
        <v>320</v>
      </c>
      <c r="BD28" s="48" t="s">
        <v>320</v>
      </c>
      <c r="BE28" s="48" t="s">
        <v>237</v>
      </c>
      <c r="BF28" s="48" t="s">
        <v>237</v>
      </c>
      <c r="BG28" s="121" t="s">
        <v>1294</v>
      </c>
      <c r="BH28" s="121" t="s">
        <v>1294</v>
      </c>
      <c r="BI28" s="121" t="s">
        <v>1325</v>
      </c>
      <c r="BJ28" s="121" t="s">
        <v>1325</v>
      </c>
      <c r="BK28" s="121">
        <v>0</v>
      </c>
      <c r="BL28" s="124">
        <v>0</v>
      </c>
      <c r="BM28" s="121">
        <v>0</v>
      </c>
      <c r="BN28" s="124">
        <v>0</v>
      </c>
      <c r="BO28" s="121">
        <v>0</v>
      </c>
      <c r="BP28" s="124">
        <v>0</v>
      </c>
      <c r="BQ28" s="121">
        <v>11</v>
      </c>
      <c r="BR28" s="124">
        <v>100</v>
      </c>
      <c r="BS28" s="121">
        <v>11</v>
      </c>
      <c r="BT28" s="2"/>
      <c r="BU28" s="3"/>
      <c r="BV28" s="3"/>
      <c r="BW28" s="3"/>
      <c r="BX28" s="3"/>
    </row>
    <row r="29" spans="1:76" ht="15">
      <c r="A29" s="64" t="s">
        <v>232</v>
      </c>
      <c r="B29" s="65"/>
      <c r="C29" s="65" t="s">
        <v>64</v>
      </c>
      <c r="D29" s="66">
        <v>241.1289404765754</v>
      </c>
      <c r="E29" s="68"/>
      <c r="F29" s="101" t="s">
        <v>361</v>
      </c>
      <c r="G29" s="65"/>
      <c r="H29" s="69" t="s">
        <v>232</v>
      </c>
      <c r="I29" s="70"/>
      <c r="J29" s="70"/>
      <c r="K29" s="69" t="s">
        <v>944</v>
      </c>
      <c r="L29" s="73">
        <v>5913.370335732519</v>
      </c>
      <c r="M29" s="74">
        <v>1743.1488037109375</v>
      </c>
      <c r="N29" s="74">
        <v>2122.27880859375</v>
      </c>
      <c r="O29" s="75"/>
      <c r="P29" s="76"/>
      <c r="Q29" s="76"/>
      <c r="R29" s="87"/>
      <c r="S29" s="48">
        <v>9</v>
      </c>
      <c r="T29" s="48">
        <v>6</v>
      </c>
      <c r="U29" s="49">
        <v>592.506127</v>
      </c>
      <c r="V29" s="49">
        <v>0.00885</v>
      </c>
      <c r="W29" s="49">
        <v>0.014361</v>
      </c>
      <c r="X29" s="49">
        <v>3.166681</v>
      </c>
      <c r="Y29" s="49">
        <v>0.06060606060606061</v>
      </c>
      <c r="Z29" s="49">
        <v>0.08333333333333333</v>
      </c>
      <c r="AA29" s="71">
        <v>29</v>
      </c>
      <c r="AB29" s="71"/>
      <c r="AC29" s="72"/>
      <c r="AD29" s="78" t="s">
        <v>580</v>
      </c>
      <c r="AE29" s="78">
        <v>6363</v>
      </c>
      <c r="AF29" s="78">
        <v>5843</v>
      </c>
      <c r="AG29" s="78">
        <v>56470</v>
      </c>
      <c r="AH29" s="78">
        <v>35336</v>
      </c>
      <c r="AI29" s="78"/>
      <c r="AJ29" s="78" t="s">
        <v>639</v>
      </c>
      <c r="AK29" s="78" t="s">
        <v>690</v>
      </c>
      <c r="AL29" s="82" t="s">
        <v>730</v>
      </c>
      <c r="AM29" s="78"/>
      <c r="AN29" s="80">
        <v>40098.466412037036</v>
      </c>
      <c r="AO29" s="82" t="s">
        <v>779</v>
      </c>
      <c r="AP29" s="78" t="b">
        <v>0</v>
      </c>
      <c r="AQ29" s="78" t="b">
        <v>0</v>
      </c>
      <c r="AR29" s="78" t="b">
        <v>1</v>
      </c>
      <c r="AS29" s="78" t="s">
        <v>810</v>
      </c>
      <c r="AT29" s="78">
        <v>484</v>
      </c>
      <c r="AU29" s="82" t="s">
        <v>822</v>
      </c>
      <c r="AV29" s="78" t="b">
        <v>0</v>
      </c>
      <c r="AW29" s="78" t="s">
        <v>856</v>
      </c>
      <c r="AX29" s="82" t="s">
        <v>883</v>
      </c>
      <c r="AY29" s="78" t="s">
        <v>66</v>
      </c>
      <c r="AZ29" s="78" t="str">
        <f>REPLACE(INDEX(GroupVertices[Group],MATCH(Vertices[[#This Row],[Vertex]],GroupVertices[Vertex],0)),1,1,"")</f>
        <v>2</v>
      </c>
      <c r="BA29" s="48"/>
      <c r="BB29" s="48"/>
      <c r="BC29" s="48"/>
      <c r="BD29" s="48"/>
      <c r="BE29" s="48" t="s">
        <v>1273</v>
      </c>
      <c r="BF29" s="48" t="s">
        <v>1280</v>
      </c>
      <c r="BG29" s="121" t="s">
        <v>1295</v>
      </c>
      <c r="BH29" s="121" t="s">
        <v>1312</v>
      </c>
      <c r="BI29" s="121" t="s">
        <v>1326</v>
      </c>
      <c r="BJ29" s="121" t="s">
        <v>1326</v>
      </c>
      <c r="BK29" s="121">
        <v>1</v>
      </c>
      <c r="BL29" s="124">
        <v>1.3333333333333333</v>
      </c>
      <c r="BM29" s="121">
        <v>1</v>
      </c>
      <c r="BN29" s="124">
        <v>1.3333333333333333</v>
      </c>
      <c r="BO29" s="121">
        <v>0</v>
      </c>
      <c r="BP29" s="124">
        <v>0</v>
      </c>
      <c r="BQ29" s="121">
        <v>73</v>
      </c>
      <c r="BR29" s="124">
        <v>97.33333333333333</v>
      </c>
      <c r="BS29" s="121">
        <v>75</v>
      </c>
      <c r="BT29" s="2"/>
      <c r="BU29" s="3"/>
      <c r="BV29" s="3"/>
      <c r="BW29" s="3"/>
      <c r="BX29" s="3"/>
    </row>
    <row r="30" spans="1:76" ht="15">
      <c r="A30" s="64" t="s">
        <v>257</v>
      </c>
      <c r="B30" s="65"/>
      <c r="C30" s="65" t="s">
        <v>64</v>
      </c>
      <c r="D30" s="66">
        <v>249.46044165669758</v>
      </c>
      <c r="E30" s="68"/>
      <c r="F30" s="101" t="s">
        <v>840</v>
      </c>
      <c r="G30" s="65"/>
      <c r="H30" s="69" t="s">
        <v>257</v>
      </c>
      <c r="I30" s="70"/>
      <c r="J30" s="70"/>
      <c r="K30" s="69" t="s">
        <v>945</v>
      </c>
      <c r="L30" s="73">
        <v>1</v>
      </c>
      <c r="M30" s="74">
        <v>9777.384765625</v>
      </c>
      <c r="N30" s="74">
        <v>9597.74609375</v>
      </c>
      <c r="O30" s="75"/>
      <c r="P30" s="76"/>
      <c r="Q30" s="76"/>
      <c r="R30" s="87"/>
      <c r="S30" s="48">
        <v>1</v>
      </c>
      <c r="T30" s="48">
        <v>0</v>
      </c>
      <c r="U30" s="49">
        <v>0</v>
      </c>
      <c r="V30" s="49">
        <v>0.006803</v>
      </c>
      <c r="W30" s="49">
        <v>0.004939</v>
      </c>
      <c r="X30" s="49">
        <v>0.283777</v>
      </c>
      <c r="Y30" s="49">
        <v>0</v>
      </c>
      <c r="Z30" s="49">
        <v>0</v>
      </c>
      <c r="AA30" s="71">
        <v>30</v>
      </c>
      <c r="AB30" s="71"/>
      <c r="AC30" s="72"/>
      <c r="AD30" s="78" t="s">
        <v>581</v>
      </c>
      <c r="AE30" s="78">
        <v>3475</v>
      </c>
      <c r="AF30" s="78">
        <v>6458</v>
      </c>
      <c r="AG30" s="78">
        <v>18185</v>
      </c>
      <c r="AH30" s="78">
        <v>10205</v>
      </c>
      <c r="AI30" s="78"/>
      <c r="AJ30" s="78" t="s">
        <v>640</v>
      </c>
      <c r="AK30" s="78"/>
      <c r="AL30" s="78"/>
      <c r="AM30" s="78"/>
      <c r="AN30" s="80">
        <v>40470.48163194444</v>
      </c>
      <c r="AO30" s="82" t="s">
        <v>780</v>
      </c>
      <c r="AP30" s="78" t="b">
        <v>0</v>
      </c>
      <c r="AQ30" s="78" t="b">
        <v>0</v>
      </c>
      <c r="AR30" s="78" t="b">
        <v>1</v>
      </c>
      <c r="AS30" s="78" t="s">
        <v>492</v>
      </c>
      <c r="AT30" s="78">
        <v>139</v>
      </c>
      <c r="AU30" s="82" t="s">
        <v>814</v>
      </c>
      <c r="AV30" s="78" t="b">
        <v>0</v>
      </c>
      <c r="AW30" s="78" t="s">
        <v>856</v>
      </c>
      <c r="AX30" s="82" t="s">
        <v>884</v>
      </c>
      <c r="AY30" s="78" t="s">
        <v>65</v>
      </c>
      <c r="AZ30" s="78" t="str">
        <f>REPLACE(INDEX(GroupVertices[Group],MATCH(Vertices[[#This Row],[Vertex]],GroupVertices[Vertex],0)),1,1,"")</f>
        <v>4</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222</v>
      </c>
      <c r="B31" s="65"/>
      <c r="C31" s="65" t="s">
        <v>64</v>
      </c>
      <c r="D31" s="66">
        <v>185.59914643215106</v>
      </c>
      <c r="E31" s="68"/>
      <c r="F31" s="101" t="s">
        <v>351</v>
      </c>
      <c r="G31" s="65"/>
      <c r="H31" s="69" t="s">
        <v>222</v>
      </c>
      <c r="I31" s="70"/>
      <c r="J31" s="70"/>
      <c r="K31" s="69" t="s">
        <v>946</v>
      </c>
      <c r="L31" s="73">
        <v>19.959303753987655</v>
      </c>
      <c r="M31" s="74">
        <v>8595.072265625</v>
      </c>
      <c r="N31" s="74">
        <v>4446.6142578125</v>
      </c>
      <c r="O31" s="75"/>
      <c r="P31" s="76"/>
      <c r="Q31" s="76"/>
      <c r="R31" s="87"/>
      <c r="S31" s="48">
        <v>0</v>
      </c>
      <c r="T31" s="48">
        <v>4</v>
      </c>
      <c r="U31" s="49">
        <v>1.9</v>
      </c>
      <c r="V31" s="49">
        <v>0.007353</v>
      </c>
      <c r="W31" s="49">
        <v>0.013252</v>
      </c>
      <c r="X31" s="49">
        <v>0.697197</v>
      </c>
      <c r="Y31" s="49">
        <v>0.3333333333333333</v>
      </c>
      <c r="Z31" s="49">
        <v>0</v>
      </c>
      <c r="AA31" s="71">
        <v>31</v>
      </c>
      <c r="AB31" s="71"/>
      <c r="AC31" s="72"/>
      <c r="AD31" s="78" t="s">
        <v>582</v>
      </c>
      <c r="AE31" s="78">
        <v>927</v>
      </c>
      <c r="AF31" s="78">
        <v>1744</v>
      </c>
      <c r="AG31" s="78">
        <v>24713</v>
      </c>
      <c r="AH31" s="78">
        <v>8287</v>
      </c>
      <c r="AI31" s="78"/>
      <c r="AJ31" s="78" t="s">
        <v>641</v>
      </c>
      <c r="AK31" s="78" t="s">
        <v>682</v>
      </c>
      <c r="AL31" s="82" t="s">
        <v>731</v>
      </c>
      <c r="AM31" s="78"/>
      <c r="AN31" s="80">
        <v>40083.502233796295</v>
      </c>
      <c r="AO31" s="82" t="s">
        <v>781</v>
      </c>
      <c r="AP31" s="78" t="b">
        <v>1</v>
      </c>
      <c r="AQ31" s="78" t="b">
        <v>0</v>
      </c>
      <c r="AR31" s="78" t="b">
        <v>1</v>
      </c>
      <c r="AS31" s="78" t="s">
        <v>492</v>
      </c>
      <c r="AT31" s="78">
        <v>258</v>
      </c>
      <c r="AU31" s="82" t="s">
        <v>816</v>
      </c>
      <c r="AV31" s="78" t="b">
        <v>0</v>
      </c>
      <c r="AW31" s="78" t="s">
        <v>856</v>
      </c>
      <c r="AX31" s="82" t="s">
        <v>885</v>
      </c>
      <c r="AY31" s="78" t="s">
        <v>66</v>
      </c>
      <c r="AZ31" s="78" t="str">
        <f>REPLACE(INDEX(GroupVertices[Group],MATCH(Vertices[[#This Row],[Vertex]],GroupVertices[Vertex],0)),1,1,"")</f>
        <v>4</v>
      </c>
      <c r="BA31" s="48"/>
      <c r="BB31" s="48"/>
      <c r="BC31" s="48"/>
      <c r="BD31" s="48"/>
      <c r="BE31" s="48" t="s">
        <v>326</v>
      </c>
      <c r="BF31" s="48" t="s">
        <v>326</v>
      </c>
      <c r="BG31" s="121" t="s">
        <v>1296</v>
      </c>
      <c r="BH31" s="121" t="s">
        <v>1296</v>
      </c>
      <c r="BI31" s="121" t="s">
        <v>1327</v>
      </c>
      <c r="BJ31" s="121" t="s">
        <v>1327</v>
      </c>
      <c r="BK31" s="121">
        <v>0</v>
      </c>
      <c r="BL31" s="124">
        <v>0</v>
      </c>
      <c r="BM31" s="121">
        <v>0</v>
      </c>
      <c r="BN31" s="124">
        <v>0</v>
      </c>
      <c r="BO31" s="121">
        <v>0</v>
      </c>
      <c r="BP31" s="124">
        <v>0</v>
      </c>
      <c r="BQ31" s="121">
        <v>19</v>
      </c>
      <c r="BR31" s="124">
        <v>100</v>
      </c>
      <c r="BS31" s="121">
        <v>19</v>
      </c>
      <c r="BT31" s="2"/>
      <c r="BU31" s="3"/>
      <c r="BV31" s="3"/>
      <c r="BW31" s="3"/>
      <c r="BX31" s="3"/>
    </row>
    <row r="32" spans="1:76" ht="15">
      <c r="A32" s="64" t="s">
        <v>258</v>
      </c>
      <c r="B32" s="65"/>
      <c r="C32" s="65" t="s">
        <v>64</v>
      </c>
      <c r="D32" s="66">
        <v>179.08296420834816</v>
      </c>
      <c r="E32" s="68"/>
      <c r="F32" s="101" t="s">
        <v>841</v>
      </c>
      <c r="G32" s="65"/>
      <c r="H32" s="69" t="s">
        <v>258</v>
      </c>
      <c r="I32" s="70"/>
      <c r="J32" s="70"/>
      <c r="K32" s="69" t="s">
        <v>947</v>
      </c>
      <c r="L32" s="73">
        <v>213.0210856157892</v>
      </c>
      <c r="M32" s="74">
        <v>9518.45703125</v>
      </c>
      <c r="N32" s="74">
        <v>7041.5263671875</v>
      </c>
      <c r="O32" s="75"/>
      <c r="P32" s="76"/>
      <c r="Q32" s="76"/>
      <c r="R32" s="87"/>
      <c r="S32" s="48">
        <v>6</v>
      </c>
      <c r="T32" s="48">
        <v>0</v>
      </c>
      <c r="U32" s="49">
        <v>21.247619</v>
      </c>
      <c r="V32" s="49">
        <v>0.008197</v>
      </c>
      <c r="W32" s="49">
        <v>0.018036</v>
      </c>
      <c r="X32" s="49">
        <v>1.000364</v>
      </c>
      <c r="Y32" s="49">
        <v>0.23333333333333334</v>
      </c>
      <c r="Z32" s="49">
        <v>0</v>
      </c>
      <c r="AA32" s="71">
        <v>32</v>
      </c>
      <c r="AB32" s="71"/>
      <c r="AC32" s="72"/>
      <c r="AD32" s="78" t="s">
        <v>583</v>
      </c>
      <c r="AE32" s="78">
        <v>1707</v>
      </c>
      <c r="AF32" s="78">
        <v>1263</v>
      </c>
      <c r="AG32" s="78">
        <v>2774</v>
      </c>
      <c r="AH32" s="78">
        <v>20837</v>
      </c>
      <c r="AI32" s="78"/>
      <c r="AJ32" s="78" t="s">
        <v>642</v>
      </c>
      <c r="AK32" s="78" t="s">
        <v>691</v>
      </c>
      <c r="AL32" s="82" t="s">
        <v>732</v>
      </c>
      <c r="AM32" s="78"/>
      <c r="AN32" s="80">
        <v>40167.42626157407</v>
      </c>
      <c r="AO32" s="82" t="s">
        <v>782</v>
      </c>
      <c r="AP32" s="78" t="b">
        <v>1</v>
      </c>
      <c r="AQ32" s="78" t="b">
        <v>0</v>
      </c>
      <c r="AR32" s="78" t="b">
        <v>0</v>
      </c>
      <c r="AS32" s="78" t="s">
        <v>492</v>
      </c>
      <c r="AT32" s="78">
        <v>156</v>
      </c>
      <c r="AU32" s="82" t="s">
        <v>816</v>
      </c>
      <c r="AV32" s="78" t="b">
        <v>0</v>
      </c>
      <c r="AW32" s="78" t="s">
        <v>856</v>
      </c>
      <c r="AX32" s="82" t="s">
        <v>886</v>
      </c>
      <c r="AY32" s="78" t="s">
        <v>65</v>
      </c>
      <c r="AZ32" s="78" t="str">
        <f>REPLACE(INDEX(GroupVertices[Group],MATCH(Vertices[[#This Row],[Vertex]],GroupVertices[Vertex],0)),1,1,"")</f>
        <v>4</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259</v>
      </c>
      <c r="B33" s="65"/>
      <c r="C33" s="65" t="s">
        <v>64</v>
      </c>
      <c r="D33" s="66">
        <v>615.3013999806008</v>
      </c>
      <c r="E33" s="68"/>
      <c r="F33" s="101" t="s">
        <v>842</v>
      </c>
      <c r="G33" s="65"/>
      <c r="H33" s="69" t="s">
        <v>259</v>
      </c>
      <c r="I33" s="70"/>
      <c r="J33" s="70"/>
      <c r="K33" s="69" t="s">
        <v>948</v>
      </c>
      <c r="L33" s="73">
        <v>213.0210856157892</v>
      </c>
      <c r="M33" s="74">
        <v>7644.603515625</v>
      </c>
      <c r="N33" s="74">
        <v>5937.76123046875</v>
      </c>
      <c r="O33" s="75"/>
      <c r="P33" s="76"/>
      <c r="Q33" s="76"/>
      <c r="R33" s="87"/>
      <c r="S33" s="48">
        <v>6</v>
      </c>
      <c r="T33" s="48">
        <v>0</v>
      </c>
      <c r="U33" s="49">
        <v>21.247619</v>
      </c>
      <c r="V33" s="49">
        <v>0.008197</v>
      </c>
      <c r="W33" s="49">
        <v>0.018036</v>
      </c>
      <c r="X33" s="49">
        <v>1.000364</v>
      </c>
      <c r="Y33" s="49">
        <v>0.23333333333333334</v>
      </c>
      <c r="Z33" s="49">
        <v>0</v>
      </c>
      <c r="AA33" s="71">
        <v>33</v>
      </c>
      <c r="AB33" s="71"/>
      <c r="AC33" s="72"/>
      <c r="AD33" s="78" t="s">
        <v>584</v>
      </c>
      <c r="AE33" s="78">
        <v>446</v>
      </c>
      <c r="AF33" s="78">
        <v>33463</v>
      </c>
      <c r="AG33" s="78">
        <v>17383</v>
      </c>
      <c r="AH33" s="78">
        <v>2887</v>
      </c>
      <c r="AI33" s="78"/>
      <c r="AJ33" s="78" t="s">
        <v>643</v>
      </c>
      <c r="AK33" s="78" t="s">
        <v>692</v>
      </c>
      <c r="AL33" s="82" t="s">
        <v>733</v>
      </c>
      <c r="AM33" s="78"/>
      <c r="AN33" s="80">
        <v>39594.495787037034</v>
      </c>
      <c r="AO33" s="82" t="s">
        <v>783</v>
      </c>
      <c r="AP33" s="78" t="b">
        <v>0</v>
      </c>
      <c r="AQ33" s="78" t="b">
        <v>0</v>
      </c>
      <c r="AR33" s="78" t="b">
        <v>1</v>
      </c>
      <c r="AS33" s="78" t="s">
        <v>492</v>
      </c>
      <c r="AT33" s="78">
        <v>475</v>
      </c>
      <c r="AU33" s="82" t="s">
        <v>818</v>
      </c>
      <c r="AV33" s="78" t="b">
        <v>1</v>
      </c>
      <c r="AW33" s="78" t="s">
        <v>856</v>
      </c>
      <c r="AX33" s="82" t="s">
        <v>887</v>
      </c>
      <c r="AY33" s="78" t="s">
        <v>65</v>
      </c>
      <c r="AZ33" s="78" t="str">
        <f>REPLACE(INDEX(GroupVertices[Group],MATCH(Vertices[[#This Row],[Vertex]],GroupVertices[Vertex],0)),1,1,"")</f>
        <v>4</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223</v>
      </c>
      <c r="B34" s="65"/>
      <c r="C34" s="65" t="s">
        <v>64</v>
      </c>
      <c r="D34" s="66">
        <v>209.42859452293965</v>
      </c>
      <c r="E34" s="68"/>
      <c r="F34" s="101" t="s">
        <v>352</v>
      </c>
      <c r="G34" s="65"/>
      <c r="H34" s="69" t="s">
        <v>223</v>
      </c>
      <c r="I34" s="70"/>
      <c r="J34" s="70"/>
      <c r="K34" s="69" t="s">
        <v>949</v>
      </c>
      <c r="L34" s="73">
        <v>19.959303753987655</v>
      </c>
      <c r="M34" s="74">
        <v>9648.880859375</v>
      </c>
      <c r="N34" s="74">
        <v>5385.71435546875</v>
      </c>
      <c r="O34" s="75"/>
      <c r="P34" s="76"/>
      <c r="Q34" s="76"/>
      <c r="R34" s="87"/>
      <c r="S34" s="48">
        <v>0</v>
      </c>
      <c r="T34" s="48">
        <v>4</v>
      </c>
      <c r="U34" s="49">
        <v>1.9</v>
      </c>
      <c r="V34" s="49">
        <v>0.007353</v>
      </c>
      <c r="W34" s="49">
        <v>0.013252</v>
      </c>
      <c r="X34" s="49">
        <v>0.697197</v>
      </c>
      <c r="Y34" s="49">
        <v>0.3333333333333333</v>
      </c>
      <c r="Z34" s="49">
        <v>0</v>
      </c>
      <c r="AA34" s="71">
        <v>34</v>
      </c>
      <c r="AB34" s="71"/>
      <c r="AC34" s="72"/>
      <c r="AD34" s="78" t="s">
        <v>585</v>
      </c>
      <c r="AE34" s="78">
        <v>3157</v>
      </c>
      <c r="AF34" s="78">
        <v>3503</v>
      </c>
      <c r="AG34" s="78">
        <v>19409</v>
      </c>
      <c r="AH34" s="78">
        <v>24532</v>
      </c>
      <c r="AI34" s="78"/>
      <c r="AJ34" s="78" t="s">
        <v>644</v>
      </c>
      <c r="AK34" s="78" t="s">
        <v>512</v>
      </c>
      <c r="AL34" s="82" t="s">
        <v>734</v>
      </c>
      <c r="AM34" s="78"/>
      <c r="AN34" s="80">
        <v>40549.55537037037</v>
      </c>
      <c r="AO34" s="82" t="s">
        <v>784</v>
      </c>
      <c r="AP34" s="78" t="b">
        <v>0</v>
      </c>
      <c r="AQ34" s="78" t="b">
        <v>0</v>
      </c>
      <c r="AR34" s="78" t="b">
        <v>0</v>
      </c>
      <c r="AS34" s="78" t="s">
        <v>492</v>
      </c>
      <c r="AT34" s="78">
        <v>136</v>
      </c>
      <c r="AU34" s="82" t="s">
        <v>817</v>
      </c>
      <c r="AV34" s="78" t="b">
        <v>0</v>
      </c>
      <c r="AW34" s="78" t="s">
        <v>856</v>
      </c>
      <c r="AX34" s="82" t="s">
        <v>888</v>
      </c>
      <c r="AY34" s="78" t="s">
        <v>66</v>
      </c>
      <c r="AZ34" s="78" t="str">
        <f>REPLACE(INDEX(GroupVertices[Group],MATCH(Vertices[[#This Row],[Vertex]],GroupVertices[Vertex],0)),1,1,"")</f>
        <v>4</v>
      </c>
      <c r="BA34" s="48"/>
      <c r="BB34" s="48"/>
      <c r="BC34" s="48"/>
      <c r="BD34" s="48"/>
      <c r="BE34" s="48" t="s">
        <v>326</v>
      </c>
      <c r="BF34" s="48" t="s">
        <v>326</v>
      </c>
      <c r="BG34" s="121" t="s">
        <v>1296</v>
      </c>
      <c r="BH34" s="121" t="s">
        <v>1296</v>
      </c>
      <c r="BI34" s="121" t="s">
        <v>1327</v>
      </c>
      <c r="BJ34" s="121" t="s">
        <v>1327</v>
      </c>
      <c r="BK34" s="121">
        <v>0</v>
      </c>
      <c r="BL34" s="124">
        <v>0</v>
      </c>
      <c r="BM34" s="121">
        <v>0</v>
      </c>
      <c r="BN34" s="124">
        <v>0</v>
      </c>
      <c r="BO34" s="121">
        <v>0</v>
      </c>
      <c r="BP34" s="124">
        <v>0</v>
      </c>
      <c r="BQ34" s="121">
        <v>19</v>
      </c>
      <c r="BR34" s="124">
        <v>100</v>
      </c>
      <c r="BS34" s="121">
        <v>19</v>
      </c>
      <c r="BT34" s="2"/>
      <c r="BU34" s="3"/>
      <c r="BV34" s="3"/>
      <c r="BW34" s="3"/>
      <c r="BX34" s="3"/>
    </row>
    <row r="35" spans="1:76" ht="15">
      <c r="A35" s="64" t="s">
        <v>224</v>
      </c>
      <c r="B35" s="65"/>
      <c r="C35" s="65" t="s">
        <v>64</v>
      </c>
      <c r="D35" s="66">
        <v>169.28837013805813</v>
      </c>
      <c r="E35" s="68"/>
      <c r="F35" s="101" t="s">
        <v>353</v>
      </c>
      <c r="G35" s="65"/>
      <c r="H35" s="69" t="s">
        <v>224</v>
      </c>
      <c r="I35" s="70"/>
      <c r="J35" s="70"/>
      <c r="K35" s="69" t="s">
        <v>950</v>
      </c>
      <c r="L35" s="73">
        <v>19.959303753987655</v>
      </c>
      <c r="M35" s="74">
        <v>7484.63134765625</v>
      </c>
      <c r="N35" s="74">
        <v>7507.775390625</v>
      </c>
      <c r="O35" s="75"/>
      <c r="P35" s="76"/>
      <c r="Q35" s="76"/>
      <c r="R35" s="87"/>
      <c r="S35" s="48">
        <v>0</v>
      </c>
      <c r="T35" s="48">
        <v>4</v>
      </c>
      <c r="U35" s="49">
        <v>1.9</v>
      </c>
      <c r="V35" s="49">
        <v>0.007353</v>
      </c>
      <c r="W35" s="49">
        <v>0.013252</v>
      </c>
      <c r="X35" s="49">
        <v>0.697197</v>
      </c>
      <c r="Y35" s="49">
        <v>0.3333333333333333</v>
      </c>
      <c r="Z35" s="49">
        <v>0</v>
      </c>
      <c r="AA35" s="71">
        <v>35</v>
      </c>
      <c r="AB35" s="71"/>
      <c r="AC35" s="72"/>
      <c r="AD35" s="78" t="s">
        <v>586</v>
      </c>
      <c r="AE35" s="78">
        <v>653</v>
      </c>
      <c r="AF35" s="78">
        <v>540</v>
      </c>
      <c r="AG35" s="78">
        <v>1965</v>
      </c>
      <c r="AH35" s="78">
        <v>1391</v>
      </c>
      <c r="AI35" s="78"/>
      <c r="AJ35" s="78" t="s">
        <v>645</v>
      </c>
      <c r="AK35" s="78" t="s">
        <v>693</v>
      </c>
      <c r="AL35" s="82" t="s">
        <v>735</v>
      </c>
      <c r="AM35" s="78"/>
      <c r="AN35" s="80">
        <v>42573.45243055555</v>
      </c>
      <c r="AO35" s="82" t="s">
        <v>785</v>
      </c>
      <c r="AP35" s="78" t="b">
        <v>0</v>
      </c>
      <c r="AQ35" s="78" t="b">
        <v>0</v>
      </c>
      <c r="AR35" s="78" t="b">
        <v>0</v>
      </c>
      <c r="AS35" s="78" t="s">
        <v>492</v>
      </c>
      <c r="AT35" s="78">
        <v>12</v>
      </c>
      <c r="AU35" s="82" t="s">
        <v>816</v>
      </c>
      <c r="AV35" s="78" t="b">
        <v>0</v>
      </c>
      <c r="AW35" s="78" t="s">
        <v>856</v>
      </c>
      <c r="AX35" s="82" t="s">
        <v>889</v>
      </c>
      <c r="AY35" s="78" t="s">
        <v>66</v>
      </c>
      <c r="AZ35" s="78" t="str">
        <f>REPLACE(INDEX(GroupVertices[Group],MATCH(Vertices[[#This Row],[Vertex]],GroupVertices[Vertex],0)),1,1,"")</f>
        <v>4</v>
      </c>
      <c r="BA35" s="48"/>
      <c r="BB35" s="48"/>
      <c r="BC35" s="48"/>
      <c r="BD35" s="48"/>
      <c r="BE35" s="48" t="s">
        <v>326</v>
      </c>
      <c r="BF35" s="48" t="s">
        <v>326</v>
      </c>
      <c r="BG35" s="121" t="s">
        <v>1296</v>
      </c>
      <c r="BH35" s="121" t="s">
        <v>1296</v>
      </c>
      <c r="BI35" s="121" t="s">
        <v>1327</v>
      </c>
      <c r="BJ35" s="121" t="s">
        <v>1327</v>
      </c>
      <c r="BK35" s="121">
        <v>0</v>
      </c>
      <c r="BL35" s="124">
        <v>0</v>
      </c>
      <c r="BM35" s="121">
        <v>0</v>
      </c>
      <c r="BN35" s="124">
        <v>0</v>
      </c>
      <c r="BO35" s="121">
        <v>0</v>
      </c>
      <c r="BP35" s="124">
        <v>0</v>
      </c>
      <c r="BQ35" s="121">
        <v>19</v>
      </c>
      <c r="BR35" s="124">
        <v>100</v>
      </c>
      <c r="BS35" s="121">
        <v>19</v>
      </c>
      <c r="BT35" s="2"/>
      <c r="BU35" s="3"/>
      <c r="BV35" s="3"/>
      <c r="BW35" s="3"/>
      <c r="BX35" s="3"/>
    </row>
    <row r="36" spans="1:76" ht="15">
      <c r="A36" s="64" t="s">
        <v>225</v>
      </c>
      <c r="B36" s="65"/>
      <c r="C36" s="65" t="s">
        <v>64</v>
      </c>
      <c r="D36" s="66">
        <v>185.1114488020951</v>
      </c>
      <c r="E36" s="68"/>
      <c r="F36" s="101" t="s">
        <v>354</v>
      </c>
      <c r="G36" s="65"/>
      <c r="H36" s="69" t="s">
        <v>225</v>
      </c>
      <c r="I36" s="70"/>
      <c r="J36" s="70"/>
      <c r="K36" s="69" t="s">
        <v>951</v>
      </c>
      <c r="L36" s="73">
        <v>1</v>
      </c>
      <c r="M36" s="74">
        <v>9333.0498046875</v>
      </c>
      <c r="N36" s="74">
        <v>2311.533447265625</v>
      </c>
      <c r="O36" s="75"/>
      <c r="P36" s="76"/>
      <c r="Q36" s="76"/>
      <c r="R36" s="87"/>
      <c r="S36" s="48">
        <v>0</v>
      </c>
      <c r="T36" s="48">
        <v>1</v>
      </c>
      <c r="U36" s="49">
        <v>0</v>
      </c>
      <c r="V36" s="49">
        <v>1</v>
      </c>
      <c r="W36" s="49">
        <v>0</v>
      </c>
      <c r="X36" s="49">
        <v>0.999992</v>
      </c>
      <c r="Y36" s="49">
        <v>0</v>
      </c>
      <c r="Z36" s="49">
        <v>0</v>
      </c>
      <c r="AA36" s="71">
        <v>36</v>
      </c>
      <c r="AB36" s="71"/>
      <c r="AC36" s="72"/>
      <c r="AD36" s="78" t="s">
        <v>587</v>
      </c>
      <c r="AE36" s="78">
        <v>481</v>
      </c>
      <c r="AF36" s="78">
        <v>1708</v>
      </c>
      <c r="AG36" s="78">
        <v>8123</v>
      </c>
      <c r="AH36" s="78">
        <v>981</v>
      </c>
      <c r="AI36" s="78"/>
      <c r="AJ36" s="78" t="s">
        <v>646</v>
      </c>
      <c r="AK36" s="78" t="s">
        <v>676</v>
      </c>
      <c r="AL36" s="82" t="s">
        <v>736</v>
      </c>
      <c r="AM36" s="78"/>
      <c r="AN36" s="80">
        <v>39848.420069444444</v>
      </c>
      <c r="AO36" s="82" t="s">
        <v>786</v>
      </c>
      <c r="AP36" s="78" t="b">
        <v>0</v>
      </c>
      <c r="AQ36" s="78" t="b">
        <v>0</v>
      </c>
      <c r="AR36" s="78" t="b">
        <v>0</v>
      </c>
      <c r="AS36" s="78" t="s">
        <v>492</v>
      </c>
      <c r="AT36" s="78">
        <v>141</v>
      </c>
      <c r="AU36" s="82" t="s">
        <v>818</v>
      </c>
      <c r="AV36" s="78" t="b">
        <v>0</v>
      </c>
      <c r="AW36" s="78" t="s">
        <v>856</v>
      </c>
      <c r="AX36" s="82" t="s">
        <v>890</v>
      </c>
      <c r="AY36" s="78" t="s">
        <v>66</v>
      </c>
      <c r="AZ36" s="78" t="str">
        <f>REPLACE(INDEX(GroupVertices[Group],MATCH(Vertices[[#This Row],[Vertex]],GroupVertices[Vertex],0)),1,1,"")</f>
        <v>7</v>
      </c>
      <c r="BA36" s="48" t="s">
        <v>312</v>
      </c>
      <c r="BB36" s="48" t="s">
        <v>312</v>
      </c>
      <c r="BC36" s="48" t="s">
        <v>321</v>
      </c>
      <c r="BD36" s="48" t="s">
        <v>321</v>
      </c>
      <c r="BE36" s="48" t="s">
        <v>327</v>
      </c>
      <c r="BF36" s="48" t="s">
        <v>327</v>
      </c>
      <c r="BG36" s="121" t="s">
        <v>1297</v>
      </c>
      <c r="BH36" s="121" t="s">
        <v>1297</v>
      </c>
      <c r="BI36" s="121" t="s">
        <v>1328</v>
      </c>
      <c r="BJ36" s="121" t="s">
        <v>1328</v>
      </c>
      <c r="BK36" s="121">
        <v>0</v>
      </c>
      <c r="BL36" s="124">
        <v>0</v>
      </c>
      <c r="BM36" s="121">
        <v>1</v>
      </c>
      <c r="BN36" s="124">
        <v>5</v>
      </c>
      <c r="BO36" s="121">
        <v>0</v>
      </c>
      <c r="BP36" s="124">
        <v>0</v>
      </c>
      <c r="BQ36" s="121">
        <v>19</v>
      </c>
      <c r="BR36" s="124">
        <v>95</v>
      </c>
      <c r="BS36" s="121">
        <v>20</v>
      </c>
      <c r="BT36" s="2"/>
      <c r="BU36" s="3"/>
      <c r="BV36" s="3"/>
      <c r="BW36" s="3"/>
      <c r="BX36" s="3"/>
    </row>
    <row r="37" spans="1:76" ht="15">
      <c r="A37" s="64" t="s">
        <v>260</v>
      </c>
      <c r="B37" s="65"/>
      <c r="C37" s="65" t="s">
        <v>64</v>
      </c>
      <c r="D37" s="66">
        <v>171.7268582883378</v>
      </c>
      <c r="E37" s="68"/>
      <c r="F37" s="101" t="s">
        <v>843</v>
      </c>
      <c r="G37" s="65"/>
      <c r="H37" s="69" t="s">
        <v>260</v>
      </c>
      <c r="I37" s="70"/>
      <c r="J37" s="70"/>
      <c r="K37" s="69" t="s">
        <v>952</v>
      </c>
      <c r="L37" s="73">
        <v>1</v>
      </c>
      <c r="M37" s="74">
        <v>9333.0498046875</v>
      </c>
      <c r="N37" s="74">
        <v>3499.64990234375</v>
      </c>
      <c r="O37" s="75"/>
      <c r="P37" s="76"/>
      <c r="Q37" s="76"/>
      <c r="R37" s="87"/>
      <c r="S37" s="48">
        <v>1</v>
      </c>
      <c r="T37" s="48">
        <v>0</v>
      </c>
      <c r="U37" s="49">
        <v>0</v>
      </c>
      <c r="V37" s="49">
        <v>1</v>
      </c>
      <c r="W37" s="49">
        <v>0</v>
      </c>
      <c r="X37" s="49">
        <v>0.999992</v>
      </c>
      <c r="Y37" s="49">
        <v>0</v>
      </c>
      <c r="Z37" s="49">
        <v>0</v>
      </c>
      <c r="AA37" s="71">
        <v>37</v>
      </c>
      <c r="AB37" s="71"/>
      <c r="AC37" s="72"/>
      <c r="AD37" s="78" t="s">
        <v>588</v>
      </c>
      <c r="AE37" s="78">
        <v>906</v>
      </c>
      <c r="AF37" s="78">
        <v>720</v>
      </c>
      <c r="AG37" s="78">
        <v>3290</v>
      </c>
      <c r="AH37" s="78">
        <v>205</v>
      </c>
      <c r="AI37" s="78"/>
      <c r="AJ37" s="78" t="s">
        <v>647</v>
      </c>
      <c r="AK37" s="78" t="s">
        <v>694</v>
      </c>
      <c r="AL37" s="82" t="s">
        <v>737</v>
      </c>
      <c r="AM37" s="78"/>
      <c r="AN37" s="80">
        <v>40638.38024305556</v>
      </c>
      <c r="AO37" s="82" t="s">
        <v>787</v>
      </c>
      <c r="AP37" s="78" t="b">
        <v>0</v>
      </c>
      <c r="AQ37" s="78" t="b">
        <v>0</v>
      </c>
      <c r="AR37" s="78" t="b">
        <v>1</v>
      </c>
      <c r="AS37" s="78" t="s">
        <v>492</v>
      </c>
      <c r="AT37" s="78">
        <v>49</v>
      </c>
      <c r="AU37" s="82" t="s">
        <v>823</v>
      </c>
      <c r="AV37" s="78" t="b">
        <v>0</v>
      </c>
      <c r="AW37" s="78" t="s">
        <v>856</v>
      </c>
      <c r="AX37" s="82" t="s">
        <v>891</v>
      </c>
      <c r="AY37" s="78" t="s">
        <v>65</v>
      </c>
      <c r="AZ37" s="78" t="str">
        <f>REPLACE(INDEX(GroupVertices[Group],MATCH(Vertices[[#This Row],[Vertex]],GroupVertices[Vertex],0)),1,1,"")</f>
        <v>7</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261</v>
      </c>
      <c r="B38" s="65"/>
      <c r="C38" s="65" t="s">
        <v>64</v>
      </c>
      <c r="D38" s="66">
        <v>172.5532348281548</v>
      </c>
      <c r="E38" s="68"/>
      <c r="F38" s="101" t="s">
        <v>844</v>
      </c>
      <c r="G38" s="65"/>
      <c r="H38" s="69" t="s">
        <v>261</v>
      </c>
      <c r="I38" s="70"/>
      <c r="J38" s="70"/>
      <c r="K38" s="69" t="s">
        <v>953</v>
      </c>
      <c r="L38" s="73">
        <v>1</v>
      </c>
      <c r="M38" s="74">
        <v>3770.865234375</v>
      </c>
      <c r="N38" s="74">
        <v>5996.77392578125</v>
      </c>
      <c r="O38" s="75"/>
      <c r="P38" s="76"/>
      <c r="Q38" s="76"/>
      <c r="R38" s="87"/>
      <c r="S38" s="48">
        <v>2</v>
      </c>
      <c r="T38" s="48">
        <v>0</v>
      </c>
      <c r="U38" s="49">
        <v>0</v>
      </c>
      <c r="V38" s="49">
        <v>0.007143</v>
      </c>
      <c r="W38" s="49">
        <v>0.010051</v>
      </c>
      <c r="X38" s="49">
        <v>0.431044</v>
      </c>
      <c r="Y38" s="49">
        <v>0.5</v>
      </c>
      <c r="Z38" s="49">
        <v>0</v>
      </c>
      <c r="AA38" s="71">
        <v>38</v>
      </c>
      <c r="AB38" s="71"/>
      <c r="AC38" s="72"/>
      <c r="AD38" s="78" t="s">
        <v>589</v>
      </c>
      <c r="AE38" s="78">
        <v>760</v>
      </c>
      <c r="AF38" s="78">
        <v>781</v>
      </c>
      <c r="AG38" s="78">
        <v>865</v>
      </c>
      <c r="AH38" s="78">
        <v>1404</v>
      </c>
      <c r="AI38" s="78"/>
      <c r="AJ38" s="78" t="s">
        <v>648</v>
      </c>
      <c r="AK38" s="78" t="s">
        <v>695</v>
      </c>
      <c r="AL38" s="82" t="s">
        <v>738</v>
      </c>
      <c r="AM38" s="78"/>
      <c r="AN38" s="80">
        <v>41562.63972222222</v>
      </c>
      <c r="AO38" s="82" t="s">
        <v>788</v>
      </c>
      <c r="AP38" s="78" t="b">
        <v>0</v>
      </c>
      <c r="AQ38" s="78" t="b">
        <v>0</v>
      </c>
      <c r="AR38" s="78" t="b">
        <v>1</v>
      </c>
      <c r="AS38" s="78" t="s">
        <v>492</v>
      </c>
      <c r="AT38" s="78">
        <v>23</v>
      </c>
      <c r="AU38" s="82" t="s">
        <v>817</v>
      </c>
      <c r="AV38" s="78" t="b">
        <v>0</v>
      </c>
      <c r="AW38" s="78" t="s">
        <v>856</v>
      </c>
      <c r="AX38" s="82" t="s">
        <v>892</v>
      </c>
      <c r="AY38" s="78" t="s">
        <v>65</v>
      </c>
      <c r="AZ38" s="78" t="str">
        <f>REPLACE(INDEX(GroupVertices[Group],MATCH(Vertices[[#This Row],[Vertex]],GroupVertices[Vertex],0)),1,1,"")</f>
        <v>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227</v>
      </c>
      <c r="B39" s="65"/>
      <c r="C39" s="65" t="s">
        <v>64</v>
      </c>
      <c r="D39" s="66">
        <v>204.8361085065796</v>
      </c>
      <c r="E39" s="68"/>
      <c r="F39" s="101" t="s">
        <v>356</v>
      </c>
      <c r="G39" s="65"/>
      <c r="H39" s="69" t="s">
        <v>227</v>
      </c>
      <c r="I39" s="70"/>
      <c r="J39" s="70"/>
      <c r="K39" s="69" t="s">
        <v>954</v>
      </c>
      <c r="L39" s="73">
        <v>1</v>
      </c>
      <c r="M39" s="74">
        <v>6684.81201171875</v>
      </c>
      <c r="N39" s="74">
        <v>4446.6142578125</v>
      </c>
      <c r="O39" s="75"/>
      <c r="P39" s="76"/>
      <c r="Q39" s="76"/>
      <c r="R39" s="87"/>
      <c r="S39" s="48">
        <v>0</v>
      </c>
      <c r="T39" s="48">
        <v>1</v>
      </c>
      <c r="U39" s="49">
        <v>0</v>
      </c>
      <c r="V39" s="49">
        <v>0.006369</v>
      </c>
      <c r="W39" s="49">
        <v>0.003964</v>
      </c>
      <c r="X39" s="49">
        <v>0.287021</v>
      </c>
      <c r="Y39" s="49">
        <v>0</v>
      </c>
      <c r="Z39" s="49">
        <v>0</v>
      </c>
      <c r="AA39" s="71">
        <v>39</v>
      </c>
      <c r="AB39" s="71"/>
      <c r="AC39" s="72"/>
      <c r="AD39" s="78" t="s">
        <v>590</v>
      </c>
      <c r="AE39" s="78">
        <v>2742</v>
      </c>
      <c r="AF39" s="78">
        <v>3164</v>
      </c>
      <c r="AG39" s="78">
        <v>8707</v>
      </c>
      <c r="AH39" s="78">
        <v>7394</v>
      </c>
      <c r="AI39" s="78"/>
      <c r="AJ39" s="78" t="s">
        <v>649</v>
      </c>
      <c r="AK39" s="78"/>
      <c r="AL39" s="78"/>
      <c r="AM39" s="78"/>
      <c r="AN39" s="80">
        <v>41430.495891203704</v>
      </c>
      <c r="AO39" s="82" t="s">
        <v>789</v>
      </c>
      <c r="AP39" s="78" t="b">
        <v>0</v>
      </c>
      <c r="AQ39" s="78" t="b">
        <v>0</v>
      </c>
      <c r="AR39" s="78" t="b">
        <v>0</v>
      </c>
      <c r="AS39" s="78" t="s">
        <v>492</v>
      </c>
      <c r="AT39" s="78">
        <v>87</v>
      </c>
      <c r="AU39" s="82" t="s">
        <v>816</v>
      </c>
      <c r="AV39" s="78" t="b">
        <v>0</v>
      </c>
      <c r="AW39" s="78" t="s">
        <v>856</v>
      </c>
      <c r="AX39" s="82" t="s">
        <v>893</v>
      </c>
      <c r="AY39" s="78" t="s">
        <v>66</v>
      </c>
      <c r="AZ39" s="78" t="str">
        <f>REPLACE(INDEX(GroupVertices[Group],MATCH(Vertices[[#This Row],[Vertex]],GroupVertices[Vertex],0)),1,1,"")</f>
        <v>3</v>
      </c>
      <c r="BA39" s="48"/>
      <c r="BB39" s="48"/>
      <c r="BC39" s="48"/>
      <c r="BD39" s="48"/>
      <c r="BE39" s="48" t="s">
        <v>329</v>
      </c>
      <c r="BF39" s="48" t="s">
        <v>329</v>
      </c>
      <c r="BG39" s="121" t="s">
        <v>1298</v>
      </c>
      <c r="BH39" s="121" t="s">
        <v>1298</v>
      </c>
      <c r="BI39" s="121" t="s">
        <v>1329</v>
      </c>
      <c r="BJ39" s="121" t="s">
        <v>1329</v>
      </c>
      <c r="BK39" s="121">
        <v>0</v>
      </c>
      <c r="BL39" s="124">
        <v>0</v>
      </c>
      <c r="BM39" s="121">
        <v>0</v>
      </c>
      <c r="BN39" s="124">
        <v>0</v>
      </c>
      <c r="BO39" s="121">
        <v>0</v>
      </c>
      <c r="BP39" s="124">
        <v>0</v>
      </c>
      <c r="BQ39" s="121">
        <v>13</v>
      </c>
      <c r="BR39" s="124">
        <v>100</v>
      </c>
      <c r="BS39" s="121">
        <v>13</v>
      </c>
      <c r="BT39" s="2"/>
      <c r="BU39" s="3"/>
      <c r="BV39" s="3"/>
      <c r="BW39" s="3"/>
      <c r="BX39" s="3"/>
    </row>
    <row r="40" spans="1:76" ht="15">
      <c r="A40" s="64" t="s">
        <v>228</v>
      </c>
      <c r="B40" s="65"/>
      <c r="C40" s="65" t="s">
        <v>64</v>
      </c>
      <c r="D40" s="66">
        <v>187.34672960651815</v>
      </c>
      <c r="E40" s="68"/>
      <c r="F40" s="101" t="s">
        <v>357</v>
      </c>
      <c r="G40" s="65"/>
      <c r="H40" s="69" t="s">
        <v>228</v>
      </c>
      <c r="I40" s="70"/>
      <c r="J40" s="70"/>
      <c r="K40" s="69" t="s">
        <v>955</v>
      </c>
      <c r="L40" s="73">
        <v>1</v>
      </c>
      <c r="M40" s="74">
        <v>822.6382446289062</v>
      </c>
      <c r="N40" s="74">
        <v>725.1414794921875</v>
      </c>
      <c r="O40" s="75"/>
      <c r="P40" s="76"/>
      <c r="Q40" s="76"/>
      <c r="R40" s="87"/>
      <c r="S40" s="48">
        <v>0</v>
      </c>
      <c r="T40" s="48">
        <v>1</v>
      </c>
      <c r="U40" s="49">
        <v>0</v>
      </c>
      <c r="V40" s="49">
        <v>0.006061</v>
      </c>
      <c r="W40" s="49">
        <v>0.001328</v>
      </c>
      <c r="X40" s="49">
        <v>0.357052</v>
      </c>
      <c r="Y40" s="49">
        <v>0</v>
      </c>
      <c r="Z40" s="49">
        <v>0</v>
      </c>
      <c r="AA40" s="71">
        <v>40</v>
      </c>
      <c r="AB40" s="71"/>
      <c r="AC40" s="72"/>
      <c r="AD40" s="78" t="s">
        <v>591</v>
      </c>
      <c r="AE40" s="78">
        <v>1143</v>
      </c>
      <c r="AF40" s="78">
        <v>1873</v>
      </c>
      <c r="AG40" s="78">
        <v>9252</v>
      </c>
      <c r="AH40" s="78">
        <v>5917</v>
      </c>
      <c r="AI40" s="78"/>
      <c r="AJ40" s="78" t="s">
        <v>650</v>
      </c>
      <c r="AK40" s="78" t="s">
        <v>696</v>
      </c>
      <c r="AL40" s="78"/>
      <c r="AM40" s="78"/>
      <c r="AN40" s="80">
        <v>39856.66416666667</v>
      </c>
      <c r="AO40" s="82" t="s">
        <v>790</v>
      </c>
      <c r="AP40" s="78" t="b">
        <v>0</v>
      </c>
      <c r="AQ40" s="78" t="b">
        <v>0</v>
      </c>
      <c r="AR40" s="78" t="b">
        <v>0</v>
      </c>
      <c r="AS40" s="78" t="s">
        <v>492</v>
      </c>
      <c r="AT40" s="78">
        <v>112</v>
      </c>
      <c r="AU40" s="82" t="s">
        <v>822</v>
      </c>
      <c r="AV40" s="78" t="b">
        <v>0</v>
      </c>
      <c r="AW40" s="78" t="s">
        <v>856</v>
      </c>
      <c r="AX40" s="82" t="s">
        <v>894</v>
      </c>
      <c r="AY40" s="78" t="s">
        <v>66</v>
      </c>
      <c r="AZ40" s="78" t="str">
        <f>REPLACE(INDEX(GroupVertices[Group],MATCH(Vertices[[#This Row],[Vertex]],GroupVertices[Vertex],0)),1,1,"")</f>
        <v>2</v>
      </c>
      <c r="BA40" s="48" t="s">
        <v>314</v>
      </c>
      <c r="BB40" s="48" t="s">
        <v>314</v>
      </c>
      <c r="BC40" s="48" t="s">
        <v>321</v>
      </c>
      <c r="BD40" s="48" t="s">
        <v>321</v>
      </c>
      <c r="BE40" s="48" t="s">
        <v>329</v>
      </c>
      <c r="BF40" s="48" t="s">
        <v>329</v>
      </c>
      <c r="BG40" s="121" t="s">
        <v>1299</v>
      </c>
      <c r="BH40" s="121" t="s">
        <v>1299</v>
      </c>
      <c r="BI40" s="121" t="s">
        <v>1330</v>
      </c>
      <c r="BJ40" s="121" t="s">
        <v>1330</v>
      </c>
      <c r="BK40" s="121">
        <v>0</v>
      </c>
      <c r="BL40" s="124">
        <v>0</v>
      </c>
      <c r="BM40" s="121">
        <v>0</v>
      </c>
      <c r="BN40" s="124">
        <v>0</v>
      </c>
      <c r="BO40" s="121">
        <v>0</v>
      </c>
      <c r="BP40" s="124">
        <v>0</v>
      </c>
      <c r="BQ40" s="121">
        <v>13</v>
      </c>
      <c r="BR40" s="124">
        <v>100</v>
      </c>
      <c r="BS40" s="121">
        <v>13</v>
      </c>
      <c r="BT40" s="2"/>
      <c r="BU40" s="3"/>
      <c r="BV40" s="3"/>
      <c r="BW40" s="3"/>
      <c r="BX40" s="3"/>
    </row>
    <row r="41" spans="1:76" ht="15">
      <c r="A41" s="64" t="s">
        <v>229</v>
      </c>
      <c r="B41" s="65"/>
      <c r="C41" s="65" t="s">
        <v>64</v>
      </c>
      <c r="D41" s="66">
        <v>193.55132723334088</v>
      </c>
      <c r="E41" s="68"/>
      <c r="F41" s="101" t="s">
        <v>358</v>
      </c>
      <c r="G41" s="65"/>
      <c r="H41" s="69" t="s">
        <v>229</v>
      </c>
      <c r="I41" s="70"/>
      <c r="J41" s="70"/>
      <c r="K41" s="69" t="s">
        <v>956</v>
      </c>
      <c r="L41" s="73">
        <v>1</v>
      </c>
      <c r="M41" s="74">
        <v>207.28921508789062</v>
      </c>
      <c r="N41" s="74">
        <v>1651.6156005859375</v>
      </c>
      <c r="O41" s="75"/>
      <c r="P41" s="76"/>
      <c r="Q41" s="76"/>
      <c r="R41" s="87"/>
      <c r="S41" s="48">
        <v>0</v>
      </c>
      <c r="T41" s="48">
        <v>1</v>
      </c>
      <c r="U41" s="49">
        <v>0</v>
      </c>
      <c r="V41" s="49">
        <v>0.006061</v>
      </c>
      <c r="W41" s="49">
        <v>0.001328</v>
      </c>
      <c r="X41" s="49">
        <v>0.357052</v>
      </c>
      <c r="Y41" s="49">
        <v>0</v>
      </c>
      <c r="Z41" s="49">
        <v>0</v>
      </c>
      <c r="AA41" s="71">
        <v>41</v>
      </c>
      <c r="AB41" s="71"/>
      <c r="AC41" s="72"/>
      <c r="AD41" s="78" t="s">
        <v>592</v>
      </c>
      <c r="AE41" s="78">
        <v>2452</v>
      </c>
      <c r="AF41" s="78">
        <v>2331</v>
      </c>
      <c r="AG41" s="78">
        <v>8096</v>
      </c>
      <c r="AH41" s="78">
        <v>6172</v>
      </c>
      <c r="AI41" s="78"/>
      <c r="AJ41" s="78" t="s">
        <v>651</v>
      </c>
      <c r="AK41" s="78" t="s">
        <v>697</v>
      </c>
      <c r="AL41" s="82" t="s">
        <v>739</v>
      </c>
      <c r="AM41" s="78"/>
      <c r="AN41" s="80">
        <v>39237.4584375</v>
      </c>
      <c r="AO41" s="82" t="s">
        <v>791</v>
      </c>
      <c r="AP41" s="78" t="b">
        <v>0</v>
      </c>
      <c r="AQ41" s="78" t="b">
        <v>0</v>
      </c>
      <c r="AR41" s="78" t="b">
        <v>0</v>
      </c>
      <c r="AS41" s="78" t="s">
        <v>812</v>
      </c>
      <c r="AT41" s="78">
        <v>288</v>
      </c>
      <c r="AU41" s="82" t="s">
        <v>824</v>
      </c>
      <c r="AV41" s="78" t="b">
        <v>0</v>
      </c>
      <c r="AW41" s="78" t="s">
        <v>856</v>
      </c>
      <c r="AX41" s="82" t="s">
        <v>895</v>
      </c>
      <c r="AY41" s="78" t="s">
        <v>66</v>
      </c>
      <c r="AZ41" s="78" t="str">
        <f>REPLACE(INDEX(GroupVertices[Group],MATCH(Vertices[[#This Row],[Vertex]],GroupVertices[Vertex],0)),1,1,"")</f>
        <v>2</v>
      </c>
      <c r="BA41" s="48" t="s">
        <v>314</v>
      </c>
      <c r="BB41" s="48" t="s">
        <v>314</v>
      </c>
      <c r="BC41" s="48" t="s">
        <v>321</v>
      </c>
      <c r="BD41" s="48" t="s">
        <v>321</v>
      </c>
      <c r="BE41" s="48" t="s">
        <v>329</v>
      </c>
      <c r="BF41" s="48" t="s">
        <v>329</v>
      </c>
      <c r="BG41" s="121" t="s">
        <v>1299</v>
      </c>
      <c r="BH41" s="121" t="s">
        <v>1299</v>
      </c>
      <c r="BI41" s="121" t="s">
        <v>1330</v>
      </c>
      <c r="BJ41" s="121" t="s">
        <v>1330</v>
      </c>
      <c r="BK41" s="121">
        <v>0</v>
      </c>
      <c r="BL41" s="124">
        <v>0</v>
      </c>
      <c r="BM41" s="121">
        <v>0</v>
      </c>
      <c r="BN41" s="124">
        <v>0</v>
      </c>
      <c r="BO41" s="121">
        <v>0</v>
      </c>
      <c r="BP41" s="124">
        <v>0</v>
      </c>
      <c r="BQ41" s="121">
        <v>13</v>
      </c>
      <c r="BR41" s="124">
        <v>100</v>
      </c>
      <c r="BS41" s="121">
        <v>13</v>
      </c>
      <c r="BT41" s="2"/>
      <c r="BU41" s="3"/>
      <c r="BV41" s="3"/>
      <c r="BW41" s="3"/>
      <c r="BX41" s="3"/>
    </row>
    <row r="42" spans="1:76" ht="15">
      <c r="A42" s="64" t="s">
        <v>230</v>
      </c>
      <c r="B42" s="65"/>
      <c r="C42" s="65" t="s">
        <v>64</v>
      </c>
      <c r="D42" s="66">
        <v>163.1786026059685</v>
      </c>
      <c r="E42" s="68"/>
      <c r="F42" s="101" t="s">
        <v>359</v>
      </c>
      <c r="G42" s="65"/>
      <c r="H42" s="69" t="s">
        <v>230</v>
      </c>
      <c r="I42" s="70"/>
      <c r="J42" s="70"/>
      <c r="K42" s="69" t="s">
        <v>957</v>
      </c>
      <c r="L42" s="73">
        <v>16.50517805311511</v>
      </c>
      <c r="M42" s="74">
        <v>2531.703125</v>
      </c>
      <c r="N42" s="74">
        <v>2568.52685546875</v>
      </c>
      <c r="O42" s="75"/>
      <c r="P42" s="76"/>
      <c r="Q42" s="76"/>
      <c r="R42" s="87"/>
      <c r="S42" s="48">
        <v>0</v>
      </c>
      <c r="T42" s="48">
        <v>3</v>
      </c>
      <c r="U42" s="49">
        <v>1.553846</v>
      </c>
      <c r="V42" s="49">
        <v>0.006711</v>
      </c>
      <c r="W42" s="49">
        <v>0.003924</v>
      </c>
      <c r="X42" s="49">
        <v>0.712163</v>
      </c>
      <c r="Y42" s="49">
        <v>0.3333333333333333</v>
      </c>
      <c r="Z42" s="49">
        <v>0</v>
      </c>
      <c r="AA42" s="71">
        <v>42</v>
      </c>
      <c r="AB42" s="71"/>
      <c r="AC42" s="72"/>
      <c r="AD42" s="78" t="s">
        <v>593</v>
      </c>
      <c r="AE42" s="78">
        <v>222</v>
      </c>
      <c r="AF42" s="78">
        <v>89</v>
      </c>
      <c r="AG42" s="78">
        <v>2604</v>
      </c>
      <c r="AH42" s="78">
        <v>974</v>
      </c>
      <c r="AI42" s="78"/>
      <c r="AJ42" s="78" t="s">
        <v>652</v>
      </c>
      <c r="AK42" s="78" t="s">
        <v>698</v>
      </c>
      <c r="AL42" s="78"/>
      <c r="AM42" s="78"/>
      <c r="AN42" s="80">
        <v>43210.84149305556</v>
      </c>
      <c r="AO42" s="82" t="s">
        <v>792</v>
      </c>
      <c r="AP42" s="78" t="b">
        <v>1</v>
      </c>
      <c r="AQ42" s="78" t="b">
        <v>0</v>
      </c>
      <c r="AR42" s="78" t="b">
        <v>0</v>
      </c>
      <c r="AS42" s="78" t="s">
        <v>492</v>
      </c>
      <c r="AT42" s="78">
        <v>2</v>
      </c>
      <c r="AU42" s="78"/>
      <c r="AV42" s="78" t="b">
        <v>0</v>
      </c>
      <c r="AW42" s="78" t="s">
        <v>856</v>
      </c>
      <c r="AX42" s="82" t="s">
        <v>896</v>
      </c>
      <c r="AY42" s="78" t="s">
        <v>66</v>
      </c>
      <c r="AZ42" s="78" t="str">
        <f>REPLACE(INDEX(GroupVertices[Group],MATCH(Vertices[[#This Row],[Vertex]],GroupVertices[Vertex],0)),1,1,"")</f>
        <v>2</v>
      </c>
      <c r="BA42" s="48" t="s">
        <v>314</v>
      </c>
      <c r="BB42" s="48" t="s">
        <v>314</v>
      </c>
      <c r="BC42" s="48" t="s">
        <v>321</v>
      </c>
      <c r="BD42" s="48" t="s">
        <v>321</v>
      </c>
      <c r="BE42" s="48" t="s">
        <v>1274</v>
      </c>
      <c r="BF42" s="48" t="s">
        <v>1281</v>
      </c>
      <c r="BG42" s="121" t="s">
        <v>1300</v>
      </c>
      <c r="BH42" s="121" t="s">
        <v>1300</v>
      </c>
      <c r="BI42" s="121" t="s">
        <v>1331</v>
      </c>
      <c r="BJ42" s="121" t="s">
        <v>1331</v>
      </c>
      <c r="BK42" s="121">
        <v>2</v>
      </c>
      <c r="BL42" s="124">
        <v>5.128205128205129</v>
      </c>
      <c r="BM42" s="121">
        <v>0</v>
      </c>
      <c r="BN42" s="124">
        <v>0</v>
      </c>
      <c r="BO42" s="121">
        <v>0</v>
      </c>
      <c r="BP42" s="124">
        <v>0</v>
      </c>
      <c r="BQ42" s="121">
        <v>37</v>
      </c>
      <c r="BR42" s="124">
        <v>94.87179487179488</v>
      </c>
      <c r="BS42" s="121">
        <v>39</v>
      </c>
      <c r="BT42" s="2"/>
      <c r="BU42" s="3"/>
      <c r="BV42" s="3"/>
      <c r="BW42" s="3"/>
      <c r="BX42" s="3"/>
    </row>
    <row r="43" spans="1:76" ht="15">
      <c r="A43" s="64" t="s">
        <v>231</v>
      </c>
      <c r="B43" s="65"/>
      <c r="C43" s="65" t="s">
        <v>64</v>
      </c>
      <c r="D43" s="66">
        <v>233.36641986485176</v>
      </c>
      <c r="E43" s="68"/>
      <c r="F43" s="101" t="s">
        <v>360</v>
      </c>
      <c r="G43" s="65"/>
      <c r="H43" s="69" t="s">
        <v>231</v>
      </c>
      <c r="I43" s="70"/>
      <c r="J43" s="70"/>
      <c r="K43" s="69" t="s">
        <v>958</v>
      </c>
      <c r="L43" s="73">
        <v>695.3666782442691</v>
      </c>
      <c r="M43" s="74">
        <v>1162.8216552734375</v>
      </c>
      <c r="N43" s="74">
        <v>3063.555908203125</v>
      </c>
      <c r="O43" s="75"/>
      <c r="P43" s="76"/>
      <c r="Q43" s="76"/>
      <c r="R43" s="87"/>
      <c r="S43" s="48">
        <v>2</v>
      </c>
      <c r="T43" s="48">
        <v>2</v>
      </c>
      <c r="U43" s="49">
        <v>69.585714</v>
      </c>
      <c r="V43" s="49">
        <v>0.007813</v>
      </c>
      <c r="W43" s="49">
        <v>0.006811</v>
      </c>
      <c r="X43" s="49">
        <v>0.928182</v>
      </c>
      <c r="Y43" s="49">
        <v>0.25</v>
      </c>
      <c r="Z43" s="49">
        <v>0</v>
      </c>
      <c r="AA43" s="71">
        <v>43</v>
      </c>
      <c r="AB43" s="71"/>
      <c r="AC43" s="72"/>
      <c r="AD43" s="78" t="s">
        <v>594</v>
      </c>
      <c r="AE43" s="78">
        <v>5356</v>
      </c>
      <c r="AF43" s="78">
        <v>5270</v>
      </c>
      <c r="AG43" s="78">
        <v>938</v>
      </c>
      <c r="AH43" s="78">
        <v>4768</v>
      </c>
      <c r="AI43" s="78"/>
      <c r="AJ43" s="78" t="s">
        <v>653</v>
      </c>
      <c r="AK43" s="78" t="s">
        <v>584</v>
      </c>
      <c r="AL43" s="82" t="s">
        <v>740</v>
      </c>
      <c r="AM43" s="78"/>
      <c r="AN43" s="80">
        <v>41350.35057870371</v>
      </c>
      <c r="AO43" s="82" t="s">
        <v>793</v>
      </c>
      <c r="AP43" s="78" t="b">
        <v>0</v>
      </c>
      <c r="AQ43" s="78" t="b">
        <v>0</v>
      </c>
      <c r="AR43" s="78" t="b">
        <v>0</v>
      </c>
      <c r="AS43" s="78" t="s">
        <v>492</v>
      </c>
      <c r="AT43" s="78">
        <v>20</v>
      </c>
      <c r="AU43" s="82" t="s">
        <v>816</v>
      </c>
      <c r="AV43" s="78" t="b">
        <v>0</v>
      </c>
      <c r="AW43" s="78" t="s">
        <v>856</v>
      </c>
      <c r="AX43" s="82" t="s">
        <v>897</v>
      </c>
      <c r="AY43" s="78" t="s">
        <v>66</v>
      </c>
      <c r="AZ43" s="78" t="str">
        <f>REPLACE(INDEX(GroupVertices[Group],MATCH(Vertices[[#This Row],[Vertex]],GroupVertices[Vertex],0)),1,1,"")</f>
        <v>2</v>
      </c>
      <c r="BA43" s="48"/>
      <c r="BB43" s="48"/>
      <c r="BC43" s="48"/>
      <c r="BD43" s="48"/>
      <c r="BE43" s="48" t="s">
        <v>329</v>
      </c>
      <c r="BF43" s="48" t="s">
        <v>329</v>
      </c>
      <c r="BG43" s="121" t="s">
        <v>1301</v>
      </c>
      <c r="BH43" s="121" t="s">
        <v>1301</v>
      </c>
      <c r="BI43" s="121" t="s">
        <v>1332</v>
      </c>
      <c r="BJ43" s="121" t="s">
        <v>1332</v>
      </c>
      <c r="BK43" s="121">
        <v>0</v>
      </c>
      <c r="BL43" s="124">
        <v>0</v>
      </c>
      <c r="BM43" s="121">
        <v>0</v>
      </c>
      <c r="BN43" s="124">
        <v>0</v>
      </c>
      <c r="BO43" s="121">
        <v>0</v>
      </c>
      <c r="BP43" s="124">
        <v>0</v>
      </c>
      <c r="BQ43" s="121">
        <v>11</v>
      </c>
      <c r="BR43" s="124">
        <v>100</v>
      </c>
      <c r="BS43" s="121">
        <v>11</v>
      </c>
      <c r="BT43" s="2"/>
      <c r="BU43" s="3"/>
      <c r="BV43" s="3"/>
      <c r="BW43" s="3"/>
      <c r="BX43" s="3"/>
    </row>
    <row r="44" spans="1:76" ht="15">
      <c r="A44" s="64" t="s">
        <v>233</v>
      </c>
      <c r="B44" s="65"/>
      <c r="C44" s="65" t="s">
        <v>64</v>
      </c>
      <c r="D44" s="66">
        <v>264.94484141097354</v>
      </c>
      <c r="E44" s="68"/>
      <c r="F44" s="101" t="s">
        <v>362</v>
      </c>
      <c r="G44" s="65"/>
      <c r="H44" s="69" t="s">
        <v>233</v>
      </c>
      <c r="I44" s="70"/>
      <c r="J44" s="70"/>
      <c r="K44" s="69" t="s">
        <v>959</v>
      </c>
      <c r="L44" s="73">
        <v>1</v>
      </c>
      <c r="M44" s="74">
        <v>329.75262451171875</v>
      </c>
      <c r="N44" s="74">
        <v>2989.40185546875</v>
      </c>
      <c r="O44" s="75"/>
      <c r="P44" s="76"/>
      <c r="Q44" s="76"/>
      <c r="R44" s="87"/>
      <c r="S44" s="48">
        <v>2</v>
      </c>
      <c r="T44" s="48">
        <v>1</v>
      </c>
      <c r="U44" s="49">
        <v>0</v>
      </c>
      <c r="V44" s="49">
        <v>0.006289</v>
      </c>
      <c r="W44" s="49">
        <v>0.001958</v>
      </c>
      <c r="X44" s="49">
        <v>0.55429</v>
      </c>
      <c r="Y44" s="49">
        <v>0.5</v>
      </c>
      <c r="Z44" s="49">
        <v>0.5</v>
      </c>
      <c r="AA44" s="71">
        <v>44</v>
      </c>
      <c r="AB44" s="71"/>
      <c r="AC44" s="72"/>
      <c r="AD44" s="78" t="s">
        <v>595</v>
      </c>
      <c r="AE44" s="78">
        <v>5920</v>
      </c>
      <c r="AF44" s="78">
        <v>7601</v>
      </c>
      <c r="AG44" s="78">
        <v>47794</v>
      </c>
      <c r="AH44" s="78">
        <v>7496</v>
      </c>
      <c r="AI44" s="78"/>
      <c r="AJ44" s="78" t="s">
        <v>654</v>
      </c>
      <c r="AK44" s="78" t="s">
        <v>699</v>
      </c>
      <c r="AL44" s="82" t="s">
        <v>741</v>
      </c>
      <c r="AM44" s="78"/>
      <c r="AN44" s="80">
        <v>40562.439305555556</v>
      </c>
      <c r="AO44" s="82" t="s">
        <v>794</v>
      </c>
      <c r="AP44" s="78" t="b">
        <v>0</v>
      </c>
      <c r="AQ44" s="78" t="b">
        <v>0</v>
      </c>
      <c r="AR44" s="78" t="b">
        <v>1</v>
      </c>
      <c r="AS44" s="78" t="s">
        <v>492</v>
      </c>
      <c r="AT44" s="78">
        <v>247</v>
      </c>
      <c r="AU44" s="82" t="s">
        <v>814</v>
      </c>
      <c r="AV44" s="78" t="b">
        <v>0</v>
      </c>
      <c r="AW44" s="78" t="s">
        <v>856</v>
      </c>
      <c r="AX44" s="82" t="s">
        <v>898</v>
      </c>
      <c r="AY44" s="78" t="s">
        <v>66</v>
      </c>
      <c r="AZ44" s="78" t="str">
        <f>REPLACE(INDEX(GroupVertices[Group],MATCH(Vertices[[#This Row],[Vertex]],GroupVertices[Vertex],0)),1,1,"")</f>
        <v>2</v>
      </c>
      <c r="BA44" s="48"/>
      <c r="BB44" s="48"/>
      <c r="BC44" s="48"/>
      <c r="BD44" s="48"/>
      <c r="BE44" s="48" t="s">
        <v>329</v>
      </c>
      <c r="BF44" s="48" t="s">
        <v>329</v>
      </c>
      <c r="BG44" s="121" t="s">
        <v>1302</v>
      </c>
      <c r="BH44" s="121" t="s">
        <v>1302</v>
      </c>
      <c r="BI44" s="121" t="s">
        <v>1333</v>
      </c>
      <c r="BJ44" s="121" t="s">
        <v>1333</v>
      </c>
      <c r="BK44" s="121">
        <v>0</v>
      </c>
      <c r="BL44" s="124">
        <v>0</v>
      </c>
      <c r="BM44" s="121">
        <v>0</v>
      </c>
      <c r="BN44" s="124">
        <v>0</v>
      </c>
      <c r="BO44" s="121">
        <v>0</v>
      </c>
      <c r="BP44" s="124">
        <v>0</v>
      </c>
      <c r="BQ44" s="121">
        <v>9</v>
      </c>
      <c r="BR44" s="124">
        <v>100</v>
      </c>
      <c r="BS44" s="121">
        <v>9</v>
      </c>
      <c r="BT44" s="2"/>
      <c r="BU44" s="3"/>
      <c r="BV44" s="3"/>
      <c r="BW44" s="3"/>
      <c r="BX44" s="3"/>
    </row>
    <row r="45" spans="1:76" ht="15">
      <c r="A45" s="64" t="s">
        <v>262</v>
      </c>
      <c r="B45" s="65"/>
      <c r="C45" s="65" t="s">
        <v>64</v>
      </c>
      <c r="D45" s="66">
        <v>162.1896601894662</v>
      </c>
      <c r="E45" s="68"/>
      <c r="F45" s="101" t="s">
        <v>845</v>
      </c>
      <c r="G45" s="65"/>
      <c r="H45" s="69" t="s">
        <v>262</v>
      </c>
      <c r="I45" s="70"/>
      <c r="J45" s="70"/>
      <c r="K45" s="69" t="s">
        <v>960</v>
      </c>
      <c r="L45" s="73">
        <v>1</v>
      </c>
      <c r="M45" s="74">
        <v>2732.551025390625</v>
      </c>
      <c r="N45" s="74">
        <v>3873.475341796875</v>
      </c>
      <c r="O45" s="75"/>
      <c r="P45" s="76"/>
      <c r="Q45" s="76"/>
      <c r="R45" s="87"/>
      <c r="S45" s="48">
        <v>1</v>
      </c>
      <c r="T45" s="48">
        <v>0</v>
      </c>
      <c r="U45" s="49">
        <v>0</v>
      </c>
      <c r="V45" s="49">
        <v>0.006061</v>
      </c>
      <c r="W45" s="49">
        <v>0.001328</v>
      </c>
      <c r="X45" s="49">
        <v>0.357052</v>
      </c>
      <c r="Y45" s="49">
        <v>0</v>
      </c>
      <c r="Z45" s="49">
        <v>0</v>
      </c>
      <c r="AA45" s="71">
        <v>45</v>
      </c>
      <c r="AB45" s="71"/>
      <c r="AC45" s="72"/>
      <c r="AD45" s="78" t="s">
        <v>596</v>
      </c>
      <c r="AE45" s="78">
        <v>67</v>
      </c>
      <c r="AF45" s="78">
        <v>16</v>
      </c>
      <c r="AG45" s="78">
        <v>47</v>
      </c>
      <c r="AH45" s="78">
        <v>61</v>
      </c>
      <c r="AI45" s="78"/>
      <c r="AJ45" s="78" t="s">
        <v>655</v>
      </c>
      <c r="AK45" s="78"/>
      <c r="AL45" s="78"/>
      <c r="AM45" s="78"/>
      <c r="AN45" s="80">
        <v>43508.76267361111</v>
      </c>
      <c r="AO45" s="78"/>
      <c r="AP45" s="78" t="b">
        <v>1</v>
      </c>
      <c r="AQ45" s="78" t="b">
        <v>0</v>
      </c>
      <c r="AR45" s="78" t="b">
        <v>0</v>
      </c>
      <c r="AS45" s="78" t="s">
        <v>492</v>
      </c>
      <c r="AT45" s="78">
        <v>0</v>
      </c>
      <c r="AU45" s="78"/>
      <c r="AV45" s="78" t="b">
        <v>0</v>
      </c>
      <c r="AW45" s="78" t="s">
        <v>856</v>
      </c>
      <c r="AX45" s="82" t="s">
        <v>899</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263</v>
      </c>
      <c r="B46" s="65"/>
      <c r="C46" s="65" t="s">
        <v>64</v>
      </c>
      <c r="D46" s="66">
        <v>162.04064146917133</v>
      </c>
      <c r="E46" s="68"/>
      <c r="F46" s="101" t="s">
        <v>846</v>
      </c>
      <c r="G46" s="65"/>
      <c r="H46" s="69" t="s">
        <v>263</v>
      </c>
      <c r="I46" s="70"/>
      <c r="J46" s="70"/>
      <c r="K46" s="69" t="s">
        <v>961</v>
      </c>
      <c r="L46" s="73">
        <v>1</v>
      </c>
      <c r="M46" s="74">
        <v>1489.649169921875</v>
      </c>
      <c r="N46" s="74">
        <v>4128.9990234375</v>
      </c>
      <c r="O46" s="75"/>
      <c r="P46" s="76"/>
      <c r="Q46" s="76"/>
      <c r="R46" s="87"/>
      <c r="S46" s="48">
        <v>1</v>
      </c>
      <c r="T46" s="48">
        <v>0</v>
      </c>
      <c r="U46" s="49">
        <v>0</v>
      </c>
      <c r="V46" s="49">
        <v>0.006061</v>
      </c>
      <c r="W46" s="49">
        <v>0.001328</v>
      </c>
      <c r="X46" s="49">
        <v>0.357052</v>
      </c>
      <c r="Y46" s="49">
        <v>0</v>
      </c>
      <c r="Z46" s="49">
        <v>0</v>
      </c>
      <c r="AA46" s="71">
        <v>46</v>
      </c>
      <c r="AB46" s="71"/>
      <c r="AC46" s="72"/>
      <c r="AD46" s="78" t="s">
        <v>597</v>
      </c>
      <c r="AE46" s="78">
        <v>0</v>
      </c>
      <c r="AF46" s="78">
        <v>5</v>
      </c>
      <c r="AG46" s="78">
        <v>0</v>
      </c>
      <c r="AH46" s="78">
        <v>0</v>
      </c>
      <c r="AI46" s="78"/>
      <c r="AJ46" s="78"/>
      <c r="AK46" s="78"/>
      <c r="AL46" s="78"/>
      <c r="AM46" s="78"/>
      <c r="AN46" s="80">
        <v>41096.91310185185</v>
      </c>
      <c r="AO46" s="78"/>
      <c r="AP46" s="78" t="b">
        <v>1</v>
      </c>
      <c r="AQ46" s="78" t="b">
        <v>1</v>
      </c>
      <c r="AR46" s="78" t="b">
        <v>0</v>
      </c>
      <c r="AS46" s="78" t="s">
        <v>492</v>
      </c>
      <c r="AT46" s="78">
        <v>0</v>
      </c>
      <c r="AU46" s="82" t="s">
        <v>816</v>
      </c>
      <c r="AV46" s="78" t="b">
        <v>0</v>
      </c>
      <c r="AW46" s="78" t="s">
        <v>856</v>
      </c>
      <c r="AX46" s="82" t="s">
        <v>900</v>
      </c>
      <c r="AY46" s="78" t="s">
        <v>65</v>
      </c>
      <c r="AZ46" s="78" t="str">
        <f>REPLACE(INDEX(GroupVertices[Group],MATCH(Vertices[[#This Row],[Vertex]],GroupVertices[Vertex],0)),1,1,"")</f>
        <v>2</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264</v>
      </c>
      <c r="B47" s="65"/>
      <c r="C47" s="65" t="s">
        <v>64</v>
      </c>
      <c r="D47" s="66">
        <v>1000</v>
      </c>
      <c r="E47" s="68"/>
      <c r="F47" s="101" t="s">
        <v>847</v>
      </c>
      <c r="G47" s="65"/>
      <c r="H47" s="69" t="s">
        <v>264</v>
      </c>
      <c r="I47" s="70"/>
      <c r="J47" s="70"/>
      <c r="K47" s="69" t="s">
        <v>962</v>
      </c>
      <c r="L47" s="73">
        <v>1</v>
      </c>
      <c r="M47" s="74">
        <v>1780.595458984375</v>
      </c>
      <c r="N47" s="74">
        <v>631.8193969726562</v>
      </c>
      <c r="O47" s="75"/>
      <c r="P47" s="76"/>
      <c r="Q47" s="76"/>
      <c r="R47" s="87"/>
      <c r="S47" s="48">
        <v>1</v>
      </c>
      <c r="T47" s="48">
        <v>0</v>
      </c>
      <c r="U47" s="49">
        <v>0</v>
      </c>
      <c r="V47" s="49">
        <v>0.006061</v>
      </c>
      <c r="W47" s="49">
        <v>0.001328</v>
      </c>
      <c r="X47" s="49">
        <v>0.357052</v>
      </c>
      <c r="Y47" s="49">
        <v>0</v>
      </c>
      <c r="Z47" s="49">
        <v>0</v>
      </c>
      <c r="AA47" s="71">
        <v>47</v>
      </c>
      <c r="AB47" s="71"/>
      <c r="AC47" s="72"/>
      <c r="AD47" s="78" t="s">
        <v>598</v>
      </c>
      <c r="AE47" s="78">
        <v>1864</v>
      </c>
      <c r="AF47" s="78">
        <v>561827</v>
      </c>
      <c r="AG47" s="78">
        <v>12896</v>
      </c>
      <c r="AH47" s="78">
        <v>4363</v>
      </c>
      <c r="AI47" s="78"/>
      <c r="AJ47" s="78" t="s">
        <v>656</v>
      </c>
      <c r="AK47" s="78" t="s">
        <v>700</v>
      </c>
      <c r="AL47" s="82" t="s">
        <v>742</v>
      </c>
      <c r="AM47" s="78"/>
      <c r="AN47" s="80">
        <v>39770.49585648148</v>
      </c>
      <c r="AO47" s="82" t="s">
        <v>795</v>
      </c>
      <c r="AP47" s="78" t="b">
        <v>0</v>
      </c>
      <c r="AQ47" s="78" t="b">
        <v>0</v>
      </c>
      <c r="AR47" s="78" t="b">
        <v>1</v>
      </c>
      <c r="AS47" s="78" t="s">
        <v>492</v>
      </c>
      <c r="AT47" s="78">
        <v>10015</v>
      </c>
      <c r="AU47" s="82" t="s">
        <v>816</v>
      </c>
      <c r="AV47" s="78" t="b">
        <v>1</v>
      </c>
      <c r="AW47" s="78" t="s">
        <v>856</v>
      </c>
      <c r="AX47" s="82" t="s">
        <v>901</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234</v>
      </c>
      <c r="B48" s="65"/>
      <c r="C48" s="65" t="s">
        <v>64</v>
      </c>
      <c r="D48" s="66">
        <v>310.3142681625659</v>
      </c>
      <c r="E48" s="68"/>
      <c r="F48" s="101" t="s">
        <v>363</v>
      </c>
      <c r="G48" s="65"/>
      <c r="H48" s="69" t="s">
        <v>234</v>
      </c>
      <c r="I48" s="70"/>
      <c r="J48" s="70"/>
      <c r="K48" s="69" t="s">
        <v>963</v>
      </c>
      <c r="L48" s="73">
        <v>1</v>
      </c>
      <c r="M48" s="74">
        <v>5849.16845703125</v>
      </c>
      <c r="N48" s="74">
        <v>430.0745849609375</v>
      </c>
      <c r="O48" s="75"/>
      <c r="P48" s="76"/>
      <c r="Q48" s="76"/>
      <c r="R48" s="87"/>
      <c r="S48" s="48">
        <v>1</v>
      </c>
      <c r="T48" s="48">
        <v>1</v>
      </c>
      <c r="U48" s="49">
        <v>0</v>
      </c>
      <c r="V48" s="49">
        <v>0.006061</v>
      </c>
      <c r="W48" s="49">
        <v>0.002421</v>
      </c>
      <c r="X48" s="49">
        <v>0.300489</v>
      </c>
      <c r="Y48" s="49">
        <v>0</v>
      </c>
      <c r="Z48" s="49">
        <v>1</v>
      </c>
      <c r="AA48" s="71">
        <v>48</v>
      </c>
      <c r="AB48" s="71"/>
      <c r="AC48" s="72"/>
      <c r="AD48" s="78" t="s">
        <v>599</v>
      </c>
      <c r="AE48" s="78">
        <v>8674</v>
      </c>
      <c r="AF48" s="78">
        <v>10950</v>
      </c>
      <c r="AG48" s="78">
        <v>86786</v>
      </c>
      <c r="AH48" s="78">
        <v>37309</v>
      </c>
      <c r="AI48" s="78"/>
      <c r="AJ48" s="78" t="s">
        <v>657</v>
      </c>
      <c r="AK48" s="78" t="s">
        <v>701</v>
      </c>
      <c r="AL48" s="82" t="s">
        <v>743</v>
      </c>
      <c r="AM48" s="78"/>
      <c r="AN48" s="80">
        <v>41573.85824074074</v>
      </c>
      <c r="AO48" s="82" t="s">
        <v>796</v>
      </c>
      <c r="AP48" s="78" t="b">
        <v>0</v>
      </c>
      <c r="AQ48" s="78" t="b">
        <v>0</v>
      </c>
      <c r="AR48" s="78" t="b">
        <v>1</v>
      </c>
      <c r="AS48" s="78" t="s">
        <v>492</v>
      </c>
      <c r="AT48" s="78">
        <v>1373</v>
      </c>
      <c r="AU48" s="82" t="s">
        <v>825</v>
      </c>
      <c r="AV48" s="78" t="b">
        <v>0</v>
      </c>
      <c r="AW48" s="78" t="s">
        <v>856</v>
      </c>
      <c r="AX48" s="82" t="s">
        <v>902</v>
      </c>
      <c r="AY48" s="78" t="s">
        <v>66</v>
      </c>
      <c r="AZ48" s="78" t="str">
        <f>REPLACE(INDEX(GroupVertices[Group],MATCH(Vertices[[#This Row],[Vertex]],GroupVertices[Vertex],0)),1,1,"")</f>
        <v>5</v>
      </c>
      <c r="BA48" s="48"/>
      <c r="BB48" s="48"/>
      <c r="BC48" s="48"/>
      <c r="BD48" s="48"/>
      <c r="BE48" s="48"/>
      <c r="BF48" s="48"/>
      <c r="BG48" s="121" t="s">
        <v>1303</v>
      </c>
      <c r="BH48" s="121" t="s">
        <v>1303</v>
      </c>
      <c r="BI48" s="121" t="s">
        <v>1334</v>
      </c>
      <c r="BJ48" s="121" t="s">
        <v>1334</v>
      </c>
      <c r="BK48" s="121">
        <v>1</v>
      </c>
      <c r="BL48" s="124">
        <v>4.3478260869565215</v>
      </c>
      <c r="BM48" s="121">
        <v>1</v>
      </c>
      <c r="BN48" s="124">
        <v>4.3478260869565215</v>
      </c>
      <c r="BO48" s="121">
        <v>0</v>
      </c>
      <c r="BP48" s="124">
        <v>0</v>
      </c>
      <c r="BQ48" s="121">
        <v>21</v>
      </c>
      <c r="BR48" s="124">
        <v>91.30434782608695</v>
      </c>
      <c r="BS48" s="121">
        <v>23</v>
      </c>
      <c r="BT48" s="2"/>
      <c r="BU48" s="3"/>
      <c r="BV48" s="3"/>
      <c r="BW48" s="3"/>
      <c r="BX48" s="3"/>
    </row>
    <row r="49" spans="1:76" ht="15">
      <c r="A49" s="64" t="s">
        <v>235</v>
      </c>
      <c r="B49" s="65"/>
      <c r="C49" s="65" t="s">
        <v>64</v>
      </c>
      <c r="D49" s="66">
        <v>172.0113485725371</v>
      </c>
      <c r="E49" s="68"/>
      <c r="F49" s="101" t="s">
        <v>364</v>
      </c>
      <c r="G49" s="65"/>
      <c r="H49" s="69" t="s">
        <v>235</v>
      </c>
      <c r="I49" s="70"/>
      <c r="J49" s="70"/>
      <c r="K49" s="69" t="s">
        <v>964</v>
      </c>
      <c r="L49" s="73">
        <v>1218.2760006118335</v>
      </c>
      <c r="M49" s="74">
        <v>5904.47802734375</v>
      </c>
      <c r="N49" s="74">
        <v>1700.665771484375</v>
      </c>
      <c r="O49" s="75"/>
      <c r="P49" s="76"/>
      <c r="Q49" s="76"/>
      <c r="R49" s="87"/>
      <c r="S49" s="48">
        <v>5</v>
      </c>
      <c r="T49" s="48">
        <v>6</v>
      </c>
      <c r="U49" s="49">
        <v>121.988889</v>
      </c>
      <c r="V49" s="49">
        <v>0.00885</v>
      </c>
      <c r="W49" s="49">
        <v>0.026177</v>
      </c>
      <c r="X49" s="49">
        <v>1.416373</v>
      </c>
      <c r="Y49" s="49">
        <v>0.30357142857142855</v>
      </c>
      <c r="Z49" s="49">
        <v>0.375</v>
      </c>
      <c r="AA49" s="71">
        <v>49</v>
      </c>
      <c r="AB49" s="71"/>
      <c r="AC49" s="72"/>
      <c r="AD49" s="78" t="s">
        <v>600</v>
      </c>
      <c r="AE49" s="78">
        <v>576</v>
      </c>
      <c r="AF49" s="78">
        <v>741</v>
      </c>
      <c r="AG49" s="78">
        <v>8684</v>
      </c>
      <c r="AH49" s="78">
        <v>8798</v>
      </c>
      <c r="AI49" s="78"/>
      <c r="AJ49" s="78" t="s">
        <v>658</v>
      </c>
      <c r="AK49" s="78" t="s">
        <v>518</v>
      </c>
      <c r="AL49" s="82" t="s">
        <v>744</v>
      </c>
      <c r="AM49" s="78"/>
      <c r="AN49" s="80">
        <v>42858.587858796294</v>
      </c>
      <c r="AO49" s="82" t="s">
        <v>797</v>
      </c>
      <c r="AP49" s="78" t="b">
        <v>1</v>
      </c>
      <c r="AQ49" s="78" t="b">
        <v>0</v>
      </c>
      <c r="AR49" s="78" t="b">
        <v>1</v>
      </c>
      <c r="AS49" s="78" t="s">
        <v>492</v>
      </c>
      <c r="AT49" s="78">
        <v>17</v>
      </c>
      <c r="AU49" s="78"/>
      <c r="AV49" s="78" t="b">
        <v>0</v>
      </c>
      <c r="AW49" s="78" t="s">
        <v>856</v>
      </c>
      <c r="AX49" s="82" t="s">
        <v>903</v>
      </c>
      <c r="AY49" s="78" t="s">
        <v>66</v>
      </c>
      <c r="AZ49" s="78" t="str">
        <f>REPLACE(INDEX(GroupVertices[Group],MATCH(Vertices[[#This Row],[Vertex]],GroupVertices[Vertex],0)),1,1,"")</f>
        <v>5</v>
      </c>
      <c r="BA49" s="48" t="s">
        <v>1262</v>
      </c>
      <c r="BB49" s="48" t="s">
        <v>1262</v>
      </c>
      <c r="BC49" s="48" t="s">
        <v>321</v>
      </c>
      <c r="BD49" s="48" t="s">
        <v>321</v>
      </c>
      <c r="BE49" s="48" t="s">
        <v>1275</v>
      </c>
      <c r="BF49" s="48" t="s">
        <v>1282</v>
      </c>
      <c r="BG49" s="121" t="s">
        <v>1304</v>
      </c>
      <c r="BH49" s="121" t="s">
        <v>1313</v>
      </c>
      <c r="BI49" s="121" t="s">
        <v>1335</v>
      </c>
      <c r="BJ49" s="121" t="s">
        <v>1335</v>
      </c>
      <c r="BK49" s="121">
        <v>3</v>
      </c>
      <c r="BL49" s="124">
        <v>4.109589041095891</v>
      </c>
      <c r="BM49" s="121">
        <v>1</v>
      </c>
      <c r="BN49" s="124">
        <v>1.36986301369863</v>
      </c>
      <c r="BO49" s="121">
        <v>0</v>
      </c>
      <c r="BP49" s="124">
        <v>0</v>
      </c>
      <c r="BQ49" s="121">
        <v>69</v>
      </c>
      <c r="BR49" s="124">
        <v>94.52054794520548</v>
      </c>
      <c r="BS49" s="121">
        <v>73</v>
      </c>
      <c r="BT49" s="2"/>
      <c r="BU49" s="3"/>
      <c r="BV49" s="3"/>
      <c r="BW49" s="3"/>
      <c r="BX49" s="3"/>
    </row>
    <row r="50" spans="1:76" ht="15">
      <c r="A50" s="64" t="s">
        <v>265</v>
      </c>
      <c r="B50" s="65"/>
      <c r="C50" s="65" t="s">
        <v>64</v>
      </c>
      <c r="D50" s="66">
        <v>185.54495780658928</v>
      </c>
      <c r="E50" s="68"/>
      <c r="F50" s="101" t="s">
        <v>848</v>
      </c>
      <c r="G50" s="65"/>
      <c r="H50" s="69" t="s">
        <v>265</v>
      </c>
      <c r="I50" s="70"/>
      <c r="J50" s="70"/>
      <c r="K50" s="69" t="s">
        <v>965</v>
      </c>
      <c r="L50" s="73">
        <v>1</v>
      </c>
      <c r="M50" s="74">
        <v>7034.7265625</v>
      </c>
      <c r="N50" s="74">
        <v>4022.29052734375</v>
      </c>
      <c r="O50" s="75"/>
      <c r="P50" s="76"/>
      <c r="Q50" s="76"/>
      <c r="R50" s="87"/>
      <c r="S50" s="48">
        <v>2</v>
      </c>
      <c r="T50" s="48">
        <v>0</v>
      </c>
      <c r="U50" s="49">
        <v>0</v>
      </c>
      <c r="V50" s="49">
        <v>0.00813</v>
      </c>
      <c r="W50" s="49">
        <v>0.007938</v>
      </c>
      <c r="X50" s="49">
        <v>0.491837</v>
      </c>
      <c r="Y50" s="49">
        <v>0.5</v>
      </c>
      <c r="Z50" s="49">
        <v>0</v>
      </c>
      <c r="AA50" s="71">
        <v>50</v>
      </c>
      <c r="AB50" s="71"/>
      <c r="AC50" s="72"/>
      <c r="AD50" s="78" t="s">
        <v>601</v>
      </c>
      <c r="AE50" s="78">
        <v>1834</v>
      </c>
      <c r="AF50" s="78">
        <v>1740</v>
      </c>
      <c r="AG50" s="78">
        <v>4858</v>
      </c>
      <c r="AH50" s="78">
        <v>3581</v>
      </c>
      <c r="AI50" s="78"/>
      <c r="AJ50" s="78" t="s">
        <v>659</v>
      </c>
      <c r="AK50" s="78" t="s">
        <v>702</v>
      </c>
      <c r="AL50" s="82" t="s">
        <v>745</v>
      </c>
      <c r="AM50" s="78"/>
      <c r="AN50" s="80">
        <v>39847.53949074074</v>
      </c>
      <c r="AO50" s="82" t="s">
        <v>798</v>
      </c>
      <c r="AP50" s="78" t="b">
        <v>0</v>
      </c>
      <c r="AQ50" s="78" t="b">
        <v>0</v>
      </c>
      <c r="AR50" s="78" t="b">
        <v>1</v>
      </c>
      <c r="AS50" s="78" t="s">
        <v>492</v>
      </c>
      <c r="AT50" s="78">
        <v>113</v>
      </c>
      <c r="AU50" s="82" t="s">
        <v>817</v>
      </c>
      <c r="AV50" s="78" t="b">
        <v>0</v>
      </c>
      <c r="AW50" s="78" t="s">
        <v>856</v>
      </c>
      <c r="AX50" s="82" t="s">
        <v>904</v>
      </c>
      <c r="AY50" s="78" t="s">
        <v>65</v>
      </c>
      <c r="AZ50" s="78" t="str">
        <f>REPLACE(INDEX(GroupVertices[Group],MATCH(Vertices[[#This Row],[Vertex]],GroupVertices[Vertex],0)),1,1,"")</f>
        <v>5</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266</v>
      </c>
      <c r="B51" s="65"/>
      <c r="C51" s="65" t="s">
        <v>64</v>
      </c>
      <c r="D51" s="66">
        <v>179.3132658669857</v>
      </c>
      <c r="E51" s="68"/>
      <c r="F51" s="101" t="s">
        <v>849</v>
      </c>
      <c r="G51" s="65"/>
      <c r="H51" s="69" t="s">
        <v>266</v>
      </c>
      <c r="I51" s="70"/>
      <c r="J51" s="70"/>
      <c r="K51" s="69" t="s">
        <v>966</v>
      </c>
      <c r="L51" s="73">
        <v>1</v>
      </c>
      <c r="M51" s="74">
        <v>4967.69970703125</v>
      </c>
      <c r="N51" s="74">
        <v>4093.708251953125</v>
      </c>
      <c r="O51" s="75"/>
      <c r="P51" s="76"/>
      <c r="Q51" s="76"/>
      <c r="R51" s="87"/>
      <c r="S51" s="48">
        <v>1</v>
      </c>
      <c r="T51" s="48">
        <v>0</v>
      </c>
      <c r="U51" s="49">
        <v>0</v>
      </c>
      <c r="V51" s="49">
        <v>0.007576</v>
      </c>
      <c r="W51" s="49">
        <v>0.00661</v>
      </c>
      <c r="X51" s="49">
        <v>0.284785</v>
      </c>
      <c r="Y51" s="49">
        <v>0</v>
      </c>
      <c r="Z51" s="49">
        <v>0</v>
      </c>
      <c r="AA51" s="71">
        <v>51</v>
      </c>
      <c r="AB51" s="71"/>
      <c r="AC51" s="72"/>
      <c r="AD51" s="78" t="s">
        <v>602</v>
      </c>
      <c r="AE51" s="78">
        <v>1564</v>
      </c>
      <c r="AF51" s="78">
        <v>1280</v>
      </c>
      <c r="AG51" s="78">
        <v>15795</v>
      </c>
      <c r="AH51" s="78">
        <v>8126</v>
      </c>
      <c r="AI51" s="78"/>
      <c r="AJ51" s="78" t="s">
        <v>660</v>
      </c>
      <c r="AK51" s="78" t="s">
        <v>703</v>
      </c>
      <c r="AL51" s="82" t="s">
        <v>746</v>
      </c>
      <c r="AM51" s="78"/>
      <c r="AN51" s="80">
        <v>39883.66166666667</v>
      </c>
      <c r="AO51" s="78"/>
      <c r="AP51" s="78" t="b">
        <v>0</v>
      </c>
      <c r="AQ51" s="78" t="b">
        <v>0</v>
      </c>
      <c r="AR51" s="78" t="b">
        <v>0</v>
      </c>
      <c r="AS51" s="78" t="s">
        <v>492</v>
      </c>
      <c r="AT51" s="78">
        <v>73</v>
      </c>
      <c r="AU51" s="82" t="s">
        <v>825</v>
      </c>
      <c r="AV51" s="78" t="b">
        <v>0</v>
      </c>
      <c r="AW51" s="78" t="s">
        <v>856</v>
      </c>
      <c r="AX51" s="82" t="s">
        <v>905</v>
      </c>
      <c r="AY51" s="78" t="s">
        <v>65</v>
      </c>
      <c r="AZ51" s="78" t="str">
        <f>REPLACE(INDEX(GroupVertices[Group],MATCH(Vertices[[#This Row],[Vertex]],GroupVertices[Vertex],0)),1,1,"")</f>
        <v>5</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238</v>
      </c>
      <c r="B52" s="65"/>
      <c r="C52" s="65" t="s">
        <v>64</v>
      </c>
      <c r="D52" s="66">
        <v>221.21462058262472</v>
      </c>
      <c r="E52" s="68"/>
      <c r="F52" s="101" t="s">
        <v>367</v>
      </c>
      <c r="G52" s="65"/>
      <c r="H52" s="69" t="s">
        <v>238</v>
      </c>
      <c r="I52" s="70"/>
      <c r="J52" s="70"/>
      <c r="K52" s="69" t="s">
        <v>967</v>
      </c>
      <c r="L52" s="73">
        <v>443.0511348956069</v>
      </c>
      <c r="M52" s="74">
        <v>8268.064453125</v>
      </c>
      <c r="N52" s="74">
        <v>8638.1240234375</v>
      </c>
      <c r="O52" s="75"/>
      <c r="P52" s="76"/>
      <c r="Q52" s="76"/>
      <c r="R52" s="87"/>
      <c r="S52" s="48">
        <v>2</v>
      </c>
      <c r="T52" s="48">
        <v>9</v>
      </c>
      <c r="U52" s="49">
        <v>44.3</v>
      </c>
      <c r="V52" s="49">
        <v>0.009091</v>
      </c>
      <c r="W52" s="49">
        <v>0.030392</v>
      </c>
      <c r="X52" s="49">
        <v>1.454187</v>
      </c>
      <c r="Y52" s="49">
        <v>0.2916666666666667</v>
      </c>
      <c r="Z52" s="49">
        <v>0.2222222222222222</v>
      </c>
      <c r="AA52" s="71">
        <v>52</v>
      </c>
      <c r="AB52" s="71"/>
      <c r="AC52" s="72"/>
      <c r="AD52" s="78" t="s">
        <v>603</v>
      </c>
      <c r="AE52" s="78">
        <v>4667</v>
      </c>
      <c r="AF52" s="78">
        <v>4373</v>
      </c>
      <c r="AG52" s="78">
        <v>46637</v>
      </c>
      <c r="AH52" s="78">
        <v>21868</v>
      </c>
      <c r="AI52" s="78"/>
      <c r="AJ52" s="78" t="s">
        <v>661</v>
      </c>
      <c r="AK52" s="78" t="s">
        <v>704</v>
      </c>
      <c r="AL52" s="82" t="s">
        <v>747</v>
      </c>
      <c r="AM52" s="78"/>
      <c r="AN52" s="80">
        <v>39971.56421296296</v>
      </c>
      <c r="AO52" s="82" t="s">
        <v>799</v>
      </c>
      <c r="AP52" s="78" t="b">
        <v>0</v>
      </c>
      <c r="AQ52" s="78" t="b">
        <v>0</v>
      </c>
      <c r="AR52" s="78" t="b">
        <v>1</v>
      </c>
      <c r="AS52" s="78" t="s">
        <v>492</v>
      </c>
      <c r="AT52" s="78">
        <v>395</v>
      </c>
      <c r="AU52" s="82" t="s">
        <v>814</v>
      </c>
      <c r="AV52" s="78" t="b">
        <v>0</v>
      </c>
      <c r="AW52" s="78" t="s">
        <v>856</v>
      </c>
      <c r="AX52" s="82" t="s">
        <v>906</v>
      </c>
      <c r="AY52" s="78" t="s">
        <v>66</v>
      </c>
      <c r="AZ52" s="78" t="str">
        <f>REPLACE(INDEX(GroupVertices[Group],MATCH(Vertices[[#This Row],[Vertex]],GroupVertices[Vertex],0)),1,1,"")</f>
        <v>4</v>
      </c>
      <c r="BA52" s="48"/>
      <c r="BB52" s="48"/>
      <c r="BC52" s="48"/>
      <c r="BD52" s="48"/>
      <c r="BE52" s="48" t="s">
        <v>1276</v>
      </c>
      <c r="BF52" s="48" t="s">
        <v>1283</v>
      </c>
      <c r="BG52" s="121" t="s">
        <v>1305</v>
      </c>
      <c r="BH52" s="121" t="s">
        <v>1314</v>
      </c>
      <c r="BI52" s="121" t="s">
        <v>1336</v>
      </c>
      <c r="BJ52" s="121" t="s">
        <v>1336</v>
      </c>
      <c r="BK52" s="121">
        <v>0</v>
      </c>
      <c r="BL52" s="124">
        <v>0</v>
      </c>
      <c r="BM52" s="121">
        <v>0</v>
      </c>
      <c r="BN52" s="124">
        <v>0</v>
      </c>
      <c r="BO52" s="121">
        <v>0</v>
      </c>
      <c r="BP52" s="124">
        <v>0</v>
      </c>
      <c r="BQ52" s="121">
        <v>32</v>
      </c>
      <c r="BR52" s="124">
        <v>100</v>
      </c>
      <c r="BS52" s="121">
        <v>32</v>
      </c>
      <c r="BT52" s="2"/>
      <c r="BU52" s="3"/>
      <c r="BV52" s="3"/>
      <c r="BW52" s="3"/>
      <c r="BX52" s="3"/>
    </row>
    <row r="53" spans="1:76" ht="15">
      <c r="A53" s="64" t="s">
        <v>267</v>
      </c>
      <c r="B53" s="65"/>
      <c r="C53" s="65" t="s">
        <v>64</v>
      </c>
      <c r="D53" s="66">
        <v>1000</v>
      </c>
      <c r="E53" s="68"/>
      <c r="F53" s="101" t="s">
        <v>850</v>
      </c>
      <c r="G53" s="65"/>
      <c r="H53" s="69" t="s">
        <v>267</v>
      </c>
      <c r="I53" s="70"/>
      <c r="J53" s="70"/>
      <c r="K53" s="69" t="s">
        <v>968</v>
      </c>
      <c r="L53" s="73">
        <v>1</v>
      </c>
      <c r="M53" s="74">
        <v>4697.3857421875</v>
      </c>
      <c r="N53" s="74">
        <v>2251.3056640625</v>
      </c>
      <c r="O53" s="75"/>
      <c r="P53" s="76"/>
      <c r="Q53" s="76"/>
      <c r="R53" s="87"/>
      <c r="S53" s="48">
        <v>3</v>
      </c>
      <c r="T53" s="48">
        <v>0</v>
      </c>
      <c r="U53" s="49">
        <v>0</v>
      </c>
      <c r="V53" s="49">
        <v>0.007752</v>
      </c>
      <c r="W53" s="49">
        <v>0.011841</v>
      </c>
      <c r="X53" s="49">
        <v>0.572614</v>
      </c>
      <c r="Y53" s="49">
        <v>1</v>
      </c>
      <c r="Z53" s="49">
        <v>0</v>
      </c>
      <c r="AA53" s="71">
        <v>53</v>
      </c>
      <c r="AB53" s="71"/>
      <c r="AC53" s="72"/>
      <c r="AD53" s="78" t="s">
        <v>604</v>
      </c>
      <c r="AE53" s="78">
        <v>1134</v>
      </c>
      <c r="AF53" s="78">
        <v>136215</v>
      </c>
      <c r="AG53" s="78">
        <v>8905</v>
      </c>
      <c r="AH53" s="78">
        <v>4572</v>
      </c>
      <c r="AI53" s="78"/>
      <c r="AJ53" s="78" t="s">
        <v>662</v>
      </c>
      <c r="AK53" s="78" t="s">
        <v>705</v>
      </c>
      <c r="AL53" s="82" t="s">
        <v>748</v>
      </c>
      <c r="AM53" s="78"/>
      <c r="AN53" s="80">
        <v>39988.70255787037</v>
      </c>
      <c r="AO53" s="82" t="s">
        <v>800</v>
      </c>
      <c r="AP53" s="78" t="b">
        <v>0</v>
      </c>
      <c r="AQ53" s="78" t="b">
        <v>0</v>
      </c>
      <c r="AR53" s="78" t="b">
        <v>1</v>
      </c>
      <c r="AS53" s="78" t="s">
        <v>492</v>
      </c>
      <c r="AT53" s="78">
        <v>4459</v>
      </c>
      <c r="AU53" s="82" t="s">
        <v>816</v>
      </c>
      <c r="AV53" s="78" t="b">
        <v>0</v>
      </c>
      <c r="AW53" s="78" t="s">
        <v>856</v>
      </c>
      <c r="AX53" s="82" t="s">
        <v>907</v>
      </c>
      <c r="AY53" s="78" t="s">
        <v>65</v>
      </c>
      <c r="AZ53" s="78" t="str">
        <f>REPLACE(INDEX(GroupVertices[Group],MATCH(Vertices[[#This Row],[Vertex]],GroupVertices[Vertex],0)),1,1,"")</f>
        <v>5</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268</v>
      </c>
      <c r="B54" s="65"/>
      <c r="C54" s="65" t="s">
        <v>64</v>
      </c>
      <c r="D54" s="66">
        <v>332.2471143586925</v>
      </c>
      <c r="E54" s="68"/>
      <c r="F54" s="101" t="s">
        <v>851</v>
      </c>
      <c r="G54" s="65"/>
      <c r="H54" s="69" t="s">
        <v>268</v>
      </c>
      <c r="I54" s="70"/>
      <c r="J54" s="70"/>
      <c r="K54" s="69" t="s">
        <v>969</v>
      </c>
      <c r="L54" s="73">
        <v>1</v>
      </c>
      <c r="M54" s="74">
        <v>7153.28076171875</v>
      </c>
      <c r="N54" s="74">
        <v>2166.450927734375</v>
      </c>
      <c r="O54" s="75"/>
      <c r="P54" s="76"/>
      <c r="Q54" s="76"/>
      <c r="R54" s="87"/>
      <c r="S54" s="48">
        <v>3</v>
      </c>
      <c r="T54" s="48">
        <v>0</v>
      </c>
      <c r="U54" s="49">
        <v>0</v>
      </c>
      <c r="V54" s="49">
        <v>0.007752</v>
      </c>
      <c r="W54" s="49">
        <v>0.011841</v>
      </c>
      <c r="X54" s="49">
        <v>0.572614</v>
      </c>
      <c r="Y54" s="49">
        <v>1</v>
      </c>
      <c r="Z54" s="49">
        <v>0</v>
      </c>
      <c r="AA54" s="71">
        <v>54</v>
      </c>
      <c r="AB54" s="71"/>
      <c r="AC54" s="72"/>
      <c r="AD54" s="78" t="s">
        <v>605</v>
      </c>
      <c r="AE54" s="78">
        <v>13397</v>
      </c>
      <c r="AF54" s="78">
        <v>12569</v>
      </c>
      <c r="AG54" s="78">
        <v>36980</v>
      </c>
      <c r="AH54" s="78">
        <v>29614</v>
      </c>
      <c r="AI54" s="78"/>
      <c r="AJ54" s="78" t="s">
        <v>663</v>
      </c>
      <c r="AK54" s="78" t="s">
        <v>706</v>
      </c>
      <c r="AL54" s="82" t="s">
        <v>749</v>
      </c>
      <c r="AM54" s="78"/>
      <c r="AN54" s="80">
        <v>41326.92630787037</v>
      </c>
      <c r="AO54" s="82" t="s">
        <v>801</v>
      </c>
      <c r="AP54" s="78" t="b">
        <v>0</v>
      </c>
      <c r="AQ54" s="78" t="b">
        <v>0</v>
      </c>
      <c r="AR54" s="78" t="b">
        <v>1</v>
      </c>
      <c r="AS54" s="78" t="s">
        <v>492</v>
      </c>
      <c r="AT54" s="78">
        <v>369</v>
      </c>
      <c r="AU54" s="82" t="s">
        <v>816</v>
      </c>
      <c r="AV54" s="78" t="b">
        <v>0</v>
      </c>
      <c r="AW54" s="78" t="s">
        <v>856</v>
      </c>
      <c r="AX54" s="82" t="s">
        <v>908</v>
      </c>
      <c r="AY54" s="78" t="s">
        <v>65</v>
      </c>
      <c r="AZ54" s="78" t="str">
        <f>REPLACE(INDEX(GroupVertices[Group],MATCH(Vertices[[#This Row],[Vertex]],GroupVertices[Vertex],0)),1,1,"")</f>
        <v>5</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240</v>
      </c>
      <c r="B55" s="65"/>
      <c r="C55" s="65" t="s">
        <v>64</v>
      </c>
      <c r="D55" s="66">
        <v>319.8921077306088</v>
      </c>
      <c r="E55" s="68"/>
      <c r="F55" s="101" t="s">
        <v>369</v>
      </c>
      <c r="G55" s="65"/>
      <c r="H55" s="69" t="s">
        <v>240</v>
      </c>
      <c r="I55" s="70"/>
      <c r="J55" s="70"/>
      <c r="K55" s="69" t="s">
        <v>970</v>
      </c>
      <c r="L55" s="73">
        <v>1</v>
      </c>
      <c r="M55" s="74">
        <v>286.9642333984375</v>
      </c>
      <c r="N55" s="74">
        <v>7973.00048828125</v>
      </c>
      <c r="O55" s="75"/>
      <c r="P55" s="76"/>
      <c r="Q55" s="76"/>
      <c r="R55" s="87"/>
      <c r="S55" s="48">
        <v>0</v>
      </c>
      <c r="T55" s="48">
        <v>1</v>
      </c>
      <c r="U55" s="49">
        <v>0</v>
      </c>
      <c r="V55" s="49">
        <v>0.006667</v>
      </c>
      <c r="W55" s="49">
        <v>0.005317</v>
      </c>
      <c r="X55" s="49">
        <v>0.29722</v>
      </c>
      <c r="Y55" s="49">
        <v>0</v>
      </c>
      <c r="Z55" s="49">
        <v>0</v>
      </c>
      <c r="AA55" s="71">
        <v>55</v>
      </c>
      <c r="AB55" s="71"/>
      <c r="AC55" s="72"/>
      <c r="AD55" s="78" t="s">
        <v>606</v>
      </c>
      <c r="AE55" s="78">
        <v>3521</v>
      </c>
      <c r="AF55" s="78">
        <v>11657</v>
      </c>
      <c r="AG55" s="78">
        <v>17659</v>
      </c>
      <c r="AH55" s="78">
        <v>5831</v>
      </c>
      <c r="AI55" s="78"/>
      <c r="AJ55" s="78" t="s">
        <v>664</v>
      </c>
      <c r="AK55" s="78" t="s">
        <v>682</v>
      </c>
      <c r="AL55" s="82" t="s">
        <v>750</v>
      </c>
      <c r="AM55" s="78"/>
      <c r="AN55" s="80">
        <v>39952.879583333335</v>
      </c>
      <c r="AO55" s="82" t="s">
        <v>802</v>
      </c>
      <c r="AP55" s="78" t="b">
        <v>0</v>
      </c>
      <c r="AQ55" s="78" t="b">
        <v>0</v>
      </c>
      <c r="AR55" s="78" t="b">
        <v>0</v>
      </c>
      <c r="AS55" s="78" t="s">
        <v>492</v>
      </c>
      <c r="AT55" s="78">
        <v>571</v>
      </c>
      <c r="AU55" s="82" t="s">
        <v>816</v>
      </c>
      <c r="AV55" s="78" t="b">
        <v>1</v>
      </c>
      <c r="AW55" s="78" t="s">
        <v>856</v>
      </c>
      <c r="AX55" s="82" t="s">
        <v>909</v>
      </c>
      <c r="AY55" s="78" t="s">
        <v>66</v>
      </c>
      <c r="AZ55" s="78" t="str">
        <f>REPLACE(INDEX(GroupVertices[Group],MATCH(Vertices[[#This Row],[Vertex]],GroupVertices[Vertex],0)),1,1,"")</f>
        <v>1</v>
      </c>
      <c r="BA55" s="48"/>
      <c r="BB55" s="48"/>
      <c r="BC55" s="48"/>
      <c r="BD55" s="48"/>
      <c r="BE55" s="48" t="s">
        <v>337</v>
      </c>
      <c r="BF55" s="48" t="s">
        <v>337</v>
      </c>
      <c r="BG55" s="121" t="s">
        <v>1306</v>
      </c>
      <c r="BH55" s="121" t="s">
        <v>1306</v>
      </c>
      <c r="BI55" s="121" t="s">
        <v>1337</v>
      </c>
      <c r="BJ55" s="121" t="s">
        <v>1337</v>
      </c>
      <c r="BK55" s="121">
        <v>1</v>
      </c>
      <c r="BL55" s="124">
        <v>5.2631578947368425</v>
      </c>
      <c r="BM55" s="121">
        <v>0</v>
      </c>
      <c r="BN55" s="124">
        <v>0</v>
      </c>
      <c r="BO55" s="121">
        <v>0</v>
      </c>
      <c r="BP55" s="124">
        <v>0</v>
      </c>
      <c r="BQ55" s="121">
        <v>18</v>
      </c>
      <c r="BR55" s="124">
        <v>94.73684210526316</v>
      </c>
      <c r="BS55" s="121">
        <v>19</v>
      </c>
      <c r="BT55" s="2"/>
      <c r="BU55" s="3"/>
      <c r="BV55" s="3"/>
      <c r="BW55" s="3"/>
      <c r="BX55" s="3"/>
    </row>
    <row r="56" spans="1:76" ht="15">
      <c r="A56" s="64" t="s">
        <v>241</v>
      </c>
      <c r="B56" s="65"/>
      <c r="C56" s="65" t="s">
        <v>64</v>
      </c>
      <c r="D56" s="66">
        <v>182.1852630217595</v>
      </c>
      <c r="E56" s="68"/>
      <c r="F56" s="101" t="s">
        <v>370</v>
      </c>
      <c r="G56" s="65"/>
      <c r="H56" s="69" t="s">
        <v>241</v>
      </c>
      <c r="I56" s="70"/>
      <c r="J56" s="70"/>
      <c r="K56" s="69" t="s">
        <v>971</v>
      </c>
      <c r="L56" s="73">
        <v>1</v>
      </c>
      <c r="M56" s="74">
        <v>204.10565185546875</v>
      </c>
      <c r="N56" s="74">
        <v>6661.546875</v>
      </c>
      <c r="O56" s="75"/>
      <c r="P56" s="76"/>
      <c r="Q56" s="76"/>
      <c r="R56" s="87"/>
      <c r="S56" s="48">
        <v>0</v>
      </c>
      <c r="T56" s="48">
        <v>1</v>
      </c>
      <c r="U56" s="49">
        <v>0</v>
      </c>
      <c r="V56" s="49">
        <v>0.006667</v>
      </c>
      <c r="W56" s="49">
        <v>0.005317</v>
      </c>
      <c r="X56" s="49">
        <v>0.29722</v>
      </c>
      <c r="Y56" s="49">
        <v>0</v>
      </c>
      <c r="Z56" s="49">
        <v>0</v>
      </c>
      <c r="AA56" s="71">
        <v>56</v>
      </c>
      <c r="AB56" s="71"/>
      <c r="AC56" s="72"/>
      <c r="AD56" s="78" t="s">
        <v>607</v>
      </c>
      <c r="AE56" s="78">
        <v>1869</v>
      </c>
      <c r="AF56" s="78">
        <v>1492</v>
      </c>
      <c r="AG56" s="78">
        <v>28689</v>
      </c>
      <c r="AH56" s="78">
        <v>493</v>
      </c>
      <c r="AI56" s="78"/>
      <c r="AJ56" s="78" t="s">
        <v>665</v>
      </c>
      <c r="AK56" s="78" t="s">
        <v>707</v>
      </c>
      <c r="AL56" s="82" t="s">
        <v>751</v>
      </c>
      <c r="AM56" s="78"/>
      <c r="AN56" s="80">
        <v>41501.1</v>
      </c>
      <c r="AO56" s="82" t="s">
        <v>803</v>
      </c>
      <c r="AP56" s="78" t="b">
        <v>0</v>
      </c>
      <c r="AQ56" s="78" t="b">
        <v>0</v>
      </c>
      <c r="AR56" s="78" t="b">
        <v>1</v>
      </c>
      <c r="AS56" s="78" t="s">
        <v>492</v>
      </c>
      <c r="AT56" s="78">
        <v>131</v>
      </c>
      <c r="AU56" s="82" t="s">
        <v>816</v>
      </c>
      <c r="AV56" s="78" t="b">
        <v>0</v>
      </c>
      <c r="AW56" s="78" t="s">
        <v>856</v>
      </c>
      <c r="AX56" s="82" t="s">
        <v>910</v>
      </c>
      <c r="AY56" s="78" t="s">
        <v>66</v>
      </c>
      <c r="AZ56" s="78" t="str">
        <f>REPLACE(INDEX(GroupVertices[Group],MATCH(Vertices[[#This Row],[Vertex]],GroupVertices[Vertex],0)),1,1,"")</f>
        <v>1</v>
      </c>
      <c r="BA56" s="48" t="s">
        <v>318</v>
      </c>
      <c r="BB56" s="48" t="s">
        <v>318</v>
      </c>
      <c r="BC56" s="48" t="s">
        <v>321</v>
      </c>
      <c r="BD56" s="48" t="s">
        <v>321</v>
      </c>
      <c r="BE56" s="48" t="s">
        <v>338</v>
      </c>
      <c r="BF56" s="48" t="s">
        <v>338</v>
      </c>
      <c r="BG56" s="121" t="s">
        <v>1306</v>
      </c>
      <c r="BH56" s="121" t="s">
        <v>1306</v>
      </c>
      <c r="BI56" s="121" t="s">
        <v>1338</v>
      </c>
      <c r="BJ56" s="121" t="s">
        <v>1338</v>
      </c>
      <c r="BK56" s="121">
        <v>1</v>
      </c>
      <c r="BL56" s="124">
        <v>6.25</v>
      </c>
      <c r="BM56" s="121">
        <v>0</v>
      </c>
      <c r="BN56" s="124">
        <v>0</v>
      </c>
      <c r="BO56" s="121">
        <v>0</v>
      </c>
      <c r="BP56" s="124">
        <v>0</v>
      </c>
      <c r="BQ56" s="121">
        <v>15</v>
      </c>
      <c r="BR56" s="124">
        <v>93.75</v>
      </c>
      <c r="BS56" s="121">
        <v>16</v>
      </c>
      <c r="BT56" s="2"/>
      <c r="BU56" s="3"/>
      <c r="BV56" s="3"/>
      <c r="BW56" s="3"/>
      <c r="BX56" s="3"/>
    </row>
    <row r="57" spans="1:76" ht="15">
      <c r="A57" s="64" t="s">
        <v>242</v>
      </c>
      <c r="B57" s="65"/>
      <c r="C57" s="65" t="s">
        <v>64</v>
      </c>
      <c r="D57" s="66">
        <v>163.43599857738693</v>
      </c>
      <c r="E57" s="68"/>
      <c r="F57" s="101" t="s">
        <v>371</v>
      </c>
      <c r="G57" s="65"/>
      <c r="H57" s="69" t="s">
        <v>242</v>
      </c>
      <c r="I57" s="70"/>
      <c r="J57" s="70"/>
      <c r="K57" s="69" t="s">
        <v>972</v>
      </c>
      <c r="L57" s="73">
        <v>1</v>
      </c>
      <c r="M57" s="74">
        <v>1893.8153076171875</v>
      </c>
      <c r="N57" s="74">
        <v>9640.9775390625</v>
      </c>
      <c r="O57" s="75"/>
      <c r="P57" s="76"/>
      <c r="Q57" s="76"/>
      <c r="R57" s="87"/>
      <c r="S57" s="48">
        <v>0</v>
      </c>
      <c r="T57" s="48">
        <v>1</v>
      </c>
      <c r="U57" s="49">
        <v>0</v>
      </c>
      <c r="V57" s="49">
        <v>0.006667</v>
      </c>
      <c r="W57" s="49">
        <v>0.005317</v>
      </c>
      <c r="X57" s="49">
        <v>0.29722</v>
      </c>
      <c r="Y57" s="49">
        <v>0</v>
      </c>
      <c r="Z57" s="49">
        <v>0</v>
      </c>
      <c r="AA57" s="71">
        <v>57</v>
      </c>
      <c r="AB57" s="71"/>
      <c r="AC57" s="72"/>
      <c r="AD57" s="78" t="s">
        <v>608</v>
      </c>
      <c r="AE57" s="78">
        <v>95</v>
      </c>
      <c r="AF57" s="78">
        <v>108</v>
      </c>
      <c r="AG57" s="78">
        <v>1307</v>
      </c>
      <c r="AH57" s="78">
        <v>76</v>
      </c>
      <c r="AI57" s="78"/>
      <c r="AJ57" s="78" t="s">
        <v>666</v>
      </c>
      <c r="AK57" s="78" t="s">
        <v>708</v>
      </c>
      <c r="AL57" s="78"/>
      <c r="AM57" s="78"/>
      <c r="AN57" s="80">
        <v>39748.642060185186</v>
      </c>
      <c r="AO57" s="78"/>
      <c r="AP57" s="78" t="b">
        <v>0</v>
      </c>
      <c r="AQ57" s="78" t="b">
        <v>0</v>
      </c>
      <c r="AR57" s="78" t="b">
        <v>0</v>
      </c>
      <c r="AS57" s="78" t="s">
        <v>492</v>
      </c>
      <c r="AT57" s="78">
        <v>12</v>
      </c>
      <c r="AU57" s="82" t="s">
        <v>817</v>
      </c>
      <c r="AV57" s="78" t="b">
        <v>0</v>
      </c>
      <c r="AW57" s="78" t="s">
        <v>856</v>
      </c>
      <c r="AX57" s="82" t="s">
        <v>911</v>
      </c>
      <c r="AY57" s="78" t="s">
        <v>66</v>
      </c>
      <c r="AZ57" s="78" t="str">
        <f>REPLACE(INDEX(GroupVertices[Group],MATCH(Vertices[[#This Row],[Vertex]],GroupVertices[Vertex],0)),1,1,"")</f>
        <v>1</v>
      </c>
      <c r="BA57" s="48"/>
      <c r="BB57" s="48"/>
      <c r="BC57" s="48"/>
      <c r="BD57" s="48"/>
      <c r="BE57" s="48" t="s">
        <v>337</v>
      </c>
      <c r="BF57" s="48" t="s">
        <v>337</v>
      </c>
      <c r="BG57" s="121" t="s">
        <v>1306</v>
      </c>
      <c r="BH57" s="121" t="s">
        <v>1306</v>
      </c>
      <c r="BI57" s="121" t="s">
        <v>1337</v>
      </c>
      <c r="BJ57" s="121" t="s">
        <v>1337</v>
      </c>
      <c r="BK57" s="121">
        <v>1</v>
      </c>
      <c r="BL57" s="124">
        <v>5.2631578947368425</v>
      </c>
      <c r="BM57" s="121">
        <v>0</v>
      </c>
      <c r="BN57" s="124">
        <v>0</v>
      </c>
      <c r="BO57" s="121">
        <v>0</v>
      </c>
      <c r="BP57" s="124">
        <v>0</v>
      </c>
      <c r="BQ57" s="121">
        <v>18</v>
      </c>
      <c r="BR57" s="124">
        <v>94.73684210526316</v>
      </c>
      <c r="BS57" s="121">
        <v>19</v>
      </c>
      <c r="BT57" s="2"/>
      <c r="BU57" s="3"/>
      <c r="BV57" s="3"/>
      <c r="BW57" s="3"/>
      <c r="BX57" s="3"/>
    </row>
    <row r="58" spans="1:76" ht="15">
      <c r="A58" s="64" t="s">
        <v>243</v>
      </c>
      <c r="B58" s="65"/>
      <c r="C58" s="65" t="s">
        <v>64</v>
      </c>
      <c r="D58" s="66">
        <v>165.0481101878496</v>
      </c>
      <c r="E58" s="68"/>
      <c r="F58" s="101" t="s">
        <v>372</v>
      </c>
      <c r="G58" s="65"/>
      <c r="H58" s="69" t="s">
        <v>243</v>
      </c>
      <c r="I58" s="70"/>
      <c r="J58" s="70"/>
      <c r="K58" s="69" t="s">
        <v>973</v>
      </c>
      <c r="L58" s="73">
        <v>1</v>
      </c>
      <c r="M58" s="74">
        <v>905.6481323242188</v>
      </c>
      <c r="N58" s="74">
        <v>9077.8349609375</v>
      </c>
      <c r="O58" s="75"/>
      <c r="P58" s="76"/>
      <c r="Q58" s="76"/>
      <c r="R58" s="87"/>
      <c r="S58" s="48">
        <v>0</v>
      </c>
      <c r="T58" s="48">
        <v>1</v>
      </c>
      <c r="U58" s="49">
        <v>0</v>
      </c>
      <c r="V58" s="49">
        <v>0.006667</v>
      </c>
      <c r="W58" s="49">
        <v>0.005317</v>
      </c>
      <c r="X58" s="49">
        <v>0.29722</v>
      </c>
      <c r="Y58" s="49">
        <v>0</v>
      </c>
      <c r="Z58" s="49">
        <v>0</v>
      </c>
      <c r="AA58" s="71">
        <v>58</v>
      </c>
      <c r="AB58" s="71"/>
      <c r="AC58" s="72"/>
      <c r="AD58" s="78" t="s">
        <v>609</v>
      </c>
      <c r="AE58" s="78">
        <v>66</v>
      </c>
      <c r="AF58" s="78">
        <v>227</v>
      </c>
      <c r="AG58" s="78">
        <v>9813</v>
      </c>
      <c r="AH58" s="78">
        <v>0</v>
      </c>
      <c r="AI58" s="78"/>
      <c r="AJ58" s="78" t="s">
        <v>667</v>
      </c>
      <c r="AK58" s="78" t="s">
        <v>709</v>
      </c>
      <c r="AL58" s="78"/>
      <c r="AM58" s="78"/>
      <c r="AN58" s="80">
        <v>42725.732881944445</v>
      </c>
      <c r="AO58" s="82" t="s">
        <v>804</v>
      </c>
      <c r="AP58" s="78" t="b">
        <v>0</v>
      </c>
      <c r="AQ58" s="78" t="b">
        <v>0</v>
      </c>
      <c r="AR58" s="78" t="b">
        <v>0</v>
      </c>
      <c r="AS58" s="78" t="s">
        <v>492</v>
      </c>
      <c r="AT58" s="78">
        <v>125</v>
      </c>
      <c r="AU58" s="82" t="s">
        <v>816</v>
      </c>
      <c r="AV58" s="78" t="b">
        <v>0</v>
      </c>
      <c r="AW58" s="78" t="s">
        <v>856</v>
      </c>
      <c r="AX58" s="82" t="s">
        <v>912</v>
      </c>
      <c r="AY58" s="78" t="s">
        <v>66</v>
      </c>
      <c r="AZ58" s="78" t="str">
        <f>REPLACE(INDEX(GroupVertices[Group],MATCH(Vertices[[#This Row],[Vertex]],GroupVertices[Vertex],0)),1,1,"")</f>
        <v>1</v>
      </c>
      <c r="BA58" s="48"/>
      <c r="BB58" s="48"/>
      <c r="BC58" s="48"/>
      <c r="BD58" s="48"/>
      <c r="BE58" s="48" t="s">
        <v>337</v>
      </c>
      <c r="BF58" s="48" t="s">
        <v>337</v>
      </c>
      <c r="BG58" s="121" t="s">
        <v>1306</v>
      </c>
      <c r="BH58" s="121" t="s">
        <v>1306</v>
      </c>
      <c r="BI58" s="121" t="s">
        <v>1337</v>
      </c>
      <c r="BJ58" s="121" t="s">
        <v>1337</v>
      </c>
      <c r="BK58" s="121">
        <v>1</v>
      </c>
      <c r="BL58" s="124">
        <v>5.2631578947368425</v>
      </c>
      <c r="BM58" s="121">
        <v>0</v>
      </c>
      <c r="BN58" s="124">
        <v>0</v>
      </c>
      <c r="BO58" s="121">
        <v>0</v>
      </c>
      <c r="BP58" s="124">
        <v>0</v>
      </c>
      <c r="BQ58" s="121">
        <v>18</v>
      </c>
      <c r="BR58" s="124">
        <v>94.73684210526316</v>
      </c>
      <c r="BS58" s="121">
        <v>19</v>
      </c>
      <c r="BT58" s="2"/>
      <c r="BU58" s="3"/>
      <c r="BV58" s="3"/>
      <c r="BW58" s="3"/>
      <c r="BX58" s="3"/>
    </row>
    <row r="59" spans="1:76" ht="15">
      <c r="A59" s="64" t="s">
        <v>244</v>
      </c>
      <c r="B59" s="65"/>
      <c r="C59" s="65" t="s">
        <v>64</v>
      </c>
      <c r="D59" s="66">
        <v>170.67018008988327</v>
      </c>
      <c r="E59" s="68"/>
      <c r="F59" s="101" t="s">
        <v>373</v>
      </c>
      <c r="G59" s="65"/>
      <c r="H59" s="69" t="s">
        <v>244</v>
      </c>
      <c r="I59" s="70"/>
      <c r="J59" s="70"/>
      <c r="K59" s="69" t="s">
        <v>974</v>
      </c>
      <c r="L59" s="73">
        <v>60.87148553890839</v>
      </c>
      <c r="M59" s="74">
        <v>8337.373046875</v>
      </c>
      <c r="N59" s="74">
        <v>1288.1064453125</v>
      </c>
      <c r="O59" s="75"/>
      <c r="P59" s="76"/>
      <c r="Q59" s="76"/>
      <c r="R59" s="87"/>
      <c r="S59" s="48">
        <v>0</v>
      </c>
      <c r="T59" s="48">
        <v>3</v>
      </c>
      <c r="U59" s="49">
        <v>6</v>
      </c>
      <c r="V59" s="49">
        <v>0.333333</v>
      </c>
      <c r="W59" s="49">
        <v>0</v>
      </c>
      <c r="X59" s="49">
        <v>1.918903</v>
      </c>
      <c r="Y59" s="49">
        <v>0</v>
      </c>
      <c r="Z59" s="49">
        <v>0</v>
      </c>
      <c r="AA59" s="71">
        <v>59</v>
      </c>
      <c r="AB59" s="71"/>
      <c r="AC59" s="72"/>
      <c r="AD59" s="78" t="s">
        <v>610</v>
      </c>
      <c r="AE59" s="78">
        <v>1179</v>
      </c>
      <c r="AF59" s="78">
        <v>642</v>
      </c>
      <c r="AG59" s="78">
        <v>6596</v>
      </c>
      <c r="AH59" s="78">
        <v>273</v>
      </c>
      <c r="AI59" s="78"/>
      <c r="AJ59" s="78" t="s">
        <v>668</v>
      </c>
      <c r="AK59" s="78" t="s">
        <v>710</v>
      </c>
      <c r="AL59" s="82" t="s">
        <v>752</v>
      </c>
      <c r="AM59" s="78"/>
      <c r="AN59" s="80">
        <v>40664.84605324074</v>
      </c>
      <c r="AO59" s="82" t="s">
        <v>805</v>
      </c>
      <c r="AP59" s="78" t="b">
        <v>0</v>
      </c>
      <c r="AQ59" s="78" t="b">
        <v>0</v>
      </c>
      <c r="AR59" s="78" t="b">
        <v>0</v>
      </c>
      <c r="AS59" s="78" t="s">
        <v>492</v>
      </c>
      <c r="AT59" s="78">
        <v>42</v>
      </c>
      <c r="AU59" s="82" t="s">
        <v>816</v>
      </c>
      <c r="AV59" s="78" t="b">
        <v>0</v>
      </c>
      <c r="AW59" s="78" t="s">
        <v>856</v>
      </c>
      <c r="AX59" s="82" t="s">
        <v>913</v>
      </c>
      <c r="AY59" s="78" t="s">
        <v>66</v>
      </c>
      <c r="AZ59" s="78" t="str">
        <f>REPLACE(INDEX(GroupVertices[Group],MATCH(Vertices[[#This Row],[Vertex]],GroupVertices[Vertex],0)),1,1,"")</f>
        <v>6</v>
      </c>
      <c r="BA59" s="48"/>
      <c r="BB59" s="48"/>
      <c r="BC59" s="48"/>
      <c r="BD59" s="48"/>
      <c r="BE59" s="48" t="s">
        <v>237</v>
      </c>
      <c r="BF59" s="48" t="s">
        <v>237</v>
      </c>
      <c r="BG59" s="121" t="s">
        <v>1307</v>
      </c>
      <c r="BH59" s="121" t="s">
        <v>1307</v>
      </c>
      <c r="BI59" s="121" t="s">
        <v>1339</v>
      </c>
      <c r="BJ59" s="121" t="s">
        <v>1339</v>
      </c>
      <c r="BK59" s="121">
        <v>1</v>
      </c>
      <c r="BL59" s="124">
        <v>4.545454545454546</v>
      </c>
      <c r="BM59" s="121">
        <v>1</v>
      </c>
      <c r="BN59" s="124">
        <v>4.545454545454546</v>
      </c>
      <c r="BO59" s="121">
        <v>0</v>
      </c>
      <c r="BP59" s="124">
        <v>0</v>
      </c>
      <c r="BQ59" s="121">
        <v>20</v>
      </c>
      <c r="BR59" s="124">
        <v>90.9090909090909</v>
      </c>
      <c r="BS59" s="121">
        <v>22</v>
      </c>
      <c r="BT59" s="2"/>
      <c r="BU59" s="3"/>
      <c r="BV59" s="3"/>
      <c r="BW59" s="3"/>
      <c r="BX59" s="3"/>
    </row>
    <row r="60" spans="1:76" ht="15">
      <c r="A60" s="64" t="s">
        <v>269</v>
      </c>
      <c r="B60" s="65"/>
      <c r="C60" s="65" t="s">
        <v>64</v>
      </c>
      <c r="D60" s="66">
        <v>194.45898671150053</v>
      </c>
      <c r="E60" s="68"/>
      <c r="F60" s="101" t="s">
        <v>852</v>
      </c>
      <c r="G60" s="65"/>
      <c r="H60" s="69" t="s">
        <v>269</v>
      </c>
      <c r="I60" s="70"/>
      <c r="J60" s="70"/>
      <c r="K60" s="69" t="s">
        <v>975</v>
      </c>
      <c r="L60" s="73">
        <v>1</v>
      </c>
      <c r="M60" s="74">
        <v>8337.373046875</v>
      </c>
      <c r="N60" s="74">
        <v>3158.507568359375</v>
      </c>
      <c r="O60" s="75"/>
      <c r="P60" s="76"/>
      <c r="Q60" s="76"/>
      <c r="R60" s="87"/>
      <c r="S60" s="48">
        <v>1</v>
      </c>
      <c r="T60" s="48">
        <v>0</v>
      </c>
      <c r="U60" s="49">
        <v>0</v>
      </c>
      <c r="V60" s="49">
        <v>0.2</v>
      </c>
      <c r="W60" s="49">
        <v>0</v>
      </c>
      <c r="X60" s="49">
        <v>0.693688</v>
      </c>
      <c r="Y60" s="49">
        <v>0</v>
      </c>
      <c r="Z60" s="49">
        <v>0</v>
      </c>
      <c r="AA60" s="71">
        <v>60</v>
      </c>
      <c r="AB60" s="71"/>
      <c r="AC60" s="72"/>
      <c r="AD60" s="78" t="s">
        <v>611</v>
      </c>
      <c r="AE60" s="78">
        <v>1633</v>
      </c>
      <c r="AF60" s="78">
        <v>2398</v>
      </c>
      <c r="AG60" s="78">
        <v>12900</v>
      </c>
      <c r="AH60" s="78">
        <v>7656</v>
      </c>
      <c r="AI60" s="78"/>
      <c r="AJ60" s="78" t="s">
        <v>669</v>
      </c>
      <c r="AK60" s="78" t="s">
        <v>711</v>
      </c>
      <c r="AL60" s="82" t="s">
        <v>753</v>
      </c>
      <c r="AM60" s="78"/>
      <c r="AN60" s="80">
        <v>41277.06149305555</v>
      </c>
      <c r="AO60" s="82" t="s">
        <v>806</v>
      </c>
      <c r="AP60" s="78" t="b">
        <v>0</v>
      </c>
      <c r="AQ60" s="78" t="b">
        <v>0</v>
      </c>
      <c r="AR60" s="78" t="b">
        <v>1</v>
      </c>
      <c r="AS60" s="78" t="s">
        <v>492</v>
      </c>
      <c r="AT60" s="78">
        <v>122</v>
      </c>
      <c r="AU60" s="82" t="s">
        <v>816</v>
      </c>
      <c r="AV60" s="78" t="b">
        <v>0</v>
      </c>
      <c r="AW60" s="78" t="s">
        <v>856</v>
      </c>
      <c r="AX60" s="82" t="s">
        <v>914</v>
      </c>
      <c r="AY60" s="78" t="s">
        <v>65</v>
      </c>
      <c r="AZ60" s="78" t="str">
        <f>REPLACE(INDEX(GroupVertices[Group],MATCH(Vertices[[#This Row],[Vertex]],GroupVertices[Vertex],0)),1,1,"")</f>
        <v>6</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270</v>
      </c>
      <c r="B61" s="65"/>
      <c r="C61" s="65" t="s">
        <v>64</v>
      </c>
      <c r="D61" s="66">
        <v>271.12234472501535</v>
      </c>
      <c r="E61" s="68"/>
      <c r="F61" s="101" t="s">
        <v>853</v>
      </c>
      <c r="G61" s="65"/>
      <c r="H61" s="69" t="s">
        <v>270</v>
      </c>
      <c r="I61" s="70"/>
      <c r="J61" s="70"/>
      <c r="K61" s="69" t="s">
        <v>976</v>
      </c>
      <c r="L61" s="73">
        <v>1</v>
      </c>
      <c r="M61" s="74">
        <v>7677.91943359375</v>
      </c>
      <c r="N61" s="74">
        <v>3158.507568359375</v>
      </c>
      <c r="O61" s="75"/>
      <c r="P61" s="76"/>
      <c r="Q61" s="76"/>
      <c r="R61" s="87"/>
      <c r="S61" s="48">
        <v>1</v>
      </c>
      <c r="T61" s="48">
        <v>0</v>
      </c>
      <c r="U61" s="49">
        <v>0</v>
      </c>
      <c r="V61" s="49">
        <v>0.2</v>
      </c>
      <c r="W61" s="49">
        <v>0</v>
      </c>
      <c r="X61" s="49">
        <v>0.693688</v>
      </c>
      <c r="Y61" s="49">
        <v>0</v>
      </c>
      <c r="Z61" s="49">
        <v>0</v>
      </c>
      <c r="AA61" s="71">
        <v>61</v>
      </c>
      <c r="AB61" s="71"/>
      <c r="AC61" s="72"/>
      <c r="AD61" s="78" t="s">
        <v>612</v>
      </c>
      <c r="AE61" s="78">
        <v>2200</v>
      </c>
      <c r="AF61" s="78">
        <v>8057</v>
      </c>
      <c r="AG61" s="78">
        <v>28119</v>
      </c>
      <c r="AH61" s="78">
        <v>5310</v>
      </c>
      <c r="AI61" s="78"/>
      <c r="AJ61" s="78" t="s">
        <v>670</v>
      </c>
      <c r="AK61" s="78" t="s">
        <v>706</v>
      </c>
      <c r="AL61" s="82" t="s">
        <v>754</v>
      </c>
      <c r="AM61" s="78"/>
      <c r="AN61" s="80">
        <v>39482.56269675926</v>
      </c>
      <c r="AO61" s="82" t="s">
        <v>807</v>
      </c>
      <c r="AP61" s="78" t="b">
        <v>0</v>
      </c>
      <c r="AQ61" s="78" t="b">
        <v>0</v>
      </c>
      <c r="AR61" s="78" t="b">
        <v>1</v>
      </c>
      <c r="AS61" s="78" t="s">
        <v>492</v>
      </c>
      <c r="AT61" s="78">
        <v>596</v>
      </c>
      <c r="AU61" s="82" t="s">
        <v>826</v>
      </c>
      <c r="AV61" s="78" t="b">
        <v>0</v>
      </c>
      <c r="AW61" s="78" t="s">
        <v>856</v>
      </c>
      <c r="AX61" s="82" t="s">
        <v>915</v>
      </c>
      <c r="AY61" s="78" t="s">
        <v>65</v>
      </c>
      <c r="AZ61" s="78" t="str">
        <f>REPLACE(INDEX(GroupVertices[Group],MATCH(Vertices[[#This Row],[Vertex]],GroupVertices[Vertex],0)),1,1,"")</f>
        <v>6</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88" t="s">
        <v>271</v>
      </c>
      <c r="B62" s="89"/>
      <c r="C62" s="89" t="s">
        <v>64</v>
      </c>
      <c r="D62" s="90">
        <v>207.31523812603058</v>
      </c>
      <c r="E62" s="91"/>
      <c r="F62" s="102" t="s">
        <v>854</v>
      </c>
      <c r="G62" s="89"/>
      <c r="H62" s="92" t="s">
        <v>271</v>
      </c>
      <c r="I62" s="93"/>
      <c r="J62" s="93"/>
      <c r="K62" s="92" t="s">
        <v>977</v>
      </c>
      <c r="L62" s="94">
        <v>1</v>
      </c>
      <c r="M62" s="95">
        <v>7677.91943359375</v>
      </c>
      <c r="N62" s="95">
        <v>1288.1064453125</v>
      </c>
      <c r="O62" s="96"/>
      <c r="P62" s="97"/>
      <c r="Q62" s="97"/>
      <c r="R62" s="98"/>
      <c r="S62" s="48">
        <v>1</v>
      </c>
      <c r="T62" s="48">
        <v>0</v>
      </c>
      <c r="U62" s="49">
        <v>0</v>
      </c>
      <c r="V62" s="49">
        <v>0.2</v>
      </c>
      <c r="W62" s="49">
        <v>0</v>
      </c>
      <c r="X62" s="49">
        <v>0.693688</v>
      </c>
      <c r="Y62" s="49">
        <v>0</v>
      </c>
      <c r="Z62" s="49">
        <v>0</v>
      </c>
      <c r="AA62" s="99">
        <v>62</v>
      </c>
      <c r="AB62" s="99"/>
      <c r="AC62" s="100"/>
      <c r="AD62" s="78" t="s">
        <v>613</v>
      </c>
      <c r="AE62" s="78">
        <v>1611</v>
      </c>
      <c r="AF62" s="78">
        <v>3347</v>
      </c>
      <c r="AG62" s="78">
        <v>9028</v>
      </c>
      <c r="AH62" s="78">
        <v>15262</v>
      </c>
      <c r="AI62" s="78"/>
      <c r="AJ62" s="78" t="s">
        <v>671</v>
      </c>
      <c r="AK62" s="78" t="s">
        <v>512</v>
      </c>
      <c r="AL62" s="82" t="s">
        <v>755</v>
      </c>
      <c r="AM62" s="78"/>
      <c r="AN62" s="80">
        <v>40718.47957175926</v>
      </c>
      <c r="AO62" s="82" t="s">
        <v>808</v>
      </c>
      <c r="AP62" s="78" t="b">
        <v>0</v>
      </c>
      <c r="AQ62" s="78" t="b">
        <v>0</v>
      </c>
      <c r="AR62" s="78" t="b">
        <v>0</v>
      </c>
      <c r="AS62" s="78" t="s">
        <v>492</v>
      </c>
      <c r="AT62" s="78">
        <v>189</v>
      </c>
      <c r="AU62" s="82" t="s">
        <v>816</v>
      </c>
      <c r="AV62" s="78" t="b">
        <v>0</v>
      </c>
      <c r="AW62" s="78" t="s">
        <v>856</v>
      </c>
      <c r="AX62" s="82" t="s">
        <v>916</v>
      </c>
      <c r="AY62" s="78" t="s">
        <v>65</v>
      </c>
      <c r="AZ62" s="78" t="str">
        <f>REPLACE(INDEX(GroupVertices[Group],MATCH(Vertices[[#This Row],[Vertex]],GroupVertices[Vertex],0)),1,1,"")</f>
        <v>6</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88" t="s">
        <v>532</v>
      </c>
      <c r="B63" s="89"/>
      <c r="C63" s="89" t="s">
        <v>64</v>
      </c>
      <c r="D63" s="90">
        <v>170.37214264929355</v>
      </c>
      <c r="E63" s="91"/>
      <c r="F63" s="102" t="s">
        <v>855</v>
      </c>
      <c r="G63" s="89" t="s">
        <v>51</v>
      </c>
      <c r="H63" s="92" t="s">
        <v>532</v>
      </c>
      <c r="I63" s="93"/>
      <c r="J63" s="93"/>
      <c r="K63" s="92" t="s">
        <v>978</v>
      </c>
      <c r="L63" s="94">
        <v>1</v>
      </c>
      <c r="M63" s="95">
        <v>9333.0498046875</v>
      </c>
      <c r="N63" s="95">
        <v>858.7376708984375</v>
      </c>
      <c r="O63" s="96"/>
      <c r="P63" s="97"/>
      <c r="Q63" s="97"/>
      <c r="R63" s="98"/>
      <c r="S63" s="48">
        <v>0</v>
      </c>
      <c r="T63" s="48">
        <v>0</v>
      </c>
      <c r="U63" s="49">
        <v>0</v>
      </c>
      <c r="V63" s="49">
        <v>0</v>
      </c>
      <c r="W63" s="49">
        <v>0</v>
      </c>
      <c r="X63" s="49">
        <v>0</v>
      </c>
      <c r="Y63" s="49">
        <v>0</v>
      </c>
      <c r="Z63" s="49" t="s">
        <v>1408</v>
      </c>
      <c r="AA63" s="99">
        <v>63</v>
      </c>
      <c r="AB63" s="99"/>
      <c r="AC63" s="100"/>
      <c r="AD63" s="78" t="s">
        <v>614</v>
      </c>
      <c r="AE63" s="78">
        <v>469</v>
      </c>
      <c r="AF63" s="78">
        <v>620</v>
      </c>
      <c r="AG63" s="78">
        <v>662</v>
      </c>
      <c r="AH63" s="78">
        <v>2667</v>
      </c>
      <c r="AI63" s="78">
        <v>-25200</v>
      </c>
      <c r="AJ63" s="78" t="s">
        <v>672</v>
      </c>
      <c r="AK63" s="78" t="s">
        <v>712</v>
      </c>
      <c r="AL63" s="78"/>
      <c r="AM63" s="78" t="s">
        <v>756</v>
      </c>
      <c r="AN63" s="80">
        <v>39999.94849537037</v>
      </c>
      <c r="AO63" s="82" t="s">
        <v>809</v>
      </c>
      <c r="AP63" s="78" t="b">
        <v>1</v>
      </c>
      <c r="AQ63" s="78" t="b">
        <v>0</v>
      </c>
      <c r="AR63" s="78" t="b">
        <v>1</v>
      </c>
      <c r="AS63" s="78" t="s">
        <v>492</v>
      </c>
      <c r="AT63" s="78">
        <v>22</v>
      </c>
      <c r="AU63" s="82" t="s">
        <v>816</v>
      </c>
      <c r="AV63" s="78" t="b">
        <v>0</v>
      </c>
      <c r="AW63" s="78" t="s">
        <v>856</v>
      </c>
      <c r="AX63" s="82" t="s">
        <v>917</v>
      </c>
      <c r="AY63" s="78" t="s">
        <v>65</v>
      </c>
      <c r="AZ63" s="78" t="str">
        <f>REPLACE(INDEX(GroupVertices[Group],MATCH(Vertices[[#This Row],[Vertex]],GroupVertices[Vertex],0)),1,1,"")</f>
        <v>8</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3"/>
    <dataValidation allowBlank="1" showInputMessage="1" promptTitle="Vertex Tooltip" prompt="Enter optional text that will pop up when the mouse is hovered over the vertex." errorTitle="Invalid Vertex Image Key" sqref="K3:K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3"/>
    <dataValidation allowBlank="1" showInputMessage="1" promptTitle="Vertex Label Fill Color" prompt="To select an optional fill color for the Label shape, right-click and select Select Color on the right-click menu." sqref="I3:I63"/>
    <dataValidation allowBlank="1" showInputMessage="1" promptTitle="Vertex Image File" prompt="Enter the path to an image file.  Hover over the column header for examples." errorTitle="Invalid Vertex Image Key" sqref="F3:F63"/>
    <dataValidation allowBlank="1" showInputMessage="1" promptTitle="Vertex Color" prompt="To select an optional vertex color, right-click and select Select Color on the right-click menu." sqref="B3:B63"/>
    <dataValidation allowBlank="1" showInputMessage="1" promptTitle="Vertex Opacity" prompt="Enter an optional vertex opacity between 0 (transparent) and 100 (opaque)." errorTitle="Invalid Vertex Opacity" error="The optional vertex opacity must be a whole number between 0 and 10." sqref="E3:E63"/>
    <dataValidation type="list" allowBlank="1" showInputMessage="1" showErrorMessage="1" promptTitle="Vertex Shape" prompt="Select an optional vertex shape." errorTitle="Invalid Vertex Shape" error="You have entered an invalid vertex shape.  Try selecting from the drop-down list instead." sqref="C3:C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3">
      <formula1>ValidVertexLabelPositions</formula1>
    </dataValidation>
    <dataValidation allowBlank="1" showInputMessage="1" showErrorMessage="1" promptTitle="Vertex Name" prompt="Enter the name of the vertex." sqref="A3:A63"/>
  </dataValidations>
  <hyperlinks>
    <hyperlink ref="AK10" r:id="rId1" display="https://www.nodexlgraphgallery.org/Pages/Registration.aspx"/>
    <hyperlink ref="AL4" r:id="rId2" display="http://scottjturner.weebly.com/"/>
    <hyperlink ref="AL5" r:id="rId3" display="http://about.me/sarahhoneychurch"/>
    <hyperlink ref="AL7" r:id="rId4" display="https://t.co/UWrodKaQLd"/>
    <hyperlink ref="AL8" r:id="rId5" display="http://www.linkedin.com/in/suebeckingham"/>
    <hyperlink ref="AL9" r:id="rId6" display="http://lthechat.com/"/>
    <hyperlink ref="AL10" r:id="rId7" display="http://www.smrfoundation.org/"/>
    <hyperlink ref="AL11" r:id="rId8" display="http://t.co/M9SWtE39KN"/>
    <hyperlink ref="AL12" r:id="rId9" display="https://t.co/tpdRMC7GF9"/>
    <hyperlink ref="AL13" r:id="rId10" display="http://connectedaction.net/"/>
    <hyperlink ref="AL15" r:id="rId11" display="http://www.smrfoundation.org/"/>
    <hyperlink ref="AL16" r:id="rId12" display="https://t.co/jIwE7id4UD"/>
    <hyperlink ref="AL17" r:id="rId13" display="http://www.jisc.ac.uk/"/>
    <hyperlink ref="AL19" r:id="rId14" display="https://t.co/DTFZZc7wBp"/>
    <hyperlink ref="AL20" r:id="rId15" display="https://t.co/4KgQ6vybwe"/>
    <hyperlink ref="AL21" r:id="rId16" display="https://t.co/H1f8XThuF0"/>
    <hyperlink ref="AL23" r:id="rId17" display="http://www.raise-network.com/"/>
    <hyperlink ref="AL26" r:id="rId18" display="http://t.co/cIPGQXJe4n"/>
    <hyperlink ref="AL28" r:id="rId19" display="https://t.co/NZRN47zNyC"/>
    <hyperlink ref="AL29" r:id="rId20" display="https://t.co/sDZp6LOabl"/>
    <hyperlink ref="AL31" r:id="rId21" display="http://drdebbieholley.com/"/>
    <hyperlink ref="AL32" r:id="rId22" display="http://www.connectedaction.net/"/>
    <hyperlink ref="AL33" r:id="rId23" display="http://t.co/WqJXRafMGI"/>
    <hyperlink ref="AL34" r:id="rId24" display="https://t.co/1vS7yaJLQJ"/>
    <hyperlink ref="AL35" r:id="rId25" display="https://t.co/g10uC3aQtf"/>
    <hyperlink ref="AL36" r:id="rId26" display="https://t.co/SkBc4FVTLY"/>
    <hyperlink ref="AL37" r:id="rId27" display="http://www.jisc.ac.uk/wales"/>
    <hyperlink ref="AL38" r:id="rId28" display="https://t.co/IFzBHrzxv1"/>
    <hyperlink ref="AL41" r:id="rId29" display="https://t.co/aNcUnCfKY2"/>
    <hyperlink ref="AL43" r:id="rId30" display="https://www.edgehill.ac.uk/clt/profiles-dawne_bell/"/>
    <hyperlink ref="AL44" r:id="rId31" display="https://t.co/bvNjUECd3O"/>
    <hyperlink ref="AL47" r:id="rId32" display="https://t.co/AqqagUyLew"/>
    <hyperlink ref="AL48" r:id="rId33" display="https://t.co/vWBno8mc4F"/>
    <hyperlink ref="AL49" r:id="rId34" display="https://t.co/BXMTBgSRHk"/>
    <hyperlink ref="AL50" r:id="rId35" display="https://t.co/C9QCuClt9i"/>
    <hyperlink ref="AL51" r:id="rId36" display="https://t.co/6pRTvL8GlM"/>
    <hyperlink ref="AL52" r:id="rId37" display="https://t.co/QFPRJVwasx"/>
    <hyperlink ref="AL53" r:id="rId38" display="http://t.co/Yw84uHiG4e"/>
    <hyperlink ref="AL54" r:id="rId39" display="https://t.co/177njUHwyH"/>
    <hyperlink ref="AL55" r:id="rId40" display="http://t.co/d7hBNekdUq"/>
    <hyperlink ref="AL56" r:id="rId41" display="https://t.co/l2JksXpzWL"/>
    <hyperlink ref="AL59" r:id="rId42" display="https://t.co/5nRHmbGvMh"/>
    <hyperlink ref="AL60" r:id="rId43" display="http://about.me/alex.spiers"/>
    <hyperlink ref="AL61" r:id="rId44" display="https://mashe.hawksey.info/"/>
    <hyperlink ref="AL62" r:id="rId45" display="https://t.co/kMXdMTr9bt"/>
    <hyperlink ref="AO3" r:id="rId46" display="https://pbs.twimg.com/profile_banners/996122752150114310/1534000924"/>
    <hyperlink ref="AO4" r:id="rId47" display="https://pbs.twimg.com/profile_banners/56366858/1479122559"/>
    <hyperlink ref="AO5" r:id="rId48" display="https://pbs.twimg.com/profile_banners/558091832/1522083865"/>
    <hyperlink ref="AO6" r:id="rId49" display="https://pbs.twimg.com/profile_banners/246951711/1485288052"/>
    <hyperlink ref="AO7" r:id="rId50" display="https://pbs.twimg.com/profile_banners/55448837/1486734016"/>
    <hyperlink ref="AO8" r:id="rId51" display="https://pbs.twimg.com/profile_banners/34904126/1348772653"/>
    <hyperlink ref="AO9" r:id="rId52" display="https://pbs.twimg.com/profile_banners/2659221798/1444238119"/>
    <hyperlink ref="AO10" r:id="rId53" display="https://pbs.twimg.com/profile_banners/87606674/1405285356"/>
    <hyperlink ref="AO12" r:id="rId54" display="https://pbs.twimg.com/profile_banners/23588538/1514966184"/>
    <hyperlink ref="AO13" r:id="rId55" display="https://pbs.twimg.com/profile_banners/12160482/1423267766"/>
    <hyperlink ref="AO14" r:id="rId56" display="https://pbs.twimg.com/profile_banners/1035422540166967296/1551330236"/>
    <hyperlink ref="AO15" r:id="rId57" display="https://pbs.twimg.com/profile_banners/151934168/1391403981"/>
    <hyperlink ref="AO16" r:id="rId58" display="https://pbs.twimg.com/profile_banners/34229633/1530465501"/>
    <hyperlink ref="AO17" r:id="rId59" display="https://pbs.twimg.com/profile_banners/18829580/1522764600"/>
    <hyperlink ref="AO18" r:id="rId60" display="https://pbs.twimg.com/profile_banners/717927353268232192/1460477788"/>
    <hyperlink ref="AO19" r:id="rId61" display="https://pbs.twimg.com/profile_banners/3726587775/1452177565"/>
    <hyperlink ref="AO20" r:id="rId62" display="https://pbs.twimg.com/profile_banners/1350065268/1460222436"/>
    <hyperlink ref="AO21" r:id="rId63" display="https://pbs.twimg.com/profile_banners/2819376027/1534436825"/>
    <hyperlink ref="AO23" r:id="rId64" display="https://pbs.twimg.com/profile_banners/278996983/1379593374"/>
    <hyperlink ref="AO24" r:id="rId65" display="https://pbs.twimg.com/profile_banners/351707332/1402172015"/>
    <hyperlink ref="AO25" r:id="rId66" display="https://pbs.twimg.com/profile_banners/249686528/1448008572"/>
    <hyperlink ref="AO28" r:id="rId67" display="https://pbs.twimg.com/profile_banners/3346395670/1554060851"/>
    <hyperlink ref="AO29" r:id="rId68" display="https://pbs.twimg.com/profile_banners/81817497/1354468137"/>
    <hyperlink ref="AO30" r:id="rId69" display="https://pbs.twimg.com/profile_banners/204746761/1549281607"/>
    <hyperlink ref="AO31" r:id="rId70" display="https://pbs.twimg.com/profile_banners/77721089/1554556397"/>
    <hyperlink ref="AO32" r:id="rId71" display="https://pbs.twimg.com/profile_banners/98097823/1538797822"/>
    <hyperlink ref="AO33" r:id="rId72" display="https://pbs.twimg.com/profile_banners/14908181/1551110056"/>
    <hyperlink ref="AO34" r:id="rId73" display="https://pbs.twimg.com/profile_banners/234744939/1541780534"/>
    <hyperlink ref="AO35" r:id="rId74" display="https://pbs.twimg.com/profile_banners/756441531783970817/1523357540"/>
    <hyperlink ref="AO36" r:id="rId75" display="https://pbs.twimg.com/profile_banners/20042098/1410958420"/>
    <hyperlink ref="AO37" r:id="rId76" display="https://pbs.twimg.com/profile_banners/277403809/1354102536"/>
    <hyperlink ref="AO38" r:id="rId77" display="https://pbs.twimg.com/profile_banners/1962894121/1541712341"/>
    <hyperlink ref="AO39" r:id="rId78" display="https://pbs.twimg.com/profile_banners/1484808264/1538854770"/>
    <hyperlink ref="AO40" r:id="rId79" display="https://pbs.twimg.com/profile_banners/20687622/1555579165"/>
    <hyperlink ref="AO41" r:id="rId80" display="https://pbs.twimg.com/profile_banners/6567482/1465063967"/>
    <hyperlink ref="AO42" r:id="rId81" display="https://pbs.twimg.com/profile_banners/987423597324103680/1528061353"/>
    <hyperlink ref="AO43" r:id="rId82" display="https://pbs.twimg.com/profile_banners/1274404952/1555185279"/>
    <hyperlink ref="AO44" r:id="rId83" display="https://pbs.twimg.com/profile_banners/240186025/1372342264"/>
    <hyperlink ref="AO47" r:id="rId84" display="https://pbs.twimg.com/profile_banners/17462723/1553875890"/>
    <hyperlink ref="AO48" r:id="rId85" display="https://pbs.twimg.com/profile_banners/2154802629/1522832456"/>
    <hyperlink ref="AO49" r:id="rId86" display="https://pbs.twimg.com/profile_banners/859771153321259009/1526588492"/>
    <hyperlink ref="AO50" r:id="rId87" display="https://pbs.twimg.com/profile_banners/19968678/1552149875"/>
    <hyperlink ref="AO52" r:id="rId88" display="https://pbs.twimg.com/profile_banners/45338918/1532633282"/>
    <hyperlink ref="AO53" r:id="rId89" display="https://pbs.twimg.com/profile_banners/50360725/1550786689"/>
    <hyperlink ref="AO54" r:id="rId90" display="https://pbs.twimg.com/profile_banners/1206145507/1545000937"/>
    <hyperlink ref="AO55" r:id="rId91" display="https://pbs.twimg.com/profile_banners/41210876/1552553640"/>
    <hyperlink ref="AO56" r:id="rId92" display="https://pbs.twimg.com/profile_banners/1672017145/1474041041"/>
    <hyperlink ref="AO58" r:id="rId93" display="https://pbs.twimg.com/profile_banners/811626119636127744/1482341927"/>
    <hyperlink ref="AO59" r:id="rId94" display="https://pbs.twimg.com/profile_banners/291323178/1484910672"/>
    <hyperlink ref="AO60" r:id="rId95" display="https://pbs.twimg.com/profile_banners/1056578767/1436441450"/>
    <hyperlink ref="AO61" r:id="rId96" display="https://pbs.twimg.com/profile_banners/13046992/1478558874"/>
    <hyperlink ref="AO62" r:id="rId97" display="https://pbs.twimg.com/profile_banners/323173367/1552551974"/>
    <hyperlink ref="AO63" r:id="rId98" display="https://pbs.twimg.com/profile_banners/54030633/1507783717"/>
    <hyperlink ref="AU4" r:id="rId99" display="http://abs.twimg.com/images/themes/theme5/bg.gif"/>
    <hyperlink ref="AU5" r:id="rId100" display="http://abs.twimg.com/images/themes/theme10/bg.gif"/>
    <hyperlink ref="AU6" r:id="rId101" display="http://abs.twimg.com/images/themes/theme19/bg.gif"/>
    <hyperlink ref="AU7" r:id="rId102" display="http://abs.twimg.com/images/themes/theme1/bg.png"/>
    <hyperlink ref="AU8" r:id="rId103" display="http://abs.twimg.com/images/themes/theme4/bg.gif"/>
    <hyperlink ref="AU9" r:id="rId104" display="http://abs.twimg.com/images/themes/theme1/bg.png"/>
    <hyperlink ref="AU10" r:id="rId105" display="http://abs.twimg.com/images/themes/theme19/bg.gif"/>
    <hyperlink ref="AU11" r:id="rId106" display="http://abs.twimg.com/images/themes/theme5/bg.gif"/>
    <hyperlink ref="AU12" r:id="rId107" display="http://abs.twimg.com/images/themes/theme14/bg.gif"/>
    <hyperlink ref="AU13" r:id="rId108" display="http://abs.twimg.com/images/themes/theme3/bg.gif"/>
    <hyperlink ref="AU15" r:id="rId109" display="http://abs.twimg.com/images/themes/theme1/bg.png"/>
    <hyperlink ref="AU16" r:id="rId110" display="http://abs.twimg.com/images/themes/theme9/bg.gif"/>
    <hyperlink ref="AU17" r:id="rId111" display="http://abs.twimg.com/images/themes/theme1/bg.png"/>
    <hyperlink ref="AU18" r:id="rId112" display="http://abs.twimg.com/images/themes/theme1/bg.png"/>
    <hyperlink ref="AU19" r:id="rId113" display="http://abs.twimg.com/images/themes/theme1/bg.png"/>
    <hyperlink ref="AU20" r:id="rId114" display="http://abs.twimg.com/images/themes/theme1/bg.png"/>
    <hyperlink ref="AU21" r:id="rId115" display="http://abs.twimg.com/images/themes/theme1/bg.png"/>
    <hyperlink ref="AU22" r:id="rId116" display="http://abs.twimg.com/images/themes/theme1/bg.png"/>
    <hyperlink ref="AU23" r:id="rId117" display="http://abs.twimg.com/images/themes/theme1/bg.png"/>
    <hyperlink ref="AU24" r:id="rId118" display="http://abs.twimg.com/images/themes/theme1/bg.png"/>
    <hyperlink ref="AU25" r:id="rId119" display="http://abs.twimg.com/images/themes/theme1/bg.png"/>
    <hyperlink ref="AU26" r:id="rId120" display="http://abs.twimg.com/images/themes/theme15/bg.png"/>
    <hyperlink ref="AU27" r:id="rId121" display="http://abs.twimg.com/images/themes/theme1/bg.png"/>
    <hyperlink ref="AU28" r:id="rId122" display="http://abs.twimg.com/images/themes/theme1/bg.png"/>
    <hyperlink ref="AU29" r:id="rId123" display="http://abs.twimg.com/images/themes/theme2/bg.gif"/>
    <hyperlink ref="AU30" r:id="rId124" display="http://abs.twimg.com/images/themes/theme10/bg.gif"/>
    <hyperlink ref="AU31" r:id="rId125" display="http://abs.twimg.com/images/themes/theme1/bg.png"/>
    <hyperlink ref="AU32" r:id="rId126" display="http://abs.twimg.com/images/themes/theme1/bg.png"/>
    <hyperlink ref="AU33" r:id="rId127" display="http://abs.twimg.com/images/themes/theme14/bg.gif"/>
    <hyperlink ref="AU34" r:id="rId128" display="http://abs.twimg.com/images/themes/theme4/bg.gif"/>
    <hyperlink ref="AU35" r:id="rId129" display="http://abs.twimg.com/images/themes/theme1/bg.png"/>
    <hyperlink ref="AU36" r:id="rId130" display="http://abs.twimg.com/images/themes/theme14/bg.gif"/>
    <hyperlink ref="AU37" r:id="rId131" display="http://abs.twimg.com/images/themes/theme13/bg.gif"/>
    <hyperlink ref="AU38" r:id="rId132" display="http://abs.twimg.com/images/themes/theme4/bg.gif"/>
    <hyperlink ref="AU39" r:id="rId133" display="http://abs.twimg.com/images/themes/theme1/bg.png"/>
    <hyperlink ref="AU40" r:id="rId134" display="http://abs.twimg.com/images/themes/theme2/bg.gif"/>
    <hyperlink ref="AU41" r:id="rId135" display="http://abs.twimg.com/images/themes/theme17/bg.gif"/>
    <hyperlink ref="AU43" r:id="rId136" display="http://abs.twimg.com/images/themes/theme1/bg.png"/>
    <hyperlink ref="AU44" r:id="rId137" display="http://abs.twimg.com/images/themes/theme10/bg.gif"/>
    <hyperlink ref="AU46" r:id="rId138" display="http://abs.twimg.com/images/themes/theme1/bg.png"/>
    <hyperlink ref="AU47" r:id="rId139" display="http://abs.twimg.com/images/themes/theme1/bg.png"/>
    <hyperlink ref="AU48" r:id="rId140" display="http://abs.twimg.com/images/themes/theme11/bg.gif"/>
    <hyperlink ref="AU50" r:id="rId141" display="http://abs.twimg.com/images/themes/theme4/bg.gif"/>
    <hyperlink ref="AU51" r:id="rId142" display="http://abs.twimg.com/images/themes/theme11/bg.gif"/>
    <hyperlink ref="AU52" r:id="rId143" display="http://abs.twimg.com/images/themes/theme10/bg.gif"/>
    <hyperlink ref="AU53" r:id="rId144" display="http://abs.twimg.com/images/themes/theme1/bg.png"/>
    <hyperlink ref="AU54" r:id="rId145" display="http://abs.twimg.com/images/themes/theme1/bg.png"/>
    <hyperlink ref="AU55" r:id="rId146" display="http://abs.twimg.com/images/themes/theme1/bg.png"/>
    <hyperlink ref="AU56" r:id="rId147" display="http://abs.twimg.com/images/themes/theme1/bg.png"/>
    <hyperlink ref="AU57" r:id="rId148" display="http://abs.twimg.com/images/themes/theme4/bg.gif"/>
    <hyperlink ref="AU58" r:id="rId149" display="http://abs.twimg.com/images/themes/theme1/bg.png"/>
    <hyperlink ref="AU59" r:id="rId150" display="http://abs.twimg.com/images/themes/theme1/bg.png"/>
    <hyperlink ref="AU60" r:id="rId151" display="http://abs.twimg.com/images/themes/theme1/bg.png"/>
    <hyperlink ref="AU61" r:id="rId152" display="http://abs.twimg.com/images/themes/theme18/bg.gif"/>
    <hyperlink ref="AU62" r:id="rId153" display="http://abs.twimg.com/images/themes/theme1/bg.png"/>
    <hyperlink ref="AU63" r:id="rId154" display="http://abs.twimg.com/images/themes/theme1/bg.png"/>
    <hyperlink ref="F3" r:id="rId155" display="http://pbs.twimg.com/profile_images/1028300264846098432/M51rTf8m_normal.jpg"/>
    <hyperlink ref="F4" r:id="rId156" display="http://pbs.twimg.com/profile_images/707234049144840195/oOSySzdy_normal.jpg"/>
    <hyperlink ref="F5" r:id="rId157" display="http://pbs.twimg.com/profile_images/1047122314276614144/XdsZ7BKr_normal.jpg"/>
    <hyperlink ref="F6" r:id="rId158" display="http://pbs.twimg.com/profile_images/915596670959783936/8Hysdkh__normal.jpg"/>
    <hyperlink ref="F7" r:id="rId159" display="http://pbs.twimg.com/profile_images/753894560108011520/7h68mawt_normal.jpg"/>
    <hyperlink ref="F8" r:id="rId160" display="http://pbs.twimg.com/profile_images/752530081134837760/SoxVPTBo_normal.jpg"/>
    <hyperlink ref="F9" r:id="rId161" display="http://pbs.twimg.com/profile_images/493788994547613697/3q2OoTbK_normal.jpeg"/>
    <hyperlink ref="F10" r:id="rId162" display="http://pbs.twimg.com/profile_images/849132774661308416/pa2Uplq1_normal.jpg"/>
    <hyperlink ref="F11" r:id="rId163" display="http://pbs.twimg.com/profile_images/1850681547/course_wordle_normal.PNG"/>
    <hyperlink ref="F12" r:id="rId164" display="http://pbs.twimg.com/profile_images/1077865576721076224/J44EV5tZ_normal.jpg"/>
    <hyperlink ref="F13" r:id="rId165" display="http://pbs.twimg.com/profile_images/943596894831255552/cMOzkc5i_normal.jpg"/>
    <hyperlink ref="F14" r:id="rId166" display="http://pbs.twimg.com/profile_images/1036847807322185728/iOgzhLd9_normal.jpg"/>
    <hyperlink ref="F15" r:id="rId167" display="http://pbs.twimg.com/profile_images/849133030237061120/6hUrNP0a_normal.jpg"/>
    <hyperlink ref="F16" r:id="rId168" display="http://pbs.twimg.com/profile_images/1073950966242836480/ottYwXyG_normal.jpg"/>
    <hyperlink ref="F17" r:id="rId169" display="http://pbs.twimg.com/profile_images/1026813249273114624/ygdcdpoJ_normal.jpg"/>
    <hyperlink ref="F18" r:id="rId170" display="http://pbs.twimg.com/profile_images/851863204951142400/QI35SGUJ_normal.jpg"/>
    <hyperlink ref="F19" r:id="rId171" display="http://pbs.twimg.com/profile_images/1013793991844909058/TzdFQ3Si_normal.jpg"/>
    <hyperlink ref="F20" r:id="rId172" display="http://pbs.twimg.com/profile_images/378800000609415725/19672c718d9873a6c2faba1242b6562d_normal.jpeg"/>
    <hyperlink ref="F21" r:id="rId173" display="http://pbs.twimg.com/profile_images/1030089716803272704/c2HqLjvl_normal.jpg"/>
    <hyperlink ref="F22" r:id="rId174" display="http://pbs.twimg.com/profile_images/484458298/Pumpkin_normal.jpg"/>
    <hyperlink ref="F23" r:id="rId175" display="http://pbs.twimg.com/profile_images/1304329114/Raise_logo_blue6_normal.jpg"/>
    <hyperlink ref="F24" r:id="rId176" display="http://pbs.twimg.com/profile_images/2218742957/stevetree_normal.jpg"/>
    <hyperlink ref="F25" r:id="rId177" display="http://pbs.twimg.com/profile_images/3230210603/cfc48af828b67bcb8c8f75f46701f929_normal.jpeg"/>
    <hyperlink ref="F26" r:id="rId178" display="http://pbs.twimg.com/profile_images/444719379/SolsticeLogo_normal.jpg"/>
    <hyperlink ref="F27" r:id="rId179" display="http://abs.twimg.com/sticky/default_profile_images/default_profile_normal.png"/>
    <hyperlink ref="F28" r:id="rId180" display="http://pbs.twimg.com/profile_images/1112439249557704709/KmlJJhzU_normal.png"/>
    <hyperlink ref="F29" r:id="rId181" display="http://pbs.twimg.com/profile_images/754956635450200064/iN-luRsi_normal.jpg"/>
    <hyperlink ref="F30" r:id="rId182" display="http://pbs.twimg.com/profile_images/1064628081363742721/NVh24-lS_normal.jpg"/>
    <hyperlink ref="F31" r:id="rId183" display="http://pbs.twimg.com/profile_images/1114516058977853440/WchNc7yZ_normal.png"/>
    <hyperlink ref="F32" r:id="rId184" display="http://pbs.twimg.com/profile_images/1058449535112867841/JP-rVYlW_normal.jpg"/>
    <hyperlink ref="F33" r:id="rId185" display="http://pbs.twimg.com/profile_images/876750567183462400/c7tK8Hod_normal.jpg"/>
    <hyperlink ref="F34" r:id="rId186" display="http://pbs.twimg.com/profile_images/1030732811525922816/OSl9xEhH_normal.jpg"/>
    <hyperlink ref="F35" r:id="rId187" display="http://pbs.twimg.com/profile_images/793472605516881921/5hAJ9_Up_normal.jpg"/>
    <hyperlink ref="F36" r:id="rId188" display="http://pbs.twimg.com/profile_images/848489599542362112/h7lhcTCy_normal.jpg"/>
    <hyperlink ref="F37" r:id="rId189" display="http://pbs.twimg.com/profile_images/1095667652708700161/dNskZQKQ_normal.png"/>
    <hyperlink ref="F38" r:id="rId190" display="http://pbs.twimg.com/profile_images/998101090506760192/oCEHJcy5_normal.jpg"/>
    <hyperlink ref="F39" r:id="rId191" display="http://pbs.twimg.com/profile_images/607122981320572928/dVXhLEtC_normal.jpg"/>
    <hyperlink ref="F40" r:id="rId192" display="http://pbs.twimg.com/profile_images/1118807761180033024/D4GyUIba_normal.png"/>
    <hyperlink ref="F41" r:id="rId193" display="http://pbs.twimg.com/profile_images/742613993525776384/iQ6sOplh_normal.jpg"/>
    <hyperlink ref="F42" r:id="rId194" display="http://pbs.twimg.com/profile_images/987430781655109632/8RyhQqng_normal.jpg"/>
    <hyperlink ref="F43" r:id="rId195" display="http://pbs.twimg.com/profile_images/1103357355784318976/hBegLP4W_normal.png"/>
    <hyperlink ref="F44" r:id="rId196" display="http://pbs.twimg.com/profile_images/378800000053679902/d95b82c56b64d2ec493fe9be630663fb_normal.jpeg"/>
    <hyperlink ref="F45" r:id="rId197" display="http://pbs.twimg.com/profile_images/1095387274559262720/iF5Na2OT_normal.jpg"/>
    <hyperlink ref="F46" r:id="rId198" display="http://abs.twimg.com/sticky/default_profile_images/default_profile_5_normal.png"/>
    <hyperlink ref="F47" r:id="rId199" display="http://pbs.twimg.com/profile_images/1111661918962573312/D9sKPfLC_normal.png"/>
    <hyperlink ref="F48" r:id="rId200" display="http://pbs.twimg.com/profile_images/1097637144808415232/_XAhGP8t_normal.jpg"/>
    <hyperlink ref="F49" r:id="rId201" display="http://pbs.twimg.com/profile_images/878517414471897088/4UzVqIN1_normal.jpg"/>
    <hyperlink ref="F50" r:id="rId202" display="http://pbs.twimg.com/profile_images/832657387660009473/C5MRwE0Y_normal.jpg"/>
    <hyperlink ref="F51" r:id="rId203" display="http://pbs.twimg.com/profile_images/3532181986/7c2af885cc0fab7babae2e0df1d1a9e3_normal.jpeg"/>
    <hyperlink ref="F52" r:id="rId204" display="http://pbs.twimg.com/profile_images/1106198763473944577/9-Ws7_kE_normal.png"/>
    <hyperlink ref="F53" r:id="rId205" display="http://pbs.twimg.com/profile_images/2052962511/Social-Media-Icon-whitney_normal.jpg"/>
    <hyperlink ref="F54" r:id="rId206" display="http://pbs.twimg.com/profile_images/1014272128689033216/QGL0FELi_normal.jpg"/>
    <hyperlink ref="F55" r:id="rId207" display="http://pbs.twimg.com/profile_images/439001186385944576/mrtJJX5d_normal.png"/>
    <hyperlink ref="F56" r:id="rId208" display="http://pbs.twimg.com/profile_images/776813473657450497/7KHzfkD-_normal.jpg"/>
    <hyperlink ref="F57" r:id="rId209" display="http://pbs.twimg.com/profile_images/427166208928907264/oan4qVOF_normal.jpeg"/>
    <hyperlink ref="F58" r:id="rId210" display="http://pbs.twimg.com/profile_images/811626867803455488/HfJAYECJ_normal.jpg"/>
    <hyperlink ref="F59" r:id="rId211" display="http://pbs.twimg.com/profile_images/1110499285018251264/APvH2Fj6_normal.png"/>
    <hyperlink ref="F60" r:id="rId212" display="http://pbs.twimg.com/profile_images/586457577992491011/rz6qrjfU_normal.jpg"/>
    <hyperlink ref="F61" r:id="rId213" display="http://pbs.twimg.com/profile_images/2390851993/xu6aptqy6a8rb2h2w5by_normal.jpeg"/>
    <hyperlink ref="F62" r:id="rId214" display="http://pbs.twimg.com/profile_images/1106108974481489920/SNmOSvkd_normal.png"/>
    <hyperlink ref="F63" r:id="rId215" display="http://pbs.twimg.com/profile_images/804166908174073858/_ECGcGoz_normal.jpg"/>
    <hyperlink ref="AX3" r:id="rId216" display="https://twitter.com/futurefocusedg1"/>
    <hyperlink ref="AX4" r:id="rId217" display="https://twitter.com/scottturneruon"/>
    <hyperlink ref="AX5" r:id="rId218" display="https://twitter.com/nomadwarmachine"/>
    <hyperlink ref="AX6" r:id="rId219" display="https://twitter.com/kiusum"/>
    <hyperlink ref="AX7" r:id="rId220" display="https://twitter.com/leefallin"/>
    <hyperlink ref="AX8" r:id="rId221" display="https://twitter.com/suebecks"/>
    <hyperlink ref="AX9" r:id="rId222" display="https://twitter.com/lthechat"/>
    <hyperlink ref="AX10" r:id="rId223" display="https://twitter.com/nodexl"/>
    <hyperlink ref="AX11" r:id="rId224" display="https://twitter.com/uoncomputing"/>
    <hyperlink ref="AX12" r:id="rId225" display="https://twitter.com/santanuvasant"/>
    <hyperlink ref="AX13" r:id="rId226" display="https://twitter.com/marc_smith"/>
    <hyperlink ref="AX14" r:id="rId227" display="https://twitter.com/khattiy74899201"/>
    <hyperlink ref="AX15" r:id="rId228" display="https://twitter.com/smr_foundation"/>
    <hyperlink ref="AX16" r:id="rId229" display="https://twitter.com/kjhaxton"/>
    <hyperlink ref="AX17" r:id="rId230" display="https://twitter.com/jisc"/>
    <hyperlink ref="AX18" r:id="rId231" display="https://twitter.com/scalarhumanity"/>
    <hyperlink ref="AX19" r:id="rId232" display="https://twitter.com/advancehe_chat"/>
    <hyperlink ref="AX20" r:id="rId233" display="https://twitter.com/racephil"/>
    <hyperlink ref="AX21" r:id="rId234" display="https://twitter.com/kritchie5247"/>
    <hyperlink ref="AX22" r:id="rId235" display="https://twitter.com/suelee99"/>
    <hyperlink ref="AX23" r:id="rId236" display="https://twitter.com/raisenetwork"/>
    <hyperlink ref="AX24" r:id="rId237" display="https://twitter.com/srowett"/>
    <hyperlink ref="AX25" r:id="rId238" display="https://twitter.com/neilwithnell"/>
    <hyperlink ref="AX26" r:id="rId239" display="https://twitter.com/solsticecetl"/>
    <hyperlink ref="AX27" r:id="rId240" display="https://twitter.com/sfaul"/>
    <hyperlink ref="AX28" r:id="rId241" display="https://twitter.com/socmedhe"/>
    <hyperlink ref="AX29" r:id="rId242" display="https://twitter.com/warwicklanguage"/>
    <hyperlink ref="AX30" r:id="rId243" display="https://twitter.com/sarah__wright1"/>
    <hyperlink ref="AX31" r:id="rId244" display="https://twitter.com/debbieholley1"/>
    <hyperlink ref="AX32" r:id="rId245" display="https://twitter.com/connectedaction"/>
    <hyperlink ref="AX33" r:id="rId246" display="https://twitter.com/edgehill"/>
    <hyperlink ref="AX34" r:id="rId247" display="https://twitter.com/lindakkaye"/>
    <hyperlink ref="AX35" r:id="rId248" display="https://twitter.com/shu_acdev"/>
    <hyperlink ref="AX36" r:id="rId249" display="https://twitter.com/scotthibberson"/>
    <hyperlink ref="AX37" r:id="rId250" display="https://twitter.com/s_cook2013"/>
    <hyperlink ref="AX38" r:id="rId251" display="https://twitter.com/harpereddev"/>
    <hyperlink ref="AX39" r:id="rId252" display="https://twitter.com/jennylewinjones"/>
    <hyperlink ref="AX40" r:id="rId253" display="https://twitter.com/annehole"/>
    <hyperlink ref="AX41" r:id="rId254" display="https://twitter.com/acastrillejo"/>
    <hyperlink ref="AX42" r:id="rId255" display="https://twitter.com/baaanedict"/>
    <hyperlink ref="AX43" r:id="rId256" display="https://twitter.com/belld17"/>
    <hyperlink ref="AX44" r:id="rId257" display="https://twitter.com/s_j_lancaster"/>
    <hyperlink ref="AX45" r:id="rId258" display="https://twitter.com/drsbroadberry"/>
    <hyperlink ref="AX46" r:id="rId259" display="https://twitter.com/katr"/>
    <hyperlink ref="AX47" r:id="rId260" display="https://twitter.com/creativecommons"/>
    <hyperlink ref="AX48" r:id="rId261" display="https://twitter.com/aiaddysonzhang"/>
    <hyperlink ref="AX49" r:id="rId262" display="https://twitter.com/sfaulknerpando"/>
    <hyperlink ref="AX50" r:id="rId263" display="https://twitter.com/rkchallen"/>
    <hyperlink ref="AX51" r:id="rId264" display="https://twitter.com/lenandlar"/>
    <hyperlink ref="AX52" r:id="rId265" display="https://twitter.com/tutormentorteam"/>
    <hyperlink ref="AX53" r:id="rId266" display="https://twitter.com/ssireview"/>
    <hyperlink ref="AX54" r:id="rId267" display="https://twitter.com/gmacscotland"/>
    <hyperlink ref="AX55" r:id="rId268" display="https://twitter.com/a_l_t"/>
    <hyperlink ref="AX56" r:id="rId269" display="https://twitter.com/getsetlearning"/>
    <hyperlink ref="AX57" r:id="rId270" display="https://twitter.com/gemt"/>
    <hyperlink ref="AX58" r:id="rId271" display="https://twitter.com/edubot_he"/>
    <hyperlink ref="AX59" r:id="rId272" display="https://twitter.com/pgogy"/>
    <hyperlink ref="AX60" r:id="rId273" display="https://twitter.com/alexgspiers"/>
    <hyperlink ref="AX61" r:id="rId274" display="https://twitter.com/mhawksey"/>
    <hyperlink ref="AX62" r:id="rId275" display="https://twitter.com/marendeepwell"/>
    <hyperlink ref="AX63" r:id="rId276" display="https://twitter.com/santana"/>
  </hyperlinks>
  <printOptions/>
  <pageMargins left="0.7" right="0.7" top="0.75" bottom="0.75" header="0.3" footer="0.3"/>
  <pageSetup horizontalDpi="600" verticalDpi="600" orientation="portrait" r:id="rId280"/>
  <legacyDrawing r:id="rId278"/>
  <tableParts>
    <tablePart r:id="rId27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1063</v>
      </c>
      <c r="Z2" s="13" t="s">
        <v>1077</v>
      </c>
      <c r="AA2" s="13" t="s">
        <v>1103</v>
      </c>
      <c r="AB2" s="13" t="s">
        <v>1141</v>
      </c>
      <c r="AC2" s="13" t="s">
        <v>1205</v>
      </c>
      <c r="AD2" s="13" t="s">
        <v>1230</v>
      </c>
      <c r="AE2" s="13" t="s">
        <v>1233</v>
      </c>
      <c r="AF2" s="13" t="s">
        <v>1249</v>
      </c>
      <c r="AG2" s="118" t="s">
        <v>1397</v>
      </c>
      <c r="AH2" s="118" t="s">
        <v>1398</v>
      </c>
      <c r="AI2" s="118" t="s">
        <v>1399</v>
      </c>
      <c r="AJ2" s="118" t="s">
        <v>1400</v>
      </c>
      <c r="AK2" s="118" t="s">
        <v>1401</v>
      </c>
      <c r="AL2" s="118" t="s">
        <v>1402</v>
      </c>
      <c r="AM2" s="118" t="s">
        <v>1403</v>
      </c>
      <c r="AN2" s="118" t="s">
        <v>1404</v>
      </c>
      <c r="AO2" s="118" t="s">
        <v>1407</v>
      </c>
    </row>
    <row r="3" spans="1:41" ht="15">
      <c r="A3" s="88" t="s">
        <v>1018</v>
      </c>
      <c r="B3" s="65" t="s">
        <v>1026</v>
      </c>
      <c r="C3" s="65" t="s">
        <v>56</v>
      </c>
      <c r="D3" s="104"/>
      <c r="E3" s="103"/>
      <c r="F3" s="105" t="s">
        <v>1456</v>
      </c>
      <c r="G3" s="106"/>
      <c r="H3" s="106"/>
      <c r="I3" s="107">
        <v>3</v>
      </c>
      <c r="J3" s="108"/>
      <c r="K3" s="48">
        <v>16</v>
      </c>
      <c r="L3" s="48">
        <v>23</v>
      </c>
      <c r="M3" s="48">
        <v>4</v>
      </c>
      <c r="N3" s="48">
        <v>27</v>
      </c>
      <c r="O3" s="48">
        <v>1</v>
      </c>
      <c r="P3" s="49">
        <v>0.043478260869565216</v>
      </c>
      <c r="Q3" s="49">
        <v>0.08333333333333333</v>
      </c>
      <c r="R3" s="48">
        <v>1</v>
      </c>
      <c r="S3" s="48">
        <v>0</v>
      </c>
      <c r="T3" s="48">
        <v>16</v>
      </c>
      <c r="U3" s="48">
        <v>27</v>
      </c>
      <c r="V3" s="48">
        <v>3</v>
      </c>
      <c r="W3" s="49">
        <v>1.882813</v>
      </c>
      <c r="X3" s="49">
        <v>0.1</v>
      </c>
      <c r="Y3" s="78" t="s">
        <v>1064</v>
      </c>
      <c r="Z3" s="78" t="s">
        <v>1078</v>
      </c>
      <c r="AA3" s="78" t="s">
        <v>1104</v>
      </c>
      <c r="AB3" s="84" t="s">
        <v>1142</v>
      </c>
      <c r="AC3" s="84" t="s">
        <v>1206</v>
      </c>
      <c r="AD3" s="84" t="s">
        <v>255</v>
      </c>
      <c r="AE3" s="84" t="s">
        <v>1234</v>
      </c>
      <c r="AF3" s="84" t="s">
        <v>1250</v>
      </c>
      <c r="AG3" s="121">
        <v>12</v>
      </c>
      <c r="AH3" s="124">
        <v>4.918032786885246</v>
      </c>
      <c r="AI3" s="121">
        <v>1</v>
      </c>
      <c r="AJ3" s="124">
        <v>0.4098360655737705</v>
      </c>
      <c r="AK3" s="121">
        <v>0</v>
      </c>
      <c r="AL3" s="124">
        <v>0</v>
      </c>
      <c r="AM3" s="121">
        <v>231</v>
      </c>
      <c r="AN3" s="124">
        <v>94.67213114754098</v>
      </c>
      <c r="AO3" s="121">
        <v>244</v>
      </c>
    </row>
    <row r="4" spans="1:41" ht="15">
      <c r="A4" s="88" t="s">
        <v>1019</v>
      </c>
      <c r="B4" s="65" t="s">
        <v>1027</v>
      </c>
      <c r="C4" s="65" t="s">
        <v>56</v>
      </c>
      <c r="D4" s="110"/>
      <c r="E4" s="109"/>
      <c r="F4" s="111" t="s">
        <v>1457</v>
      </c>
      <c r="G4" s="112"/>
      <c r="H4" s="112"/>
      <c r="I4" s="113">
        <v>4</v>
      </c>
      <c r="J4" s="114"/>
      <c r="K4" s="48">
        <v>12</v>
      </c>
      <c r="L4" s="48">
        <v>16</v>
      </c>
      <c r="M4" s="48">
        <v>4</v>
      </c>
      <c r="N4" s="48">
        <v>20</v>
      </c>
      <c r="O4" s="48">
        <v>1</v>
      </c>
      <c r="P4" s="49">
        <v>0.0625</v>
      </c>
      <c r="Q4" s="49">
        <v>0.11764705882352941</v>
      </c>
      <c r="R4" s="48">
        <v>1</v>
      </c>
      <c r="S4" s="48">
        <v>0</v>
      </c>
      <c r="T4" s="48">
        <v>12</v>
      </c>
      <c r="U4" s="48">
        <v>20</v>
      </c>
      <c r="V4" s="48">
        <v>3</v>
      </c>
      <c r="W4" s="49">
        <v>1.708333</v>
      </c>
      <c r="X4" s="49">
        <v>0.12878787878787878</v>
      </c>
      <c r="Y4" s="78" t="s">
        <v>1065</v>
      </c>
      <c r="Z4" s="78" t="s">
        <v>1079</v>
      </c>
      <c r="AA4" s="78" t="s">
        <v>1105</v>
      </c>
      <c r="AB4" s="84" t="s">
        <v>1143</v>
      </c>
      <c r="AC4" s="84" t="s">
        <v>1207</v>
      </c>
      <c r="AD4" s="84" t="s">
        <v>1231</v>
      </c>
      <c r="AE4" s="84" t="s">
        <v>1235</v>
      </c>
      <c r="AF4" s="84" t="s">
        <v>1251</v>
      </c>
      <c r="AG4" s="121">
        <v>3</v>
      </c>
      <c r="AH4" s="124">
        <v>1.6483516483516483</v>
      </c>
      <c r="AI4" s="121">
        <v>1</v>
      </c>
      <c r="AJ4" s="124">
        <v>0.5494505494505495</v>
      </c>
      <c r="AK4" s="121">
        <v>0</v>
      </c>
      <c r="AL4" s="124">
        <v>0</v>
      </c>
      <c r="AM4" s="121">
        <v>178</v>
      </c>
      <c r="AN4" s="124">
        <v>97.8021978021978</v>
      </c>
      <c r="AO4" s="121">
        <v>182</v>
      </c>
    </row>
    <row r="5" spans="1:41" ht="15">
      <c r="A5" s="88" t="s">
        <v>1020</v>
      </c>
      <c r="B5" s="65" t="s">
        <v>1028</v>
      </c>
      <c r="C5" s="65" t="s">
        <v>56</v>
      </c>
      <c r="D5" s="110"/>
      <c r="E5" s="109"/>
      <c r="F5" s="111" t="s">
        <v>1458</v>
      </c>
      <c r="G5" s="112"/>
      <c r="H5" s="112"/>
      <c r="I5" s="113">
        <v>5</v>
      </c>
      <c r="J5" s="114"/>
      <c r="K5" s="48">
        <v>10</v>
      </c>
      <c r="L5" s="48">
        <v>14</v>
      </c>
      <c r="M5" s="48">
        <v>0</v>
      </c>
      <c r="N5" s="48">
        <v>14</v>
      </c>
      <c r="O5" s="48">
        <v>0</v>
      </c>
      <c r="P5" s="49">
        <v>0</v>
      </c>
      <c r="Q5" s="49">
        <v>0</v>
      </c>
      <c r="R5" s="48">
        <v>1</v>
      </c>
      <c r="S5" s="48">
        <v>0</v>
      </c>
      <c r="T5" s="48">
        <v>10</v>
      </c>
      <c r="U5" s="48">
        <v>14</v>
      </c>
      <c r="V5" s="48">
        <v>4</v>
      </c>
      <c r="W5" s="49">
        <v>1.78</v>
      </c>
      <c r="X5" s="49">
        <v>0.15555555555555556</v>
      </c>
      <c r="Y5" s="78" t="s">
        <v>1066</v>
      </c>
      <c r="Z5" s="78" t="s">
        <v>320</v>
      </c>
      <c r="AA5" s="78" t="s">
        <v>1106</v>
      </c>
      <c r="AB5" s="84" t="s">
        <v>1144</v>
      </c>
      <c r="AC5" s="84" t="s">
        <v>1208</v>
      </c>
      <c r="AD5" s="84" t="s">
        <v>245</v>
      </c>
      <c r="AE5" s="84" t="s">
        <v>1236</v>
      </c>
      <c r="AF5" s="84" t="s">
        <v>1252</v>
      </c>
      <c r="AG5" s="121">
        <v>2</v>
      </c>
      <c r="AH5" s="124">
        <v>2.7777777777777777</v>
      </c>
      <c r="AI5" s="121">
        <v>0</v>
      </c>
      <c r="AJ5" s="124">
        <v>0</v>
      </c>
      <c r="AK5" s="121">
        <v>0</v>
      </c>
      <c r="AL5" s="124">
        <v>0</v>
      </c>
      <c r="AM5" s="121">
        <v>70</v>
      </c>
      <c r="AN5" s="124">
        <v>97.22222222222223</v>
      </c>
      <c r="AO5" s="121">
        <v>72</v>
      </c>
    </row>
    <row r="6" spans="1:41" ht="15">
      <c r="A6" s="88" t="s">
        <v>1021</v>
      </c>
      <c r="B6" s="65" t="s">
        <v>1029</v>
      </c>
      <c r="C6" s="65" t="s">
        <v>56</v>
      </c>
      <c r="D6" s="110"/>
      <c r="E6" s="109"/>
      <c r="F6" s="111" t="s">
        <v>1459</v>
      </c>
      <c r="G6" s="112"/>
      <c r="H6" s="112"/>
      <c r="I6" s="113">
        <v>6</v>
      </c>
      <c r="J6" s="114"/>
      <c r="K6" s="48">
        <v>9</v>
      </c>
      <c r="L6" s="48">
        <v>21</v>
      </c>
      <c r="M6" s="48">
        <v>0</v>
      </c>
      <c r="N6" s="48">
        <v>21</v>
      </c>
      <c r="O6" s="48">
        <v>0</v>
      </c>
      <c r="P6" s="49">
        <v>0.05</v>
      </c>
      <c r="Q6" s="49">
        <v>0.09523809523809523</v>
      </c>
      <c r="R6" s="48">
        <v>1</v>
      </c>
      <c r="S6" s="48">
        <v>0</v>
      </c>
      <c r="T6" s="48">
        <v>9</v>
      </c>
      <c r="U6" s="48">
        <v>21</v>
      </c>
      <c r="V6" s="48">
        <v>2</v>
      </c>
      <c r="W6" s="49">
        <v>1.283951</v>
      </c>
      <c r="X6" s="49">
        <v>0.2916666666666667</v>
      </c>
      <c r="Y6" s="78" t="s">
        <v>307</v>
      </c>
      <c r="Z6" s="78" t="s">
        <v>320</v>
      </c>
      <c r="AA6" s="78" t="s">
        <v>1107</v>
      </c>
      <c r="AB6" s="84" t="s">
        <v>1145</v>
      </c>
      <c r="AC6" s="84" t="s">
        <v>1209</v>
      </c>
      <c r="AD6" s="84"/>
      <c r="AE6" s="84" t="s">
        <v>1237</v>
      </c>
      <c r="AF6" s="84" t="s">
        <v>1253</v>
      </c>
      <c r="AG6" s="121">
        <v>1</v>
      </c>
      <c r="AH6" s="124">
        <v>0.6802721088435374</v>
      </c>
      <c r="AI6" s="121">
        <v>0</v>
      </c>
      <c r="AJ6" s="124">
        <v>0</v>
      </c>
      <c r="AK6" s="121">
        <v>0</v>
      </c>
      <c r="AL6" s="124">
        <v>0</v>
      </c>
      <c r="AM6" s="121">
        <v>146</v>
      </c>
      <c r="AN6" s="124">
        <v>99.31972789115646</v>
      </c>
      <c r="AO6" s="121">
        <v>147</v>
      </c>
    </row>
    <row r="7" spans="1:41" ht="15">
      <c r="A7" s="88" t="s">
        <v>1022</v>
      </c>
      <c r="B7" s="65" t="s">
        <v>1030</v>
      </c>
      <c r="C7" s="65" t="s">
        <v>56</v>
      </c>
      <c r="D7" s="110"/>
      <c r="E7" s="109"/>
      <c r="F7" s="111" t="s">
        <v>1460</v>
      </c>
      <c r="G7" s="112"/>
      <c r="H7" s="112"/>
      <c r="I7" s="113">
        <v>7</v>
      </c>
      <c r="J7" s="114"/>
      <c r="K7" s="48">
        <v>7</v>
      </c>
      <c r="L7" s="48">
        <v>8</v>
      </c>
      <c r="M7" s="48">
        <v>4</v>
      </c>
      <c r="N7" s="48">
        <v>12</v>
      </c>
      <c r="O7" s="48">
        <v>0</v>
      </c>
      <c r="P7" s="49">
        <v>0.25</v>
      </c>
      <c r="Q7" s="49">
        <v>0.4</v>
      </c>
      <c r="R7" s="48">
        <v>1</v>
      </c>
      <c r="S7" s="48">
        <v>0</v>
      </c>
      <c r="T7" s="48">
        <v>7</v>
      </c>
      <c r="U7" s="48">
        <v>12</v>
      </c>
      <c r="V7" s="48">
        <v>3</v>
      </c>
      <c r="W7" s="49">
        <v>1.469388</v>
      </c>
      <c r="X7" s="49">
        <v>0.23809523809523808</v>
      </c>
      <c r="Y7" s="78" t="s">
        <v>1067</v>
      </c>
      <c r="Z7" s="78" t="s">
        <v>1078</v>
      </c>
      <c r="AA7" s="78" t="s">
        <v>1108</v>
      </c>
      <c r="AB7" s="84" t="s">
        <v>1146</v>
      </c>
      <c r="AC7" s="84" t="s">
        <v>1210</v>
      </c>
      <c r="AD7" s="84" t="s">
        <v>1232</v>
      </c>
      <c r="AE7" s="84" t="s">
        <v>1238</v>
      </c>
      <c r="AF7" s="84" t="s">
        <v>1254</v>
      </c>
      <c r="AG7" s="121">
        <v>5</v>
      </c>
      <c r="AH7" s="124">
        <v>2.7027027027027026</v>
      </c>
      <c r="AI7" s="121">
        <v>2</v>
      </c>
      <c r="AJ7" s="124">
        <v>1.0810810810810811</v>
      </c>
      <c r="AK7" s="121">
        <v>0</v>
      </c>
      <c r="AL7" s="124">
        <v>0</v>
      </c>
      <c r="AM7" s="121">
        <v>178</v>
      </c>
      <c r="AN7" s="124">
        <v>96.21621621621621</v>
      </c>
      <c r="AO7" s="121">
        <v>185</v>
      </c>
    </row>
    <row r="8" spans="1:41" ht="15">
      <c r="A8" s="88" t="s">
        <v>1023</v>
      </c>
      <c r="B8" s="65" t="s">
        <v>1031</v>
      </c>
      <c r="C8" s="65" t="s">
        <v>56</v>
      </c>
      <c r="D8" s="110"/>
      <c r="E8" s="109"/>
      <c r="F8" s="111" t="s">
        <v>1023</v>
      </c>
      <c r="G8" s="112"/>
      <c r="H8" s="112"/>
      <c r="I8" s="113">
        <v>8</v>
      </c>
      <c r="J8" s="114"/>
      <c r="K8" s="48">
        <v>4</v>
      </c>
      <c r="L8" s="48">
        <v>3</v>
      </c>
      <c r="M8" s="48">
        <v>0</v>
      </c>
      <c r="N8" s="48">
        <v>3</v>
      </c>
      <c r="O8" s="48">
        <v>0</v>
      </c>
      <c r="P8" s="49">
        <v>0</v>
      </c>
      <c r="Q8" s="49">
        <v>0</v>
      </c>
      <c r="R8" s="48">
        <v>1</v>
      </c>
      <c r="S8" s="48">
        <v>0</v>
      </c>
      <c r="T8" s="48">
        <v>4</v>
      </c>
      <c r="U8" s="48">
        <v>3</v>
      </c>
      <c r="V8" s="48">
        <v>2</v>
      </c>
      <c r="W8" s="49">
        <v>1.125</v>
      </c>
      <c r="X8" s="49">
        <v>0.25</v>
      </c>
      <c r="Y8" s="78"/>
      <c r="Z8" s="78"/>
      <c r="AA8" s="78" t="s">
        <v>237</v>
      </c>
      <c r="AB8" s="84" t="s">
        <v>482</v>
      </c>
      <c r="AC8" s="84" t="s">
        <v>482</v>
      </c>
      <c r="AD8" s="84" t="s">
        <v>271</v>
      </c>
      <c r="AE8" s="84" t="s">
        <v>1239</v>
      </c>
      <c r="AF8" s="84" t="s">
        <v>1255</v>
      </c>
      <c r="AG8" s="121">
        <v>1</v>
      </c>
      <c r="AH8" s="124">
        <v>4.545454545454546</v>
      </c>
      <c r="AI8" s="121">
        <v>1</v>
      </c>
      <c r="AJ8" s="124">
        <v>4.545454545454546</v>
      </c>
      <c r="AK8" s="121">
        <v>0</v>
      </c>
      <c r="AL8" s="124">
        <v>0</v>
      </c>
      <c r="AM8" s="121">
        <v>20</v>
      </c>
      <c r="AN8" s="124">
        <v>90.9090909090909</v>
      </c>
      <c r="AO8" s="121">
        <v>22</v>
      </c>
    </row>
    <row r="9" spans="1:41" ht="15">
      <c r="A9" s="88" t="s">
        <v>1024</v>
      </c>
      <c r="B9" s="65" t="s">
        <v>1032</v>
      </c>
      <c r="C9" s="65" t="s">
        <v>56</v>
      </c>
      <c r="D9" s="110"/>
      <c r="E9" s="109"/>
      <c r="F9" s="111" t="s">
        <v>1461</v>
      </c>
      <c r="G9" s="112"/>
      <c r="H9" s="112"/>
      <c r="I9" s="113">
        <v>9</v>
      </c>
      <c r="J9" s="114"/>
      <c r="K9" s="48">
        <v>2</v>
      </c>
      <c r="L9" s="48">
        <v>1</v>
      </c>
      <c r="M9" s="48">
        <v>0</v>
      </c>
      <c r="N9" s="48">
        <v>1</v>
      </c>
      <c r="O9" s="48">
        <v>0</v>
      </c>
      <c r="P9" s="49">
        <v>0</v>
      </c>
      <c r="Q9" s="49">
        <v>0</v>
      </c>
      <c r="R9" s="48">
        <v>1</v>
      </c>
      <c r="S9" s="48">
        <v>0</v>
      </c>
      <c r="T9" s="48">
        <v>2</v>
      </c>
      <c r="U9" s="48">
        <v>1</v>
      </c>
      <c r="V9" s="48">
        <v>1</v>
      </c>
      <c r="W9" s="49">
        <v>0.5</v>
      </c>
      <c r="X9" s="49">
        <v>0.5</v>
      </c>
      <c r="Y9" s="78" t="s">
        <v>312</v>
      </c>
      <c r="Z9" s="78" t="s">
        <v>321</v>
      </c>
      <c r="AA9" s="78" t="s">
        <v>327</v>
      </c>
      <c r="AB9" s="84" t="s">
        <v>1139</v>
      </c>
      <c r="AC9" s="84" t="s">
        <v>482</v>
      </c>
      <c r="AD9" s="84"/>
      <c r="AE9" s="84" t="s">
        <v>260</v>
      </c>
      <c r="AF9" s="84" t="s">
        <v>1256</v>
      </c>
      <c r="AG9" s="121">
        <v>0</v>
      </c>
      <c r="AH9" s="124">
        <v>0</v>
      </c>
      <c r="AI9" s="121">
        <v>1</v>
      </c>
      <c r="AJ9" s="124">
        <v>5</v>
      </c>
      <c r="AK9" s="121">
        <v>0</v>
      </c>
      <c r="AL9" s="124">
        <v>0</v>
      </c>
      <c r="AM9" s="121">
        <v>19</v>
      </c>
      <c r="AN9" s="124">
        <v>95</v>
      </c>
      <c r="AO9" s="121">
        <v>20</v>
      </c>
    </row>
    <row r="10" spans="1:41" ht="14.25" customHeight="1">
      <c r="A10" s="88" t="s">
        <v>1025</v>
      </c>
      <c r="B10" s="65" t="s">
        <v>1033</v>
      </c>
      <c r="C10" s="65" t="s">
        <v>56</v>
      </c>
      <c r="D10" s="110"/>
      <c r="E10" s="109"/>
      <c r="F10" s="111" t="s">
        <v>1025</v>
      </c>
      <c r="G10" s="112"/>
      <c r="H10" s="112"/>
      <c r="I10" s="113">
        <v>10</v>
      </c>
      <c r="J10" s="114"/>
      <c r="K10" s="48"/>
      <c r="L10" s="48"/>
      <c r="M10" s="48"/>
      <c r="N10" s="48"/>
      <c r="O10" s="48"/>
      <c r="P10" s="49"/>
      <c r="Q10" s="49"/>
      <c r="R10" s="48"/>
      <c r="S10" s="48"/>
      <c r="T10" s="48"/>
      <c r="U10" s="48"/>
      <c r="V10" s="48"/>
      <c r="W10" s="49"/>
      <c r="X10" s="49"/>
      <c r="Y10" s="78"/>
      <c r="Z10" s="78"/>
      <c r="AA10" s="78"/>
      <c r="AB10" s="84" t="s">
        <v>482</v>
      </c>
      <c r="AC10" s="84" t="s">
        <v>482</v>
      </c>
      <c r="AD10" s="84"/>
      <c r="AE10" s="84"/>
      <c r="AF10" s="84"/>
      <c r="AG10" s="121">
        <v>0</v>
      </c>
      <c r="AH10" s="124">
        <v>0</v>
      </c>
      <c r="AI10" s="121">
        <v>0</v>
      </c>
      <c r="AJ10" s="124">
        <v>0</v>
      </c>
      <c r="AK10" s="121">
        <v>0</v>
      </c>
      <c r="AL10" s="124">
        <v>0</v>
      </c>
      <c r="AM10" s="121">
        <v>0</v>
      </c>
      <c r="AN10" s="124">
        <v>0</v>
      </c>
      <c r="AO10" s="121">
        <v>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1018</v>
      </c>
      <c r="B2" s="84" t="s">
        <v>243</v>
      </c>
      <c r="C2" s="78">
        <f>VLOOKUP(GroupVertices[[#This Row],[Vertex]],Vertices[],MATCH("ID",Vertices[[#Headers],[Vertex]:[Vertex Content Word Count]],0),FALSE)</f>
        <v>58</v>
      </c>
    </row>
    <row r="3" spans="1:3" ht="15">
      <c r="A3" s="78" t="s">
        <v>1018</v>
      </c>
      <c r="B3" s="84" t="s">
        <v>239</v>
      </c>
      <c r="C3" s="78">
        <f>VLOOKUP(GroupVertices[[#This Row],[Vertex]],Vertices[],MATCH("ID",Vertices[[#Headers],[Vertex]:[Vertex Content Word Count]],0),FALSE)</f>
        <v>7</v>
      </c>
    </row>
    <row r="4" spans="1:3" ht="15">
      <c r="A4" s="78" t="s">
        <v>1018</v>
      </c>
      <c r="B4" s="84" t="s">
        <v>242</v>
      </c>
      <c r="C4" s="78">
        <f>VLOOKUP(GroupVertices[[#This Row],[Vertex]],Vertices[],MATCH("ID",Vertices[[#Headers],[Vertex]:[Vertex Content Word Count]],0),FALSE)</f>
        <v>57</v>
      </c>
    </row>
    <row r="5" spans="1:3" ht="15">
      <c r="A5" s="78" t="s">
        <v>1018</v>
      </c>
      <c r="B5" s="84" t="s">
        <v>241</v>
      </c>
      <c r="C5" s="78">
        <f>VLOOKUP(GroupVertices[[#This Row],[Vertex]],Vertices[],MATCH("ID",Vertices[[#Headers],[Vertex]:[Vertex Content Word Count]],0),FALSE)</f>
        <v>56</v>
      </c>
    </row>
    <row r="6" spans="1:3" ht="15">
      <c r="A6" s="78" t="s">
        <v>1018</v>
      </c>
      <c r="B6" s="84" t="s">
        <v>240</v>
      </c>
      <c r="C6" s="78">
        <f>VLOOKUP(GroupVertices[[#This Row],[Vertex]],Vertices[],MATCH("ID",Vertices[[#Headers],[Vertex]:[Vertex Content Word Count]],0),FALSE)</f>
        <v>55</v>
      </c>
    </row>
    <row r="7" spans="1:3" ht="15">
      <c r="A7" s="78" t="s">
        <v>1018</v>
      </c>
      <c r="B7" s="84" t="s">
        <v>219</v>
      </c>
      <c r="C7" s="78">
        <f>VLOOKUP(GroupVertices[[#This Row],[Vertex]],Vertices[],MATCH("ID",Vertices[[#Headers],[Vertex]:[Vertex Content Word Count]],0),FALSE)</f>
        <v>5</v>
      </c>
    </row>
    <row r="8" spans="1:3" ht="15">
      <c r="A8" s="78" t="s">
        <v>1018</v>
      </c>
      <c r="B8" s="84" t="s">
        <v>226</v>
      </c>
      <c r="C8" s="78">
        <f>VLOOKUP(GroupVertices[[#This Row],[Vertex]],Vertices[],MATCH("ID",Vertices[[#Headers],[Vertex]:[Vertex Content Word Count]],0),FALSE)</f>
        <v>6</v>
      </c>
    </row>
    <row r="9" spans="1:3" ht="15">
      <c r="A9" s="78" t="s">
        <v>1018</v>
      </c>
      <c r="B9" s="84" t="s">
        <v>261</v>
      </c>
      <c r="C9" s="78">
        <f>VLOOKUP(GroupVertices[[#This Row],[Vertex]],Vertices[],MATCH("ID",Vertices[[#Headers],[Vertex]:[Vertex Content Word Count]],0),FALSE)</f>
        <v>38</v>
      </c>
    </row>
    <row r="10" spans="1:3" ht="15">
      <c r="A10" s="78" t="s">
        <v>1018</v>
      </c>
      <c r="B10" s="84" t="s">
        <v>255</v>
      </c>
      <c r="C10" s="78">
        <f>VLOOKUP(GroupVertices[[#This Row],[Vertex]],Vertices[],MATCH("ID",Vertices[[#Headers],[Vertex]:[Vertex Content Word Count]],0),FALSE)</f>
        <v>25</v>
      </c>
    </row>
    <row r="11" spans="1:3" ht="15">
      <c r="A11" s="78" t="s">
        <v>1018</v>
      </c>
      <c r="B11" s="84" t="s">
        <v>254</v>
      </c>
      <c r="C11" s="78">
        <f>VLOOKUP(GroupVertices[[#This Row],[Vertex]],Vertices[],MATCH("ID",Vertices[[#Headers],[Vertex]:[Vertex Content Word Count]],0),FALSE)</f>
        <v>24</v>
      </c>
    </row>
    <row r="12" spans="1:3" ht="15">
      <c r="A12" s="78" t="s">
        <v>1018</v>
      </c>
      <c r="B12" s="84" t="s">
        <v>253</v>
      </c>
      <c r="C12" s="78">
        <f>VLOOKUP(GroupVertices[[#This Row],[Vertex]],Vertices[],MATCH("ID",Vertices[[#Headers],[Vertex]:[Vertex Content Word Count]],0),FALSE)</f>
        <v>23</v>
      </c>
    </row>
    <row r="13" spans="1:3" ht="15">
      <c r="A13" s="78" t="s">
        <v>1018</v>
      </c>
      <c r="B13" s="84" t="s">
        <v>252</v>
      </c>
      <c r="C13" s="78">
        <f>VLOOKUP(GroupVertices[[#This Row],[Vertex]],Vertices[],MATCH("ID",Vertices[[#Headers],[Vertex]:[Vertex Content Word Count]],0),FALSE)</f>
        <v>22</v>
      </c>
    </row>
    <row r="14" spans="1:3" ht="15">
      <c r="A14" s="78" t="s">
        <v>1018</v>
      </c>
      <c r="B14" s="84" t="s">
        <v>251</v>
      </c>
      <c r="C14" s="78">
        <f>VLOOKUP(GroupVertices[[#This Row],[Vertex]],Vertices[],MATCH("ID",Vertices[[#Headers],[Vertex]:[Vertex Content Word Count]],0),FALSE)</f>
        <v>21</v>
      </c>
    </row>
    <row r="15" spans="1:3" ht="15">
      <c r="A15" s="78" t="s">
        <v>1018</v>
      </c>
      <c r="B15" s="84" t="s">
        <v>216</v>
      </c>
      <c r="C15" s="78">
        <f>VLOOKUP(GroupVertices[[#This Row],[Vertex]],Vertices[],MATCH("ID",Vertices[[#Headers],[Vertex]:[Vertex Content Word Count]],0),FALSE)</f>
        <v>14</v>
      </c>
    </row>
    <row r="16" spans="1:3" ht="15">
      <c r="A16" s="78" t="s">
        <v>1018</v>
      </c>
      <c r="B16" s="84" t="s">
        <v>213</v>
      </c>
      <c r="C16" s="78">
        <f>VLOOKUP(GroupVertices[[#This Row],[Vertex]],Vertices[],MATCH("ID",Vertices[[#Headers],[Vertex]:[Vertex Content Word Count]],0),FALSE)</f>
        <v>11</v>
      </c>
    </row>
    <row r="17" spans="1:3" ht="15">
      <c r="A17" s="78" t="s">
        <v>1018</v>
      </c>
      <c r="B17" s="84" t="s">
        <v>212</v>
      </c>
      <c r="C17" s="78">
        <f>VLOOKUP(GroupVertices[[#This Row],[Vertex]],Vertices[],MATCH("ID",Vertices[[#Headers],[Vertex]:[Vertex Content Word Count]],0),FALSE)</f>
        <v>3</v>
      </c>
    </row>
    <row r="18" spans="1:3" ht="15">
      <c r="A18" s="78" t="s">
        <v>1019</v>
      </c>
      <c r="B18" s="84" t="s">
        <v>232</v>
      </c>
      <c r="C18" s="78">
        <f>VLOOKUP(GroupVertices[[#This Row],[Vertex]],Vertices[],MATCH("ID",Vertices[[#Headers],[Vertex]:[Vertex Content Word Count]],0),FALSE)</f>
        <v>29</v>
      </c>
    </row>
    <row r="19" spans="1:3" ht="15">
      <c r="A19" s="78" t="s">
        <v>1019</v>
      </c>
      <c r="B19" s="84" t="s">
        <v>264</v>
      </c>
      <c r="C19" s="78">
        <f>VLOOKUP(GroupVertices[[#This Row],[Vertex]],Vertices[],MATCH("ID",Vertices[[#Headers],[Vertex]:[Vertex Content Word Count]],0),FALSE)</f>
        <v>47</v>
      </c>
    </row>
    <row r="20" spans="1:3" ht="15">
      <c r="A20" s="78" t="s">
        <v>1019</v>
      </c>
      <c r="B20" s="84" t="s">
        <v>263</v>
      </c>
      <c r="C20" s="78">
        <f>VLOOKUP(GroupVertices[[#This Row],[Vertex]],Vertices[],MATCH("ID",Vertices[[#Headers],[Vertex]:[Vertex Content Word Count]],0),FALSE)</f>
        <v>46</v>
      </c>
    </row>
    <row r="21" spans="1:3" ht="15">
      <c r="A21" s="78" t="s">
        <v>1019</v>
      </c>
      <c r="B21" s="84" t="s">
        <v>262</v>
      </c>
      <c r="C21" s="78">
        <f>VLOOKUP(GroupVertices[[#This Row],[Vertex]],Vertices[],MATCH("ID",Vertices[[#Headers],[Vertex]:[Vertex Content Word Count]],0),FALSE)</f>
        <v>45</v>
      </c>
    </row>
    <row r="22" spans="1:3" ht="15">
      <c r="A22" s="78" t="s">
        <v>1019</v>
      </c>
      <c r="B22" s="84" t="s">
        <v>233</v>
      </c>
      <c r="C22" s="78">
        <f>VLOOKUP(GroupVertices[[#This Row],[Vertex]],Vertices[],MATCH("ID",Vertices[[#Headers],[Vertex]:[Vertex Content Word Count]],0),FALSE)</f>
        <v>44</v>
      </c>
    </row>
    <row r="23" spans="1:3" ht="15">
      <c r="A23" s="78" t="s">
        <v>1019</v>
      </c>
      <c r="B23" s="84" t="s">
        <v>231</v>
      </c>
      <c r="C23" s="78">
        <f>VLOOKUP(GroupVertices[[#This Row],[Vertex]],Vertices[],MATCH("ID",Vertices[[#Headers],[Vertex]:[Vertex Content Word Count]],0),FALSE)</f>
        <v>43</v>
      </c>
    </row>
    <row r="24" spans="1:3" ht="15">
      <c r="A24" s="78" t="s">
        <v>1019</v>
      </c>
      <c r="B24" s="84" t="s">
        <v>230</v>
      </c>
      <c r="C24" s="78">
        <f>VLOOKUP(GroupVertices[[#This Row],[Vertex]],Vertices[],MATCH("ID",Vertices[[#Headers],[Vertex]:[Vertex Content Word Count]],0),FALSE)</f>
        <v>42</v>
      </c>
    </row>
    <row r="25" spans="1:3" ht="15">
      <c r="A25" s="78" t="s">
        <v>1019</v>
      </c>
      <c r="B25" s="84" t="s">
        <v>237</v>
      </c>
      <c r="C25" s="78">
        <f>VLOOKUP(GroupVertices[[#This Row],[Vertex]],Vertices[],MATCH("ID",Vertices[[#Headers],[Vertex]:[Vertex Content Word Count]],0),FALSE)</f>
        <v>28</v>
      </c>
    </row>
    <row r="26" spans="1:3" ht="15">
      <c r="A26" s="78" t="s">
        <v>1019</v>
      </c>
      <c r="B26" s="84" t="s">
        <v>229</v>
      </c>
      <c r="C26" s="78">
        <f>VLOOKUP(GroupVertices[[#This Row],[Vertex]],Vertices[],MATCH("ID",Vertices[[#Headers],[Vertex]:[Vertex Content Word Count]],0),FALSE)</f>
        <v>41</v>
      </c>
    </row>
    <row r="27" spans="1:3" ht="15">
      <c r="A27" s="78" t="s">
        <v>1019</v>
      </c>
      <c r="B27" s="84" t="s">
        <v>228</v>
      </c>
      <c r="C27" s="78">
        <f>VLOOKUP(GroupVertices[[#This Row],[Vertex]],Vertices[],MATCH("ID",Vertices[[#Headers],[Vertex]:[Vertex Content Word Count]],0),FALSE)</f>
        <v>40</v>
      </c>
    </row>
    <row r="28" spans="1:3" ht="15">
      <c r="A28" s="78" t="s">
        <v>1019</v>
      </c>
      <c r="B28" s="84" t="s">
        <v>220</v>
      </c>
      <c r="C28" s="78">
        <f>VLOOKUP(GroupVertices[[#This Row],[Vertex]],Vertices[],MATCH("ID",Vertices[[#Headers],[Vertex]:[Vertex Content Word Count]],0),FALSE)</f>
        <v>26</v>
      </c>
    </row>
    <row r="29" spans="1:3" ht="15">
      <c r="A29" s="78" t="s">
        <v>1019</v>
      </c>
      <c r="B29" s="84" t="s">
        <v>256</v>
      </c>
      <c r="C29" s="78">
        <f>VLOOKUP(GroupVertices[[#This Row],[Vertex]],Vertices[],MATCH("ID",Vertices[[#Headers],[Vertex]:[Vertex Content Word Count]],0),FALSE)</f>
        <v>27</v>
      </c>
    </row>
    <row r="30" spans="1:3" ht="15">
      <c r="A30" s="78" t="s">
        <v>1020</v>
      </c>
      <c r="B30" s="84" t="s">
        <v>215</v>
      </c>
      <c r="C30" s="78">
        <f>VLOOKUP(GroupVertices[[#This Row],[Vertex]],Vertices[],MATCH("ID",Vertices[[#Headers],[Vertex]:[Vertex Content Word Count]],0),FALSE)</f>
        <v>13</v>
      </c>
    </row>
    <row r="31" spans="1:3" ht="15">
      <c r="A31" s="78" t="s">
        <v>1020</v>
      </c>
      <c r="B31" s="84" t="s">
        <v>227</v>
      </c>
      <c r="C31" s="78">
        <f>VLOOKUP(GroupVertices[[#This Row],[Vertex]],Vertices[],MATCH("ID",Vertices[[#Headers],[Vertex]:[Vertex Content Word Count]],0),FALSE)</f>
        <v>39</v>
      </c>
    </row>
    <row r="32" spans="1:3" ht="15">
      <c r="A32" s="78" t="s">
        <v>1020</v>
      </c>
      <c r="B32" s="84" t="s">
        <v>245</v>
      </c>
      <c r="C32" s="78">
        <f>VLOOKUP(GroupVertices[[#This Row],[Vertex]],Vertices[],MATCH("ID",Vertices[[#Headers],[Vertex]:[Vertex Content Word Count]],0),FALSE)</f>
        <v>9</v>
      </c>
    </row>
    <row r="33" spans="1:3" ht="15">
      <c r="A33" s="78" t="s">
        <v>1020</v>
      </c>
      <c r="B33" s="84" t="s">
        <v>250</v>
      </c>
      <c r="C33" s="78">
        <f>VLOOKUP(GroupVertices[[#This Row],[Vertex]],Vertices[],MATCH("ID",Vertices[[#Headers],[Vertex]:[Vertex Content Word Count]],0),FALSE)</f>
        <v>20</v>
      </c>
    </row>
    <row r="34" spans="1:3" ht="15">
      <c r="A34" s="78" t="s">
        <v>1020</v>
      </c>
      <c r="B34" s="84" t="s">
        <v>217</v>
      </c>
      <c r="C34" s="78">
        <f>VLOOKUP(GroupVertices[[#This Row],[Vertex]],Vertices[],MATCH("ID",Vertices[[#Headers],[Vertex]:[Vertex Content Word Count]],0),FALSE)</f>
        <v>15</v>
      </c>
    </row>
    <row r="35" spans="1:3" ht="15">
      <c r="A35" s="78" t="s">
        <v>1020</v>
      </c>
      <c r="B35" s="84" t="s">
        <v>218</v>
      </c>
      <c r="C35" s="78">
        <f>VLOOKUP(GroupVertices[[#This Row],[Vertex]],Vertices[],MATCH("ID",Vertices[[#Headers],[Vertex]:[Vertex Content Word Count]],0),FALSE)</f>
        <v>18</v>
      </c>
    </row>
    <row r="36" spans="1:3" ht="15">
      <c r="A36" s="78" t="s">
        <v>1020</v>
      </c>
      <c r="B36" s="84" t="s">
        <v>249</v>
      </c>
      <c r="C36" s="78">
        <f>VLOOKUP(GroupVertices[[#This Row],[Vertex]],Vertices[],MATCH("ID",Vertices[[#Headers],[Vertex]:[Vertex Content Word Count]],0),FALSE)</f>
        <v>19</v>
      </c>
    </row>
    <row r="37" spans="1:3" ht="15">
      <c r="A37" s="78" t="s">
        <v>1020</v>
      </c>
      <c r="B37" s="84" t="s">
        <v>248</v>
      </c>
      <c r="C37" s="78">
        <f>VLOOKUP(GroupVertices[[#This Row],[Vertex]],Vertices[],MATCH("ID",Vertices[[#Headers],[Vertex]:[Vertex Content Word Count]],0),FALSE)</f>
        <v>17</v>
      </c>
    </row>
    <row r="38" spans="1:3" ht="15">
      <c r="A38" s="78" t="s">
        <v>1020</v>
      </c>
      <c r="B38" s="84" t="s">
        <v>247</v>
      </c>
      <c r="C38" s="78">
        <f>VLOOKUP(GroupVertices[[#This Row],[Vertex]],Vertices[],MATCH("ID",Vertices[[#Headers],[Vertex]:[Vertex Content Word Count]],0),FALSE)</f>
        <v>16</v>
      </c>
    </row>
    <row r="39" spans="1:3" ht="15">
      <c r="A39" s="78" t="s">
        <v>1020</v>
      </c>
      <c r="B39" s="84" t="s">
        <v>246</v>
      </c>
      <c r="C39" s="78">
        <f>VLOOKUP(GroupVertices[[#This Row],[Vertex]],Vertices[],MATCH("ID",Vertices[[#Headers],[Vertex]:[Vertex Content Word Count]],0),FALSE)</f>
        <v>12</v>
      </c>
    </row>
    <row r="40" spans="1:3" ht="15">
      <c r="A40" s="78" t="s">
        <v>1021</v>
      </c>
      <c r="B40" s="84" t="s">
        <v>238</v>
      </c>
      <c r="C40" s="78">
        <f>VLOOKUP(GroupVertices[[#This Row],[Vertex]],Vertices[],MATCH("ID",Vertices[[#Headers],[Vertex]:[Vertex Content Word Count]],0),FALSE)</f>
        <v>52</v>
      </c>
    </row>
    <row r="41" spans="1:3" ht="15">
      <c r="A41" s="78" t="s">
        <v>1021</v>
      </c>
      <c r="B41" s="84" t="s">
        <v>221</v>
      </c>
      <c r="C41" s="78">
        <f>VLOOKUP(GroupVertices[[#This Row],[Vertex]],Vertices[],MATCH("ID",Vertices[[#Headers],[Vertex]:[Vertex Content Word Count]],0),FALSE)</f>
        <v>8</v>
      </c>
    </row>
    <row r="42" spans="1:3" ht="15">
      <c r="A42" s="78" t="s">
        <v>1021</v>
      </c>
      <c r="B42" s="84" t="s">
        <v>214</v>
      </c>
      <c r="C42" s="78">
        <f>VLOOKUP(GroupVertices[[#This Row],[Vertex]],Vertices[],MATCH("ID",Vertices[[#Headers],[Vertex]:[Vertex Content Word Count]],0),FALSE)</f>
        <v>10</v>
      </c>
    </row>
    <row r="43" spans="1:3" ht="15">
      <c r="A43" s="78" t="s">
        <v>1021</v>
      </c>
      <c r="B43" s="84" t="s">
        <v>259</v>
      </c>
      <c r="C43" s="78">
        <f>VLOOKUP(GroupVertices[[#This Row],[Vertex]],Vertices[],MATCH("ID",Vertices[[#Headers],[Vertex]:[Vertex Content Word Count]],0),FALSE)</f>
        <v>33</v>
      </c>
    </row>
    <row r="44" spans="1:3" ht="15">
      <c r="A44" s="78" t="s">
        <v>1021</v>
      </c>
      <c r="B44" s="84" t="s">
        <v>258</v>
      </c>
      <c r="C44" s="78">
        <f>VLOOKUP(GroupVertices[[#This Row],[Vertex]],Vertices[],MATCH("ID",Vertices[[#Headers],[Vertex]:[Vertex Content Word Count]],0),FALSE)</f>
        <v>32</v>
      </c>
    </row>
    <row r="45" spans="1:3" ht="15">
      <c r="A45" s="78" t="s">
        <v>1021</v>
      </c>
      <c r="B45" s="84" t="s">
        <v>224</v>
      </c>
      <c r="C45" s="78">
        <f>VLOOKUP(GroupVertices[[#This Row],[Vertex]],Vertices[],MATCH("ID",Vertices[[#Headers],[Vertex]:[Vertex Content Word Count]],0),FALSE)</f>
        <v>35</v>
      </c>
    </row>
    <row r="46" spans="1:3" ht="15">
      <c r="A46" s="78" t="s">
        <v>1021</v>
      </c>
      <c r="B46" s="84" t="s">
        <v>223</v>
      </c>
      <c r="C46" s="78">
        <f>VLOOKUP(GroupVertices[[#This Row],[Vertex]],Vertices[],MATCH("ID",Vertices[[#Headers],[Vertex]:[Vertex Content Word Count]],0),FALSE)</f>
        <v>34</v>
      </c>
    </row>
    <row r="47" spans="1:3" ht="15">
      <c r="A47" s="78" t="s">
        <v>1021</v>
      </c>
      <c r="B47" s="84" t="s">
        <v>222</v>
      </c>
      <c r="C47" s="78">
        <f>VLOOKUP(GroupVertices[[#This Row],[Vertex]],Vertices[],MATCH("ID",Vertices[[#Headers],[Vertex]:[Vertex Content Word Count]],0),FALSE)</f>
        <v>31</v>
      </c>
    </row>
    <row r="48" spans="1:3" ht="15">
      <c r="A48" s="78" t="s">
        <v>1021</v>
      </c>
      <c r="B48" s="84" t="s">
        <v>257</v>
      </c>
      <c r="C48" s="78">
        <f>VLOOKUP(GroupVertices[[#This Row],[Vertex]],Vertices[],MATCH("ID",Vertices[[#Headers],[Vertex]:[Vertex Content Word Count]],0),FALSE)</f>
        <v>30</v>
      </c>
    </row>
    <row r="49" spans="1:3" ht="15">
      <c r="A49" s="78" t="s">
        <v>1022</v>
      </c>
      <c r="B49" s="84" t="s">
        <v>268</v>
      </c>
      <c r="C49" s="78">
        <f>VLOOKUP(GroupVertices[[#This Row],[Vertex]],Vertices[],MATCH("ID",Vertices[[#Headers],[Vertex]:[Vertex Content Word Count]],0),FALSE)</f>
        <v>54</v>
      </c>
    </row>
    <row r="50" spans="1:3" ht="15">
      <c r="A50" s="78" t="s">
        <v>1022</v>
      </c>
      <c r="B50" s="84" t="s">
        <v>236</v>
      </c>
      <c r="C50" s="78">
        <f>VLOOKUP(GroupVertices[[#This Row],[Vertex]],Vertices[],MATCH("ID",Vertices[[#Headers],[Vertex]:[Vertex Content Word Count]],0),FALSE)</f>
        <v>4</v>
      </c>
    </row>
    <row r="51" spans="1:3" ht="15">
      <c r="A51" s="78" t="s">
        <v>1022</v>
      </c>
      <c r="B51" s="84" t="s">
        <v>235</v>
      </c>
      <c r="C51" s="78">
        <f>VLOOKUP(GroupVertices[[#This Row],[Vertex]],Vertices[],MATCH("ID",Vertices[[#Headers],[Vertex]:[Vertex Content Word Count]],0),FALSE)</f>
        <v>49</v>
      </c>
    </row>
    <row r="52" spans="1:3" ht="15">
      <c r="A52" s="78" t="s">
        <v>1022</v>
      </c>
      <c r="B52" s="84" t="s">
        <v>267</v>
      </c>
      <c r="C52" s="78">
        <f>VLOOKUP(GroupVertices[[#This Row],[Vertex]],Vertices[],MATCH("ID",Vertices[[#Headers],[Vertex]:[Vertex Content Word Count]],0),FALSE)</f>
        <v>53</v>
      </c>
    </row>
    <row r="53" spans="1:3" ht="15">
      <c r="A53" s="78" t="s">
        <v>1022</v>
      </c>
      <c r="B53" s="84" t="s">
        <v>266</v>
      </c>
      <c r="C53" s="78">
        <f>VLOOKUP(GroupVertices[[#This Row],[Vertex]],Vertices[],MATCH("ID",Vertices[[#Headers],[Vertex]:[Vertex Content Word Count]],0),FALSE)</f>
        <v>51</v>
      </c>
    </row>
    <row r="54" spans="1:3" ht="15">
      <c r="A54" s="78" t="s">
        <v>1022</v>
      </c>
      <c r="B54" s="84" t="s">
        <v>265</v>
      </c>
      <c r="C54" s="78">
        <f>VLOOKUP(GroupVertices[[#This Row],[Vertex]],Vertices[],MATCH("ID",Vertices[[#Headers],[Vertex]:[Vertex Content Word Count]],0),FALSE)</f>
        <v>50</v>
      </c>
    </row>
    <row r="55" spans="1:3" ht="15">
      <c r="A55" s="78" t="s">
        <v>1022</v>
      </c>
      <c r="B55" s="84" t="s">
        <v>234</v>
      </c>
      <c r="C55" s="78">
        <f>VLOOKUP(GroupVertices[[#This Row],[Vertex]],Vertices[],MATCH("ID",Vertices[[#Headers],[Vertex]:[Vertex Content Word Count]],0),FALSE)</f>
        <v>48</v>
      </c>
    </row>
    <row r="56" spans="1:3" ht="15">
      <c r="A56" s="78" t="s">
        <v>1023</v>
      </c>
      <c r="B56" s="84" t="s">
        <v>244</v>
      </c>
      <c r="C56" s="78">
        <f>VLOOKUP(GroupVertices[[#This Row],[Vertex]],Vertices[],MATCH("ID",Vertices[[#Headers],[Vertex]:[Vertex Content Word Count]],0),FALSE)</f>
        <v>59</v>
      </c>
    </row>
    <row r="57" spans="1:3" ht="15">
      <c r="A57" s="78" t="s">
        <v>1023</v>
      </c>
      <c r="B57" s="84" t="s">
        <v>271</v>
      </c>
      <c r="C57" s="78">
        <f>VLOOKUP(GroupVertices[[#This Row],[Vertex]],Vertices[],MATCH("ID",Vertices[[#Headers],[Vertex]:[Vertex Content Word Count]],0),FALSE)</f>
        <v>62</v>
      </c>
    </row>
    <row r="58" spans="1:3" ht="15">
      <c r="A58" s="78" t="s">
        <v>1023</v>
      </c>
      <c r="B58" s="84" t="s">
        <v>270</v>
      </c>
      <c r="C58" s="78">
        <f>VLOOKUP(GroupVertices[[#This Row],[Vertex]],Vertices[],MATCH("ID",Vertices[[#Headers],[Vertex]:[Vertex Content Word Count]],0),FALSE)</f>
        <v>61</v>
      </c>
    </row>
    <row r="59" spans="1:3" ht="15">
      <c r="A59" s="78" t="s">
        <v>1023</v>
      </c>
      <c r="B59" s="84" t="s">
        <v>269</v>
      </c>
      <c r="C59" s="78">
        <f>VLOOKUP(GroupVertices[[#This Row],[Vertex]],Vertices[],MATCH("ID",Vertices[[#Headers],[Vertex]:[Vertex Content Word Count]],0),FALSE)</f>
        <v>60</v>
      </c>
    </row>
    <row r="60" spans="1:3" ht="15">
      <c r="A60" s="78" t="s">
        <v>1024</v>
      </c>
      <c r="B60" s="84" t="s">
        <v>225</v>
      </c>
      <c r="C60" s="78">
        <f>VLOOKUP(GroupVertices[[#This Row],[Vertex]],Vertices[],MATCH("ID",Vertices[[#Headers],[Vertex]:[Vertex Content Word Count]],0),FALSE)</f>
        <v>36</v>
      </c>
    </row>
    <row r="61" spans="1:3" ht="15">
      <c r="A61" s="78" t="s">
        <v>1024</v>
      </c>
      <c r="B61" s="84" t="s">
        <v>260</v>
      </c>
      <c r="C61" s="78">
        <f>VLOOKUP(GroupVertices[[#This Row],[Vertex]],Vertices[],MATCH("ID",Vertices[[#Headers],[Vertex]:[Vertex Content Word Count]],0),FALSE)</f>
        <v>37</v>
      </c>
    </row>
    <row r="62" spans="1:3" ht="15">
      <c r="A62" s="78" t="s">
        <v>1025</v>
      </c>
      <c r="B62" s="84" t="s">
        <v>532</v>
      </c>
      <c r="C62" s="78">
        <f>VLOOKUP(GroupVertices[[#This Row],[Vertex]],Vertices[],MATCH("ID",Vertices[[#Headers],[Vertex]:[Vertex Content Word Count]],0),FALSE)</f>
        <v>63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1040</v>
      </c>
      <c r="B2" s="34" t="s">
        <v>979</v>
      </c>
      <c r="D2" s="31">
        <f>MIN(Vertices[Degree])</f>
        <v>0</v>
      </c>
      <c r="E2" s="3">
        <f>COUNTIF(Vertices[Degree],"&gt;= "&amp;D2)-COUNTIF(Vertices[Degree],"&gt;="&amp;D3)</f>
        <v>0</v>
      </c>
      <c r="F2" s="37">
        <f>MIN(Vertices[In-Degree])</f>
        <v>0</v>
      </c>
      <c r="G2" s="38">
        <f>COUNTIF(Vertices[In-Degree],"&gt;= "&amp;F2)-COUNTIF(Vertices[In-Degree],"&gt;="&amp;F3)</f>
        <v>19</v>
      </c>
      <c r="H2" s="37">
        <f>MIN(Vertices[Out-Degree])</f>
        <v>0</v>
      </c>
      <c r="I2" s="38">
        <f>COUNTIF(Vertices[Out-Degree],"&gt;= "&amp;H2)-COUNTIF(Vertices[Out-Degree],"&gt;="&amp;H3)</f>
        <v>28</v>
      </c>
      <c r="J2" s="37">
        <f>MIN(Vertices[Betweenness Centrality])</f>
        <v>0</v>
      </c>
      <c r="K2" s="38">
        <f>COUNTIF(Vertices[Betweenness Centrality],"&gt;= "&amp;J2)-COUNTIF(Vertices[Betweenness Centrality],"&gt;="&amp;J3)</f>
        <v>44</v>
      </c>
      <c r="L2" s="37">
        <f>MIN(Vertices[Closeness Centrality])</f>
        <v>0</v>
      </c>
      <c r="M2" s="38">
        <f>COUNTIF(Vertices[Closeness Centrality],"&gt;= "&amp;L2)-COUNTIF(Vertices[Closeness Centrality],"&gt;="&amp;L3)</f>
        <v>55</v>
      </c>
      <c r="N2" s="37">
        <f>MIN(Vertices[Eigenvector Centrality])</f>
        <v>0</v>
      </c>
      <c r="O2" s="38">
        <f>COUNTIF(Vertices[Eigenvector Centrality],"&gt;= "&amp;N2)-COUNTIF(Vertices[Eigenvector Centrality],"&gt;="&amp;N3)</f>
        <v>7</v>
      </c>
      <c r="P2" s="37">
        <f>MIN(Vertices[PageRank])</f>
        <v>0</v>
      </c>
      <c r="Q2" s="38">
        <f>COUNTIF(Vertices[PageRank],"&gt;= "&amp;P2)-COUNTIF(Vertices[PageRank],"&gt;="&amp;P3)</f>
        <v>1</v>
      </c>
      <c r="R2" s="37">
        <f>MIN(Vertices[Clustering Coefficient])</f>
        <v>0</v>
      </c>
      <c r="S2" s="43">
        <f>COUNTIF(Vertices[Clustering Coefficient],"&gt;= "&amp;R2)-COUNTIF(Vertices[Clustering Coefficient],"&gt;="&amp;R3)</f>
        <v>28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0.2545454545454545</v>
      </c>
      <c r="G3" s="40">
        <f>COUNTIF(Vertices[In-Degree],"&gt;= "&amp;F3)-COUNTIF(Vertices[In-Degree],"&gt;="&amp;F4)</f>
        <v>0</v>
      </c>
      <c r="H3" s="39">
        <f aca="true" t="shared" si="3" ref="H3:H26">H2+($H$57-$H$2)/BinDivisor</f>
        <v>0.38181818181818183</v>
      </c>
      <c r="I3" s="40">
        <f>COUNTIF(Vertices[Out-Degree],"&gt;= "&amp;H3)-COUNTIF(Vertices[Out-Degree],"&gt;="&amp;H4)</f>
        <v>0</v>
      </c>
      <c r="J3" s="39">
        <f aca="true" t="shared" si="4" ref="J3:J26">J2+($J$57-$J$2)/BinDivisor</f>
        <v>18.21720138181818</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0.0012997636363636363</v>
      </c>
      <c r="O3" s="40">
        <f>COUNTIF(Vertices[Eigenvector Centrality],"&gt;= "&amp;N3)-COUNTIF(Vertices[Eigenvector Centrality],"&gt;="&amp;N4)</f>
        <v>7</v>
      </c>
      <c r="P3" s="39">
        <f aca="true" t="shared" si="7" ref="P3:P26">P2+($P$57-$P$2)/BinDivisor</f>
        <v>0.07496052727272728</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61</v>
      </c>
      <c r="D4" s="32">
        <f t="shared" si="1"/>
        <v>0</v>
      </c>
      <c r="E4" s="3">
        <f>COUNTIF(Vertices[Degree],"&gt;= "&amp;D4)-COUNTIF(Vertices[Degree],"&gt;="&amp;D5)</f>
        <v>0</v>
      </c>
      <c r="F4" s="37">
        <f t="shared" si="2"/>
        <v>0.509090909090909</v>
      </c>
      <c r="G4" s="38">
        <f>COUNTIF(Vertices[In-Degree],"&gt;= "&amp;F4)-COUNTIF(Vertices[In-Degree],"&gt;="&amp;F5)</f>
        <v>0</v>
      </c>
      <c r="H4" s="37">
        <f t="shared" si="3"/>
        <v>0.7636363636363637</v>
      </c>
      <c r="I4" s="38">
        <f>COUNTIF(Vertices[Out-Degree],"&gt;= "&amp;H4)-COUNTIF(Vertices[Out-Degree],"&gt;="&amp;H5)</f>
        <v>10</v>
      </c>
      <c r="J4" s="37">
        <f t="shared" si="4"/>
        <v>36.43440276363636</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0.0025995272727272725</v>
      </c>
      <c r="O4" s="38">
        <f>COUNTIF(Vertices[Eigenvector Centrality],"&gt;= "&amp;N4)-COUNTIF(Vertices[Eigenvector Centrality],"&gt;="&amp;N5)</f>
        <v>1</v>
      </c>
      <c r="P4" s="37">
        <f t="shared" si="7"/>
        <v>0.14992105454545457</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0.7636363636363636</v>
      </c>
      <c r="G5" s="40">
        <f>COUNTIF(Vertices[In-Degree],"&gt;= "&amp;F5)-COUNTIF(Vertices[In-Degree],"&gt;="&amp;F6)</f>
        <v>16</v>
      </c>
      <c r="H5" s="39">
        <f t="shared" si="3"/>
        <v>1.1454545454545455</v>
      </c>
      <c r="I5" s="40">
        <f>COUNTIF(Vertices[Out-Degree],"&gt;= "&amp;H5)-COUNTIF(Vertices[Out-Degree],"&gt;="&amp;H6)</f>
        <v>0</v>
      </c>
      <c r="J5" s="39">
        <f t="shared" si="4"/>
        <v>54.65160414545454</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0.003899290909090909</v>
      </c>
      <c r="O5" s="40">
        <f>COUNTIF(Vertices[Eigenvector Centrality],"&gt;= "&amp;N5)-COUNTIF(Vertices[Eigenvector Centrality],"&gt;="&amp;N6)</f>
        <v>3</v>
      </c>
      <c r="P5" s="39">
        <f t="shared" si="7"/>
        <v>0.22488158181818185</v>
      </c>
      <c r="Q5" s="40">
        <f>COUNTIF(Vertices[PageRank],"&gt;= "&amp;P5)-COUNTIF(Vertices[PageRank],"&gt;="&amp;P6)</f>
        <v>13</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149</v>
      </c>
      <c r="D6" s="32">
        <f t="shared" si="1"/>
        <v>0</v>
      </c>
      <c r="E6" s="3">
        <f>COUNTIF(Vertices[Degree],"&gt;= "&amp;D6)-COUNTIF(Vertices[Degree],"&gt;="&amp;D7)</f>
        <v>0</v>
      </c>
      <c r="F6" s="37">
        <f t="shared" si="2"/>
        <v>1.018181818181818</v>
      </c>
      <c r="G6" s="38">
        <f>COUNTIF(Vertices[In-Degree],"&gt;= "&amp;F6)-COUNTIF(Vertices[In-Degree],"&gt;="&amp;F7)</f>
        <v>0</v>
      </c>
      <c r="H6" s="37">
        <f t="shared" si="3"/>
        <v>1.5272727272727273</v>
      </c>
      <c r="I6" s="38">
        <f>COUNTIF(Vertices[Out-Degree],"&gt;= "&amp;H6)-COUNTIF(Vertices[Out-Degree],"&gt;="&amp;H7)</f>
        <v>0</v>
      </c>
      <c r="J6" s="37">
        <f t="shared" si="4"/>
        <v>72.86880552727273</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0.005199054545454545</v>
      </c>
      <c r="O6" s="38">
        <f>COUNTIF(Vertices[Eigenvector Centrality],"&gt;= "&amp;N6)-COUNTIF(Vertices[Eigenvector Centrality],"&gt;="&amp;N7)</f>
        <v>9</v>
      </c>
      <c r="P6" s="37">
        <f t="shared" si="7"/>
        <v>0.29984210909090914</v>
      </c>
      <c r="Q6" s="38">
        <f>COUNTIF(Vertices[PageRank],"&gt;= "&amp;P6)-COUNTIF(Vertices[PageRank],"&gt;="&amp;P7)</f>
        <v>6</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48</v>
      </c>
      <c r="D7" s="32">
        <f t="shared" si="1"/>
        <v>0</v>
      </c>
      <c r="E7" s="3">
        <f>COUNTIF(Vertices[Degree],"&gt;= "&amp;D7)-COUNTIF(Vertices[Degree],"&gt;="&amp;D8)</f>
        <v>0</v>
      </c>
      <c r="F7" s="39">
        <f t="shared" si="2"/>
        <v>1.2727272727272725</v>
      </c>
      <c r="G7" s="40">
        <f>COUNTIF(Vertices[In-Degree],"&gt;= "&amp;F7)-COUNTIF(Vertices[In-Degree],"&gt;="&amp;F8)</f>
        <v>0</v>
      </c>
      <c r="H7" s="39">
        <f t="shared" si="3"/>
        <v>1.9090909090909092</v>
      </c>
      <c r="I7" s="40">
        <f>COUNTIF(Vertices[Out-Degree],"&gt;= "&amp;H7)-COUNTIF(Vertices[Out-Degree],"&gt;="&amp;H8)</f>
        <v>2</v>
      </c>
      <c r="J7" s="39">
        <f t="shared" si="4"/>
        <v>91.08600690909091</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0.006498818181818181</v>
      </c>
      <c r="O7" s="40">
        <f>COUNTIF(Vertices[Eigenvector Centrality],"&gt;= "&amp;N7)-COUNTIF(Vertices[Eigenvector Centrality],"&gt;="&amp;N8)</f>
        <v>2</v>
      </c>
      <c r="P7" s="39">
        <f t="shared" si="7"/>
        <v>0.3748026363636364</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197</v>
      </c>
      <c r="D8" s="32">
        <f t="shared" si="1"/>
        <v>0</v>
      </c>
      <c r="E8" s="3">
        <f>COUNTIF(Vertices[Degree],"&gt;= "&amp;D8)-COUNTIF(Vertices[Degree],"&gt;="&amp;D9)</f>
        <v>0</v>
      </c>
      <c r="F8" s="37">
        <f t="shared" si="2"/>
        <v>1.527272727272727</v>
      </c>
      <c r="G8" s="38">
        <f>COUNTIF(Vertices[In-Degree],"&gt;= "&amp;F8)-COUNTIF(Vertices[In-Degree],"&gt;="&amp;F9)</f>
        <v>0</v>
      </c>
      <c r="H8" s="37">
        <f t="shared" si="3"/>
        <v>2.290909090909091</v>
      </c>
      <c r="I8" s="38">
        <f>COUNTIF(Vertices[Out-Degree],"&gt;= "&amp;H8)-COUNTIF(Vertices[Out-Degree],"&gt;="&amp;H9)</f>
        <v>0</v>
      </c>
      <c r="J8" s="37">
        <f t="shared" si="4"/>
        <v>109.3032082909091</v>
      </c>
      <c r="K8" s="38">
        <f>COUNTIF(Vertices[Betweenness Centrality],"&gt;= "&amp;J8)-COUNTIF(Vertices[Betweenness Centrality],"&gt;="&amp;J9)</f>
        <v>2</v>
      </c>
      <c r="L8" s="37">
        <f t="shared" si="5"/>
        <v>0.1090909090909091</v>
      </c>
      <c r="M8" s="38">
        <f>COUNTIF(Vertices[Closeness Centrality],"&gt;= "&amp;L8)-COUNTIF(Vertices[Closeness Centrality],"&gt;="&amp;L9)</f>
        <v>0</v>
      </c>
      <c r="N8" s="37">
        <f t="shared" si="6"/>
        <v>0.007798581818181817</v>
      </c>
      <c r="O8" s="38">
        <f>COUNTIF(Vertices[Eigenvector Centrality],"&gt;= "&amp;N8)-COUNTIF(Vertices[Eigenvector Centrality],"&gt;="&amp;N9)</f>
        <v>2</v>
      </c>
      <c r="P8" s="37">
        <f t="shared" si="7"/>
        <v>0.4497631636363637</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1.7818181818181813</v>
      </c>
      <c r="G9" s="40">
        <f>COUNTIF(Vertices[In-Degree],"&gt;= "&amp;F9)-COUNTIF(Vertices[In-Degree],"&gt;="&amp;F10)</f>
        <v>7</v>
      </c>
      <c r="H9" s="39">
        <f t="shared" si="3"/>
        <v>2.672727272727273</v>
      </c>
      <c r="I9" s="40">
        <f>COUNTIF(Vertices[Out-Degree],"&gt;= "&amp;H9)-COUNTIF(Vertices[Out-Degree],"&gt;="&amp;H10)</f>
        <v>2</v>
      </c>
      <c r="J9" s="39">
        <f t="shared" si="4"/>
        <v>127.52040967272728</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0.009098345454545454</v>
      </c>
      <c r="O9" s="40">
        <f>COUNTIF(Vertices[Eigenvector Centrality],"&gt;= "&amp;N9)-COUNTIF(Vertices[Eigenvector Centrality],"&gt;="&amp;N10)</f>
        <v>1</v>
      </c>
      <c r="P9" s="39">
        <f t="shared" si="7"/>
        <v>0.524723690909091</v>
      </c>
      <c r="Q9" s="40">
        <f>COUNTIF(Vertices[PageRank],"&gt;= "&amp;P9)-COUNTIF(Vertices[PageRank],"&gt;="&amp;P10)</f>
        <v>5</v>
      </c>
      <c r="R9" s="39">
        <f t="shared" si="8"/>
        <v>0.1272727272727273</v>
      </c>
      <c r="S9" s="44">
        <f>COUNTIF(Vertices[Clustering Coefficient],"&gt;= "&amp;R9)-COUNTIF(Vertices[Clustering Coefficient],"&gt;="&amp;R10)</f>
        <v>2</v>
      </c>
      <c r="T9" s="39" t="e">
        <f ca="1" t="shared" si="9"/>
        <v>#REF!</v>
      </c>
      <c r="U9" s="40" t="e">
        <f ca="1" t="shared" si="0"/>
        <v>#REF!</v>
      </c>
    </row>
    <row r="10" spans="1:21" ht="15">
      <c r="A10" s="34" t="s">
        <v>1041</v>
      </c>
      <c r="B10" s="34">
        <v>3</v>
      </c>
      <c r="D10" s="32">
        <f t="shared" si="1"/>
        <v>0</v>
      </c>
      <c r="E10" s="3">
        <f>COUNTIF(Vertices[Degree],"&gt;= "&amp;D10)-COUNTIF(Vertices[Degree],"&gt;="&amp;D11)</f>
        <v>0</v>
      </c>
      <c r="F10" s="37">
        <f t="shared" si="2"/>
        <v>2.0363636363636357</v>
      </c>
      <c r="G10" s="38">
        <f>COUNTIF(Vertices[In-Degree],"&gt;= "&amp;F10)-COUNTIF(Vertices[In-Degree],"&gt;="&amp;F11)</f>
        <v>0</v>
      </c>
      <c r="H10" s="37">
        <f t="shared" si="3"/>
        <v>3.0545454545454547</v>
      </c>
      <c r="I10" s="38">
        <f>COUNTIF(Vertices[Out-Degree],"&gt;= "&amp;H10)-COUNTIF(Vertices[Out-Degree],"&gt;="&amp;H11)</f>
        <v>0</v>
      </c>
      <c r="J10" s="37">
        <f t="shared" si="4"/>
        <v>145.73761105454545</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0.01039810909090909</v>
      </c>
      <c r="O10" s="38">
        <f>COUNTIF(Vertices[Eigenvector Centrality],"&gt;= "&amp;N10)-COUNTIF(Vertices[Eigenvector Centrality],"&gt;="&amp;N11)</f>
        <v>1</v>
      </c>
      <c r="P10" s="37">
        <f t="shared" si="7"/>
        <v>0.5996842181818183</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2.29090909090909</v>
      </c>
      <c r="G11" s="40">
        <f>COUNTIF(Vertices[In-Degree],"&gt;= "&amp;F11)-COUNTIF(Vertices[In-Degree],"&gt;="&amp;F12)</f>
        <v>0</v>
      </c>
      <c r="H11" s="39">
        <f t="shared" si="3"/>
        <v>3.4363636363636365</v>
      </c>
      <c r="I11" s="40">
        <f>COUNTIF(Vertices[Out-Degree],"&gt;= "&amp;H11)-COUNTIF(Vertices[Out-Degree],"&gt;="&amp;H12)</f>
        <v>0</v>
      </c>
      <c r="J11" s="39">
        <f t="shared" si="4"/>
        <v>163.95481243636362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0.011697872727272726</v>
      </c>
      <c r="O11" s="40">
        <f>COUNTIF(Vertices[Eigenvector Centrality],"&gt;= "&amp;N11)-COUNTIF(Vertices[Eigenvector Centrality],"&gt;="&amp;N12)</f>
        <v>3</v>
      </c>
      <c r="P11" s="39">
        <f t="shared" si="7"/>
        <v>0.6746447454545456</v>
      </c>
      <c r="Q11" s="40">
        <f>COUNTIF(Vertices[PageRank],"&gt;= "&amp;P11)-COUNTIF(Vertices[PageRank],"&gt;="&amp;P12)</f>
        <v>7</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273</v>
      </c>
      <c r="B12" s="34">
        <v>10</v>
      </c>
      <c r="D12" s="32">
        <f t="shared" si="1"/>
        <v>0</v>
      </c>
      <c r="E12" s="3">
        <f>COUNTIF(Vertices[Degree],"&gt;= "&amp;D12)-COUNTIF(Vertices[Degree],"&gt;="&amp;D13)</f>
        <v>0</v>
      </c>
      <c r="F12" s="37">
        <f t="shared" si="2"/>
        <v>2.5454545454545445</v>
      </c>
      <c r="G12" s="38">
        <f>COUNTIF(Vertices[In-Degree],"&gt;= "&amp;F12)-COUNTIF(Vertices[In-Degree],"&gt;="&amp;F13)</f>
        <v>0</v>
      </c>
      <c r="H12" s="37">
        <f t="shared" si="3"/>
        <v>3.8181818181818183</v>
      </c>
      <c r="I12" s="38">
        <f>COUNTIF(Vertices[Out-Degree],"&gt;= "&amp;H12)-COUNTIF(Vertices[Out-Degree],"&gt;="&amp;H13)</f>
        <v>3</v>
      </c>
      <c r="J12" s="37">
        <f t="shared" si="4"/>
        <v>182.1720138181818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0.012997636363636362</v>
      </c>
      <c r="O12" s="38">
        <f>COUNTIF(Vertices[Eigenvector Centrality],"&gt;= "&amp;N12)-COUNTIF(Vertices[Eigenvector Centrality],"&gt;="&amp;N13)</f>
        <v>3</v>
      </c>
      <c r="P12" s="37">
        <f t="shared" si="7"/>
        <v>0.7496052727272728</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272</v>
      </c>
      <c r="B13" s="34">
        <v>185</v>
      </c>
      <c r="D13" s="32">
        <f t="shared" si="1"/>
        <v>0</v>
      </c>
      <c r="E13" s="3">
        <f>COUNTIF(Vertices[Degree],"&gt;= "&amp;D13)-COUNTIF(Vertices[Degree],"&gt;="&amp;D14)</f>
        <v>0</v>
      </c>
      <c r="F13" s="39">
        <f t="shared" si="2"/>
        <v>2.799999999999999</v>
      </c>
      <c r="G13" s="40">
        <f>COUNTIF(Vertices[In-Degree],"&gt;= "&amp;F13)-COUNTIF(Vertices[In-Degree],"&gt;="&amp;F14)</f>
        <v>5</v>
      </c>
      <c r="H13" s="39">
        <f t="shared" si="3"/>
        <v>4.2</v>
      </c>
      <c r="I13" s="40">
        <f>COUNTIF(Vertices[Out-Degree],"&gt;= "&amp;H13)-COUNTIF(Vertices[Out-Degree],"&gt;="&amp;H14)</f>
        <v>0</v>
      </c>
      <c r="J13" s="39">
        <f t="shared" si="4"/>
        <v>200.38921519999997</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0.014297399999999998</v>
      </c>
      <c r="O13" s="40">
        <f>COUNTIF(Vertices[Eigenvector Centrality],"&gt;= "&amp;N13)-COUNTIF(Vertices[Eigenvector Centrality],"&gt;="&amp;N14)</f>
        <v>1</v>
      </c>
      <c r="P13" s="39">
        <f t="shared" si="7"/>
        <v>0.8245658000000001</v>
      </c>
      <c r="Q13" s="40">
        <f>COUNTIF(Vertices[PageRank],"&gt;= "&amp;P13)-COUNTIF(Vertices[PageRank],"&gt;="&amp;P14)</f>
        <v>2</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176</v>
      </c>
      <c r="B14" s="34">
        <v>2</v>
      </c>
      <c r="D14" s="32">
        <f t="shared" si="1"/>
        <v>0</v>
      </c>
      <c r="E14" s="3">
        <f>COUNTIF(Vertices[Degree],"&gt;= "&amp;D14)-COUNTIF(Vertices[Degree],"&gt;="&amp;D15)</f>
        <v>0</v>
      </c>
      <c r="F14" s="37">
        <f t="shared" si="2"/>
        <v>3.0545454545454533</v>
      </c>
      <c r="G14" s="38">
        <f>COUNTIF(Vertices[In-Degree],"&gt;= "&amp;F14)-COUNTIF(Vertices[In-Degree],"&gt;="&amp;F15)</f>
        <v>0</v>
      </c>
      <c r="H14" s="37">
        <f t="shared" si="3"/>
        <v>4.581818181818182</v>
      </c>
      <c r="I14" s="38">
        <f>COUNTIF(Vertices[Out-Degree],"&gt;= "&amp;H14)-COUNTIF(Vertices[Out-Degree],"&gt;="&amp;H15)</f>
        <v>0</v>
      </c>
      <c r="J14" s="37">
        <f t="shared" si="4"/>
        <v>218.60641658181814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0.015597163636363634</v>
      </c>
      <c r="O14" s="38">
        <f>COUNTIF(Vertices[Eigenvector Centrality],"&gt;= "&amp;N14)-COUNTIF(Vertices[Eigenvector Centrality],"&gt;="&amp;N15)</f>
        <v>0</v>
      </c>
      <c r="P14" s="37">
        <f t="shared" si="7"/>
        <v>0.8995263272727274</v>
      </c>
      <c r="Q14" s="38">
        <f>COUNTIF(Vertices[PageRank],"&gt;= "&amp;P14)-COUNTIF(Vertices[PageRank],"&gt;="&amp;P15)</f>
        <v>1</v>
      </c>
      <c r="R14" s="37">
        <f t="shared" si="8"/>
        <v>0.21818181818181823</v>
      </c>
      <c r="S14" s="43">
        <f>COUNTIF(Vertices[Clustering Coefficient],"&gt;= "&amp;R14)-COUNTIF(Vertices[Clustering Coefficient],"&gt;="&amp;R15)</f>
        <v>4</v>
      </c>
      <c r="T14" s="37" t="e">
        <f ca="1" t="shared" si="9"/>
        <v>#REF!</v>
      </c>
      <c r="U14" s="38" t="e">
        <f ca="1" t="shared" si="0"/>
        <v>#REF!</v>
      </c>
    </row>
    <row r="15" spans="1:21" ht="15">
      <c r="A15" s="119"/>
      <c r="B15" s="119"/>
      <c r="D15" s="32">
        <f t="shared" si="1"/>
        <v>0</v>
      </c>
      <c r="E15" s="3">
        <f>COUNTIF(Vertices[Degree],"&gt;= "&amp;D15)-COUNTIF(Vertices[Degree],"&gt;="&amp;D16)</f>
        <v>0</v>
      </c>
      <c r="F15" s="39">
        <f t="shared" si="2"/>
        <v>3.3090909090909078</v>
      </c>
      <c r="G15" s="40">
        <f>COUNTIF(Vertices[In-Degree],"&gt;= "&amp;F15)-COUNTIF(Vertices[In-Degree],"&gt;="&amp;F16)</f>
        <v>0</v>
      </c>
      <c r="H15" s="39">
        <f t="shared" si="3"/>
        <v>4.963636363636364</v>
      </c>
      <c r="I15" s="40">
        <f>COUNTIF(Vertices[Out-Degree],"&gt;= "&amp;H15)-COUNTIF(Vertices[Out-Degree],"&gt;="&amp;H16)</f>
        <v>2</v>
      </c>
      <c r="J15" s="39">
        <f t="shared" si="4"/>
        <v>236.8236179636363</v>
      </c>
      <c r="K15" s="40">
        <f>COUNTIF(Vertices[Betweenness Centrality],"&gt;= "&amp;J15)-COUNTIF(Vertices[Betweenness Centrality],"&gt;="&amp;J16)</f>
        <v>1</v>
      </c>
      <c r="L15" s="39">
        <f t="shared" si="5"/>
        <v>0.23636363636363641</v>
      </c>
      <c r="M15" s="40">
        <f>COUNTIF(Vertices[Closeness Centrality],"&gt;= "&amp;L15)-COUNTIF(Vertices[Closeness Centrality],"&gt;="&amp;L16)</f>
        <v>0</v>
      </c>
      <c r="N15" s="39">
        <f t="shared" si="6"/>
        <v>0.01689692727272727</v>
      </c>
      <c r="O15" s="40">
        <f>COUNTIF(Vertices[Eigenvector Centrality],"&gt;= "&amp;N15)-COUNTIF(Vertices[Eigenvector Centrality],"&gt;="&amp;N16)</f>
        <v>2</v>
      </c>
      <c r="P15" s="39">
        <f t="shared" si="7"/>
        <v>0.9744868545454547</v>
      </c>
      <c r="Q15" s="40">
        <f>COUNTIF(Vertices[PageRank],"&gt;= "&amp;P15)-COUNTIF(Vertices[PageRank],"&gt;="&amp;P16)</f>
        <v>4</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2</v>
      </c>
      <c r="D16" s="32">
        <f t="shared" si="1"/>
        <v>0</v>
      </c>
      <c r="E16" s="3">
        <f>COUNTIF(Vertices[Degree],"&gt;= "&amp;D16)-COUNTIF(Vertices[Degree],"&gt;="&amp;D17)</f>
        <v>0</v>
      </c>
      <c r="F16" s="37">
        <f t="shared" si="2"/>
        <v>3.563636363636362</v>
      </c>
      <c r="G16" s="38">
        <f>COUNTIF(Vertices[In-Degree],"&gt;= "&amp;F16)-COUNTIF(Vertices[In-Degree],"&gt;="&amp;F17)</f>
        <v>0</v>
      </c>
      <c r="H16" s="37">
        <f t="shared" si="3"/>
        <v>5.345454545454546</v>
      </c>
      <c r="I16" s="38">
        <f>COUNTIF(Vertices[Out-Degree],"&gt;= "&amp;H16)-COUNTIF(Vertices[Out-Degree],"&gt;="&amp;H17)</f>
        <v>0</v>
      </c>
      <c r="J16" s="37">
        <f t="shared" si="4"/>
        <v>255.04081934545448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0.018196690909090908</v>
      </c>
      <c r="O16" s="38">
        <f>COUNTIF(Vertices[Eigenvector Centrality],"&gt;= "&amp;N16)-COUNTIF(Vertices[Eigenvector Centrality],"&gt;="&amp;N17)</f>
        <v>0</v>
      </c>
      <c r="P16" s="37">
        <f t="shared" si="7"/>
        <v>1.049447381818182</v>
      </c>
      <c r="Q16" s="38">
        <f>COUNTIF(Vertices[PageRank],"&gt;= "&amp;P16)-COUNTIF(Vertices[PageRank],"&gt;="&amp;P17)</f>
        <v>4</v>
      </c>
      <c r="R16" s="37">
        <f t="shared" si="8"/>
        <v>0.2545454545454546</v>
      </c>
      <c r="S16" s="43">
        <f>COUNTIF(Vertices[Clustering Coefficient],"&gt;= "&amp;R16)-COUNTIF(Vertices[Clustering Coefficient],"&gt;="&amp;R17)</f>
        <v>0</v>
      </c>
      <c r="T16" s="37" t="e">
        <f ca="1" t="shared" si="9"/>
        <v>#REF!</v>
      </c>
      <c r="U16" s="38" t="e">
        <f ca="1" t="shared" si="0"/>
        <v>#REF!</v>
      </c>
    </row>
    <row r="17" spans="1:21" ht="15">
      <c r="A17" s="119"/>
      <c r="B17" s="119"/>
      <c r="D17" s="32">
        <f t="shared" si="1"/>
        <v>0</v>
      </c>
      <c r="E17" s="3">
        <f>COUNTIF(Vertices[Degree],"&gt;= "&amp;D17)-COUNTIF(Vertices[Degree],"&gt;="&amp;D18)</f>
        <v>0</v>
      </c>
      <c r="F17" s="39">
        <f t="shared" si="2"/>
        <v>3.8181818181818166</v>
      </c>
      <c r="G17" s="40">
        <f>COUNTIF(Vertices[In-Degree],"&gt;= "&amp;F17)-COUNTIF(Vertices[In-Degree],"&gt;="&amp;F18)</f>
        <v>1</v>
      </c>
      <c r="H17" s="39">
        <f t="shared" si="3"/>
        <v>5.7272727272727275</v>
      </c>
      <c r="I17" s="40">
        <f>COUNTIF(Vertices[Out-Degree],"&gt;= "&amp;H17)-COUNTIF(Vertices[Out-Degree],"&gt;="&amp;H18)</f>
        <v>3</v>
      </c>
      <c r="J17" s="39">
        <f t="shared" si="4"/>
        <v>273.25802072727265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0.019496454545454546</v>
      </c>
      <c r="O17" s="40">
        <f>COUNTIF(Vertices[Eigenvector Centrality],"&gt;= "&amp;N17)-COUNTIF(Vertices[Eigenvector Centrality],"&gt;="&amp;N18)</f>
        <v>0</v>
      </c>
      <c r="P17" s="39">
        <f t="shared" si="7"/>
        <v>1.1244079090909094</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0.11258278145695365</v>
      </c>
      <c r="D18" s="32">
        <f t="shared" si="1"/>
        <v>0</v>
      </c>
      <c r="E18" s="3">
        <f>COUNTIF(Vertices[Degree],"&gt;= "&amp;D18)-COUNTIF(Vertices[Degree],"&gt;="&amp;D19)</f>
        <v>0</v>
      </c>
      <c r="F18" s="37">
        <f t="shared" si="2"/>
        <v>4.072727272727271</v>
      </c>
      <c r="G18" s="38">
        <f>COUNTIF(Vertices[In-Degree],"&gt;= "&amp;F18)-COUNTIF(Vertices[In-Degree],"&gt;="&amp;F19)</f>
        <v>0</v>
      </c>
      <c r="H18" s="37">
        <f t="shared" si="3"/>
        <v>6.109090909090909</v>
      </c>
      <c r="I18" s="38">
        <f>COUNTIF(Vertices[Out-Degree],"&gt;= "&amp;H18)-COUNTIF(Vertices[Out-Degree],"&gt;="&amp;H19)</f>
        <v>0</v>
      </c>
      <c r="J18" s="37">
        <f t="shared" si="4"/>
        <v>291.47522210909085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0.020796218181818184</v>
      </c>
      <c r="O18" s="38">
        <f>COUNTIF(Vertices[Eigenvector Centrality],"&gt;= "&amp;N18)-COUNTIF(Vertices[Eigenvector Centrality],"&gt;="&amp;N19)</f>
        <v>2</v>
      </c>
      <c r="P18" s="37">
        <f t="shared" si="7"/>
        <v>1.1993684363636365</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34" t="s">
        <v>171</v>
      </c>
      <c r="B19" s="34">
        <v>0.20238095238095238</v>
      </c>
      <c r="D19" s="32">
        <f t="shared" si="1"/>
        <v>0</v>
      </c>
      <c r="E19" s="3">
        <f>COUNTIF(Vertices[Degree],"&gt;= "&amp;D19)-COUNTIF(Vertices[Degree],"&gt;="&amp;D20)</f>
        <v>0</v>
      </c>
      <c r="F19" s="39">
        <f t="shared" si="2"/>
        <v>4.327272727272726</v>
      </c>
      <c r="G19" s="40">
        <f>COUNTIF(Vertices[In-Degree],"&gt;= "&amp;F19)-COUNTIF(Vertices[In-Degree],"&gt;="&amp;F20)</f>
        <v>0</v>
      </c>
      <c r="H19" s="39">
        <f t="shared" si="3"/>
        <v>6.490909090909091</v>
      </c>
      <c r="I19" s="40">
        <f>COUNTIF(Vertices[Out-Degree],"&gt;= "&amp;H19)-COUNTIF(Vertices[Out-Degree],"&gt;="&amp;H20)</f>
        <v>0</v>
      </c>
      <c r="J19" s="39">
        <f t="shared" si="4"/>
        <v>309.69242349090905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0.02209598181818182</v>
      </c>
      <c r="O19" s="40">
        <f>COUNTIF(Vertices[Eigenvector Centrality],"&gt;= "&amp;N19)-COUNTIF(Vertices[Eigenvector Centrality],"&gt;="&amp;N20)</f>
        <v>1</v>
      </c>
      <c r="P19" s="39">
        <f t="shared" si="7"/>
        <v>1.2743289636363637</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19"/>
      <c r="B20" s="119"/>
      <c r="D20" s="32">
        <f t="shared" si="1"/>
        <v>0</v>
      </c>
      <c r="E20" s="3">
        <f>COUNTIF(Vertices[Degree],"&gt;= "&amp;D20)-COUNTIF(Vertices[Degree],"&gt;="&amp;D21)</f>
        <v>0</v>
      </c>
      <c r="F20" s="37">
        <f t="shared" si="2"/>
        <v>4.581818181818181</v>
      </c>
      <c r="G20" s="38">
        <f>COUNTIF(Vertices[In-Degree],"&gt;= "&amp;F20)-COUNTIF(Vertices[In-Degree],"&gt;="&amp;F21)</f>
        <v>0</v>
      </c>
      <c r="H20" s="37">
        <f t="shared" si="3"/>
        <v>6.872727272727273</v>
      </c>
      <c r="I20" s="38">
        <f>COUNTIF(Vertices[Out-Degree],"&gt;= "&amp;H20)-COUNTIF(Vertices[Out-Degree],"&gt;="&amp;H21)</f>
        <v>5</v>
      </c>
      <c r="J20" s="37">
        <f t="shared" si="4"/>
        <v>327.90962487272725</v>
      </c>
      <c r="K20" s="38">
        <f>COUNTIF(Vertices[Betweenness Centrality],"&gt;= "&amp;J20)-COUNTIF(Vertices[Betweenness Centrality],"&gt;="&amp;J21)</f>
        <v>0</v>
      </c>
      <c r="L20" s="37">
        <f t="shared" si="5"/>
        <v>0.3272727272727273</v>
      </c>
      <c r="M20" s="38">
        <f>COUNTIF(Vertices[Closeness Centrality],"&gt;= "&amp;L20)-COUNTIF(Vertices[Closeness Centrality],"&gt;="&amp;L21)</f>
        <v>1</v>
      </c>
      <c r="N20" s="37">
        <f t="shared" si="6"/>
        <v>0.02339574545454546</v>
      </c>
      <c r="O20" s="38">
        <f>COUNTIF(Vertices[Eigenvector Centrality],"&gt;= "&amp;N20)-COUNTIF(Vertices[Eigenvector Centrality],"&gt;="&amp;N21)</f>
        <v>1</v>
      </c>
      <c r="P20" s="37">
        <f t="shared" si="7"/>
        <v>1.349289490909091</v>
      </c>
      <c r="Q20" s="38">
        <f>COUNTIF(Vertices[PageRank],"&gt;= "&amp;P20)-COUNTIF(Vertices[PageRank],"&gt;="&amp;P21)</f>
        <v>1</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4</v>
      </c>
      <c r="D21" s="32">
        <f t="shared" si="1"/>
        <v>0</v>
      </c>
      <c r="E21" s="3">
        <f>COUNTIF(Vertices[Degree],"&gt;= "&amp;D21)-COUNTIF(Vertices[Degree],"&gt;="&amp;D22)</f>
        <v>0</v>
      </c>
      <c r="F21" s="39">
        <f t="shared" si="2"/>
        <v>4.836363636363636</v>
      </c>
      <c r="G21" s="40">
        <f>COUNTIF(Vertices[In-Degree],"&gt;= "&amp;F21)-COUNTIF(Vertices[In-Degree],"&gt;="&amp;F22)</f>
        <v>3</v>
      </c>
      <c r="H21" s="39">
        <f t="shared" si="3"/>
        <v>7.254545454545455</v>
      </c>
      <c r="I21" s="40">
        <f>COUNTIF(Vertices[Out-Degree],"&gt;= "&amp;H21)-COUNTIF(Vertices[Out-Degree],"&gt;="&amp;H22)</f>
        <v>0</v>
      </c>
      <c r="J21" s="39">
        <f t="shared" si="4"/>
        <v>346.12682625454545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0.024695509090909097</v>
      </c>
      <c r="O21" s="40">
        <f>COUNTIF(Vertices[Eigenvector Centrality],"&gt;= "&amp;N21)-COUNTIF(Vertices[Eigenvector Centrality],"&gt;="&amp;N22)</f>
        <v>0</v>
      </c>
      <c r="P21" s="39">
        <f t="shared" si="7"/>
        <v>1.424250018181818</v>
      </c>
      <c r="Q21" s="40">
        <f>COUNTIF(Vertices[PageRank],"&gt;= "&amp;P21)-COUNTIF(Vertices[PageRank],"&gt;="&amp;P22)</f>
        <v>1</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5.090909090909091</v>
      </c>
      <c r="G22" s="38">
        <f>COUNTIF(Vertices[In-Degree],"&gt;= "&amp;F22)-COUNTIF(Vertices[In-Degree],"&gt;="&amp;F23)</f>
        <v>0</v>
      </c>
      <c r="H22" s="37">
        <f t="shared" si="3"/>
        <v>7.636363636363637</v>
      </c>
      <c r="I22" s="38">
        <f>COUNTIF(Vertices[Out-Degree],"&gt;= "&amp;H22)-COUNTIF(Vertices[Out-Degree],"&gt;="&amp;H23)</f>
        <v>0</v>
      </c>
      <c r="J22" s="37">
        <f t="shared" si="4"/>
        <v>364.34402763636365</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0.025995272727272735</v>
      </c>
      <c r="O22" s="38">
        <f>COUNTIF(Vertices[Eigenvector Centrality],"&gt;= "&amp;N22)-COUNTIF(Vertices[Eigenvector Centrality],"&gt;="&amp;N23)</f>
        <v>1</v>
      </c>
      <c r="P22" s="37">
        <f t="shared" si="7"/>
        <v>1.4992105454545452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54</v>
      </c>
      <c r="D23" s="32">
        <f t="shared" si="1"/>
        <v>0</v>
      </c>
      <c r="E23" s="3">
        <f>COUNTIF(Vertices[Degree],"&gt;= "&amp;D23)-COUNTIF(Vertices[Degree],"&gt;="&amp;D24)</f>
        <v>0</v>
      </c>
      <c r="F23" s="39">
        <f t="shared" si="2"/>
        <v>5.345454545454546</v>
      </c>
      <c r="G23" s="40">
        <f>COUNTIF(Vertices[In-Degree],"&gt;= "&amp;F23)-COUNTIF(Vertices[In-Degree],"&gt;="&amp;F24)</f>
        <v>0</v>
      </c>
      <c r="H23" s="39">
        <f t="shared" si="3"/>
        <v>8.01818181818182</v>
      </c>
      <c r="I23" s="40">
        <f>COUNTIF(Vertices[Out-Degree],"&gt;= "&amp;H23)-COUNTIF(Vertices[Out-Degree],"&gt;="&amp;H24)</f>
        <v>0</v>
      </c>
      <c r="J23" s="39">
        <f t="shared" si="4"/>
        <v>382.56122901818185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0.027295036363636373</v>
      </c>
      <c r="O23" s="40">
        <f>COUNTIF(Vertices[Eigenvector Centrality],"&gt;= "&amp;N23)-COUNTIF(Vertices[Eigenvector Centrality],"&gt;="&amp;N24)</f>
        <v>0</v>
      </c>
      <c r="P23" s="39">
        <f t="shared" si="7"/>
        <v>1.5741710727272724</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193</v>
      </c>
      <c r="D24" s="32">
        <f t="shared" si="1"/>
        <v>0</v>
      </c>
      <c r="E24" s="3">
        <f>COUNTIF(Vertices[Degree],"&gt;= "&amp;D24)-COUNTIF(Vertices[Degree],"&gt;="&amp;D25)</f>
        <v>0</v>
      </c>
      <c r="F24" s="37">
        <f t="shared" si="2"/>
        <v>5.6000000000000005</v>
      </c>
      <c r="G24" s="38">
        <f>COUNTIF(Vertices[In-Degree],"&gt;= "&amp;F24)-COUNTIF(Vertices[In-Degree],"&gt;="&amp;F25)</f>
        <v>0</v>
      </c>
      <c r="H24" s="37">
        <f t="shared" si="3"/>
        <v>8.400000000000002</v>
      </c>
      <c r="I24" s="38">
        <f>COUNTIF(Vertices[Out-Degree],"&gt;= "&amp;H24)-COUNTIF(Vertices[Out-Degree],"&gt;="&amp;H25)</f>
        <v>0</v>
      </c>
      <c r="J24" s="37">
        <f t="shared" si="4"/>
        <v>400.77843040000005</v>
      </c>
      <c r="K24" s="38">
        <f>COUNTIF(Vertices[Betweenness Centrality],"&gt;= "&amp;J24)-COUNTIF(Vertices[Betweenness Centrality],"&gt;="&amp;J25)</f>
        <v>1</v>
      </c>
      <c r="L24" s="37">
        <f t="shared" si="5"/>
        <v>0.4000000000000001</v>
      </c>
      <c r="M24" s="38">
        <f>COUNTIF(Vertices[Closeness Centrality],"&gt;= "&amp;L24)-COUNTIF(Vertices[Closeness Centrality],"&gt;="&amp;L25)</f>
        <v>0</v>
      </c>
      <c r="N24" s="37">
        <f t="shared" si="6"/>
        <v>0.02859480000000001</v>
      </c>
      <c r="O24" s="38">
        <f>COUNTIF(Vertices[Eigenvector Centrality],"&gt;= "&amp;N24)-COUNTIF(Vertices[Eigenvector Centrality],"&gt;="&amp;N25)</f>
        <v>1</v>
      </c>
      <c r="P24" s="37">
        <f t="shared" si="7"/>
        <v>1.6491315999999996</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5.854545454545455</v>
      </c>
      <c r="G25" s="40">
        <f>COUNTIF(Vertices[In-Degree],"&gt;= "&amp;F25)-COUNTIF(Vertices[In-Degree],"&gt;="&amp;F26)</f>
        <v>2</v>
      </c>
      <c r="H25" s="39">
        <f t="shared" si="3"/>
        <v>8.781818181818185</v>
      </c>
      <c r="I25" s="40">
        <f>COUNTIF(Vertices[Out-Degree],"&gt;= "&amp;H25)-COUNTIF(Vertices[Out-Degree],"&gt;="&amp;H26)</f>
        <v>1</v>
      </c>
      <c r="J25" s="39">
        <f t="shared" si="4"/>
        <v>418.99563178181825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0.02989456363636365</v>
      </c>
      <c r="O25" s="40">
        <f>COUNTIF(Vertices[Eigenvector Centrality],"&gt;= "&amp;N25)-COUNTIF(Vertices[Eigenvector Centrality],"&gt;="&amp;N26)</f>
        <v>1</v>
      </c>
      <c r="P25" s="39">
        <f t="shared" si="7"/>
        <v>1.7240921272727268</v>
      </c>
      <c r="Q25" s="40">
        <f>COUNTIF(Vertices[PageRank],"&gt;= "&amp;P25)-COUNTIF(Vertices[PageRank],"&gt;="&amp;P26)</f>
        <v>1</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6.10909090909091</v>
      </c>
      <c r="G26" s="38">
        <f>COUNTIF(Vertices[In-Degree],"&gt;= "&amp;F26)-COUNTIF(Vertices[In-Degree],"&gt;="&amp;F28)</f>
        <v>0</v>
      </c>
      <c r="H26" s="37">
        <f t="shared" si="3"/>
        <v>9.163636363636368</v>
      </c>
      <c r="I26" s="38">
        <f>COUNTIF(Vertices[Out-Degree],"&gt;= "&amp;H26)-COUNTIF(Vertices[Out-Degree],"&gt;="&amp;H28)</f>
        <v>0</v>
      </c>
      <c r="J26" s="37">
        <f t="shared" si="4"/>
        <v>437.21283316363645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0.031194327272727286</v>
      </c>
      <c r="O26" s="38">
        <f>COUNTIF(Vertices[Eigenvector Centrality],"&gt;= "&amp;N26)-COUNTIF(Vertices[Eigenvector Centrality],"&gt;="&amp;N28)</f>
        <v>0</v>
      </c>
      <c r="P26" s="37">
        <f t="shared" si="7"/>
        <v>1.799052654545454</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2.398501</v>
      </c>
      <c r="D27" s="32"/>
      <c r="E27" s="3">
        <f>COUNTIF(Vertices[Degree],"&gt;= "&amp;D27)-COUNTIF(Vertices[Degree],"&gt;="&amp;D28)</f>
        <v>0</v>
      </c>
      <c r="F27" s="61"/>
      <c r="G27" s="62">
        <f>COUNTIF(Vertices[In-Degree],"&gt;= "&amp;F27)-COUNTIF(Vertices[In-Degree],"&gt;="&amp;F28)</f>
        <v>-8</v>
      </c>
      <c r="H27" s="61"/>
      <c r="I27" s="62">
        <f>COUNTIF(Vertices[Out-Degree],"&gt;= "&amp;H27)-COUNTIF(Vertices[Out-Degree],"&gt;="&amp;H28)</f>
        <v>-5</v>
      </c>
      <c r="J27" s="61"/>
      <c r="K27" s="62">
        <f>COUNTIF(Vertices[Betweenness Centrality],"&gt;= "&amp;J27)-COUNTIF(Vertices[Betweenness Centrality],"&gt;="&amp;J28)</f>
        <v>-3</v>
      </c>
      <c r="L27" s="61"/>
      <c r="M27" s="62">
        <f>COUNTIF(Vertices[Closeness Centrality],"&gt;= "&amp;L27)-COUNTIF(Vertices[Closeness Centrality],"&gt;="&amp;L28)</f>
        <v>-2</v>
      </c>
      <c r="N27" s="61"/>
      <c r="O27" s="62">
        <f>COUNTIF(Vertices[Eigenvector Centrality],"&gt;= "&amp;N27)-COUNTIF(Vertices[Eigenvector Centrality],"&gt;="&amp;N28)</f>
        <v>-12</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119"/>
      <c r="B28" s="119"/>
      <c r="D28" s="32">
        <f>D26+($D$57-$D$2)/BinDivisor</f>
        <v>0</v>
      </c>
      <c r="E28" s="3">
        <f>COUNTIF(Vertices[Degree],"&gt;= "&amp;D28)-COUNTIF(Vertices[Degree],"&gt;="&amp;D40)</f>
        <v>0</v>
      </c>
      <c r="F28" s="39">
        <f>F26+($F$57-$F$2)/BinDivisor</f>
        <v>6.363636363636365</v>
      </c>
      <c r="G28" s="40">
        <f>COUNTIF(Vertices[In-Degree],"&gt;= "&amp;F28)-COUNTIF(Vertices[In-Degree],"&gt;="&amp;F40)</f>
        <v>0</v>
      </c>
      <c r="H28" s="39">
        <f>H26+($H$57-$H$2)/BinDivisor</f>
        <v>9.54545454545455</v>
      </c>
      <c r="I28" s="40">
        <f>COUNTIF(Vertices[Out-Degree],"&gt;= "&amp;H28)-COUNTIF(Vertices[Out-Degree],"&gt;="&amp;H40)</f>
        <v>0</v>
      </c>
      <c r="J28" s="39">
        <f>J26+($J$57-$J$2)/BinDivisor</f>
        <v>455.43003454545465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0.032494090909090924</v>
      </c>
      <c r="O28" s="40">
        <f>COUNTIF(Vertices[Eigenvector Centrality],"&gt;= "&amp;N28)-COUNTIF(Vertices[Eigenvector Centrality],"&gt;="&amp;N40)</f>
        <v>0</v>
      </c>
      <c r="P28" s="39">
        <f>P26+($P$57-$P$2)/BinDivisor</f>
        <v>1.874013181818181</v>
      </c>
      <c r="Q28" s="40">
        <f>COUNTIF(Vertices[PageRank],"&gt;= "&amp;P28)-COUNTIF(Vertices[PageRank],"&gt;="&amp;P40)</f>
        <v>2</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0.04590163934426229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1042</v>
      </c>
      <c r="B30" s="34">
        <v>0.315584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9"/>
      <c r="B31" s="119"/>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1043</v>
      </c>
      <c r="B32" s="34" t="s">
        <v>1044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-8</v>
      </c>
      <c r="H38" s="61"/>
      <c r="I38" s="62">
        <f>COUNTIF(Vertices[Out-Degree],"&gt;= "&amp;H38)-COUNTIF(Vertices[Out-Degree],"&gt;="&amp;H40)</f>
        <v>-5</v>
      </c>
      <c r="J38" s="61"/>
      <c r="K38" s="62">
        <f>COUNTIF(Vertices[Betweenness Centrality],"&gt;= "&amp;J38)-COUNTIF(Vertices[Betweenness Centrality],"&gt;="&amp;J40)</f>
        <v>-3</v>
      </c>
      <c r="L38" s="61"/>
      <c r="M38" s="62">
        <f>COUNTIF(Vertices[Closeness Centrality],"&gt;= "&amp;L38)-COUNTIF(Vertices[Closeness Centrality],"&gt;="&amp;L40)</f>
        <v>-2</v>
      </c>
      <c r="N38" s="61"/>
      <c r="O38" s="62">
        <f>COUNTIF(Vertices[Eigenvector Centrality],"&gt;= "&amp;N38)-COUNTIF(Vertices[Eigenvector Centrality],"&gt;="&amp;N40)</f>
        <v>-12</v>
      </c>
      <c r="P38" s="61"/>
      <c r="Q38" s="62">
        <f>COUNTIF(Vertices[Eigenvector Centrality],"&gt;= "&amp;P38)-COUNTIF(Vertices[Eigenvector Centrality],"&gt;="&amp;P40)</f>
        <v>0</v>
      </c>
      <c r="R38" s="61"/>
      <c r="S38" s="63">
        <f>COUNTIF(Vertices[Clustering Coefficient],"&gt;= "&amp;R38)-COUNTIF(Vertices[Clustering Coefficient],"&gt;="&amp;R40)</f>
        <v>-11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-8</v>
      </c>
      <c r="H39" s="61"/>
      <c r="I39" s="62">
        <f>COUNTIF(Vertices[Out-Degree],"&gt;= "&amp;H39)-COUNTIF(Vertices[Out-Degree],"&gt;="&amp;H40)</f>
        <v>-5</v>
      </c>
      <c r="J39" s="61"/>
      <c r="K39" s="62">
        <f>COUNTIF(Vertices[Betweenness Centrality],"&gt;= "&amp;J39)-COUNTIF(Vertices[Betweenness Centrality],"&gt;="&amp;J40)</f>
        <v>-3</v>
      </c>
      <c r="L39" s="61"/>
      <c r="M39" s="62">
        <f>COUNTIF(Vertices[Closeness Centrality],"&gt;= "&amp;L39)-COUNTIF(Vertices[Closeness Centrality],"&gt;="&amp;L40)</f>
        <v>-2</v>
      </c>
      <c r="N39" s="61"/>
      <c r="O39" s="62">
        <f>COUNTIF(Vertices[Eigenvector Centrality],"&gt;= "&amp;N39)-COUNTIF(Vertices[Eigenvector Centrality],"&gt;="&amp;N40)</f>
        <v>-12</v>
      </c>
      <c r="P39" s="61"/>
      <c r="Q39" s="62">
        <f>COUNTIF(Vertices[Eigenvector Centrality],"&gt;= "&amp;P39)-COUNTIF(Vertices[Eigenvector Centrality],"&gt;="&amp;P40)</f>
        <v>0</v>
      </c>
      <c r="R39" s="61"/>
      <c r="S39" s="63">
        <f>COUNTIF(Vertices[Clustering Coefficient],"&gt;= "&amp;R39)-COUNTIF(Vertices[Clustering Coefficient],"&gt;="&amp;R40)</f>
        <v>-11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6.61818181818182</v>
      </c>
      <c r="G40" s="38">
        <f>COUNTIF(Vertices[In-Degree],"&gt;= "&amp;F40)-COUNTIF(Vertices[In-Degree],"&gt;="&amp;F41)</f>
        <v>0</v>
      </c>
      <c r="H40" s="37">
        <f>H28+($H$57-$H$2)/BinDivisor</f>
        <v>9.927272727272733</v>
      </c>
      <c r="I40" s="38">
        <f>COUNTIF(Vertices[Out-Degree],"&gt;= "&amp;H40)-COUNTIF(Vertices[Out-Degree],"&gt;="&amp;H41)</f>
        <v>3</v>
      </c>
      <c r="J40" s="37">
        <f>J28+($J$57-$J$2)/BinDivisor</f>
        <v>473.64723592727285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0.03379385454545456</v>
      </c>
      <c r="O40" s="38">
        <f>COUNTIF(Vertices[Eigenvector Centrality],"&gt;= "&amp;N40)-COUNTIF(Vertices[Eigenvector Centrality],"&gt;="&amp;N41)</f>
        <v>0</v>
      </c>
      <c r="P40" s="37">
        <f>P28+($P$57-$P$2)/BinDivisor</f>
        <v>1.9489737090909083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6.872727272727275</v>
      </c>
      <c r="G41" s="40">
        <f>COUNTIF(Vertices[In-Degree],"&gt;= "&amp;F41)-COUNTIF(Vertices[In-Degree],"&gt;="&amp;F42)</f>
        <v>0</v>
      </c>
      <c r="H41" s="39">
        <f aca="true" t="shared" si="12" ref="H41:H56">H40+($H$57-$H$2)/BinDivisor</f>
        <v>10.309090909090916</v>
      </c>
      <c r="I41" s="40">
        <f>COUNTIF(Vertices[Out-Degree],"&gt;= "&amp;H41)-COUNTIF(Vertices[Out-Degree],"&gt;="&amp;H42)</f>
        <v>0</v>
      </c>
      <c r="J41" s="39">
        <f aca="true" t="shared" si="13" ref="J41:J56">J40+($J$57-$J$2)/BinDivisor</f>
        <v>491.86443730909104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0.0350936181818182</v>
      </c>
      <c r="O41" s="40">
        <f>COUNTIF(Vertices[Eigenvector Centrality],"&gt;= "&amp;N41)-COUNTIF(Vertices[Eigenvector Centrality],"&gt;="&amp;N42)</f>
        <v>3</v>
      </c>
      <c r="P41" s="39">
        <f aca="true" t="shared" si="16" ref="P41:P56">P40+($P$57-$P$2)/BinDivisor</f>
        <v>2.0239342363636355</v>
      </c>
      <c r="Q41" s="40">
        <f>COUNTIF(Vertices[PageRank],"&gt;= "&amp;P41)-COUNTIF(Vertices[PageRank],"&gt;="&amp;P42)</f>
        <v>0</v>
      </c>
      <c r="R41" s="39">
        <f aca="true" t="shared" si="17" ref="R41:R56">R40+($R$57-$R$2)/BinDivisor</f>
        <v>0.490909090909091</v>
      </c>
      <c r="S41" s="44">
        <f>COUNTIF(Vertices[Clustering Coefficient],"&gt;= "&amp;R41)-COUNTIF(Vertices[Clustering Coefficient],"&gt;="&amp;R42)</f>
        <v>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7.12727272727273</v>
      </c>
      <c r="G42" s="38">
        <f>COUNTIF(Vertices[In-Degree],"&gt;= "&amp;F42)-COUNTIF(Vertices[In-Degree],"&gt;="&amp;F43)</f>
        <v>0</v>
      </c>
      <c r="H42" s="37">
        <f t="shared" si="12"/>
        <v>10.690909090909098</v>
      </c>
      <c r="I42" s="38">
        <f>COUNTIF(Vertices[Out-Degree],"&gt;= "&amp;H42)-COUNTIF(Vertices[Out-Degree],"&gt;="&amp;H43)</f>
        <v>0</v>
      </c>
      <c r="J42" s="37">
        <f t="shared" si="13"/>
        <v>510.08163869090924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0.03639338181818184</v>
      </c>
      <c r="O42" s="38">
        <f>COUNTIF(Vertices[Eigenvector Centrality],"&gt;= "&amp;N42)-COUNTIF(Vertices[Eigenvector Centrality],"&gt;="&amp;N43)</f>
        <v>1</v>
      </c>
      <c r="P42" s="37">
        <f t="shared" si="16"/>
        <v>2.0988947636363626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7.3818181818181845</v>
      </c>
      <c r="G43" s="40">
        <f>COUNTIF(Vertices[In-Degree],"&gt;= "&amp;F43)-COUNTIF(Vertices[In-Degree],"&gt;="&amp;F44)</f>
        <v>0</v>
      </c>
      <c r="H43" s="39">
        <f t="shared" si="12"/>
        <v>11.072727272727281</v>
      </c>
      <c r="I43" s="40">
        <f>COUNTIF(Vertices[Out-Degree],"&gt;= "&amp;H43)-COUNTIF(Vertices[Out-Degree],"&gt;="&amp;H44)</f>
        <v>0</v>
      </c>
      <c r="J43" s="39">
        <f t="shared" si="13"/>
        <v>528.2988400727274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0.037693145454545475</v>
      </c>
      <c r="O43" s="40">
        <f>COUNTIF(Vertices[Eigenvector Centrality],"&gt;= "&amp;N43)-COUNTIF(Vertices[Eigenvector Centrality],"&gt;="&amp;N44)</f>
        <v>0</v>
      </c>
      <c r="P43" s="39">
        <f t="shared" si="16"/>
        <v>2.17385529090909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7.636363636363639</v>
      </c>
      <c r="G44" s="38">
        <f>COUNTIF(Vertices[In-Degree],"&gt;= "&amp;F44)-COUNTIF(Vertices[In-Degree],"&gt;="&amp;F45)</f>
        <v>0</v>
      </c>
      <c r="H44" s="37">
        <f t="shared" si="12"/>
        <v>11.454545454545464</v>
      </c>
      <c r="I44" s="38">
        <f>COUNTIF(Vertices[Out-Degree],"&gt;= "&amp;H44)-COUNTIF(Vertices[Out-Degree],"&gt;="&amp;H45)</f>
        <v>0</v>
      </c>
      <c r="J44" s="37">
        <f t="shared" si="13"/>
        <v>546.5160414545456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0.03899290909090911</v>
      </c>
      <c r="O44" s="38">
        <f>COUNTIF(Vertices[Eigenvector Centrality],"&gt;= "&amp;N44)-COUNTIF(Vertices[Eigenvector Centrality],"&gt;="&amp;N45)</f>
        <v>1</v>
      </c>
      <c r="P44" s="37">
        <f t="shared" si="16"/>
        <v>2.248815818181817</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7.890909090909094</v>
      </c>
      <c r="G45" s="40">
        <f>COUNTIF(Vertices[In-Degree],"&gt;= "&amp;F45)-COUNTIF(Vertices[In-Degree],"&gt;="&amp;F46)</f>
        <v>0</v>
      </c>
      <c r="H45" s="39">
        <f t="shared" si="12"/>
        <v>11.836363636363647</v>
      </c>
      <c r="I45" s="40">
        <f>COUNTIF(Vertices[Out-Degree],"&gt;= "&amp;H45)-COUNTIF(Vertices[Out-Degree],"&gt;="&amp;H46)</f>
        <v>0</v>
      </c>
      <c r="J45" s="39">
        <f t="shared" si="13"/>
        <v>564.7332428363638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0.04029267272727275</v>
      </c>
      <c r="O45" s="40">
        <f>COUNTIF(Vertices[Eigenvector Centrality],"&gt;= "&amp;N45)-COUNTIF(Vertices[Eigenvector Centrality],"&gt;="&amp;N46)</f>
        <v>0</v>
      </c>
      <c r="P45" s="39">
        <f t="shared" si="16"/>
        <v>2.323776345454544</v>
      </c>
      <c r="Q45" s="40">
        <f>COUNTIF(Vertices[PageRank],"&gt;= "&amp;P45)-COUNTIF(Vertices[PageRank],"&gt;="&amp;P46)</f>
        <v>0</v>
      </c>
      <c r="R45" s="39">
        <f t="shared" si="17"/>
        <v>0.5636363636363637</v>
      </c>
      <c r="S45" s="44">
        <f>COUNTIF(Vertices[Clustering Coefficient],"&gt;= "&amp;R45)-COUNTIF(Vertices[Clustering Coefficient],"&gt;="&amp;R46)</f>
        <v>3</v>
      </c>
      <c r="T45" s="39" t="e">
        <f ca="1" t="shared" si="18"/>
        <v>#REF!</v>
      </c>
      <c r="U45" s="40" t="e">
        <f ca="1" t="shared" si="0"/>
        <v>#REF!</v>
      </c>
    </row>
    <row r="46" spans="4:21" ht="15">
      <c r="D46" s="32">
        <f t="shared" si="10"/>
        <v>0</v>
      </c>
      <c r="E46" s="3">
        <f>COUNTIF(Vertices[Degree],"&gt;= "&amp;D46)-COUNTIF(Vertices[Degree],"&gt;="&amp;D47)</f>
        <v>0</v>
      </c>
      <c r="F46" s="37">
        <f t="shared" si="11"/>
        <v>8.145454545454548</v>
      </c>
      <c r="G46" s="38">
        <f>COUNTIF(Vertices[In-Degree],"&gt;= "&amp;F46)-COUNTIF(Vertices[In-Degree],"&gt;="&amp;F47)</f>
        <v>0</v>
      </c>
      <c r="H46" s="37">
        <f t="shared" si="12"/>
        <v>12.21818181818183</v>
      </c>
      <c r="I46" s="38">
        <f>COUNTIF(Vertices[Out-Degree],"&gt;= "&amp;H46)-COUNTIF(Vertices[Out-Degree],"&gt;="&amp;H47)</f>
        <v>0</v>
      </c>
      <c r="J46" s="37">
        <f t="shared" si="13"/>
        <v>582.950444218182</v>
      </c>
      <c r="K46" s="38">
        <f>COUNTIF(Vertices[Betweenness Centrality],"&gt;= "&amp;J46)-COUNTIF(Vertices[Betweenness Centrality],"&gt;="&amp;J47)</f>
        <v>1</v>
      </c>
      <c r="L46" s="37">
        <f t="shared" si="14"/>
        <v>0.5818181818181819</v>
      </c>
      <c r="M46" s="38">
        <f>COUNTIF(Vertices[Closeness Centrality],"&gt;= "&amp;L46)-COUNTIF(Vertices[Closeness Centrality],"&gt;="&amp;L47)</f>
        <v>0</v>
      </c>
      <c r="N46" s="37">
        <f t="shared" si="15"/>
        <v>0.04159243636363639</v>
      </c>
      <c r="O46" s="38">
        <f>COUNTIF(Vertices[Eigenvector Centrality],"&gt;= "&amp;N46)-COUNTIF(Vertices[Eigenvector Centrality],"&gt;="&amp;N47)</f>
        <v>1</v>
      </c>
      <c r="P46" s="37">
        <f t="shared" si="16"/>
        <v>2.3987368727272713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8.400000000000002</v>
      </c>
      <c r="G47" s="40">
        <f>COUNTIF(Vertices[In-Degree],"&gt;= "&amp;F47)-COUNTIF(Vertices[In-Degree],"&gt;="&amp;F48)</f>
        <v>0</v>
      </c>
      <c r="H47" s="39">
        <f t="shared" si="12"/>
        <v>12.600000000000012</v>
      </c>
      <c r="I47" s="40">
        <f>COUNTIF(Vertices[Out-Degree],"&gt;= "&amp;H47)-COUNTIF(Vertices[Out-Degree],"&gt;="&amp;H48)</f>
        <v>0</v>
      </c>
      <c r="J47" s="39">
        <f t="shared" si="13"/>
        <v>601.1676456000002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0.042892200000000026</v>
      </c>
      <c r="O47" s="40">
        <f>COUNTIF(Vertices[Eigenvector Centrality],"&gt;= "&amp;N47)-COUNTIF(Vertices[Eigenvector Centrality],"&gt;="&amp;N48)</f>
        <v>0</v>
      </c>
      <c r="P47" s="39">
        <f t="shared" si="16"/>
        <v>2.4736973999999985</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8.654545454545456</v>
      </c>
      <c r="G48" s="38">
        <f>COUNTIF(Vertices[In-Degree],"&gt;= "&amp;F48)-COUNTIF(Vertices[In-Degree],"&gt;="&amp;F49)</f>
        <v>0</v>
      </c>
      <c r="H48" s="37">
        <f t="shared" si="12"/>
        <v>12.981818181818195</v>
      </c>
      <c r="I48" s="38">
        <f>COUNTIF(Vertices[Out-Degree],"&gt;= "&amp;H48)-COUNTIF(Vertices[Out-Degree],"&gt;="&amp;H49)</f>
        <v>0</v>
      </c>
      <c r="J48" s="37">
        <f t="shared" si="13"/>
        <v>619.3848469818184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0.044191963636363664</v>
      </c>
      <c r="O48" s="38">
        <f>COUNTIF(Vertices[Eigenvector Centrality],"&gt;= "&amp;N48)-COUNTIF(Vertices[Eigenvector Centrality],"&gt;="&amp;N49)</f>
        <v>1</v>
      </c>
      <c r="P48" s="37">
        <f t="shared" si="16"/>
        <v>2.5486579272727257</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8.90909090909091</v>
      </c>
      <c r="G49" s="40">
        <f>COUNTIF(Vertices[In-Degree],"&gt;= "&amp;F49)-COUNTIF(Vertices[In-Degree],"&gt;="&amp;F50)</f>
        <v>1</v>
      </c>
      <c r="H49" s="39">
        <f t="shared" si="12"/>
        <v>13.363636363636378</v>
      </c>
      <c r="I49" s="40">
        <f>COUNTIF(Vertices[Out-Degree],"&gt;= "&amp;H49)-COUNTIF(Vertices[Out-Degree],"&gt;="&amp;H50)</f>
        <v>0</v>
      </c>
      <c r="J49" s="39">
        <f t="shared" si="13"/>
        <v>637.6020483636366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0.0454917272727273</v>
      </c>
      <c r="O49" s="40">
        <f>COUNTIF(Vertices[Eigenvector Centrality],"&gt;= "&amp;N49)-COUNTIF(Vertices[Eigenvector Centrality],"&gt;="&amp;N50)</f>
        <v>0</v>
      </c>
      <c r="P49" s="39">
        <f t="shared" si="16"/>
        <v>2.623618454545453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9.163636363636364</v>
      </c>
      <c r="G50" s="38">
        <f>COUNTIF(Vertices[In-Degree],"&gt;= "&amp;F50)-COUNTIF(Vertices[In-Degree],"&gt;="&amp;F51)</f>
        <v>0</v>
      </c>
      <c r="H50" s="37">
        <f t="shared" si="12"/>
        <v>13.74545454545456</v>
      </c>
      <c r="I50" s="38">
        <f>COUNTIF(Vertices[Out-Degree],"&gt;= "&amp;H50)-COUNTIF(Vertices[Out-Degree],"&gt;="&amp;H51)</f>
        <v>0</v>
      </c>
      <c r="J50" s="37">
        <f t="shared" si="13"/>
        <v>655.8192497454548</v>
      </c>
      <c r="K50" s="38">
        <f>COUNTIF(Vertices[Betweenness Centrality],"&gt;= "&amp;J50)-COUNTIF(Vertices[Betweenness Centrality],"&gt;="&amp;J51)</f>
        <v>1</v>
      </c>
      <c r="L50" s="37">
        <f t="shared" si="14"/>
        <v>0.6545454545454547</v>
      </c>
      <c r="M50" s="38">
        <f>COUNTIF(Vertices[Closeness Centrality],"&gt;= "&amp;L50)-COUNTIF(Vertices[Closeness Centrality],"&gt;="&amp;L51)</f>
        <v>0</v>
      </c>
      <c r="N50" s="37">
        <f t="shared" si="15"/>
        <v>0.04679149090909094</v>
      </c>
      <c r="O50" s="38">
        <f>COUNTIF(Vertices[Eigenvector Centrality],"&gt;= "&amp;N50)-COUNTIF(Vertices[Eigenvector Centrality],"&gt;="&amp;N51)</f>
        <v>0</v>
      </c>
      <c r="P50" s="37">
        <f t="shared" si="16"/>
        <v>2.69857898181818</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9.418181818181818</v>
      </c>
      <c r="G51" s="40">
        <f>COUNTIF(Vertices[In-Degree],"&gt;= "&amp;F51)-COUNTIF(Vertices[In-Degree],"&gt;="&amp;F52)</f>
        <v>0</v>
      </c>
      <c r="H51" s="39">
        <f t="shared" si="12"/>
        <v>14.127272727272743</v>
      </c>
      <c r="I51" s="40">
        <f>COUNTIF(Vertices[Out-Degree],"&gt;= "&amp;H51)-COUNTIF(Vertices[Out-Degree],"&gt;="&amp;H52)</f>
        <v>0</v>
      </c>
      <c r="J51" s="39">
        <f t="shared" si="13"/>
        <v>674.036451127273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0.04809125454545458</v>
      </c>
      <c r="O51" s="40">
        <f>COUNTIF(Vertices[Eigenvector Centrality],"&gt;= "&amp;N51)-COUNTIF(Vertices[Eigenvector Centrality],"&gt;="&amp;N52)</f>
        <v>0</v>
      </c>
      <c r="P51" s="39">
        <f t="shared" si="16"/>
        <v>2.773539509090907</v>
      </c>
      <c r="Q51" s="40">
        <f>COUNTIF(Vertices[PageRank],"&gt;= "&amp;P51)-COUNTIF(Vertices[PageRank],"&gt;="&amp;P52)</f>
        <v>1</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9.672727272727272</v>
      </c>
      <c r="G52" s="38">
        <f>COUNTIF(Vertices[In-Degree],"&gt;= "&amp;F52)-COUNTIF(Vertices[In-Degree],"&gt;="&amp;F53)</f>
        <v>0</v>
      </c>
      <c r="H52" s="37">
        <f t="shared" si="12"/>
        <v>14.509090909090926</v>
      </c>
      <c r="I52" s="38">
        <f>COUNTIF(Vertices[Out-Degree],"&gt;= "&amp;H52)-COUNTIF(Vertices[Out-Degree],"&gt;="&amp;H53)</f>
        <v>0</v>
      </c>
      <c r="J52" s="37">
        <f t="shared" si="13"/>
        <v>692.2536525090912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0.049391018181818215</v>
      </c>
      <c r="O52" s="38">
        <f>COUNTIF(Vertices[Eigenvector Centrality],"&gt;= "&amp;N52)-COUNTIF(Vertices[Eigenvector Centrality],"&gt;="&amp;N53)</f>
        <v>0</v>
      </c>
      <c r="P52" s="37">
        <f t="shared" si="16"/>
        <v>2.8485000363636344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9.927272727272726</v>
      </c>
      <c r="G53" s="40">
        <f>COUNTIF(Vertices[In-Degree],"&gt;= "&amp;F53)-COUNTIF(Vertices[In-Degree],"&gt;="&amp;F54)</f>
        <v>1</v>
      </c>
      <c r="H53" s="39">
        <f t="shared" si="12"/>
        <v>14.890909090909108</v>
      </c>
      <c r="I53" s="40">
        <f>COUNTIF(Vertices[Out-Degree],"&gt;= "&amp;H53)-COUNTIF(Vertices[Out-Degree],"&gt;="&amp;H54)</f>
        <v>1</v>
      </c>
      <c r="J53" s="39">
        <f t="shared" si="13"/>
        <v>710.4708538909094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0.05069078181818185</v>
      </c>
      <c r="O53" s="40">
        <f>COUNTIF(Vertices[Eigenvector Centrality],"&gt;= "&amp;N53)-COUNTIF(Vertices[Eigenvector Centrality],"&gt;="&amp;N54)</f>
        <v>0</v>
      </c>
      <c r="P53" s="39">
        <f t="shared" si="16"/>
        <v>2.9234605636363615</v>
      </c>
      <c r="Q53" s="40">
        <f>COUNTIF(Vertices[PageRank],"&gt;= "&amp;P53)-COUNTIF(Vertices[PageRank],"&gt;="&amp;P54)</f>
        <v>1</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10.18181818181818</v>
      </c>
      <c r="G54" s="38">
        <f>COUNTIF(Vertices[In-Degree],"&gt;= "&amp;F54)-COUNTIF(Vertices[In-Degree],"&gt;="&amp;F55)</f>
        <v>0</v>
      </c>
      <c r="H54" s="37">
        <f t="shared" si="12"/>
        <v>15.272727272727291</v>
      </c>
      <c r="I54" s="38">
        <f>COUNTIF(Vertices[Out-Degree],"&gt;= "&amp;H54)-COUNTIF(Vertices[Out-Degree],"&gt;="&amp;H55)</f>
        <v>0</v>
      </c>
      <c r="J54" s="37">
        <f t="shared" si="13"/>
        <v>728.6880552727276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0.05199054545454549</v>
      </c>
      <c r="O54" s="38">
        <f>COUNTIF(Vertices[Eigenvector Centrality],"&gt;= "&amp;N54)-COUNTIF(Vertices[Eigenvector Centrality],"&gt;="&amp;N55)</f>
        <v>0</v>
      </c>
      <c r="P54" s="37">
        <f t="shared" si="16"/>
        <v>2.9984210909090887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10.436363636363634</v>
      </c>
      <c r="G55" s="40">
        <f>COUNTIF(Vertices[In-Degree],"&gt;= "&amp;F55)-COUNTIF(Vertices[In-Degree],"&gt;="&amp;F56)</f>
        <v>0</v>
      </c>
      <c r="H55" s="39">
        <f t="shared" si="12"/>
        <v>15.654545454545474</v>
      </c>
      <c r="I55" s="40">
        <f>COUNTIF(Vertices[Out-Degree],"&gt;= "&amp;H55)-COUNTIF(Vertices[Out-Degree],"&gt;="&amp;H56)</f>
        <v>0</v>
      </c>
      <c r="J55" s="39">
        <f t="shared" si="13"/>
        <v>746.9052566545458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0.05329030909090913</v>
      </c>
      <c r="O55" s="40">
        <f>COUNTIF(Vertices[Eigenvector Centrality],"&gt;= "&amp;N55)-COUNTIF(Vertices[Eigenvector Centrality],"&gt;="&amp;N56)</f>
        <v>2</v>
      </c>
      <c r="P55" s="39">
        <f t="shared" si="16"/>
        <v>3.073381618181816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10.690909090909088</v>
      </c>
      <c r="G56" s="38">
        <f>COUNTIF(Vertices[In-Degree],"&gt;= "&amp;F56)-COUNTIF(Vertices[In-Degree],"&gt;="&amp;F57)</f>
        <v>4</v>
      </c>
      <c r="H56" s="37">
        <f t="shared" si="12"/>
        <v>16.036363636363657</v>
      </c>
      <c r="I56" s="38">
        <f>COUNTIF(Vertices[Out-Degree],"&gt;= "&amp;H56)-COUNTIF(Vertices[Out-Degree],"&gt;="&amp;H57)</f>
        <v>0</v>
      </c>
      <c r="J56" s="37">
        <f t="shared" si="13"/>
        <v>765.122458036364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0.054590072727272766</v>
      </c>
      <c r="O56" s="38">
        <f>COUNTIF(Vertices[Eigenvector Centrality],"&gt;= "&amp;N56)-COUNTIF(Vertices[Eigenvector Centrality],"&gt;="&amp;N57)</f>
        <v>2</v>
      </c>
      <c r="P56" s="37">
        <f t="shared" si="16"/>
        <v>3.148342145454543</v>
      </c>
      <c r="Q56" s="38">
        <f>COUNTIF(Vertices[PageRank],"&gt;= "&amp;P56)-COUNTIF(Vertices[PageRank],"&gt;="&amp;P57)</f>
        <v>2</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14</v>
      </c>
      <c r="G57" s="42">
        <f>COUNTIF(Vertices[In-Degree],"&gt;= "&amp;F57)-COUNTIF(Vertices[In-Degree],"&gt;="&amp;F58)</f>
        <v>2</v>
      </c>
      <c r="H57" s="41">
        <f>MAX(Vertices[Out-Degree])</f>
        <v>21</v>
      </c>
      <c r="I57" s="42">
        <f>COUNTIF(Vertices[Out-Degree],"&gt;= "&amp;H57)-COUNTIF(Vertices[Out-Degree],"&gt;="&amp;H58)</f>
        <v>1</v>
      </c>
      <c r="J57" s="41">
        <f>MAX(Vertices[Betweenness Centrality])</f>
        <v>1001.946076</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0.071487</v>
      </c>
      <c r="O57" s="42">
        <f>COUNTIF(Vertices[Eigenvector Centrality],"&gt;= "&amp;N57)-COUNTIF(Vertices[Eigenvector Centrality],"&gt;="&amp;N58)</f>
        <v>1</v>
      </c>
      <c r="P57" s="41">
        <f>MAX(Vertices[PageRank])</f>
        <v>4.122829</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14</v>
      </c>
    </row>
    <row r="71" spans="1:2" ht="15">
      <c r="A71" s="33" t="s">
        <v>90</v>
      </c>
      <c r="B71" s="47">
        <f>_xlfn.IFERROR(AVERAGE(Vertices[In-Degree]),NoMetricMessage)</f>
        <v>2.7868852459016393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21</v>
      </c>
    </row>
    <row r="85" spans="1:2" ht="15">
      <c r="A85" s="33" t="s">
        <v>96</v>
      </c>
      <c r="B85" s="47">
        <f>_xlfn.IFERROR(AVERAGE(Vertices[Out-Degree]),NoMetricMessage)</f>
        <v>2.7868852459016393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1001.946076</v>
      </c>
    </row>
    <row r="99" spans="1:2" ht="15">
      <c r="A99" s="33" t="s">
        <v>102</v>
      </c>
      <c r="B99" s="47">
        <f>_xlfn.IFERROR(AVERAGE(Vertices[Betweenness Centrality]),NoMetricMessage)</f>
        <v>68.29508193442625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0.05511488524590165</v>
      </c>
    </row>
    <row r="114" spans="1:2" ht="15">
      <c r="A114" s="33" t="s">
        <v>109</v>
      </c>
      <c r="B114" s="47">
        <f>_xlfn.IFERROR(MEDIAN(Vertices[Closeness Centrality]),NoMetricMessage)</f>
        <v>0.007752</v>
      </c>
    </row>
    <row r="125" spans="1:2" ht="15">
      <c r="A125" s="33" t="s">
        <v>112</v>
      </c>
      <c r="B125" s="47">
        <f>IF(COUNT(Vertices[Eigenvector Centrality])&gt;0,N2,NoMetricMessage)</f>
        <v>0</v>
      </c>
    </row>
    <row r="126" spans="1:2" ht="15">
      <c r="A126" s="33" t="s">
        <v>113</v>
      </c>
      <c r="B126" s="47">
        <f>IF(COUNT(Vertices[Eigenvector Centrality])&gt;0,N57,NoMetricMessage)</f>
        <v>0.071487</v>
      </c>
    </row>
    <row r="127" spans="1:2" ht="15">
      <c r="A127" s="33" t="s">
        <v>114</v>
      </c>
      <c r="B127" s="47">
        <f>_xlfn.IFERROR(AVERAGE(Vertices[Eigenvector Centrality]),NoMetricMessage)</f>
        <v>0.016393442622950827</v>
      </c>
    </row>
    <row r="128" spans="1:2" ht="15">
      <c r="A128" s="33" t="s">
        <v>115</v>
      </c>
      <c r="B128" s="47">
        <f>_xlfn.IFERROR(MEDIAN(Vertices[Eigenvector Centrality]),NoMetricMessage)</f>
        <v>0.008422</v>
      </c>
    </row>
    <row r="139" spans="1:2" ht="15">
      <c r="A139" s="33" t="s">
        <v>140</v>
      </c>
      <c r="B139" s="47">
        <f>IF(COUNT(Vertices[PageRank])&gt;0,P2,NoMetricMessage)</f>
        <v>0</v>
      </c>
    </row>
    <row r="140" spans="1:2" ht="15">
      <c r="A140" s="33" t="s">
        <v>141</v>
      </c>
      <c r="B140" s="47">
        <f>IF(COUNT(Vertices[PageRank])&gt;0,P57,NoMetricMessage)</f>
        <v>4.122829</v>
      </c>
    </row>
    <row r="141" spans="1:2" ht="15">
      <c r="A141" s="33" t="s">
        <v>142</v>
      </c>
      <c r="B141" s="47">
        <f>_xlfn.IFERROR(AVERAGE(Vertices[PageRank]),NoMetricMessage)</f>
        <v>0.983598590163935</v>
      </c>
    </row>
    <row r="142" spans="1:2" ht="15">
      <c r="A142" s="33" t="s">
        <v>143</v>
      </c>
      <c r="B142" s="47">
        <f>_xlfn.IFERROR(MEDIAN(Vertices[PageRank]),NoMetricMessage)</f>
        <v>0.693688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0.2085057772949266</v>
      </c>
    </row>
    <row r="156" spans="1:2" ht="15">
      <c r="A156" s="33" t="s">
        <v>121</v>
      </c>
      <c r="B156" s="47">
        <f>_xlfn.IFERROR(MEDIAN(Vertices[Clustering Coefficient]),NoMetricMessage)</f>
        <v>0.1383399209486166</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981</v>
      </c>
      <c r="K7" s="13" t="s">
        <v>982</v>
      </c>
    </row>
    <row r="8" spans="1:11" ht="409.5">
      <c r="A8"/>
      <c r="B8">
        <v>2</v>
      </c>
      <c r="C8">
        <v>2</v>
      </c>
      <c r="D8" t="s">
        <v>61</v>
      </c>
      <c r="E8" t="s">
        <v>61</v>
      </c>
      <c r="H8" t="s">
        <v>73</v>
      </c>
      <c r="J8" t="s">
        <v>983</v>
      </c>
      <c r="K8" s="13" t="s">
        <v>984</v>
      </c>
    </row>
    <row r="9" spans="1:11" ht="409.5">
      <c r="A9"/>
      <c r="B9">
        <v>3</v>
      </c>
      <c r="C9">
        <v>4</v>
      </c>
      <c r="D9" t="s">
        <v>62</v>
      </c>
      <c r="E9" t="s">
        <v>62</v>
      </c>
      <c r="H9" t="s">
        <v>74</v>
      </c>
      <c r="J9" t="s">
        <v>985</v>
      </c>
      <c r="K9" s="13" t="s">
        <v>986</v>
      </c>
    </row>
    <row r="10" spans="1:11" ht="409.5">
      <c r="A10"/>
      <c r="B10">
        <v>4</v>
      </c>
      <c r="D10" t="s">
        <v>63</v>
      </c>
      <c r="E10" t="s">
        <v>63</v>
      </c>
      <c r="H10" t="s">
        <v>75</v>
      </c>
      <c r="J10" t="s">
        <v>987</v>
      </c>
      <c r="K10" s="13" t="s">
        <v>988</v>
      </c>
    </row>
    <row r="11" spans="1:11" ht="15">
      <c r="A11"/>
      <c r="B11">
        <v>5</v>
      </c>
      <c r="D11" t="s">
        <v>46</v>
      </c>
      <c r="E11">
        <v>1</v>
      </c>
      <c r="H11" t="s">
        <v>76</v>
      </c>
      <c r="J11" t="s">
        <v>989</v>
      </c>
      <c r="K11" t="s">
        <v>990</v>
      </c>
    </row>
    <row r="12" spans="1:11" ht="15">
      <c r="A12"/>
      <c r="B12"/>
      <c r="D12" t="s">
        <v>64</v>
      </c>
      <c r="E12">
        <v>2</v>
      </c>
      <c r="H12">
        <v>0</v>
      </c>
      <c r="J12" t="s">
        <v>991</v>
      </c>
      <c r="K12" t="s">
        <v>992</v>
      </c>
    </row>
    <row r="13" spans="1:11" ht="15">
      <c r="A13"/>
      <c r="B13"/>
      <c r="D13">
        <v>1</v>
      </c>
      <c r="E13">
        <v>3</v>
      </c>
      <c r="H13">
        <v>1</v>
      </c>
      <c r="J13" t="s">
        <v>993</v>
      </c>
      <c r="K13" t="s">
        <v>994</v>
      </c>
    </row>
    <row r="14" spans="4:11" ht="15">
      <c r="D14">
        <v>2</v>
      </c>
      <c r="E14">
        <v>4</v>
      </c>
      <c r="H14">
        <v>2</v>
      </c>
      <c r="J14" t="s">
        <v>995</v>
      </c>
      <c r="K14" t="s">
        <v>996</v>
      </c>
    </row>
    <row r="15" spans="4:11" ht="15">
      <c r="D15">
        <v>3</v>
      </c>
      <c r="E15">
        <v>5</v>
      </c>
      <c r="H15">
        <v>3</v>
      </c>
      <c r="J15" t="s">
        <v>997</v>
      </c>
      <c r="K15" t="s">
        <v>998</v>
      </c>
    </row>
    <row r="16" spans="4:11" ht="15">
      <c r="D16">
        <v>4</v>
      </c>
      <c r="E16">
        <v>6</v>
      </c>
      <c r="H16">
        <v>4</v>
      </c>
      <c r="J16" t="s">
        <v>999</v>
      </c>
      <c r="K16" t="s">
        <v>1000</v>
      </c>
    </row>
    <row r="17" spans="4:11" ht="15">
      <c r="D17">
        <v>5</v>
      </c>
      <c r="E17">
        <v>7</v>
      </c>
      <c r="H17">
        <v>5</v>
      </c>
      <c r="J17" t="s">
        <v>1001</v>
      </c>
      <c r="K17" t="s">
        <v>1002</v>
      </c>
    </row>
    <row r="18" spans="4:11" ht="15">
      <c r="D18">
        <v>6</v>
      </c>
      <c r="E18">
        <v>8</v>
      </c>
      <c r="H18">
        <v>6</v>
      </c>
      <c r="J18" t="s">
        <v>1003</v>
      </c>
      <c r="K18" t="s">
        <v>1004</v>
      </c>
    </row>
    <row r="19" spans="4:11" ht="15">
      <c r="D19">
        <v>7</v>
      </c>
      <c r="E19">
        <v>9</v>
      </c>
      <c r="H19">
        <v>7</v>
      </c>
      <c r="J19" t="s">
        <v>1005</v>
      </c>
      <c r="K19" t="s">
        <v>1006</v>
      </c>
    </row>
    <row r="20" spans="4:11" ht="15">
      <c r="D20">
        <v>8</v>
      </c>
      <c r="H20">
        <v>8</v>
      </c>
      <c r="J20" t="s">
        <v>1007</v>
      </c>
      <c r="K20" t="s">
        <v>1008</v>
      </c>
    </row>
    <row r="21" spans="4:11" ht="409.5">
      <c r="D21">
        <v>9</v>
      </c>
      <c r="H21">
        <v>9</v>
      </c>
      <c r="J21" t="s">
        <v>1009</v>
      </c>
      <c r="K21" s="13" t="s">
        <v>1010</v>
      </c>
    </row>
    <row r="22" spans="4:11" ht="409.5">
      <c r="D22">
        <v>10</v>
      </c>
      <c r="J22" t="s">
        <v>1011</v>
      </c>
      <c r="K22" s="13" t="s">
        <v>1012</v>
      </c>
    </row>
    <row r="23" spans="4:11" ht="409.5">
      <c r="D23">
        <v>11</v>
      </c>
      <c r="J23" t="s">
        <v>1013</v>
      </c>
      <c r="K23" s="13" t="s">
        <v>1014</v>
      </c>
    </row>
    <row r="24" spans="10:11" ht="409.5">
      <c r="J24" t="s">
        <v>1015</v>
      </c>
      <c r="K24" s="13" t="s">
        <v>1464</v>
      </c>
    </row>
    <row r="25" spans="10:11" ht="15">
      <c r="J25" t="s">
        <v>1016</v>
      </c>
      <c r="K25" t="b">
        <v>0</v>
      </c>
    </row>
    <row r="26" spans="10:11" ht="15">
      <c r="J26" t="s">
        <v>1462</v>
      </c>
      <c r="K26" t="s">
        <v>1463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1037</v>
      </c>
      <c r="B2" s="117" t="s">
        <v>1038</v>
      </c>
      <c r="C2" s="118" t="s">
        <v>1039</v>
      </c>
    </row>
    <row r="3" spans="1:3" ht="15">
      <c r="A3" s="116" t="s">
        <v>1018</v>
      </c>
      <c r="B3" s="116" t="s">
        <v>1018</v>
      </c>
      <c r="C3" s="34">
        <v>27</v>
      </c>
    </row>
    <row r="4" spans="1:3" ht="15">
      <c r="A4" s="116" t="s">
        <v>1018</v>
      </c>
      <c r="B4" s="116" t="s">
        <v>1019</v>
      </c>
      <c r="C4" s="34">
        <v>2</v>
      </c>
    </row>
    <row r="5" spans="1:3" ht="15">
      <c r="A5" s="116" t="s">
        <v>1018</v>
      </c>
      <c r="B5" s="116" t="s">
        <v>1020</v>
      </c>
      <c r="C5" s="34">
        <v>12</v>
      </c>
    </row>
    <row r="6" spans="1:3" ht="15">
      <c r="A6" s="116" t="s">
        <v>1018</v>
      </c>
      <c r="B6" s="116" t="s">
        <v>1021</v>
      </c>
      <c r="C6" s="34">
        <v>10</v>
      </c>
    </row>
    <row r="7" spans="1:3" ht="15">
      <c r="A7" s="116" t="s">
        <v>1018</v>
      </c>
      <c r="B7" s="116" t="s">
        <v>1022</v>
      </c>
      <c r="C7" s="34">
        <v>7</v>
      </c>
    </row>
    <row r="8" spans="1:3" ht="15">
      <c r="A8" s="116" t="s">
        <v>1019</v>
      </c>
      <c r="B8" s="116" t="s">
        <v>1018</v>
      </c>
      <c r="C8" s="34">
        <v>4</v>
      </c>
    </row>
    <row r="9" spans="1:3" ht="15">
      <c r="A9" s="116" t="s">
        <v>1019</v>
      </c>
      <c r="B9" s="116" t="s">
        <v>1019</v>
      </c>
      <c r="C9" s="34">
        <v>20</v>
      </c>
    </row>
    <row r="10" spans="1:3" ht="15">
      <c r="A10" s="116" t="s">
        <v>1019</v>
      </c>
      <c r="B10" s="116" t="s">
        <v>1022</v>
      </c>
      <c r="C10" s="34">
        <v>4</v>
      </c>
    </row>
    <row r="11" spans="1:3" ht="15">
      <c r="A11" s="116" t="s">
        <v>1020</v>
      </c>
      <c r="B11" s="116" t="s">
        <v>1018</v>
      </c>
      <c r="C11" s="34">
        <v>7</v>
      </c>
    </row>
    <row r="12" spans="1:3" ht="15">
      <c r="A12" s="116" t="s">
        <v>1020</v>
      </c>
      <c r="B12" s="116" t="s">
        <v>1020</v>
      </c>
      <c r="C12" s="34">
        <v>14</v>
      </c>
    </row>
    <row r="13" spans="1:3" ht="15">
      <c r="A13" s="116" t="s">
        <v>1020</v>
      </c>
      <c r="B13" s="116" t="s">
        <v>1021</v>
      </c>
      <c r="C13" s="34">
        <v>3</v>
      </c>
    </row>
    <row r="14" spans="1:3" ht="15">
      <c r="A14" s="116" t="s">
        <v>1020</v>
      </c>
      <c r="B14" s="116" t="s">
        <v>1022</v>
      </c>
      <c r="C14" s="34">
        <v>4</v>
      </c>
    </row>
    <row r="15" spans="1:3" ht="15">
      <c r="A15" s="116" t="s">
        <v>1021</v>
      </c>
      <c r="B15" s="116" t="s">
        <v>1018</v>
      </c>
      <c r="C15" s="34">
        <v>4</v>
      </c>
    </row>
    <row r="16" spans="1:3" ht="15">
      <c r="A16" s="116" t="s">
        <v>1021</v>
      </c>
      <c r="B16" s="116" t="s">
        <v>1019</v>
      </c>
      <c r="C16" s="34">
        <v>1</v>
      </c>
    </row>
    <row r="17" spans="1:3" ht="15">
      <c r="A17" s="116" t="s">
        <v>1021</v>
      </c>
      <c r="B17" s="116" t="s">
        <v>1020</v>
      </c>
      <c r="C17" s="34">
        <v>4</v>
      </c>
    </row>
    <row r="18" spans="1:3" ht="15">
      <c r="A18" s="116" t="s">
        <v>1021</v>
      </c>
      <c r="B18" s="116" t="s">
        <v>1021</v>
      </c>
      <c r="C18" s="34">
        <v>21</v>
      </c>
    </row>
    <row r="19" spans="1:3" ht="15">
      <c r="A19" s="116" t="s">
        <v>1021</v>
      </c>
      <c r="B19" s="116" t="s">
        <v>1022</v>
      </c>
      <c r="C19" s="34">
        <v>6</v>
      </c>
    </row>
    <row r="20" spans="1:3" ht="15">
      <c r="A20" s="116" t="s">
        <v>1022</v>
      </c>
      <c r="B20" s="116" t="s">
        <v>1018</v>
      </c>
      <c r="C20" s="34">
        <v>9</v>
      </c>
    </row>
    <row r="21" spans="1:3" ht="15">
      <c r="A21" s="116" t="s">
        <v>1022</v>
      </c>
      <c r="B21" s="116" t="s">
        <v>1019</v>
      </c>
      <c r="C21" s="34">
        <v>5</v>
      </c>
    </row>
    <row r="22" spans="1:3" ht="15">
      <c r="A22" s="116" t="s">
        <v>1022</v>
      </c>
      <c r="B22" s="116" t="s">
        <v>1020</v>
      </c>
      <c r="C22" s="34">
        <v>7</v>
      </c>
    </row>
    <row r="23" spans="1:3" ht="15">
      <c r="A23" s="116" t="s">
        <v>1022</v>
      </c>
      <c r="B23" s="116" t="s">
        <v>1021</v>
      </c>
      <c r="C23" s="34">
        <v>10</v>
      </c>
    </row>
    <row r="24" spans="1:3" ht="15">
      <c r="A24" s="116" t="s">
        <v>1022</v>
      </c>
      <c r="B24" s="116" t="s">
        <v>1022</v>
      </c>
      <c r="C24" s="34">
        <v>12</v>
      </c>
    </row>
    <row r="25" spans="1:3" ht="15">
      <c r="A25" s="116" t="s">
        <v>1023</v>
      </c>
      <c r="B25" s="116" t="s">
        <v>1023</v>
      </c>
      <c r="C25" s="34">
        <v>3</v>
      </c>
    </row>
    <row r="26" spans="1:3" ht="15">
      <c r="A26" s="116" t="s">
        <v>1024</v>
      </c>
      <c r="B26" s="116" t="s">
        <v>1024</v>
      </c>
      <c r="C26"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1045</v>
      </c>
      <c r="B1" s="13" t="s">
        <v>1046</v>
      </c>
      <c r="C1" s="13" t="s">
        <v>1047</v>
      </c>
      <c r="D1" s="13" t="s">
        <v>1049</v>
      </c>
      <c r="E1" s="13" t="s">
        <v>1048</v>
      </c>
      <c r="F1" s="13" t="s">
        <v>1051</v>
      </c>
      <c r="G1" s="13" t="s">
        <v>1050</v>
      </c>
      <c r="H1" s="13" t="s">
        <v>1053</v>
      </c>
      <c r="I1" s="13" t="s">
        <v>1052</v>
      </c>
      <c r="J1" s="13" t="s">
        <v>1055</v>
      </c>
      <c r="K1" s="13" t="s">
        <v>1054</v>
      </c>
      <c r="L1" s="13" t="s">
        <v>1057</v>
      </c>
      <c r="M1" s="78" t="s">
        <v>1056</v>
      </c>
      <c r="N1" s="78" t="s">
        <v>1059</v>
      </c>
      <c r="O1" s="13" t="s">
        <v>1058</v>
      </c>
      <c r="P1" s="13" t="s">
        <v>1061</v>
      </c>
      <c r="Q1" s="78" t="s">
        <v>1060</v>
      </c>
      <c r="R1" s="78" t="s">
        <v>1062</v>
      </c>
    </row>
    <row r="2" spans="1:18" ht="15">
      <c r="A2" s="82" t="s">
        <v>307</v>
      </c>
      <c r="B2" s="78">
        <v>5</v>
      </c>
      <c r="C2" s="82" t="s">
        <v>307</v>
      </c>
      <c r="D2" s="78">
        <v>4</v>
      </c>
      <c r="E2" s="82" t="s">
        <v>314</v>
      </c>
      <c r="F2" s="78">
        <v>3</v>
      </c>
      <c r="G2" s="82" t="s">
        <v>309</v>
      </c>
      <c r="H2" s="78">
        <v>2</v>
      </c>
      <c r="I2" s="82" t="s">
        <v>307</v>
      </c>
      <c r="J2" s="78">
        <v>1</v>
      </c>
      <c r="K2" s="82" t="s">
        <v>311</v>
      </c>
      <c r="L2" s="78">
        <v>2</v>
      </c>
      <c r="M2" s="78"/>
      <c r="N2" s="78"/>
      <c r="O2" s="82" t="s">
        <v>312</v>
      </c>
      <c r="P2" s="78">
        <v>1</v>
      </c>
      <c r="Q2" s="78"/>
      <c r="R2" s="78"/>
    </row>
    <row r="3" spans="1:18" ht="15">
      <c r="A3" s="82" t="s">
        <v>311</v>
      </c>
      <c r="B3" s="78">
        <v>4</v>
      </c>
      <c r="C3" s="82" t="s">
        <v>319</v>
      </c>
      <c r="D3" s="78">
        <v>1</v>
      </c>
      <c r="E3" s="82" t="s">
        <v>311</v>
      </c>
      <c r="F3" s="78">
        <v>2</v>
      </c>
      <c r="G3" s="82" t="s">
        <v>308</v>
      </c>
      <c r="H3" s="78">
        <v>1</v>
      </c>
      <c r="I3" s="78"/>
      <c r="J3" s="78"/>
      <c r="K3" s="82" t="s">
        <v>308</v>
      </c>
      <c r="L3" s="78">
        <v>1</v>
      </c>
      <c r="M3" s="78"/>
      <c r="N3" s="78"/>
      <c r="O3" s="78"/>
      <c r="P3" s="78"/>
      <c r="Q3" s="78"/>
      <c r="R3" s="78"/>
    </row>
    <row r="4" spans="1:18" ht="15">
      <c r="A4" s="82" t="s">
        <v>309</v>
      </c>
      <c r="B4" s="78">
        <v>4</v>
      </c>
      <c r="C4" s="82" t="s">
        <v>318</v>
      </c>
      <c r="D4" s="78">
        <v>1</v>
      </c>
      <c r="E4" s="78"/>
      <c r="F4" s="78"/>
      <c r="G4" s="78"/>
      <c r="H4" s="78"/>
      <c r="I4" s="78"/>
      <c r="J4" s="78"/>
      <c r="K4" s="82" t="s">
        <v>309</v>
      </c>
      <c r="L4" s="78">
        <v>1</v>
      </c>
      <c r="M4" s="78"/>
      <c r="N4" s="78"/>
      <c r="O4" s="78"/>
      <c r="P4" s="78"/>
      <c r="Q4" s="78"/>
      <c r="R4" s="78"/>
    </row>
    <row r="5" spans="1:18" ht="15">
      <c r="A5" s="82" t="s">
        <v>308</v>
      </c>
      <c r="B5" s="78">
        <v>3</v>
      </c>
      <c r="C5" s="82" t="s">
        <v>310</v>
      </c>
      <c r="D5" s="78">
        <v>1</v>
      </c>
      <c r="E5" s="78"/>
      <c r="F5" s="78"/>
      <c r="G5" s="78"/>
      <c r="H5" s="78"/>
      <c r="I5" s="78"/>
      <c r="J5" s="78"/>
      <c r="K5" s="82" t="s">
        <v>315</v>
      </c>
      <c r="L5" s="78">
        <v>1</v>
      </c>
      <c r="M5" s="78"/>
      <c r="N5" s="78"/>
      <c r="O5" s="78"/>
      <c r="P5" s="78"/>
      <c r="Q5" s="78"/>
      <c r="R5" s="78"/>
    </row>
    <row r="6" spans="1:18" ht="15">
      <c r="A6" s="82" t="s">
        <v>314</v>
      </c>
      <c r="B6" s="78">
        <v>3</v>
      </c>
      <c r="C6" s="82" t="s">
        <v>308</v>
      </c>
      <c r="D6" s="78">
        <v>1</v>
      </c>
      <c r="E6" s="78"/>
      <c r="F6" s="78"/>
      <c r="G6" s="78"/>
      <c r="H6" s="78"/>
      <c r="I6" s="78"/>
      <c r="J6" s="78"/>
      <c r="K6" s="82" t="s">
        <v>316</v>
      </c>
      <c r="L6" s="78">
        <v>1</v>
      </c>
      <c r="M6" s="78"/>
      <c r="N6" s="78"/>
      <c r="O6" s="78"/>
      <c r="P6" s="78"/>
      <c r="Q6" s="78"/>
      <c r="R6" s="78"/>
    </row>
    <row r="7" spans="1:18" ht="15">
      <c r="A7" s="82" t="s">
        <v>318</v>
      </c>
      <c r="B7" s="78">
        <v>1</v>
      </c>
      <c r="C7" s="82" t="s">
        <v>309</v>
      </c>
      <c r="D7" s="78">
        <v>1</v>
      </c>
      <c r="E7" s="78"/>
      <c r="F7" s="78"/>
      <c r="G7" s="78"/>
      <c r="H7" s="78"/>
      <c r="I7" s="78"/>
      <c r="J7" s="78"/>
      <c r="K7" s="78"/>
      <c r="L7" s="78"/>
      <c r="M7" s="78"/>
      <c r="N7" s="78"/>
      <c r="O7" s="78"/>
      <c r="P7" s="78"/>
      <c r="Q7" s="78"/>
      <c r="R7" s="78"/>
    </row>
    <row r="8" spans="1:18" ht="15">
      <c r="A8" s="82" t="s">
        <v>316</v>
      </c>
      <c r="B8" s="78">
        <v>1</v>
      </c>
      <c r="C8" s="82" t="s">
        <v>313</v>
      </c>
      <c r="D8" s="78">
        <v>1</v>
      </c>
      <c r="E8" s="78"/>
      <c r="F8" s="78"/>
      <c r="G8" s="78"/>
      <c r="H8" s="78"/>
      <c r="I8" s="78"/>
      <c r="J8" s="78"/>
      <c r="K8" s="78"/>
      <c r="L8" s="78"/>
      <c r="M8" s="78"/>
      <c r="N8" s="78"/>
      <c r="O8" s="78"/>
      <c r="P8" s="78"/>
      <c r="Q8" s="78"/>
      <c r="R8" s="78"/>
    </row>
    <row r="9" spans="1:18" ht="15">
      <c r="A9" s="82" t="s">
        <v>315</v>
      </c>
      <c r="B9" s="78">
        <v>1</v>
      </c>
      <c r="C9" s="82" t="s">
        <v>317</v>
      </c>
      <c r="D9" s="78">
        <v>1</v>
      </c>
      <c r="E9" s="78"/>
      <c r="F9" s="78"/>
      <c r="G9" s="78"/>
      <c r="H9" s="78"/>
      <c r="I9" s="78"/>
      <c r="J9" s="78"/>
      <c r="K9" s="78"/>
      <c r="L9" s="78"/>
      <c r="M9" s="78"/>
      <c r="N9" s="78"/>
      <c r="O9" s="78"/>
      <c r="P9" s="78"/>
      <c r="Q9" s="78"/>
      <c r="R9" s="78"/>
    </row>
    <row r="10" spans="1:18" ht="15">
      <c r="A10" s="82" t="s">
        <v>313</v>
      </c>
      <c r="B10" s="78">
        <v>1</v>
      </c>
      <c r="C10" s="78"/>
      <c r="D10" s="78"/>
      <c r="E10" s="78"/>
      <c r="F10" s="78"/>
      <c r="G10" s="78"/>
      <c r="H10" s="78"/>
      <c r="I10" s="78"/>
      <c r="J10" s="78"/>
      <c r="K10" s="78"/>
      <c r="L10" s="78"/>
      <c r="M10" s="78"/>
      <c r="N10" s="78"/>
      <c r="O10" s="78"/>
      <c r="P10" s="78"/>
      <c r="Q10" s="78"/>
      <c r="R10" s="78"/>
    </row>
    <row r="11" spans="1:18" ht="15">
      <c r="A11" s="82" t="s">
        <v>310</v>
      </c>
      <c r="B11" s="78">
        <v>1</v>
      </c>
      <c r="C11" s="78"/>
      <c r="D11" s="78"/>
      <c r="E11" s="78"/>
      <c r="F11" s="78"/>
      <c r="G11" s="78"/>
      <c r="H11" s="78"/>
      <c r="I11" s="78"/>
      <c r="J11" s="78"/>
      <c r="K11" s="78"/>
      <c r="L11" s="78"/>
      <c r="M11" s="78"/>
      <c r="N11" s="78"/>
      <c r="O11" s="78"/>
      <c r="P11" s="78"/>
      <c r="Q11" s="78"/>
      <c r="R11" s="78"/>
    </row>
    <row r="14" spans="1:18" ht="15" customHeight="1">
      <c r="A14" s="13" t="s">
        <v>1068</v>
      </c>
      <c r="B14" s="13" t="s">
        <v>1046</v>
      </c>
      <c r="C14" s="13" t="s">
        <v>1069</v>
      </c>
      <c r="D14" s="13" t="s">
        <v>1049</v>
      </c>
      <c r="E14" s="13" t="s">
        <v>1070</v>
      </c>
      <c r="F14" s="13" t="s">
        <v>1051</v>
      </c>
      <c r="G14" s="13" t="s">
        <v>1071</v>
      </c>
      <c r="H14" s="13" t="s">
        <v>1053</v>
      </c>
      <c r="I14" s="13" t="s">
        <v>1072</v>
      </c>
      <c r="J14" s="13" t="s">
        <v>1055</v>
      </c>
      <c r="K14" s="13" t="s">
        <v>1073</v>
      </c>
      <c r="L14" s="13" t="s">
        <v>1057</v>
      </c>
      <c r="M14" s="78" t="s">
        <v>1074</v>
      </c>
      <c r="N14" s="78" t="s">
        <v>1059</v>
      </c>
      <c r="O14" s="13" t="s">
        <v>1075</v>
      </c>
      <c r="P14" s="13" t="s">
        <v>1061</v>
      </c>
      <c r="Q14" s="78" t="s">
        <v>1076</v>
      </c>
      <c r="R14" s="78" t="s">
        <v>1062</v>
      </c>
    </row>
    <row r="15" spans="1:18" ht="15">
      <c r="A15" s="78" t="s">
        <v>320</v>
      </c>
      <c r="B15" s="78">
        <v>16</v>
      </c>
      <c r="C15" s="78" t="s">
        <v>320</v>
      </c>
      <c r="D15" s="78">
        <v>6</v>
      </c>
      <c r="E15" s="78" t="s">
        <v>321</v>
      </c>
      <c r="F15" s="78">
        <v>3</v>
      </c>
      <c r="G15" s="78" t="s">
        <v>320</v>
      </c>
      <c r="H15" s="78">
        <v>3</v>
      </c>
      <c r="I15" s="78" t="s">
        <v>320</v>
      </c>
      <c r="J15" s="78">
        <v>1</v>
      </c>
      <c r="K15" s="78" t="s">
        <v>320</v>
      </c>
      <c r="L15" s="78">
        <v>4</v>
      </c>
      <c r="M15" s="78"/>
      <c r="N15" s="78"/>
      <c r="O15" s="78" t="s">
        <v>321</v>
      </c>
      <c r="P15" s="78">
        <v>1</v>
      </c>
      <c r="Q15" s="78"/>
      <c r="R15" s="78"/>
    </row>
    <row r="16" spans="1:18" ht="15">
      <c r="A16" s="78" t="s">
        <v>321</v>
      </c>
      <c r="B16" s="78">
        <v>11</v>
      </c>
      <c r="C16" s="78" t="s">
        <v>321</v>
      </c>
      <c r="D16" s="78">
        <v>5</v>
      </c>
      <c r="E16" s="78" t="s">
        <v>320</v>
      </c>
      <c r="F16" s="78">
        <v>2</v>
      </c>
      <c r="G16" s="78"/>
      <c r="H16" s="78"/>
      <c r="I16" s="78"/>
      <c r="J16" s="78"/>
      <c r="K16" s="78" t="s">
        <v>321</v>
      </c>
      <c r="L16" s="78">
        <v>2</v>
      </c>
      <c r="M16" s="78"/>
      <c r="N16" s="78"/>
      <c r="O16" s="78"/>
      <c r="P16" s="78"/>
      <c r="Q16" s="78"/>
      <c r="R16" s="78"/>
    </row>
    <row r="19" spans="1:18" ht="15" customHeight="1">
      <c r="A19" s="13" t="s">
        <v>1080</v>
      </c>
      <c r="B19" s="13" t="s">
        <v>1046</v>
      </c>
      <c r="C19" s="13" t="s">
        <v>1086</v>
      </c>
      <c r="D19" s="13" t="s">
        <v>1049</v>
      </c>
      <c r="E19" s="13" t="s">
        <v>1087</v>
      </c>
      <c r="F19" s="13" t="s">
        <v>1051</v>
      </c>
      <c r="G19" s="13" t="s">
        <v>1090</v>
      </c>
      <c r="H19" s="13" t="s">
        <v>1053</v>
      </c>
      <c r="I19" s="13" t="s">
        <v>1094</v>
      </c>
      <c r="J19" s="13" t="s">
        <v>1055</v>
      </c>
      <c r="K19" s="13" t="s">
        <v>1095</v>
      </c>
      <c r="L19" s="13" t="s">
        <v>1057</v>
      </c>
      <c r="M19" s="13" t="s">
        <v>1100</v>
      </c>
      <c r="N19" s="13" t="s">
        <v>1059</v>
      </c>
      <c r="O19" s="13" t="s">
        <v>1101</v>
      </c>
      <c r="P19" s="13" t="s">
        <v>1061</v>
      </c>
      <c r="Q19" s="78" t="s">
        <v>1102</v>
      </c>
      <c r="R19" s="78" t="s">
        <v>1062</v>
      </c>
    </row>
    <row r="20" spans="1:18" ht="15">
      <c r="A20" s="78" t="s">
        <v>237</v>
      </c>
      <c r="B20" s="78">
        <v>28</v>
      </c>
      <c r="C20" s="78" t="s">
        <v>245</v>
      </c>
      <c r="D20" s="78">
        <v>8</v>
      </c>
      <c r="E20" s="78" t="s">
        <v>237</v>
      </c>
      <c r="F20" s="78">
        <v>13</v>
      </c>
      <c r="G20" s="78" t="s">
        <v>245</v>
      </c>
      <c r="H20" s="78">
        <v>6</v>
      </c>
      <c r="I20" s="78" t="s">
        <v>326</v>
      </c>
      <c r="J20" s="78">
        <v>6</v>
      </c>
      <c r="K20" s="78" t="s">
        <v>237</v>
      </c>
      <c r="L20" s="78">
        <v>6</v>
      </c>
      <c r="M20" s="78" t="s">
        <v>237</v>
      </c>
      <c r="N20" s="78">
        <v>1</v>
      </c>
      <c r="O20" s="78" t="s">
        <v>327</v>
      </c>
      <c r="P20" s="78">
        <v>1</v>
      </c>
      <c r="Q20" s="78"/>
      <c r="R20" s="78"/>
    </row>
    <row r="21" spans="1:18" ht="15">
      <c r="A21" s="78" t="s">
        <v>245</v>
      </c>
      <c r="B21" s="78">
        <v>26</v>
      </c>
      <c r="C21" s="78" t="s">
        <v>338</v>
      </c>
      <c r="D21" s="78">
        <v>5</v>
      </c>
      <c r="E21" s="78" t="s">
        <v>245</v>
      </c>
      <c r="F21" s="78">
        <v>6</v>
      </c>
      <c r="G21" s="78" t="s">
        <v>237</v>
      </c>
      <c r="H21" s="78">
        <v>3</v>
      </c>
      <c r="I21" s="78" t="s">
        <v>237</v>
      </c>
      <c r="J21" s="78">
        <v>3</v>
      </c>
      <c r="K21" s="78" t="s">
        <v>245</v>
      </c>
      <c r="L21" s="78">
        <v>4</v>
      </c>
      <c r="M21" s="78"/>
      <c r="N21" s="78"/>
      <c r="O21" s="78"/>
      <c r="P21" s="78"/>
      <c r="Q21" s="78"/>
      <c r="R21" s="78"/>
    </row>
    <row r="22" spans="1:18" ht="15">
      <c r="A22" s="78" t="s">
        <v>326</v>
      </c>
      <c r="B22" s="78">
        <v>10</v>
      </c>
      <c r="C22" s="78" t="s">
        <v>1083</v>
      </c>
      <c r="D22" s="78">
        <v>4</v>
      </c>
      <c r="E22" s="78" t="s">
        <v>1081</v>
      </c>
      <c r="F22" s="78">
        <v>2</v>
      </c>
      <c r="G22" s="78" t="s">
        <v>249</v>
      </c>
      <c r="H22" s="78">
        <v>2</v>
      </c>
      <c r="I22" s="78" t="s">
        <v>1081</v>
      </c>
      <c r="J22" s="78">
        <v>2</v>
      </c>
      <c r="K22" s="78" t="s">
        <v>1081</v>
      </c>
      <c r="L22" s="78">
        <v>3</v>
      </c>
      <c r="M22" s="78"/>
      <c r="N22" s="78"/>
      <c r="O22" s="78"/>
      <c r="P22" s="78"/>
      <c r="Q22" s="78"/>
      <c r="R22" s="78"/>
    </row>
    <row r="23" spans="1:18" ht="15">
      <c r="A23" s="78" t="s">
        <v>1081</v>
      </c>
      <c r="B23" s="78">
        <v>9</v>
      </c>
      <c r="C23" s="78" t="s">
        <v>237</v>
      </c>
      <c r="D23" s="78">
        <v>2</v>
      </c>
      <c r="E23" s="78" t="s">
        <v>1088</v>
      </c>
      <c r="F23" s="78">
        <v>1</v>
      </c>
      <c r="G23" s="78" t="s">
        <v>1085</v>
      </c>
      <c r="H23" s="78">
        <v>2</v>
      </c>
      <c r="I23" s="78" t="s">
        <v>245</v>
      </c>
      <c r="J23" s="78">
        <v>2</v>
      </c>
      <c r="K23" s="78" t="s">
        <v>326</v>
      </c>
      <c r="L23" s="78">
        <v>3</v>
      </c>
      <c r="M23" s="78"/>
      <c r="N23" s="78"/>
      <c r="O23" s="78"/>
      <c r="P23" s="78"/>
      <c r="Q23" s="78"/>
      <c r="R23" s="78"/>
    </row>
    <row r="24" spans="1:18" ht="15">
      <c r="A24" s="78" t="s">
        <v>1082</v>
      </c>
      <c r="B24" s="78">
        <v>6</v>
      </c>
      <c r="C24" s="78" t="s">
        <v>1082</v>
      </c>
      <c r="D24" s="78">
        <v>1</v>
      </c>
      <c r="E24" s="78" t="s">
        <v>1089</v>
      </c>
      <c r="F24" s="78">
        <v>1</v>
      </c>
      <c r="G24" s="78" t="s">
        <v>1082</v>
      </c>
      <c r="H24" s="78">
        <v>2</v>
      </c>
      <c r="I24" s="78" t="s">
        <v>1085</v>
      </c>
      <c r="J24" s="78">
        <v>1</v>
      </c>
      <c r="K24" s="78" t="s">
        <v>1082</v>
      </c>
      <c r="L24" s="78">
        <v>1</v>
      </c>
      <c r="M24" s="78"/>
      <c r="N24" s="78"/>
      <c r="O24" s="78"/>
      <c r="P24" s="78"/>
      <c r="Q24" s="78"/>
      <c r="R24" s="78"/>
    </row>
    <row r="25" spans="1:18" ht="15">
      <c r="A25" s="78" t="s">
        <v>338</v>
      </c>
      <c r="B25" s="78">
        <v>5</v>
      </c>
      <c r="C25" s="78"/>
      <c r="D25" s="78"/>
      <c r="E25" s="78" t="s">
        <v>1082</v>
      </c>
      <c r="F25" s="78">
        <v>1</v>
      </c>
      <c r="G25" s="78" t="s">
        <v>1081</v>
      </c>
      <c r="H25" s="78">
        <v>2</v>
      </c>
      <c r="I25" s="78" t="s">
        <v>1082</v>
      </c>
      <c r="J25" s="78">
        <v>1</v>
      </c>
      <c r="K25" s="78" t="s">
        <v>1084</v>
      </c>
      <c r="L25" s="78">
        <v>1</v>
      </c>
      <c r="M25" s="78"/>
      <c r="N25" s="78"/>
      <c r="O25" s="78"/>
      <c r="P25" s="78"/>
      <c r="Q25" s="78"/>
      <c r="R25" s="78"/>
    </row>
    <row r="26" spans="1:18" ht="15">
      <c r="A26" s="78" t="s">
        <v>1083</v>
      </c>
      <c r="B26" s="78">
        <v>4</v>
      </c>
      <c r="C26" s="78"/>
      <c r="D26" s="78"/>
      <c r="E26" s="78" t="s">
        <v>326</v>
      </c>
      <c r="F26" s="78">
        <v>1</v>
      </c>
      <c r="G26" s="78" t="s">
        <v>1084</v>
      </c>
      <c r="H26" s="78">
        <v>2</v>
      </c>
      <c r="I26" s="78" t="s">
        <v>249</v>
      </c>
      <c r="J26" s="78">
        <v>1</v>
      </c>
      <c r="K26" s="78" t="s">
        <v>1096</v>
      </c>
      <c r="L26" s="78">
        <v>1</v>
      </c>
      <c r="M26" s="78"/>
      <c r="N26" s="78"/>
      <c r="O26" s="78"/>
      <c r="P26" s="78"/>
      <c r="Q26" s="78"/>
      <c r="R26" s="78"/>
    </row>
    <row r="27" spans="1:18" ht="15">
      <c r="A27" s="78" t="s">
        <v>1084</v>
      </c>
      <c r="B27" s="78">
        <v>4</v>
      </c>
      <c r="C27" s="78"/>
      <c r="D27" s="78"/>
      <c r="E27" s="78"/>
      <c r="F27" s="78"/>
      <c r="G27" s="78" t="s">
        <v>1091</v>
      </c>
      <c r="H27" s="78">
        <v>1</v>
      </c>
      <c r="I27" s="78" t="s">
        <v>1091</v>
      </c>
      <c r="J27" s="78">
        <v>1</v>
      </c>
      <c r="K27" s="78" t="s">
        <v>1097</v>
      </c>
      <c r="L27" s="78">
        <v>1</v>
      </c>
      <c r="M27" s="78"/>
      <c r="N27" s="78"/>
      <c r="O27" s="78"/>
      <c r="P27" s="78"/>
      <c r="Q27" s="78"/>
      <c r="R27" s="78"/>
    </row>
    <row r="28" spans="1:18" ht="15">
      <c r="A28" s="78" t="s">
        <v>1085</v>
      </c>
      <c r="B28" s="78">
        <v>3</v>
      </c>
      <c r="C28" s="78"/>
      <c r="D28" s="78"/>
      <c r="E28" s="78"/>
      <c r="F28" s="78"/>
      <c r="G28" s="78" t="s">
        <v>1092</v>
      </c>
      <c r="H28" s="78">
        <v>1</v>
      </c>
      <c r="I28" s="78" t="s">
        <v>1084</v>
      </c>
      <c r="J28" s="78">
        <v>1</v>
      </c>
      <c r="K28" s="78" t="s">
        <v>1098</v>
      </c>
      <c r="L28" s="78">
        <v>1</v>
      </c>
      <c r="M28" s="78"/>
      <c r="N28" s="78"/>
      <c r="O28" s="78"/>
      <c r="P28" s="78"/>
      <c r="Q28" s="78"/>
      <c r="R28" s="78"/>
    </row>
    <row r="29" spans="1:18" ht="15">
      <c r="A29" s="78" t="s">
        <v>249</v>
      </c>
      <c r="B29" s="78">
        <v>3</v>
      </c>
      <c r="C29" s="78"/>
      <c r="D29" s="78"/>
      <c r="E29" s="78"/>
      <c r="F29" s="78"/>
      <c r="G29" s="78" t="s">
        <v>1093</v>
      </c>
      <c r="H29" s="78">
        <v>1</v>
      </c>
      <c r="I29" s="78"/>
      <c r="J29" s="78"/>
      <c r="K29" s="78" t="s">
        <v>1099</v>
      </c>
      <c r="L29" s="78">
        <v>1</v>
      </c>
      <c r="M29" s="78"/>
      <c r="N29" s="78"/>
      <c r="O29" s="78"/>
      <c r="P29" s="78"/>
      <c r="Q29" s="78"/>
      <c r="R29" s="78"/>
    </row>
    <row r="32" spans="1:18" ht="15" customHeight="1">
      <c r="A32" s="13" t="s">
        <v>1109</v>
      </c>
      <c r="B32" s="13" t="s">
        <v>1046</v>
      </c>
      <c r="C32" s="13" t="s">
        <v>1117</v>
      </c>
      <c r="D32" s="13" t="s">
        <v>1049</v>
      </c>
      <c r="E32" s="13" t="s">
        <v>1121</v>
      </c>
      <c r="F32" s="13" t="s">
        <v>1051</v>
      </c>
      <c r="G32" s="13" t="s">
        <v>1127</v>
      </c>
      <c r="H32" s="13" t="s">
        <v>1053</v>
      </c>
      <c r="I32" s="13" t="s">
        <v>1128</v>
      </c>
      <c r="J32" s="13" t="s">
        <v>1055</v>
      </c>
      <c r="K32" s="13" t="s">
        <v>1135</v>
      </c>
      <c r="L32" s="13" t="s">
        <v>1057</v>
      </c>
      <c r="M32" s="78" t="s">
        <v>1137</v>
      </c>
      <c r="N32" s="78" t="s">
        <v>1059</v>
      </c>
      <c r="O32" s="13" t="s">
        <v>1138</v>
      </c>
      <c r="P32" s="13" t="s">
        <v>1061</v>
      </c>
      <c r="Q32" s="78" t="s">
        <v>1140</v>
      </c>
      <c r="R32" s="78" t="s">
        <v>1062</v>
      </c>
    </row>
    <row r="33" spans="1:18" ht="15">
      <c r="A33" s="84" t="s">
        <v>1110</v>
      </c>
      <c r="B33" s="84">
        <v>24</v>
      </c>
      <c r="C33" s="84" t="s">
        <v>239</v>
      </c>
      <c r="D33" s="84">
        <v>10</v>
      </c>
      <c r="E33" s="84" t="s">
        <v>1115</v>
      </c>
      <c r="F33" s="84">
        <v>13</v>
      </c>
      <c r="G33" s="84" t="s">
        <v>1116</v>
      </c>
      <c r="H33" s="84">
        <v>6</v>
      </c>
      <c r="I33" s="84" t="s">
        <v>1129</v>
      </c>
      <c r="J33" s="84">
        <v>6</v>
      </c>
      <c r="K33" s="84" t="s">
        <v>236</v>
      </c>
      <c r="L33" s="84">
        <v>7</v>
      </c>
      <c r="M33" s="84"/>
      <c r="N33" s="84"/>
      <c r="O33" s="84" t="s">
        <v>1139</v>
      </c>
      <c r="P33" s="84">
        <v>2</v>
      </c>
      <c r="Q33" s="84"/>
      <c r="R33" s="84"/>
    </row>
    <row r="34" spans="1:18" ht="15">
      <c r="A34" s="84" t="s">
        <v>1111</v>
      </c>
      <c r="B34" s="84">
        <v>6</v>
      </c>
      <c r="C34" s="84" t="s">
        <v>214</v>
      </c>
      <c r="D34" s="84">
        <v>10</v>
      </c>
      <c r="E34" s="84" t="s">
        <v>232</v>
      </c>
      <c r="F34" s="84">
        <v>7</v>
      </c>
      <c r="G34" s="84" t="s">
        <v>245</v>
      </c>
      <c r="H34" s="84">
        <v>4</v>
      </c>
      <c r="I34" s="84" t="s">
        <v>214</v>
      </c>
      <c r="J34" s="84">
        <v>6</v>
      </c>
      <c r="K34" s="84" t="s">
        <v>1115</v>
      </c>
      <c r="L34" s="84">
        <v>6</v>
      </c>
      <c r="M34" s="84"/>
      <c r="N34" s="84"/>
      <c r="O34" s="84"/>
      <c r="P34" s="84"/>
      <c r="Q34" s="84"/>
      <c r="R34" s="84"/>
    </row>
    <row r="35" spans="1:18" ht="15">
      <c r="A35" s="84" t="s">
        <v>1112</v>
      </c>
      <c r="B35" s="84">
        <v>0</v>
      </c>
      <c r="C35" s="84" t="s">
        <v>1116</v>
      </c>
      <c r="D35" s="84">
        <v>8</v>
      </c>
      <c r="E35" s="84" t="s">
        <v>1116</v>
      </c>
      <c r="F35" s="84">
        <v>6</v>
      </c>
      <c r="G35" s="84" t="s">
        <v>214</v>
      </c>
      <c r="H35" s="84">
        <v>3</v>
      </c>
      <c r="I35" s="84" t="s">
        <v>221</v>
      </c>
      <c r="J35" s="84">
        <v>5</v>
      </c>
      <c r="K35" s="84" t="s">
        <v>214</v>
      </c>
      <c r="L35" s="84">
        <v>6</v>
      </c>
      <c r="M35" s="84"/>
      <c r="N35" s="84"/>
      <c r="O35" s="84"/>
      <c r="P35" s="84"/>
      <c r="Q35" s="84"/>
      <c r="R35" s="84"/>
    </row>
    <row r="36" spans="1:18" ht="15">
      <c r="A36" s="84" t="s">
        <v>1113</v>
      </c>
      <c r="B36" s="84">
        <v>842</v>
      </c>
      <c r="C36" s="84" t="s">
        <v>245</v>
      </c>
      <c r="D36" s="84">
        <v>7</v>
      </c>
      <c r="E36" s="84" t="s">
        <v>1122</v>
      </c>
      <c r="F36" s="84">
        <v>6</v>
      </c>
      <c r="G36" s="84" t="s">
        <v>249</v>
      </c>
      <c r="H36" s="84">
        <v>3</v>
      </c>
      <c r="I36" s="84" t="s">
        <v>1118</v>
      </c>
      <c r="J36" s="84">
        <v>5</v>
      </c>
      <c r="K36" s="84" t="s">
        <v>219</v>
      </c>
      <c r="L36" s="84">
        <v>4</v>
      </c>
      <c r="M36" s="84"/>
      <c r="N36" s="84"/>
      <c r="O36" s="84"/>
      <c r="P36" s="84"/>
      <c r="Q36" s="84"/>
      <c r="R36" s="84"/>
    </row>
    <row r="37" spans="1:18" ht="15">
      <c r="A37" s="84" t="s">
        <v>1114</v>
      </c>
      <c r="B37" s="84">
        <v>872</v>
      </c>
      <c r="C37" s="84" t="s">
        <v>236</v>
      </c>
      <c r="D37" s="84">
        <v>7</v>
      </c>
      <c r="E37" s="84" t="s">
        <v>1123</v>
      </c>
      <c r="F37" s="84">
        <v>4</v>
      </c>
      <c r="G37" s="84" t="s">
        <v>221</v>
      </c>
      <c r="H37" s="84">
        <v>3</v>
      </c>
      <c r="I37" s="84" t="s">
        <v>1130</v>
      </c>
      <c r="J37" s="84">
        <v>5</v>
      </c>
      <c r="K37" s="84" t="s">
        <v>1116</v>
      </c>
      <c r="L37" s="84">
        <v>4</v>
      </c>
      <c r="M37" s="84"/>
      <c r="N37" s="84"/>
      <c r="O37" s="84"/>
      <c r="P37" s="84"/>
      <c r="Q37" s="84"/>
      <c r="R37" s="84"/>
    </row>
    <row r="38" spans="1:18" ht="15">
      <c r="A38" s="84" t="s">
        <v>1115</v>
      </c>
      <c r="B38" s="84">
        <v>28</v>
      </c>
      <c r="C38" s="84" t="s">
        <v>221</v>
      </c>
      <c r="D38" s="84">
        <v>6</v>
      </c>
      <c r="E38" s="84" t="s">
        <v>1124</v>
      </c>
      <c r="F38" s="84">
        <v>4</v>
      </c>
      <c r="G38" s="84" t="s">
        <v>239</v>
      </c>
      <c r="H38" s="84">
        <v>3</v>
      </c>
      <c r="I38" s="84" t="s">
        <v>1131</v>
      </c>
      <c r="J38" s="84">
        <v>5</v>
      </c>
      <c r="K38" s="84" t="s">
        <v>221</v>
      </c>
      <c r="L38" s="84">
        <v>4</v>
      </c>
      <c r="M38" s="84"/>
      <c r="N38" s="84"/>
      <c r="O38" s="84"/>
      <c r="P38" s="84"/>
      <c r="Q38" s="84"/>
      <c r="R38" s="84"/>
    </row>
    <row r="39" spans="1:18" ht="15">
      <c r="A39" s="84" t="s">
        <v>214</v>
      </c>
      <c r="B39" s="84">
        <v>27</v>
      </c>
      <c r="C39" s="84" t="s">
        <v>226</v>
      </c>
      <c r="D39" s="84">
        <v>6</v>
      </c>
      <c r="E39" s="84" t="s">
        <v>1125</v>
      </c>
      <c r="F39" s="84">
        <v>4</v>
      </c>
      <c r="G39" s="84" t="s">
        <v>236</v>
      </c>
      <c r="H39" s="84">
        <v>3</v>
      </c>
      <c r="I39" s="84" t="s">
        <v>1132</v>
      </c>
      <c r="J39" s="84">
        <v>5</v>
      </c>
      <c r="K39" s="84" t="s">
        <v>235</v>
      </c>
      <c r="L39" s="84">
        <v>3</v>
      </c>
      <c r="M39" s="84"/>
      <c r="N39" s="84"/>
      <c r="O39" s="84"/>
      <c r="P39" s="84"/>
      <c r="Q39" s="84"/>
      <c r="R39" s="84"/>
    </row>
    <row r="40" spans="1:18" ht="15">
      <c r="A40" s="84" t="s">
        <v>1116</v>
      </c>
      <c r="B40" s="84">
        <v>26</v>
      </c>
      <c r="C40" s="84" t="s">
        <v>1118</v>
      </c>
      <c r="D40" s="84">
        <v>5</v>
      </c>
      <c r="E40" s="84" t="s">
        <v>1126</v>
      </c>
      <c r="F40" s="84">
        <v>4</v>
      </c>
      <c r="G40" s="84" t="s">
        <v>1115</v>
      </c>
      <c r="H40" s="84">
        <v>3</v>
      </c>
      <c r="I40" s="84" t="s">
        <v>1133</v>
      </c>
      <c r="J40" s="84">
        <v>5</v>
      </c>
      <c r="K40" s="84" t="s">
        <v>1136</v>
      </c>
      <c r="L40" s="84">
        <v>3</v>
      </c>
      <c r="M40" s="84"/>
      <c r="N40" s="84"/>
      <c r="O40" s="84"/>
      <c r="P40" s="84"/>
      <c r="Q40" s="84"/>
      <c r="R40" s="84"/>
    </row>
    <row r="41" spans="1:18" ht="15">
      <c r="A41" s="84" t="s">
        <v>236</v>
      </c>
      <c r="B41" s="84">
        <v>23</v>
      </c>
      <c r="C41" s="84" t="s">
        <v>1119</v>
      </c>
      <c r="D41" s="84">
        <v>5</v>
      </c>
      <c r="E41" s="84" t="s">
        <v>237</v>
      </c>
      <c r="F41" s="84">
        <v>4</v>
      </c>
      <c r="G41" s="84" t="s">
        <v>226</v>
      </c>
      <c r="H41" s="84">
        <v>2</v>
      </c>
      <c r="I41" s="84" t="s">
        <v>259</v>
      </c>
      <c r="J41" s="84">
        <v>5</v>
      </c>
      <c r="K41" s="84" t="s">
        <v>1129</v>
      </c>
      <c r="L41" s="84">
        <v>3</v>
      </c>
      <c r="M41" s="84"/>
      <c r="N41" s="84"/>
      <c r="O41" s="84"/>
      <c r="P41" s="84"/>
      <c r="Q41" s="84"/>
      <c r="R41" s="84"/>
    </row>
    <row r="42" spans="1:18" ht="15">
      <c r="A42" s="84" t="s">
        <v>221</v>
      </c>
      <c r="B42" s="84">
        <v>18</v>
      </c>
      <c r="C42" s="84" t="s">
        <v>1120</v>
      </c>
      <c r="D42" s="84">
        <v>5</v>
      </c>
      <c r="E42" s="84" t="s">
        <v>236</v>
      </c>
      <c r="F42" s="84">
        <v>4</v>
      </c>
      <c r="G42" s="84" t="s">
        <v>219</v>
      </c>
      <c r="H42" s="84">
        <v>2</v>
      </c>
      <c r="I42" s="84" t="s">
        <v>1134</v>
      </c>
      <c r="J42" s="84">
        <v>5</v>
      </c>
      <c r="K42" s="84" t="s">
        <v>226</v>
      </c>
      <c r="L42" s="84">
        <v>3</v>
      </c>
      <c r="M42" s="84"/>
      <c r="N42" s="84"/>
      <c r="O42" s="84"/>
      <c r="P42" s="84"/>
      <c r="Q42" s="84"/>
      <c r="R42" s="84"/>
    </row>
    <row r="45" spans="1:18" ht="15" customHeight="1">
      <c r="A45" s="13" t="s">
        <v>1147</v>
      </c>
      <c r="B45" s="13" t="s">
        <v>1046</v>
      </c>
      <c r="C45" s="13" t="s">
        <v>1158</v>
      </c>
      <c r="D45" s="13" t="s">
        <v>1049</v>
      </c>
      <c r="E45" s="13" t="s">
        <v>1167</v>
      </c>
      <c r="F45" s="13" t="s">
        <v>1051</v>
      </c>
      <c r="G45" s="13" t="s">
        <v>1177</v>
      </c>
      <c r="H45" s="13" t="s">
        <v>1053</v>
      </c>
      <c r="I45" s="13" t="s">
        <v>1185</v>
      </c>
      <c r="J45" s="13" t="s">
        <v>1055</v>
      </c>
      <c r="K45" s="13" t="s">
        <v>1193</v>
      </c>
      <c r="L45" s="13" t="s">
        <v>1057</v>
      </c>
      <c r="M45" s="78" t="s">
        <v>1202</v>
      </c>
      <c r="N45" s="78" t="s">
        <v>1059</v>
      </c>
      <c r="O45" s="78" t="s">
        <v>1203</v>
      </c>
      <c r="P45" s="78" t="s">
        <v>1061</v>
      </c>
      <c r="Q45" s="78" t="s">
        <v>1204</v>
      </c>
      <c r="R45" s="78" t="s">
        <v>1062</v>
      </c>
    </row>
    <row r="46" spans="1:18" ht="15">
      <c r="A46" s="84" t="s">
        <v>1148</v>
      </c>
      <c r="B46" s="84">
        <v>12</v>
      </c>
      <c r="C46" s="84" t="s">
        <v>1148</v>
      </c>
      <c r="D46" s="84">
        <v>6</v>
      </c>
      <c r="E46" s="84" t="s">
        <v>1153</v>
      </c>
      <c r="F46" s="84">
        <v>6</v>
      </c>
      <c r="G46" s="84" t="s">
        <v>1148</v>
      </c>
      <c r="H46" s="84">
        <v>3</v>
      </c>
      <c r="I46" s="84" t="s">
        <v>1155</v>
      </c>
      <c r="J46" s="84">
        <v>5</v>
      </c>
      <c r="K46" s="84" t="s">
        <v>1194</v>
      </c>
      <c r="L46" s="84">
        <v>2</v>
      </c>
      <c r="M46" s="84"/>
      <c r="N46" s="84"/>
      <c r="O46" s="84"/>
      <c r="P46" s="84"/>
      <c r="Q46" s="84"/>
      <c r="R46" s="84"/>
    </row>
    <row r="47" spans="1:18" ht="15">
      <c r="A47" s="84" t="s">
        <v>1149</v>
      </c>
      <c r="B47" s="84">
        <v>12</v>
      </c>
      <c r="C47" s="84" t="s">
        <v>1149</v>
      </c>
      <c r="D47" s="84">
        <v>6</v>
      </c>
      <c r="E47" s="84" t="s">
        <v>1168</v>
      </c>
      <c r="F47" s="84">
        <v>4</v>
      </c>
      <c r="G47" s="84" t="s">
        <v>1149</v>
      </c>
      <c r="H47" s="84">
        <v>3</v>
      </c>
      <c r="I47" s="84" t="s">
        <v>1156</v>
      </c>
      <c r="J47" s="84">
        <v>5</v>
      </c>
      <c r="K47" s="84" t="s">
        <v>1195</v>
      </c>
      <c r="L47" s="84">
        <v>2</v>
      </c>
      <c r="M47" s="84"/>
      <c r="N47" s="84"/>
      <c r="O47" s="84"/>
      <c r="P47" s="84"/>
      <c r="Q47" s="84"/>
      <c r="R47" s="84"/>
    </row>
    <row r="48" spans="1:18" ht="15">
      <c r="A48" s="84" t="s">
        <v>1150</v>
      </c>
      <c r="B48" s="84">
        <v>9</v>
      </c>
      <c r="C48" s="84" t="s">
        <v>1159</v>
      </c>
      <c r="D48" s="84">
        <v>5</v>
      </c>
      <c r="E48" s="84" t="s">
        <v>1169</v>
      </c>
      <c r="F48" s="84">
        <v>4</v>
      </c>
      <c r="G48" s="84" t="s">
        <v>1154</v>
      </c>
      <c r="H48" s="84">
        <v>3</v>
      </c>
      <c r="I48" s="84" t="s">
        <v>1157</v>
      </c>
      <c r="J48" s="84">
        <v>5</v>
      </c>
      <c r="K48" s="84" t="s">
        <v>1196</v>
      </c>
      <c r="L48" s="84">
        <v>2</v>
      </c>
      <c r="M48" s="84"/>
      <c r="N48" s="84"/>
      <c r="O48" s="84"/>
      <c r="P48" s="84"/>
      <c r="Q48" s="84"/>
      <c r="R48" s="84"/>
    </row>
    <row r="49" spans="1:18" ht="15">
      <c r="A49" s="84" t="s">
        <v>1151</v>
      </c>
      <c r="B49" s="84">
        <v>8</v>
      </c>
      <c r="C49" s="84" t="s">
        <v>1160</v>
      </c>
      <c r="D49" s="84">
        <v>5</v>
      </c>
      <c r="E49" s="84" t="s">
        <v>1170</v>
      </c>
      <c r="F49" s="84">
        <v>4</v>
      </c>
      <c r="G49" s="84" t="s">
        <v>1178</v>
      </c>
      <c r="H49" s="84">
        <v>2</v>
      </c>
      <c r="I49" s="84" t="s">
        <v>1186</v>
      </c>
      <c r="J49" s="84">
        <v>5</v>
      </c>
      <c r="K49" s="84" t="s">
        <v>1197</v>
      </c>
      <c r="L49" s="84">
        <v>2</v>
      </c>
      <c r="M49" s="84"/>
      <c r="N49" s="84"/>
      <c r="O49" s="84"/>
      <c r="P49" s="84"/>
      <c r="Q49" s="84"/>
      <c r="R49" s="84"/>
    </row>
    <row r="50" spans="1:18" ht="15">
      <c r="A50" s="84" t="s">
        <v>1152</v>
      </c>
      <c r="B50" s="84">
        <v>8</v>
      </c>
      <c r="C50" s="84" t="s">
        <v>1161</v>
      </c>
      <c r="D50" s="84">
        <v>5</v>
      </c>
      <c r="E50" s="84" t="s">
        <v>1171</v>
      </c>
      <c r="F50" s="84">
        <v>4</v>
      </c>
      <c r="G50" s="84" t="s">
        <v>1179</v>
      </c>
      <c r="H50" s="84">
        <v>2</v>
      </c>
      <c r="I50" s="84" t="s">
        <v>1187</v>
      </c>
      <c r="J50" s="84">
        <v>5</v>
      </c>
      <c r="K50" s="84" t="s">
        <v>1198</v>
      </c>
      <c r="L50" s="84">
        <v>2</v>
      </c>
      <c r="M50" s="84"/>
      <c r="N50" s="84"/>
      <c r="O50" s="84"/>
      <c r="P50" s="84"/>
      <c r="Q50" s="84"/>
      <c r="R50" s="84"/>
    </row>
    <row r="51" spans="1:18" ht="15">
      <c r="A51" s="84" t="s">
        <v>1153</v>
      </c>
      <c r="B51" s="84">
        <v>8</v>
      </c>
      <c r="C51" s="84" t="s">
        <v>1162</v>
      </c>
      <c r="D51" s="84">
        <v>5</v>
      </c>
      <c r="E51" s="84" t="s">
        <v>1172</v>
      </c>
      <c r="F51" s="84">
        <v>4</v>
      </c>
      <c r="G51" s="84" t="s">
        <v>1180</v>
      </c>
      <c r="H51" s="84">
        <v>2</v>
      </c>
      <c r="I51" s="84" t="s">
        <v>1188</v>
      </c>
      <c r="J51" s="84">
        <v>5</v>
      </c>
      <c r="K51" s="84" t="s">
        <v>1199</v>
      </c>
      <c r="L51" s="84">
        <v>2</v>
      </c>
      <c r="M51" s="84"/>
      <c r="N51" s="84"/>
      <c r="O51" s="84"/>
      <c r="P51" s="84"/>
      <c r="Q51" s="84"/>
      <c r="R51" s="84"/>
    </row>
    <row r="52" spans="1:18" ht="15">
      <c r="A52" s="84" t="s">
        <v>1154</v>
      </c>
      <c r="B52" s="84">
        <v>7</v>
      </c>
      <c r="C52" s="84" t="s">
        <v>1163</v>
      </c>
      <c r="D52" s="84">
        <v>5</v>
      </c>
      <c r="E52" s="84" t="s">
        <v>1173</v>
      </c>
      <c r="F52" s="84">
        <v>3</v>
      </c>
      <c r="G52" s="84" t="s">
        <v>1181</v>
      </c>
      <c r="H52" s="84">
        <v>2</v>
      </c>
      <c r="I52" s="84" t="s">
        <v>1189</v>
      </c>
      <c r="J52" s="84">
        <v>5</v>
      </c>
      <c r="K52" s="84" t="s">
        <v>1200</v>
      </c>
      <c r="L52" s="84">
        <v>2</v>
      </c>
      <c r="M52" s="84"/>
      <c r="N52" s="84"/>
      <c r="O52" s="84"/>
      <c r="P52" s="84"/>
      <c r="Q52" s="84"/>
      <c r="R52" s="84"/>
    </row>
    <row r="53" spans="1:18" ht="15">
      <c r="A53" s="84" t="s">
        <v>1155</v>
      </c>
      <c r="B53" s="84">
        <v>6</v>
      </c>
      <c r="C53" s="84" t="s">
        <v>1164</v>
      </c>
      <c r="D53" s="84">
        <v>5</v>
      </c>
      <c r="E53" s="84" t="s">
        <v>1174</v>
      </c>
      <c r="F53" s="84">
        <v>2</v>
      </c>
      <c r="G53" s="84" t="s">
        <v>1182</v>
      </c>
      <c r="H53" s="84">
        <v>2</v>
      </c>
      <c r="I53" s="84" t="s">
        <v>1190</v>
      </c>
      <c r="J53" s="84">
        <v>5</v>
      </c>
      <c r="K53" s="84" t="s">
        <v>1201</v>
      </c>
      <c r="L53" s="84">
        <v>2</v>
      </c>
      <c r="M53" s="84"/>
      <c r="N53" s="84"/>
      <c r="O53" s="84"/>
      <c r="P53" s="84"/>
      <c r="Q53" s="84"/>
      <c r="R53" s="84"/>
    </row>
    <row r="54" spans="1:18" ht="15">
      <c r="A54" s="84" t="s">
        <v>1156</v>
      </c>
      <c r="B54" s="84">
        <v>6</v>
      </c>
      <c r="C54" s="84" t="s">
        <v>1165</v>
      </c>
      <c r="D54" s="84">
        <v>5</v>
      </c>
      <c r="E54" s="84" t="s">
        <v>1175</v>
      </c>
      <c r="F54" s="84">
        <v>2</v>
      </c>
      <c r="G54" s="84" t="s">
        <v>1183</v>
      </c>
      <c r="H54" s="84">
        <v>2</v>
      </c>
      <c r="I54" s="84" t="s">
        <v>1191</v>
      </c>
      <c r="J54" s="84">
        <v>5</v>
      </c>
      <c r="K54" s="84" t="s">
        <v>1148</v>
      </c>
      <c r="L54" s="84">
        <v>2</v>
      </c>
      <c r="M54" s="84"/>
      <c r="N54" s="84"/>
      <c r="O54" s="84"/>
      <c r="P54" s="84"/>
      <c r="Q54" s="84"/>
      <c r="R54" s="84"/>
    </row>
    <row r="55" spans="1:18" ht="15">
      <c r="A55" s="84" t="s">
        <v>1157</v>
      </c>
      <c r="B55" s="84">
        <v>6</v>
      </c>
      <c r="C55" s="84" t="s">
        <v>1166</v>
      </c>
      <c r="D55" s="84">
        <v>5</v>
      </c>
      <c r="E55" s="84" t="s">
        <v>1176</v>
      </c>
      <c r="F55" s="84">
        <v>2</v>
      </c>
      <c r="G55" s="84" t="s">
        <v>1184</v>
      </c>
      <c r="H55" s="84">
        <v>2</v>
      </c>
      <c r="I55" s="84" t="s">
        <v>1192</v>
      </c>
      <c r="J55" s="84">
        <v>4</v>
      </c>
      <c r="K55" s="84" t="s">
        <v>1149</v>
      </c>
      <c r="L55" s="84">
        <v>2</v>
      </c>
      <c r="M55" s="84"/>
      <c r="N55" s="84"/>
      <c r="O55" s="84"/>
      <c r="P55" s="84"/>
      <c r="Q55" s="84"/>
      <c r="R55" s="84"/>
    </row>
    <row r="58" spans="1:18" ht="15" customHeight="1">
      <c r="A58" s="13" t="s">
        <v>1211</v>
      </c>
      <c r="B58" s="13" t="s">
        <v>1046</v>
      </c>
      <c r="C58" s="13" t="s">
        <v>1213</v>
      </c>
      <c r="D58" s="13" t="s">
        <v>1049</v>
      </c>
      <c r="E58" s="13" t="s">
        <v>1214</v>
      </c>
      <c r="F58" s="13" t="s">
        <v>1051</v>
      </c>
      <c r="G58" s="13" t="s">
        <v>1218</v>
      </c>
      <c r="H58" s="13" t="s">
        <v>1053</v>
      </c>
      <c r="I58" s="78" t="s">
        <v>1220</v>
      </c>
      <c r="J58" s="78" t="s">
        <v>1055</v>
      </c>
      <c r="K58" s="13" t="s">
        <v>1222</v>
      </c>
      <c r="L58" s="13" t="s">
        <v>1057</v>
      </c>
      <c r="M58" s="13" t="s">
        <v>1224</v>
      </c>
      <c r="N58" s="13" t="s">
        <v>1059</v>
      </c>
      <c r="O58" s="78" t="s">
        <v>1226</v>
      </c>
      <c r="P58" s="78" t="s">
        <v>1061</v>
      </c>
      <c r="Q58" s="78" t="s">
        <v>1228</v>
      </c>
      <c r="R58" s="78" t="s">
        <v>1062</v>
      </c>
    </row>
    <row r="59" spans="1:18" ht="15">
      <c r="A59" s="78" t="s">
        <v>265</v>
      </c>
      <c r="B59" s="78">
        <v>2</v>
      </c>
      <c r="C59" s="78" t="s">
        <v>255</v>
      </c>
      <c r="D59" s="78">
        <v>1</v>
      </c>
      <c r="E59" s="78" t="s">
        <v>265</v>
      </c>
      <c r="F59" s="78">
        <v>2</v>
      </c>
      <c r="G59" s="78" t="s">
        <v>245</v>
      </c>
      <c r="H59" s="78">
        <v>1</v>
      </c>
      <c r="I59" s="78"/>
      <c r="J59" s="78"/>
      <c r="K59" s="78" t="s">
        <v>268</v>
      </c>
      <c r="L59" s="78">
        <v>1</v>
      </c>
      <c r="M59" s="78" t="s">
        <v>271</v>
      </c>
      <c r="N59" s="78">
        <v>1</v>
      </c>
      <c r="O59" s="78"/>
      <c r="P59" s="78"/>
      <c r="Q59" s="78"/>
      <c r="R59" s="78"/>
    </row>
    <row r="60" spans="1:18" ht="15">
      <c r="A60" s="78" t="s">
        <v>271</v>
      </c>
      <c r="B60" s="78">
        <v>1</v>
      </c>
      <c r="C60" s="78"/>
      <c r="D60" s="78"/>
      <c r="E60" s="78" t="s">
        <v>233</v>
      </c>
      <c r="F60" s="78">
        <v>1</v>
      </c>
      <c r="G60" s="78"/>
      <c r="H60" s="78"/>
      <c r="I60" s="78"/>
      <c r="J60" s="78"/>
      <c r="K60" s="78" t="s">
        <v>234</v>
      </c>
      <c r="L60" s="78">
        <v>1</v>
      </c>
      <c r="M60" s="78"/>
      <c r="N60" s="78"/>
      <c r="O60" s="78"/>
      <c r="P60" s="78"/>
      <c r="Q60" s="78"/>
      <c r="R60" s="78"/>
    </row>
    <row r="61" spans="1:18" ht="15">
      <c r="A61" s="78" t="s">
        <v>268</v>
      </c>
      <c r="B61" s="78">
        <v>1</v>
      </c>
      <c r="C61" s="78"/>
      <c r="D61" s="78"/>
      <c r="E61" s="78" t="s">
        <v>232</v>
      </c>
      <c r="F61" s="78">
        <v>1</v>
      </c>
      <c r="G61" s="78"/>
      <c r="H61" s="78"/>
      <c r="I61" s="78"/>
      <c r="J61" s="78"/>
      <c r="K61" s="78"/>
      <c r="L61" s="78"/>
      <c r="M61" s="78"/>
      <c r="N61" s="78"/>
      <c r="O61" s="78"/>
      <c r="P61" s="78"/>
      <c r="Q61" s="78"/>
      <c r="R61" s="78"/>
    </row>
    <row r="62" spans="1:18" ht="15">
      <c r="A62" s="78" t="s">
        <v>234</v>
      </c>
      <c r="B62" s="78">
        <v>1</v>
      </c>
      <c r="C62" s="78"/>
      <c r="D62" s="78"/>
      <c r="E62" s="78" t="s">
        <v>231</v>
      </c>
      <c r="F62" s="78">
        <v>1</v>
      </c>
      <c r="G62" s="78"/>
      <c r="H62" s="78"/>
      <c r="I62" s="78"/>
      <c r="J62" s="78"/>
      <c r="K62" s="78"/>
      <c r="L62" s="78"/>
      <c r="M62" s="78"/>
      <c r="N62" s="78"/>
      <c r="O62" s="78"/>
      <c r="P62" s="78"/>
      <c r="Q62" s="78"/>
      <c r="R62" s="78"/>
    </row>
    <row r="63" spans="1:18" ht="15">
      <c r="A63" s="78" t="s">
        <v>233</v>
      </c>
      <c r="B63" s="78">
        <v>1</v>
      </c>
      <c r="C63" s="78"/>
      <c r="D63" s="78"/>
      <c r="E63" s="78"/>
      <c r="F63" s="78"/>
      <c r="G63" s="78"/>
      <c r="H63" s="78"/>
      <c r="I63" s="78"/>
      <c r="J63" s="78"/>
      <c r="K63" s="78"/>
      <c r="L63" s="78"/>
      <c r="M63" s="78"/>
      <c r="N63" s="78"/>
      <c r="O63" s="78"/>
      <c r="P63" s="78"/>
      <c r="Q63" s="78"/>
      <c r="R63" s="78"/>
    </row>
    <row r="64" spans="1:18" ht="15">
      <c r="A64" s="78" t="s">
        <v>232</v>
      </c>
      <c r="B64" s="78">
        <v>1</v>
      </c>
      <c r="C64" s="78"/>
      <c r="D64" s="78"/>
      <c r="E64" s="78"/>
      <c r="F64" s="78"/>
      <c r="G64" s="78"/>
      <c r="H64" s="78"/>
      <c r="I64" s="78"/>
      <c r="J64" s="78"/>
      <c r="K64" s="78"/>
      <c r="L64" s="78"/>
      <c r="M64" s="78"/>
      <c r="N64" s="78"/>
      <c r="O64" s="78"/>
      <c r="P64" s="78"/>
      <c r="Q64" s="78"/>
      <c r="R64" s="78"/>
    </row>
    <row r="65" spans="1:18" ht="15">
      <c r="A65" s="78" t="s">
        <v>231</v>
      </c>
      <c r="B65" s="78">
        <v>1</v>
      </c>
      <c r="C65" s="78"/>
      <c r="D65" s="78"/>
      <c r="E65" s="78"/>
      <c r="F65" s="78"/>
      <c r="G65" s="78"/>
      <c r="H65" s="78"/>
      <c r="I65" s="78"/>
      <c r="J65" s="78"/>
      <c r="K65" s="78"/>
      <c r="L65" s="78"/>
      <c r="M65" s="78"/>
      <c r="N65" s="78"/>
      <c r="O65" s="78"/>
      <c r="P65" s="78"/>
      <c r="Q65" s="78"/>
      <c r="R65" s="78"/>
    </row>
    <row r="66" spans="1:18" ht="15">
      <c r="A66" s="78" t="s">
        <v>245</v>
      </c>
      <c r="B66" s="78">
        <v>1</v>
      </c>
      <c r="C66" s="78"/>
      <c r="D66" s="78"/>
      <c r="E66" s="78"/>
      <c r="F66" s="78"/>
      <c r="G66" s="78"/>
      <c r="H66" s="78"/>
      <c r="I66" s="78"/>
      <c r="J66" s="78"/>
      <c r="K66" s="78"/>
      <c r="L66" s="78"/>
      <c r="M66" s="78"/>
      <c r="N66" s="78"/>
      <c r="O66" s="78"/>
      <c r="P66" s="78"/>
      <c r="Q66" s="78"/>
      <c r="R66" s="78"/>
    </row>
    <row r="67" spans="1:18" ht="15">
      <c r="A67" s="78" t="s">
        <v>255</v>
      </c>
      <c r="B67" s="78">
        <v>1</v>
      </c>
      <c r="C67" s="78"/>
      <c r="D67" s="78"/>
      <c r="E67" s="78"/>
      <c r="F67" s="78"/>
      <c r="G67" s="78"/>
      <c r="H67" s="78"/>
      <c r="I67" s="78"/>
      <c r="J67" s="78"/>
      <c r="K67" s="78"/>
      <c r="L67" s="78"/>
      <c r="M67" s="78"/>
      <c r="N67" s="78"/>
      <c r="O67" s="78"/>
      <c r="P67" s="78"/>
      <c r="Q67" s="78"/>
      <c r="R67" s="78"/>
    </row>
    <row r="70" spans="1:18" ht="15" customHeight="1">
      <c r="A70" s="13" t="s">
        <v>1212</v>
      </c>
      <c r="B70" s="13" t="s">
        <v>1046</v>
      </c>
      <c r="C70" s="13" t="s">
        <v>1215</v>
      </c>
      <c r="D70" s="13" t="s">
        <v>1049</v>
      </c>
      <c r="E70" s="13" t="s">
        <v>1217</v>
      </c>
      <c r="F70" s="13" t="s">
        <v>1051</v>
      </c>
      <c r="G70" s="13" t="s">
        <v>1219</v>
      </c>
      <c r="H70" s="13" t="s">
        <v>1053</v>
      </c>
      <c r="I70" s="13" t="s">
        <v>1221</v>
      </c>
      <c r="J70" s="13" t="s">
        <v>1055</v>
      </c>
      <c r="K70" s="13" t="s">
        <v>1223</v>
      </c>
      <c r="L70" s="13" t="s">
        <v>1057</v>
      </c>
      <c r="M70" s="13" t="s">
        <v>1225</v>
      </c>
      <c r="N70" s="13" t="s">
        <v>1059</v>
      </c>
      <c r="O70" s="13" t="s">
        <v>1227</v>
      </c>
      <c r="P70" s="13" t="s">
        <v>1061</v>
      </c>
      <c r="Q70" s="78" t="s">
        <v>1229</v>
      </c>
      <c r="R70" s="78" t="s">
        <v>1062</v>
      </c>
    </row>
    <row r="71" spans="1:18" ht="15">
      <c r="A71" s="78" t="s">
        <v>236</v>
      </c>
      <c r="B71" s="78">
        <v>20</v>
      </c>
      <c r="C71" s="78" t="s">
        <v>239</v>
      </c>
      <c r="D71" s="78">
        <v>10</v>
      </c>
      <c r="E71" s="78" t="s">
        <v>232</v>
      </c>
      <c r="F71" s="78">
        <v>6</v>
      </c>
      <c r="G71" s="78" t="s">
        <v>245</v>
      </c>
      <c r="H71" s="78">
        <v>3</v>
      </c>
      <c r="I71" s="78" t="s">
        <v>221</v>
      </c>
      <c r="J71" s="78">
        <v>5</v>
      </c>
      <c r="K71" s="78" t="s">
        <v>236</v>
      </c>
      <c r="L71" s="78">
        <v>6</v>
      </c>
      <c r="M71" s="78" t="s">
        <v>270</v>
      </c>
      <c r="N71" s="78">
        <v>1</v>
      </c>
      <c r="O71" s="78" t="s">
        <v>260</v>
      </c>
      <c r="P71" s="78">
        <v>1</v>
      </c>
      <c r="Q71" s="78"/>
      <c r="R71" s="78"/>
    </row>
    <row r="72" spans="1:18" ht="15">
      <c r="A72" s="78" t="s">
        <v>221</v>
      </c>
      <c r="B72" s="78">
        <v>18</v>
      </c>
      <c r="C72" s="78" t="s">
        <v>245</v>
      </c>
      <c r="D72" s="78">
        <v>7</v>
      </c>
      <c r="E72" s="78" t="s">
        <v>237</v>
      </c>
      <c r="F72" s="78">
        <v>3</v>
      </c>
      <c r="G72" s="78" t="s">
        <v>249</v>
      </c>
      <c r="H72" s="78">
        <v>3</v>
      </c>
      <c r="I72" s="78" t="s">
        <v>259</v>
      </c>
      <c r="J72" s="78">
        <v>5</v>
      </c>
      <c r="K72" s="78" t="s">
        <v>219</v>
      </c>
      <c r="L72" s="78">
        <v>4</v>
      </c>
      <c r="M72" s="78" t="s">
        <v>269</v>
      </c>
      <c r="N72" s="78">
        <v>1</v>
      </c>
      <c r="O72" s="78"/>
      <c r="P72" s="78"/>
      <c r="Q72" s="78"/>
      <c r="R72" s="78"/>
    </row>
    <row r="73" spans="1:18" ht="15">
      <c r="A73" s="78" t="s">
        <v>239</v>
      </c>
      <c r="B73" s="78">
        <v>16</v>
      </c>
      <c r="C73" s="78" t="s">
        <v>236</v>
      </c>
      <c r="D73" s="78">
        <v>7</v>
      </c>
      <c r="E73" s="78" t="s">
        <v>263</v>
      </c>
      <c r="F73" s="78">
        <v>2</v>
      </c>
      <c r="G73" s="78" t="s">
        <v>221</v>
      </c>
      <c r="H73" s="78">
        <v>3</v>
      </c>
      <c r="I73" s="78" t="s">
        <v>258</v>
      </c>
      <c r="J73" s="78">
        <v>5</v>
      </c>
      <c r="K73" s="78" t="s">
        <v>221</v>
      </c>
      <c r="L73" s="78">
        <v>4</v>
      </c>
      <c r="M73" s="78"/>
      <c r="N73" s="78"/>
      <c r="O73" s="78"/>
      <c r="P73" s="78"/>
      <c r="Q73" s="78"/>
      <c r="R73" s="78"/>
    </row>
    <row r="74" spans="1:18" ht="15">
      <c r="A74" s="78" t="s">
        <v>219</v>
      </c>
      <c r="B74" s="78">
        <v>14</v>
      </c>
      <c r="C74" s="78" t="s">
        <v>221</v>
      </c>
      <c r="D74" s="78">
        <v>6</v>
      </c>
      <c r="E74" s="78" t="s">
        <v>262</v>
      </c>
      <c r="F74" s="78">
        <v>2</v>
      </c>
      <c r="G74" s="78" t="s">
        <v>239</v>
      </c>
      <c r="H74" s="78">
        <v>3</v>
      </c>
      <c r="I74" s="78" t="s">
        <v>214</v>
      </c>
      <c r="J74" s="78">
        <v>5</v>
      </c>
      <c r="K74" s="78" t="s">
        <v>235</v>
      </c>
      <c r="L74" s="78">
        <v>3</v>
      </c>
      <c r="M74" s="78"/>
      <c r="N74" s="78"/>
      <c r="O74" s="78"/>
      <c r="P74" s="78"/>
      <c r="Q74" s="78"/>
      <c r="R74" s="78"/>
    </row>
    <row r="75" spans="1:18" ht="15">
      <c r="A75" s="78" t="s">
        <v>226</v>
      </c>
      <c r="B75" s="78">
        <v>14</v>
      </c>
      <c r="C75" s="78" t="s">
        <v>226</v>
      </c>
      <c r="D75" s="78">
        <v>6</v>
      </c>
      <c r="E75" s="78" t="s">
        <v>236</v>
      </c>
      <c r="F75" s="78">
        <v>2</v>
      </c>
      <c r="G75" s="78" t="s">
        <v>236</v>
      </c>
      <c r="H75" s="78">
        <v>3</v>
      </c>
      <c r="I75" s="78" t="s">
        <v>235</v>
      </c>
      <c r="J75" s="78">
        <v>2</v>
      </c>
      <c r="K75" s="78" t="s">
        <v>226</v>
      </c>
      <c r="L75" s="78">
        <v>3</v>
      </c>
      <c r="M75" s="78"/>
      <c r="N75" s="78"/>
      <c r="O75" s="78"/>
      <c r="P75" s="78"/>
      <c r="Q75" s="78"/>
      <c r="R75" s="78"/>
    </row>
    <row r="76" spans="1:18" ht="15">
      <c r="A76" s="78" t="s">
        <v>245</v>
      </c>
      <c r="B76" s="78">
        <v>13</v>
      </c>
      <c r="C76" s="78" t="s">
        <v>214</v>
      </c>
      <c r="D76" s="78">
        <v>4</v>
      </c>
      <c r="E76" s="78" t="s">
        <v>219</v>
      </c>
      <c r="F76" s="78">
        <v>2</v>
      </c>
      <c r="G76" s="78" t="s">
        <v>226</v>
      </c>
      <c r="H76" s="78">
        <v>2</v>
      </c>
      <c r="I76" s="78" t="s">
        <v>236</v>
      </c>
      <c r="J76" s="78">
        <v>2</v>
      </c>
      <c r="K76" s="78" t="s">
        <v>238</v>
      </c>
      <c r="L76" s="78">
        <v>2</v>
      </c>
      <c r="M76" s="78"/>
      <c r="N76" s="78"/>
      <c r="O76" s="78"/>
      <c r="P76" s="78"/>
      <c r="Q76" s="78"/>
      <c r="R76" s="78"/>
    </row>
    <row r="77" spans="1:18" ht="15">
      <c r="A77" s="78" t="s">
        <v>214</v>
      </c>
      <c r="B77" s="78">
        <v>11</v>
      </c>
      <c r="C77" s="78" t="s">
        <v>219</v>
      </c>
      <c r="D77" s="78">
        <v>4</v>
      </c>
      <c r="E77" s="78" t="s">
        <v>226</v>
      </c>
      <c r="F77" s="78">
        <v>2</v>
      </c>
      <c r="G77" s="78" t="s">
        <v>219</v>
      </c>
      <c r="H77" s="78">
        <v>2</v>
      </c>
      <c r="I77" s="78" t="s">
        <v>219</v>
      </c>
      <c r="J77" s="78">
        <v>2</v>
      </c>
      <c r="K77" s="78" t="s">
        <v>267</v>
      </c>
      <c r="L77" s="78">
        <v>2</v>
      </c>
      <c r="M77" s="78"/>
      <c r="N77" s="78"/>
      <c r="O77" s="78"/>
      <c r="P77" s="78"/>
      <c r="Q77" s="78"/>
      <c r="R77" s="78"/>
    </row>
    <row r="78" spans="1:18" ht="15">
      <c r="A78" s="78" t="s">
        <v>232</v>
      </c>
      <c r="B78" s="78">
        <v>8</v>
      </c>
      <c r="C78" s="78" t="s">
        <v>1216</v>
      </c>
      <c r="D78" s="78">
        <v>4</v>
      </c>
      <c r="E78" s="78" t="s">
        <v>256</v>
      </c>
      <c r="F78" s="78">
        <v>2</v>
      </c>
      <c r="G78" s="78" t="s">
        <v>248</v>
      </c>
      <c r="H78" s="78">
        <v>2</v>
      </c>
      <c r="I78" s="78" t="s">
        <v>268</v>
      </c>
      <c r="J78" s="78">
        <v>1</v>
      </c>
      <c r="K78" s="78" t="s">
        <v>245</v>
      </c>
      <c r="L78" s="78">
        <v>2</v>
      </c>
      <c r="M78" s="78"/>
      <c r="N78" s="78"/>
      <c r="O78" s="78"/>
      <c r="P78" s="78"/>
      <c r="Q78" s="78"/>
      <c r="R78" s="78"/>
    </row>
    <row r="79" spans="1:18" ht="15">
      <c r="A79" s="78" t="s">
        <v>237</v>
      </c>
      <c r="B79" s="78">
        <v>7</v>
      </c>
      <c r="C79" s="78" t="s">
        <v>261</v>
      </c>
      <c r="D79" s="78">
        <v>2</v>
      </c>
      <c r="E79" s="78" t="s">
        <v>264</v>
      </c>
      <c r="F79" s="78">
        <v>1</v>
      </c>
      <c r="G79" s="78" t="s">
        <v>250</v>
      </c>
      <c r="H79" s="78">
        <v>2</v>
      </c>
      <c r="I79" s="78" t="s">
        <v>238</v>
      </c>
      <c r="J79" s="78">
        <v>1</v>
      </c>
      <c r="K79" s="78" t="s">
        <v>249</v>
      </c>
      <c r="L79" s="78">
        <v>2</v>
      </c>
      <c r="M79" s="78"/>
      <c r="N79" s="78"/>
      <c r="O79" s="78"/>
      <c r="P79" s="78"/>
      <c r="Q79" s="78"/>
      <c r="R79" s="78"/>
    </row>
    <row r="80" spans="1:18" ht="15">
      <c r="A80" s="78" t="s">
        <v>249</v>
      </c>
      <c r="B80" s="78">
        <v>7</v>
      </c>
      <c r="C80" s="78" t="s">
        <v>249</v>
      </c>
      <c r="D80" s="78">
        <v>2</v>
      </c>
      <c r="E80" s="78" t="s">
        <v>233</v>
      </c>
      <c r="F80" s="78">
        <v>1</v>
      </c>
      <c r="G80" s="78" t="s">
        <v>246</v>
      </c>
      <c r="H80" s="78">
        <v>1</v>
      </c>
      <c r="I80" s="78" t="s">
        <v>267</v>
      </c>
      <c r="J80" s="78">
        <v>1</v>
      </c>
      <c r="K80" s="78" t="s">
        <v>239</v>
      </c>
      <c r="L80" s="78">
        <v>2</v>
      </c>
      <c r="M80" s="78"/>
      <c r="N80" s="78"/>
      <c r="O80" s="78"/>
      <c r="P80" s="78"/>
      <c r="Q80" s="78"/>
      <c r="R80" s="78"/>
    </row>
    <row r="83" spans="1:18" ht="15" customHeight="1">
      <c r="A83" s="13" t="s">
        <v>1240</v>
      </c>
      <c r="B83" s="13" t="s">
        <v>1046</v>
      </c>
      <c r="C83" s="13" t="s">
        <v>1241</v>
      </c>
      <c r="D83" s="13" t="s">
        <v>1049</v>
      </c>
      <c r="E83" s="13" t="s">
        <v>1242</v>
      </c>
      <c r="F83" s="13" t="s">
        <v>1051</v>
      </c>
      <c r="G83" s="13" t="s">
        <v>1243</v>
      </c>
      <c r="H83" s="13" t="s">
        <v>1053</v>
      </c>
      <c r="I83" s="13" t="s">
        <v>1244</v>
      </c>
      <c r="J83" s="13" t="s">
        <v>1055</v>
      </c>
      <c r="K83" s="13" t="s">
        <v>1245</v>
      </c>
      <c r="L83" s="13" t="s">
        <v>1057</v>
      </c>
      <c r="M83" s="13" t="s">
        <v>1246</v>
      </c>
      <c r="N83" s="13" t="s">
        <v>1059</v>
      </c>
      <c r="O83" s="13" t="s">
        <v>1247</v>
      </c>
      <c r="P83" s="13" t="s">
        <v>1061</v>
      </c>
      <c r="Q83" s="78" t="s">
        <v>1248</v>
      </c>
      <c r="R83" s="78" t="s">
        <v>1062</v>
      </c>
    </row>
    <row r="84" spans="1:18" ht="15">
      <c r="A84" s="115" t="s">
        <v>234</v>
      </c>
      <c r="B84" s="78">
        <v>86786</v>
      </c>
      <c r="C84" s="115" t="s">
        <v>216</v>
      </c>
      <c r="D84" s="78">
        <v>51893</v>
      </c>
      <c r="E84" s="115" t="s">
        <v>232</v>
      </c>
      <c r="F84" s="78">
        <v>56470</v>
      </c>
      <c r="G84" s="115" t="s">
        <v>218</v>
      </c>
      <c r="H84" s="78">
        <v>84169</v>
      </c>
      <c r="I84" s="115" t="s">
        <v>221</v>
      </c>
      <c r="J84" s="78">
        <v>48360</v>
      </c>
      <c r="K84" s="115" t="s">
        <v>234</v>
      </c>
      <c r="L84" s="78">
        <v>86786</v>
      </c>
      <c r="M84" s="115" t="s">
        <v>270</v>
      </c>
      <c r="N84" s="78">
        <v>28119</v>
      </c>
      <c r="O84" s="115" t="s">
        <v>225</v>
      </c>
      <c r="P84" s="78">
        <v>8123</v>
      </c>
      <c r="Q84" s="115"/>
      <c r="R84" s="78"/>
    </row>
    <row r="85" spans="1:18" ht="15">
      <c r="A85" s="115" t="s">
        <v>218</v>
      </c>
      <c r="B85" s="78">
        <v>84169</v>
      </c>
      <c r="C85" s="115" t="s">
        <v>241</v>
      </c>
      <c r="D85" s="78">
        <v>28689</v>
      </c>
      <c r="E85" s="115" t="s">
        <v>233</v>
      </c>
      <c r="F85" s="78">
        <v>47794</v>
      </c>
      <c r="G85" s="115" t="s">
        <v>248</v>
      </c>
      <c r="H85" s="78">
        <v>29181</v>
      </c>
      <c r="I85" s="115" t="s">
        <v>238</v>
      </c>
      <c r="J85" s="78">
        <v>46637</v>
      </c>
      <c r="K85" s="115" t="s">
        <v>236</v>
      </c>
      <c r="L85" s="78">
        <v>54287</v>
      </c>
      <c r="M85" s="115" t="s">
        <v>269</v>
      </c>
      <c r="N85" s="78">
        <v>12900</v>
      </c>
      <c r="O85" s="115" t="s">
        <v>260</v>
      </c>
      <c r="P85" s="78">
        <v>3290</v>
      </c>
      <c r="Q85" s="115"/>
      <c r="R85" s="78"/>
    </row>
    <row r="86" spans="1:18" ht="15">
      <c r="A86" s="115" t="s">
        <v>232</v>
      </c>
      <c r="B86" s="78">
        <v>56470</v>
      </c>
      <c r="C86" s="115" t="s">
        <v>255</v>
      </c>
      <c r="D86" s="78">
        <v>23113</v>
      </c>
      <c r="E86" s="115" t="s">
        <v>264</v>
      </c>
      <c r="F86" s="78">
        <v>12896</v>
      </c>
      <c r="G86" s="115" t="s">
        <v>247</v>
      </c>
      <c r="H86" s="78">
        <v>19686</v>
      </c>
      <c r="I86" s="115" t="s">
        <v>222</v>
      </c>
      <c r="J86" s="78">
        <v>24713</v>
      </c>
      <c r="K86" s="115" t="s">
        <v>268</v>
      </c>
      <c r="L86" s="78">
        <v>36980</v>
      </c>
      <c r="M86" s="115" t="s">
        <v>271</v>
      </c>
      <c r="N86" s="78">
        <v>9028</v>
      </c>
      <c r="O86" s="115"/>
      <c r="P86" s="78"/>
      <c r="Q86" s="115"/>
      <c r="R86" s="78"/>
    </row>
    <row r="87" spans="1:18" ht="15">
      <c r="A87" s="115" t="s">
        <v>236</v>
      </c>
      <c r="B87" s="78">
        <v>54287</v>
      </c>
      <c r="C87" s="115" t="s">
        <v>219</v>
      </c>
      <c r="D87" s="78">
        <v>18220</v>
      </c>
      <c r="E87" s="115" t="s">
        <v>228</v>
      </c>
      <c r="F87" s="78">
        <v>9252</v>
      </c>
      <c r="G87" s="115" t="s">
        <v>215</v>
      </c>
      <c r="H87" s="78">
        <v>12289</v>
      </c>
      <c r="I87" s="115" t="s">
        <v>223</v>
      </c>
      <c r="J87" s="78">
        <v>19409</v>
      </c>
      <c r="K87" s="115" t="s">
        <v>266</v>
      </c>
      <c r="L87" s="78">
        <v>15795</v>
      </c>
      <c r="M87" s="115" t="s">
        <v>244</v>
      </c>
      <c r="N87" s="78">
        <v>6596</v>
      </c>
      <c r="O87" s="115"/>
      <c r="P87" s="78"/>
      <c r="Q87" s="115"/>
      <c r="R87" s="78"/>
    </row>
    <row r="88" spans="1:18" ht="15">
      <c r="A88" s="115" t="s">
        <v>216</v>
      </c>
      <c r="B88" s="78">
        <v>51893</v>
      </c>
      <c r="C88" s="115" t="s">
        <v>240</v>
      </c>
      <c r="D88" s="78">
        <v>17659</v>
      </c>
      <c r="E88" s="115" t="s">
        <v>229</v>
      </c>
      <c r="F88" s="78">
        <v>8096</v>
      </c>
      <c r="G88" s="115" t="s">
        <v>246</v>
      </c>
      <c r="H88" s="78">
        <v>11948</v>
      </c>
      <c r="I88" s="115" t="s">
        <v>257</v>
      </c>
      <c r="J88" s="78">
        <v>18185</v>
      </c>
      <c r="K88" s="115" t="s">
        <v>267</v>
      </c>
      <c r="L88" s="78">
        <v>8905</v>
      </c>
      <c r="M88" s="115"/>
      <c r="N88" s="78"/>
      <c r="O88" s="115"/>
      <c r="P88" s="78"/>
      <c r="Q88" s="115"/>
      <c r="R88" s="78"/>
    </row>
    <row r="89" spans="1:18" ht="15">
      <c r="A89" s="115" t="s">
        <v>221</v>
      </c>
      <c r="B89" s="78">
        <v>48360</v>
      </c>
      <c r="C89" s="115" t="s">
        <v>226</v>
      </c>
      <c r="D89" s="78">
        <v>11268</v>
      </c>
      <c r="E89" s="115" t="s">
        <v>230</v>
      </c>
      <c r="F89" s="78">
        <v>2604</v>
      </c>
      <c r="G89" s="115" t="s">
        <v>250</v>
      </c>
      <c r="H89" s="78">
        <v>10394</v>
      </c>
      <c r="I89" s="115" t="s">
        <v>259</v>
      </c>
      <c r="J89" s="78">
        <v>17383</v>
      </c>
      <c r="K89" s="115" t="s">
        <v>235</v>
      </c>
      <c r="L89" s="78">
        <v>8684</v>
      </c>
      <c r="M89" s="115"/>
      <c r="N89" s="78"/>
      <c r="O89" s="115"/>
      <c r="P89" s="78"/>
      <c r="Q89" s="115"/>
      <c r="R89" s="78"/>
    </row>
    <row r="90" spans="1:18" ht="15">
      <c r="A90" s="115" t="s">
        <v>233</v>
      </c>
      <c r="B90" s="78">
        <v>47794</v>
      </c>
      <c r="C90" s="115" t="s">
        <v>243</v>
      </c>
      <c r="D90" s="78">
        <v>9813</v>
      </c>
      <c r="E90" s="115" t="s">
        <v>237</v>
      </c>
      <c r="F90" s="78">
        <v>1975</v>
      </c>
      <c r="G90" s="115" t="s">
        <v>227</v>
      </c>
      <c r="H90" s="78">
        <v>8707</v>
      </c>
      <c r="I90" s="115" t="s">
        <v>214</v>
      </c>
      <c r="J90" s="78">
        <v>8258</v>
      </c>
      <c r="K90" s="115" t="s">
        <v>265</v>
      </c>
      <c r="L90" s="78">
        <v>4858</v>
      </c>
      <c r="M90" s="115"/>
      <c r="N90" s="78"/>
      <c r="O90" s="115"/>
      <c r="P90" s="78"/>
      <c r="Q90" s="115"/>
      <c r="R90" s="78"/>
    </row>
    <row r="91" spans="1:18" ht="15">
      <c r="A91" s="115" t="s">
        <v>238</v>
      </c>
      <c r="B91" s="78">
        <v>46637</v>
      </c>
      <c r="C91" s="115" t="s">
        <v>239</v>
      </c>
      <c r="D91" s="78">
        <v>7974</v>
      </c>
      <c r="E91" s="115" t="s">
        <v>231</v>
      </c>
      <c r="F91" s="78">
        <v>938</v>
      </c>
      <c r="G91" s="115" t="s">
        <v>245</v>
      </c>
      <c r="H91" s="78">
        <v>7548</v>
      </c>
      <c r="I91" s="115" t="s">
        <v>258</v>
      </c>
      <c r="J91" s="78">
        <v>2774</v>
      </c>
      <c r="K91" s="115"/>
      <c r="L91" s="78"/>
      <c r="M91" s="115"/>
      <c r="N91" s="78"/>
      <c r="O91" s="115"/>
      <c r="P91" s="78"/>
      <c r="Q91" s="115"/>
      <c r="R91" s="78"/>
    </row>
    <row r="92" spans="1:18" ht="15">
      <c r="A92" s="115" t="s">
        <v>268</v>
      </c>
      <c r="B92" s="78">
        <v>36980</v>
      </c>
      <c r="C92" s="115" t="s">
        <v>254</v>
      </c>
      <c r="D92" s="78">
        <v>7168</v>
      </c>
      <c r="E92" s="115" t="s">
        <v>220</v>
      </c>
      <c r="F92" s="78">
        <v>514</v>
      </c>
      <c r="G92" s="115" t="s">
        <v>217</v>
      </c>
      <c r="H92" s="78">
        <v>1706</v>
      </c>
      <c r="I92" s="115" t="s">
        <v>224</v>
      </c>
      <c r="J92" s="78">
        <v>1965</v>
      </c>
      <c r="K92" s="115"/>
      <c r="L92" s="78"/>
      <c r="M92" s="115"/>
      <c r="N92" s="78"/>
      <c r="O92" s="115"/>
      <c r="P92" s="78"/>
      <c r="Q92" s="115"/>
      <c r="R92" s="78"/>
    </row>
    <row r="93" spans="1:18" ht="15">
      <c r="A93" s="115" t="s">
        <v>248</v>
      </c>
      <c r="B93" s="78">
        <v>29181</v>
      </c>
      <c r="C93" s="115" t="s">
        <v>253</v>
      </c>
      <c r="D93" s="78">
        <v>3914</v>
      </c>
      <c r="E93" s="115" t="s">
        <v>262</v>
      </c>
      <c r="F93" s="78">
        <v>47</v>
      </c>
      <c r="G93" s="115" t="s">
        <v>249</v>
      </c>
      <c r="H93" s="78">
        <v>1249</v>
      </c>
      <c r="I93" s="115"/>
      <c r="J93" s="78"/>
      <c r="K93" s="115"/>
      <c r="L93" s="78"/>
      <c r="M93" s="115"/>
      <c r="N93" s="78"/>
      <c r="O93" s="115"/>
      <c r="P93" s="78"/>
      <c r="Q93" s="115"/>
      <c r="R93" s="78"/>
    </row>
  </sheetData>
  <hyperlinks>
    <hyperlink ref="A2" r:id="rId1" display="https://nodexlgraphgallery.org/Pages/Graph.aspx?graphID=183251"/>
    <hyperlink ref="A3" r:id="rId2" display="https://nodexlgraphgallery.org/Pages/Graph.aspx?graphID=186908"/>
    <hyperlink ref="A4" r:id="rId3" display="https://nodexlgraphgallery.org/Pages/Graph.aspx?graphID=186907"/>
    <hyperlink ref="A5" r:id="rId4" display="https://nodexlgraphgallery.org/Pages/Graph.aspx?graphID=185032"/>
    <hyperlink ref="A6" r:id="rId5" display="https://twitter.com/drreznicek/status/1108703378639650816"/>
    <hyperlink ref="A7" r:id="rId6" display="https://twitter.com/i/web/status/1118821632586526720"/>
    <hyperlink ref="A8" r:id="rId7" display="https://twitter.com/aiaddysonzhang/status/1097482543874551808"/>
    <hyperlink ref="A9" r:id="rId8" display="https://twitter.com/i/web/status/1091129454980710400"/>
    <hyperlink ref="A10" r:id="rId9" display="https://twitter.com/LTHEchat/status/1095777630471757824"/>
    <hyperlink ref="A11" r:id="rId10" display="https://twitter.com/i/web/status/1095790380208005121"/>
    <hyperlink ref="C2" r:id="rId11" display="https://nodexlgraphgallery.org/Pages/Graph.aspx?graphID=183251"/>
    <hyperlink ref="C3" r:id="rId12" display="https://twitter.com/i/web/status/1118816513597767680"/>
    <hyperlink ref="C4" r:id="rId13" display="https://twitter.com/i/web/status/1118821632586526720"/>
    <hyperlink ref="C5" r:id="rId14" display="https://twitter.com/i/web/status/1095790380208005121"/>
    <hyperlink ref="C6" r:id="rId15" display="https://nodexlgraphgallery.org/Pages/Graph.aspx?graphID=185032"/>
    <hyperlink ref="C7" r:id="rId16" display="https://nodexlgraphgallery.org/Pages/Graph.aspx?graphID=186907"/>
    <hyperlink ref="C8" r:id="rId17" display="https://twitter.com/LTHEchat/status/1095777630471757824"/>
    <hyperlink ref="C9" r:id="rId18" display="https://twitter.com/suebecks/status/1107269224379105281"/>
    <hyperlink ref="E2" r:id="rId19" display="https://twitter.com/drreznicek/status/1108703378639650816"/>
    <hyperlink ref="E3" r:id="rId20" display="https://nodexlgraphgallery.org/Pages/Graph.aspx?graphID=186908"/>
    <hyperlink ref="G2" r:id="rId21" display="https://nodexlgraphgallery.org/Pages/Graph.aspx?graphID=186907"/>
    <hyperlink ref="G3" r:id="rId22" display="https://nodexlgraphgallery.org/Pages/Graph.aspx?graphID=185032"/>
    <hyperlink ref="I2" r:id="rId23" display="https://nodexlgraphgallery.org/Pages/Graph.aspx?graphID=183251"/>
    <hyperlink ref="K2" r:id="rId24" display="https://nodexlgraphgallery.org/Pages/Graph.aspx?graphID=186908"/>
    <hyperlink ref="K3" r:id="rId25" display="https://nodexlgraphgallery.org/Pages/Graph.aspx?graphID=185032"/>
    <hyperlink ref="K4" r:id="rId26" display="https://nodexlgraphgallery.org/Pages/Graph.aspx?graphID=186907"/>
    <hyperlink ref="K5" r:id="rId27" display="https://twitter.com/i/web/status/1091129454980710400"/>
    <hyperlink ref="K6" r:id="rId28" display="https://twitter.com/aiaddysonzhang/status/1097482543874551808"/>
    <hyperlink ref="O2" r:id="rId29" display="https://twitter.com/i/web/status/1108303434732703744"/>
  </hyperlinks>
  <printOptions/>
  <pageMargins left="0.7" right="0.7" top="0.75" bottom="0.75" header="0.3" footer="0.3"/>
  <pageSetup orientation="portrait" paperSize="9"/>
  <tableParts>
    <tablePart r:id="rId36"/>
    <tablePart r:id="rId34"/>
    <tablePart r:id="rId31"/>
    <tablePart r:id="rId30"/>
    <tablePart r:id="rId32"/>
    <tablePart r:id="rId35"/>
    <tablePart r:id="rId37"/>
    <tablePart r:id="rId3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2019-04-20T07:54:09Z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