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<sst xmlns="http://schemas.openxmlformats.org/spreadsheetml/2006/main" count="14923" uniqueCount="2813">
  <si>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</si>
  <si>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</si>
  <si>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</si>
  <si>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</si>
  <si>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</si>
  <si>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</si>
  <si>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</si>
  <si>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</si>
  <si>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</si>
  <si>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</si>
  <si>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</si>
  <si>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</si>
  <si>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</si>
  <si>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</si>
  <si>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</si>
  <si>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</si>
  <si>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</si>
  <si>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</si>
  <si>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</si>
  <si>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</si>
  <si>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</si>
  <si>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</si>
  <si>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</si>
  <si>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</si>
  <si>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</si>
  <si>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</si>
  <si>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</si>
  <si>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</si>
  <si>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</si>
  <si>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</si>
  <si>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</si>
  <si>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</si>
  <si>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</si>
  <si>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</si>
  <si>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</si>
  <si>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</si>
  <si>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</si>
  <si>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</si>
  <si>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</si>
  <si>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</si>
  <si>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</si>
  <si>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</si>
  <si>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</si>
  <si>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</si>
  <si>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</si>
  <si>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</si>
  <si>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</si>
  <si>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</si>
  <si>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</si>
  <si>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</si>
  <si>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</si>
  <si>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</si>
  <si>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</si>
  <si>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</si>
  <si>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</si>
  <si>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</si>
  <si>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</si>
  <si>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</si>
  <si>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</si>
  <si>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</si>
  <si>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</si>
  <si>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</si>
  <si>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</si>
  <si>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</si>
  <si>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</si>
  <si>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</si>
  <si>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</si>
  <si>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</si>
  <si>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</si>
  <si>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</si>
  <si>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</si>
  <si>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</si>
  <si>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</si>
  <si>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</si>
  <si>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</si>
  <si>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</si>
  <si>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</si>
  <si>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</si>
  <si>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</si>
  <si>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</si>
  <si>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</si>
  <si>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</si>
  <si>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</si>
  <si>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</si>
  <si>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</si>
  <si>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</si>
  <si>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</si>
  <si>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</si>
  <si>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</si>
  <si>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</si>
  <si>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</si>
  <si>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</si>
  <si>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</si>
  <si>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</si>
  <si>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</si>
  <si>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</si>
  <si>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</si>
  <si>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</si>
  <si>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</si>
  <si>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</si>
  <si>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</si>
  <si>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</si>
  <si>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</si>
  <si>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</si>
  <si>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</si>
  <si>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</si>
  <si>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</si>
  <si>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</si>
  <si>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</si>
  <si>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</si>
  <si>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</si>
  <si>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</si>
  <si>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</si>
  <si>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</si>
  <si>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</si>
  <si>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</si>
  <si>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</si>
  <si>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</si>
  <si>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</si>
  <si>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</si>
  <si>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</si>
  <si>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</si>
  <si>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</si>
  <si>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</si>
  <si>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</si>
  <si>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</si>
  <si>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</si>
  <si>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</si>
  <si>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</si>
  <si>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</si>
  <si>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</si>
  <si>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</si>
  <si>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</si>
  <si>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</si>
  <si>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</si>
  <si>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</si>
  <si>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</si>
  <si>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</si>
  <si>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</si>
  <si>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</si>
  <si>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</si>
  <si>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</si>
  <si>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</si>
  <si>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</si>
  <si>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</si>
  <si>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</si>
  <si>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</si>
  <si>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</si>
  <si>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</si>
  <si>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</si>
  <si>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</si>
  <si>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</si>
  <si>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</si>
  <si>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</si>
  <si>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</si>
  <si>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</si>
  <si>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</si>
  <si>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</si>
  <si>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</si>
  <si>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</si>
  <si>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</si>
  <si>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</si>
  <si>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</si>
  <si>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</si>
  <si>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</si>
  <si>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</si>
  <si>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</si>
  <si>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</si>
  <si>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</si>
  <si>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</si>
  <si>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</si>
  <si>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</si>
  <si>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</si>
  <si>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</si>
  <si>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</si>
  <si>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</si>
  <si>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</si>
  <si>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</si>
  <si>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</si>
  <si>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</si>
  <si>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</si>
  <si>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</si>
  <si>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</si>
  <si>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</si>
  <si>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</si>
  <si>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</si>
  <si>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</si>
  <si>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</si>
  <si>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</si>
  <si>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</si>
  <si>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</si>
  <si>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</si>
  <si>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</si>
  <si>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</si>
  <si>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</si>
  <si>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</si>
  <si>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</si>
  <si>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</si>
  <si>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</si>
  <si>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</si>
  <si>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</si>
  <si>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</si>
  <si>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</si>
  <si>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</si>
  <si>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</si>
  <si>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</si>
  <si>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</si>
  <si>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</si>
  <si>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</si>
  <si>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</si>
  <si>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</si>
  <si>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</si>
  <si>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bugeatersfc</t>
  </si>
  <si>
    <t>susannahdunn</t>
  </si>
  <si>
    <t>hummusloser467</t>
  </si>
  <si>
    <t>danjacobsen</t>
  </si>
  <si>
    <t>nuhockeyblog</t>
  </si>
  <si>
    <t>burntboats</t>
  </si>
  <si>
    <t>fearthetriangle</t>
  </si>
  <si>
    <t>nostatistics</t>
  </si>
  <si>
    <t>quacktordavis</t>
  </si>
  <si>
    <t>42raingod</t>
  </si>
  <si>
    <t>sailor_sunk</t>
  </si>
  <si>
    <t>c__lee</t>
  </si>
  <si>
    <t>baeikens</t>
  </si>
  <si>
    <t>wx_dave</t>
  </si>
  <si>
    <t>jacobpadilla_</t>
  </si>
  <si>
    <t>renatavalquier</t>
  </si>
  <si>
    <t>richeson_matt</t>
  </si>
  <si>
    <t>biddco</t>
  </si>
  <si>
    <t>kimballhal</t>
  </si>
  <si>
    <t>mrdahl87</t>
  </si>
  <si>
    <t>fight_the_pants</t>
  </si>
  <si>
    <t>davidweiler</t>
  </si>
  <si>
    <t>cdewispelare</t>
  </si>
  <si>
    <t>one_crazy_idiot</t>
  </si>
  <si>
    <t>dirty1313</t>
  </si>
  <si>
    <t>josephghitis</t>
  </si>
  <si>
    <t>conlars24</t>
  </si>
  <si>
    <t>kcomaha</t>
  </si>
  <si>
    <t>timtimt89</t>
  </si>
  <si>
    <t>patrickrunge</t>
  </si>
  <si>
    <t>devyn43</t>
  </si>
  <si>
    <t>mavgirl0</t>
  </si>
  <si>
    <t>poleskykaren</t>
  </si>
  <si>
    <t>oh_oh_oh_orylee</t>
  </si>
  <si>
    <t>waterloverc</t>
  </si>
  <si>
    <t>michaelgoodwil2</t>
  </si>
  <si>
    <t>skcomahaboys</t>
  </si>
  <si>
    <t>omahalfc</t>
  </si>
  <si>
    <t>thefieldhands</t>
  </si>
  <si>
    <t>redarmyomaha</t>
  </si>
  <si>
    <t>recoveringops</t>
  </si>
  <si>
    <t>intlmav</t>
  </si>
  <si>
    <t>unocowbell</t>
  </si>
  <si>
    <t>thevthockeyblog</t>
  </si>
  <si>
    <t>amycsc</t>
  </si>
  <si>
    <t>seamoresports</t>
  </si>
  <si>
    <t>mavpuck</t>
  </si>
  <si>
    <t>miamihockeyblog</t>
  </si>
  <si>
    <t>siouxperman402</t>
  </si>
  <si>
    <t>undhoops</t>
  </si>
  <si>
    <t>210ellis</t>
  </si>
  <si>
    <t>runwiththedogs</t>
  </si>
  <si>
    <t>scofarr</t>
  </si>
  <si>
    <t>kevinhupf</t>
  </si>
  <si>
    <t>michaelhupf</t>
  </si>
  <si>
    <t>gutiofficial</t>
  </si>
  <si>
    <t>bobwarming</t>
  </si>
  <si>
    <t>owhmavs</t>
  </si>
  <si>
    <t>halliehoward_</t>
  </si>
  <si>
    <t>hawkmav</t>
  </si>
  <si>
    <t>secretagentmav</t>
  </si>
  <si>
    <t>omahavb</t>
  </si>
  <si>
    <t>bbrashaw</t>
  </si>
  <si>
    <t>lomendez12</t>
  </si>
  <si>
    <t>gohuskieswooooo</t>
  </si>
  <si>
    <t>inch</t>
  </si>
  <si>
    <t>jovenitti</t>
  </si>
  <si>
    <t>cusoccerfans</t>
  </si>
  <si>
    <t>hankbounds</t>
  </si>
  <si>
    <t>ncaaicehockey</t>
  </si>
  <si>
    <t>unoparking</t>
  </si>
  <si>
    <t>omahamsoc</t>
  </si>
  <si>
    <t>ayo_akinwole</t>
  </si>
  <si>
    <t>derrinhansen</t>
  </si>
  <si>
    <t>booneowh</t>
  </si>
  <si>
    <t>omahawbb</t>
  </si>
  <si>
    <t>coach_janet</t>
  </si>
  <si>
    <t>dartmouth_mih</t>
  </si>
  <si>
    <t>lexikajdasz</t>
  </si>
  <si>
    <t>marcosbp_</t>
  </si>
  <si>
    <t>notmoops</t>
  </si>
  <si>
    <t>kingluiss6</t>
  </si>
  <si>
    <t>avariehoward31</t>
  </si>
  <si>
    <t>god</t>
  </si>
  <si>
    <t>jeffreypgold</t>
  </si>
  <si>
    <t>omahabsb</t>
  </si>
  <si>
    <t>iandarke</t>
  </si>
  <si>
    <t>tpwalters</t>
  </si>
  <si>
    <t>communo</t>
  </si>
  <si>
    <t>ncjru</t>
  </si>
  <si>
    <t>u_nebraska</t>
  </si>
  <si>
    <t>ryanespohn</t>
  </si>
  <si>
    <t>drdanielgih</t>
  </si>
  <si>
    <t>jeremyhl</t>
  </si>
  <si>
    <t>nodexl</t>
  </si>
  <si>
    <t>unomaha</t>
  </si>
  <si>
    <t>twitter</t>
  </si>
  <si>
    <t>sachakopp</t>
  </si>
  <si>
    <t>unosml</t>
  </si>
  <si>
    <t>jeffcoxsports</t>
  </si>
  <si>
    <t>blizzardscsu</t>
  </si>
  <si>
    <t>umdchamp</t>
  </si>
  <si>
    <t>jacksoncates5</t>
  </si>
  <si>
    <t>cates_noah</t>
  </si>
  <si>
    <t>joeyandy19</t>
  </si>
  <si>
    <t>kellyhinseth</t>
  </si>
  <si>
    <t>thenchc</t>
  </si>
  <si>
    <t>Mentions</t>
  </si>
  <si>
    <t>Replies to</t>
  </si>
  <si>
    <t>RT @TheFieldHands: Hey @RedArmyOmaha @CUSoccerFans @SKCOmahaBoys @OmahaLfc, how you all doin? _xD83D__xDE0F_</t>
  </si>
  <si>
    <t>@RecoveringOps @RedArmyOmaha _xD83D__xDE2E_</t>
  </si>
  <si>
    <t>@DanJacobsen @RedArmyOmaha Do you own a recliner of rage?</t>
  </si>
  <si>
    <t>@HummusLoser467 @RedArmyOmaha I own a recliner, don't use it much because the cats like to climb under it and put themselves in dangerous positions. Actually about to get rid of it in a furniture reorg later this week</t>
  </si>
  <si>
    <t>@BurntBoats @FearTheTriangle @RedArmyOmaha We rooted for BU in the first round of the tourney last year because we wanted to beat BU again. 
No comment on how that plan worked out.</t>
  </si>
  <si>
    <t>@FearTheTriangle @RedArmyOmaha You have had more joy as a BU fan than many BU fans!</t>
  </si>
  <si>
    <t>@FearTheTriangle @RedArmyOmaha My mom was in Buffalo rooting for UMass, she has worse luck at this than you do.</t>
  </si>
  <si>
    <t>@BurntBoats @RedArmyOmaha I have rooted for BU in the tourney before. Even in person at the DC Frozen Four</t>
  </si>
  <si>
    <t>@BurntBoats @RedArmyOmaha Yep. And then I had joy rooting against BU at the Boston Frozen Four.</t>
  </si>
  <si>
    <t>@BurntBoats @RedArmyOmaha I think as a society we overemphasize finals and need to put more importance on semifinals results to be honest. It’s not the result, it’s the journey that’s more important</t>
  </si>
  <si>
    <t>@FearTheTriangle @BurntBoats @RedArmyOmaha I'm all in for this FTT TED Talk #TEDxNewMass</t>
  </si>
  <si>
    <t>@BurntBoats @RedArmyOmaha https://t.co/Kmp9Ba5FtE</t>
  </si>
  <si>
    <t>@RedArmyOmaha I didn't just cross it, I pole-vaulted right over it.. (not really)</t>
  </si>
  <si>
    <t>@RedArmyOmaha Don't be... starstruck.</t>
  </si>
  <si>
    <t>@RedArmyOmaha If I were Gabs I would win more. If I was Trev I’d be calling Dave Hakstol.</t>
  </si>
  <si>
    <t>@RedArmyOmaha I guess I would rather have a little snow on the ground instead of 500 degrees!!! https://t.co/8dN9W9TUCC</t>
  </si>
  <si>
    <t>@RedArmyOmaha Riviera of the NCHC 
_xD83D__xDE02_</t>
  </si>
  <si>
    <t>@RedArmyOmaha There's an extra letter in there. I'll let you decide which one.</t>
  </si>
  <si>
    <t>@RedArmyOmaha @hankbounds Thank you!!</t>
  </si>
  <si>
    <t>@Biddco @RedArmyOmaha Dudleys is open</t>
  </si>
  <si>
    <t>@RedArmyOmaha @FIGHT_THE_PANTS @SeamoreSports @Mavpuck @INTLMAV https://t.co/ooWSygzzGt</t>
  </si>
  <si>
    <t>@richeson_matt @RedArmyOmaha Ooooh</t>
  </si>
  <si>
    <t>@RedArmyOmaha @NCAAIceHockey And you can’t watch on TV</t>
  </si>
  <si>
    <t>@RedArmyOmaha Damn... makes this St Cloud day feel like a chilly day! https://t.co/pLnGr0LNik</t>
  </si>
  <si>
    <t>@FIGHT_THE_PANTS @RedArmyOmaha It was kinda humid I think</t>
  </si>
  <si>
    <t>@mrdahl87 @RedArmyOmaha I remember that day. Unseasonably warm. https://t.co/spAF5VtRe5</t>
  </si>
  <si>
    <t>@RedArmyOmaha @hawkmav Or on all fours during Summit League  Champions Shootout! #OnlyTookEleven #MavProud #Fargo</t>
  </si>
  <si>
    <t>@RedArmyOmaha @UNOParking Is both an option?</t>
  </si>
  <si>
    <t>@RedArmyOmaha @UNOParking https://t.co/w04bjmsOt0</t>
  </si>
  <si>
    <t>@Biddco @RedArmyOmaha @UNOParking Or how about hockey parking?</t>
  </si>
  <si>
    <t>@RedArmyOmaha @OmahaMSOC https://t.co/RuqRLDyk2T</t>
  </si>
  <si>
    <t>@RedArmyOmaha @OmahaMSOC You guys are the best _xD83D__xDE4F__xD83C__xDFFC__xD83D__xDE4F__xD83C__xDFFC_</t>
  </si>
  <si>
    <t>@MichaelHupf @RedArmyOmaha @KevinHupf Haha Mike!</t>
  </si>
  <si>
    <t>@DerrinHansen @Ayo_Akinwole With @RedArmyOmaha's blessing,  I would like to anoint a secondary nickname "The MC"  You did a fine job today Ayo!</t>
  </si>
  <si>
    <t>@RedArmyOmaha @UNOParking Parking is an intriguing topic. Please do. https://t.co/7g7qdDcpk4</t>
  </si>
  <si>
    <t>@RedArmyOmaha One can only hope.</t>
  </si>
  <si>
    <t>@RedArmyOmaha I can't stand their in-flight meal service.
#WhatsFutból</t>
  </si>
  <si>
    <t>RT @RecoveringOps: @RedArmyOmaha For perspective:
UND: 7
WMU: 4
Omaha: 3
SCSU: 3
Denver: 3
UMD: 2
CC: 2
Miami: 1</t>
  </si>
  <si>
    <t>RT @RedArmyOmaha: Junior’s suit is everything https://t.co/d0v0JWoheL</t>
  </si>
  <si>
    <t>RT @SeamoreSports: Hey @Mavpuck @RedArmyOmaha @INTLMAV how mad would NOM fans be at UND if Manino ended up here?</t>
  </si>
  <si>
    <t>RT @SecretAgentMav: @RedArmyOmaha That's a nice consolation.
But isn't the goal a berth in the NCAA Tournament... just like basketball? Jus…</t>
  </si>
  <si>
    <t>RT @RedArmyOmaha: https://t.co/i09SZb2Uoe</t>
  </si>
  <si>
    <t>@oh_oh_oh_oRYLEE @RedArmyOmaha @OmahaVB Happy birthday beautiful_xD83D__xDC95_</t>
  </si>
  <si>
    <t>@PoleskyKaren @RedArmyOmaha @OmahaVB thanks mama ❤️❤️❤️</t>
  </si>
  <si>
    <t>@MichaelGoodwil2 @RedArmyOmaha @DanJacobsen What makes St. Paul a better host than Buffalo?  Key Bank arena is nearly equal to the X and Buffalo is certainly a hockey town</t>
  </si>
  <si>
    <t>@RedArmyOmaha @waterloverc @DanJacobsen St. Paul is in the state of hockey and the Excel is a great building.  Frozen Four should be there on a regular basis.</t>
  </si>
  <si>
    <t>@waterloverc @RedArmyOmaha @DanJacobsen I don't have a problem with Buffalo, although others seem to.  My standard would be: proximity to a number of Division 1 programs and a great building.</t>
  </si>
  <si>
    <t>@RedArmyOmaha @UNOParking Can you make the recruiting takes super delusional to be like Husker recruiting takes?</t>
  </si>
  <si>
    <t>@RedArmyOmaha @UNOParking Will we see the second coming of Robert Gordon Orr at Baxter this season?</t>
  </si>
  <si>
    <t>@RedArmyOmaha @BooneOWH Like Sporty Sullivan in that movie about Jim Braddock?  Geez, I sure hope so.</t>
  </si>
  <si>
    <t>@TheFieldHands @RedArmyOmaha @CUSoccerFans @OmahaLfc We good.. when you all coming for a visit?</t>
  </si>
  <si>
    <t>@TheFieldHands @RedArmyOmaha @CUSoccerFans @OmahaLfc https://t.co/7KFpdCzpDz</t>
  </si>
  <si>
    <t>@TheFieldHands @RedArmyOmaha @CUSoccerFans @SKCOmahaBoys **looks at PL table** pretty great honestly!</t>
  </si>
  <si>
    <t>Hey @RedArmyOmaha @CUSoccerFans @SKCOmahaBoys @OmahaLfc, how you all doin? _xD83D__xDE0F_</t>
  </si>
  <si>
    <t>@SKCOmahaBoys @RedArmyOmaha @CUSoccerFans @OmahaLfc Very soon</t>
  </si>
  <si>
    <t>@TheFieldHands @CUSoccerFans @SKCOmahaBoys @OmahaLfc Been a great spring!  How you doing?</t>
  </si>
  <si>
    <t>@RedArmyOmaha Not too shabby!</t>
  </si>
  <si>
    <t>@RedArmyOmaha For perspective:
UND: 7
WMU: 4
Omaha: 3
SCSU: 3
Denver: 3
UMD: 2
CC: 2
Miami: 1</t>
  </si>
  <si>
    <t>@coach_janet @OmahaWBB All the love for this team. What terrific young people.</t>
  </si>
  <si>
    <t>@RedArmyOmaha @Dartmouth_MIH #ooze</t>
  </si>
  <si>
    <t>WHO WORE IT BETTER: @Dartmouth_MIH  or #BattlesOnSlush??? https://t.co/tOJgXKnzzO</t>
  </si>
  <si>
    <t>@Dartmouth_MIH Are you having a coolant leak there?</t>
  </si>
  <si>
    <t>RT @unocowbell: WHO WORE IT BETTER: @Dartmouth_MIH  or #BattlesOnSlush??? https://t.co/tOJgXKnzzO</t>
  </si>
  <si>
    <t>@lexikajdasz Not much worse than most social media tbh</t>
  </si>
  <si>
    <t>@RedArmyOmaha Now let us sit here and patiently wait for all the NU, UMass, UML, and Maine fans to root for BU and BC. https://t.co/OWzEwevbyl</t>
  </si>
  <si>
    <t>@BurntBoats Your logic is unassailable</t>
  </si>
  <si>
    <t>i bet @RedArmyOmaha is feeling some serious schadenfreude right now https://t.co/ld4p6THL3U</t>
  </si>
  <si>
    <t>RT @TheVTHockeyBlog: i bet @RedArmyOmaha is feeling some serious schadenfreude right now https://t.co/ld4p6THL3U</t>
  </si>
  <si>
    <t>@TheVTHockeyBlog I’m not the least bit ashamed</t>
  </si>
  <si>
    <t>@RedArmyOmaha Several weeks ago I noticed his Wikipedia page is wicked out of date. I've so far resisted updating, but I may not be able to hold back much longer.</t>
  </si>
  <si>
    <t>@RedArmyOmaha I have a duty to put my research skillz to good use on my (forced) day off.</t>
  </si>
  <si>
    <t>@amycsc As an archivist, you must know that the accuracy of the historical record is paramount.</t>
  </si>
  <si>
    <t>@RedArmyOmaha Yup</t>
  </si>
  <si>
    <t>@DanJacobsen @RedArmyOmaha If "not Buffalo in April" doesnt that also eliminate St. Paul, Pittsburgh, Boston and any every city north of Nashville in April?</t>
  </si>
  <si>
    <t>@RedArmyOmaha @DanJacobsen Then we need to get used to this year's attendance.  Tampa every year (or even 4) will get old and not a cheap place on short notice. I want Nashville but I wonder how well it'd do, supposedly the arena folks have no interest in hosting  :( 
Where else can it go and work?</t>
  </si>
  <si>
    <t>@DanJacobsen Is one of the things NOT BUFFALO IN APRIL?</t>
  </si>
  <si>
    <t>@waterloverc @DanJacobsen Yes, though St. Paul and Chicago are airline hubs.  Boston was an awful haul on two weeks notice and the weather was terrible.</t>
  </si>
  <si>
    <t>Hey @Mavpuck @RedArmyOmaha @INTLMAV how mad would NOM fans be at UND if Manino ended up here?</t>
  </si>
  <si>
    <t>@RedArmyOmaha @Mavpuck @INTLMAV Fair point indeed.</t>
  </si>
  <si>
    <t>@MichaelHupf @RedArmyOmaha They rebuilt... the Lamb Burger is now available to consume once more. _xD83D__xDE09_</t>
  </si>
  <si>
    <t>@RedArmyOmaha @SeamoreSports @Mavpuck @INTLMAV https://t.co/98VrkzeryZ</t>
  </si>
  <si>
    <t>@RedArmyOmaha @SeamoreSports @Mavpuck @INTLMAV Just a sweet TMNT gif of someone stealing</t>
  </si>
  <si>
    <t>@SeamoreSports @Mavpuck @INTLMAV First of all, @Mavpuck has a different view of all this, which I respect.  In my constitutionally protected opinion, hiring him is a sign that integrity is not important to your program.</t>
  </si>
  <si>
    <t>@FIGHT_THE_PANTS @SeamoreSports @Mavpuck @INTLMAV What is this?</t>
  </si>
  <si>
    <t>@FIGHT_THE_PANTS @SeamoreSports @Mavpuck @INTLMAV Wow. Deep link. Why not: https://t.co/MfPcq5OaDj</t>
  </si>
  <si>
    <t>@RedArmyOmaha @NCAAIceHockey Ugh.</t>
  </si>
  <si>
    <t>@INTLMAV @RedArmyOmaha @NCAAIceHockey Did Omaha bid?</t>
  </si>
  <si>
    <t>@INTLMAV @RedArmyOmaha @NCAAIceHockey SOMEONE near, or shockingly maybe even in, the Midwest had to of put in a bid. Ridiculous.</t>
  </si>
  <si>
    <t>@INTLMAV @RedArmyOmaha @NCAAIceHockey Should have bid for Milwaukee.</t>
  </si>
  <si>
    <t>@FIGHT_THE_PANTS @RedArmyOmaha @NCAAIceHockey I don’t know</t>
  </si>
  <si>
    <t>@FIGHT_THE_PANTS @RedArmyOmaha @NCAAIceHockey Wisconsin did, but it was for the Kohl Center, so that was out</t>
  </si>
  <si>
    <t>@RedArmyOmaha Thoughts and prayers...</t>
  </si>
  <si>
    <t>RT @MiamiHockeyBlog: @RedArmyOmaha Thoughts and prayers...</t>
  </si>
  <si>
    <t>@RedArmyOmaha What did he or she do?</t>
  </si>
  <si>
    <t>@Siouxperman402 With an evident intention to make himself feel better by bringing others down, unpleasantly interceded in a conversation that was not about him, his team, or any rational interest of his own.</t>
  </si>
  <si>
    <t>@RedArmyOmaha They are probably the more reasonable case.</t>
  </si>
  <si>
    <t>@UNDhoops What about NDSU?</t>
  </si>
  <si>
    <t>Oh, good heavens. @MarcosBP_ with a sparkling strike at the top of the 18. Mavs 2-1 IWCC</t>
  </si>
  <si>
    <t>@runwiththedogs @RedArmyOmaha I don’t ever see us hosting a Frozen Four in San Antonio, though. _xD83D__xDE41_</t>
  </si>
  <si>
    <t>@210Ellis ooh a meeting spot for @RedArmyOmaha</t>
  </si>
  <si>
    <t>@210Ellis @RedArmyOmaha the corn people have other sports</t>
  </si>
  <si>
    <t>RT @runwiththedogs: @210Ellis ooh a meeting spot for @RedArmyOmaha</t>
  </si>
  <si>
    <t>@RedArmyOmaha I didn't even notice.</t>
  </si>
  <si>
    <t>@RedArmyOmaha uhh</t>
  </si>
  <si>
    <t>@runwiththedogs Especially the ones running in bucket hats</t>
  </si>
  <si>
    <t>@runwiththedogs There’s so much happening in this photo - the guy who tried to rip off her number (which probably would amount to sexual assault), the guy behind her who obviously misjudged the angle, 295 who is obviously stopping, the foreground guy out of focus laughing.</t>
  </si>
  <si>
    <t>It’s Sophie’s Choice night on campus: 
7:00 @OmahaMSOC vs IWCC
7:30 @OmahaVB vs Folks Down the Street</t>
  </si>
  <si>
    <t>.@OmahaMSOC has had its moments this spring, but in the last half hour of tonight’s game, you could almost hear an audible click.  The high-pressure, high-reward style they’re playing demands a ton of the athletes, but they delivered 30 minutes of gorgeous football.</t>
  </si>
  <si>
    <t>@notmoops Same, but also the guy who ends every post with “‘Merica.”</t>
  </si>
  <si>
    <t>@RedArmyOmaha @NCAAIceHockey conspiracy to stop the western dominance</t>
  </si>
  <si>
    <t>@RedArmyOmaha @NCAAIceHockey brutal</t>
  </si>
  <si>
    <t>@scofarr @NCAAIceHockey NCAA is too dumb to conspire. Cheapest flight to Albany from Omaha on a week’s notice is $900.</t>
  </si>
  <si>
    <t>@MichaelHupf @RedArmyOmaha Yes I have been there twice in the last few months</t>
  </si>
  <si>
    <t>@RedArmyOmaha Did they rebuild M’s Pub? Haven’t been downtown in a couple years and I heard about the fire however long ago that was</t>
  </si>
  <si>
    <t>@RedArmyOmaha @KevinHupf Nice. that's where my wife and I had our first date. Good to know that if my marriage burns down, it can be rebuilt.</t>
  </si>
  <si>
    <t>@RedArmyOmaha Wonderful thought</t>
  </si>
  <si>
    <t>@KevinHupf @MichaelHupf Meticulously rebuilt. It’s wonderful.</t>
  </si>
  <si>
    <t>@RedArmyOmaha @KingLuiss6 Soooon!!</t>
  </si>
  <si>
    <t>RT @BobWarming: @gutiofficial @RedArmyOmaha @KingLuiss6 and three assists in the match.</t>
  </si>
  <si>
    <t>@BobWarming @RedArmyOmaha @KingLuiss6 _xD83D__xDE4F__xD83C__xDFFC_ https://t.co/XR2I6nolG8</t>
  </si>
  <si>
    <t>@gutiofficial @RedArmyOmaha @KingLuiss6 and three assists in the match.</t>
  </si>
  <si>
    <t>@gutiofficial @KingLuiss6 +1 for video.</t>
  </si>
  <si>
    <t>@gutiofficial @BobWarming @KingLuiss6 It was a pretty sweet night overall.</t>
  </si>
  <si>
    <t>@RedArmyOmaha Thank you_xD83D__xDE4F__xD83C__xDFFC_</t>
  </si>
  <si>
    <t>.@gutiofficial ended the soccer careers of five Iowa Western players and curled in a stunning, breathtaking, mind-altering goal. 
I NEED A MOMENT ALONE
Mavs 4-2 IWCC</t>
  </si>
  <si>
    <t>Joey Machado and two relievers combined on a five-hit shutout as UNO earned a 5-0 win over Purdue Fort Wayne on Friday afternoon.
The victory improves the Summit-leading Mavericks to 14-2 in league play. https://t.co/V67z0on96y</t>
  </si>
  <si>
    <t>RT @OWHmavs: Joey Machado and two relievers combined on a five-hit shutout as UNO earned a 5-0 win over Purdue Fort Wayne on Friday afterno…</t>
  </si>
  <si>
    <t>Tonight is the night @avariehoward31 became President of Caniglia Field</t>
  </si>
  <si>
    <t>Thanks for all your support of the girls this season. Much appreciated! https://t.co/FGmTkKngVV</t>
  </si>
  <si>
    <t>@HallieHoward_ It’s a joy.  I’m lucky to get to watch them play.</t>
  </si>
  <si>
    <t>@RedArmyOmaha @UNOParking new hockey recruiting. I can’t relate to your parking woes.</t>
  </si>
  <si>
    <t>RT @RedArmyOmaha: Chief Soccer Weirdo @hawkmav moved the Corner Kick club to the far side. COME GET ME @UNOParking https://t.co/3K428Ppo0a</t>
  </si>
  <si>
    <t>@RedArmyOmaha @UNOParking Can't we do both?</t>
  </si>
  <si>
    <t>Chief Soccer Weirdo @hawkmav moved the Corner Kick club to the far side. COME GET ME @UNOParking https://t.co/3K428Ppo0a</t>
  </si>
  <si>
    <t>Would you prefer uninformed takes on the new hockey recruiting rules or dumb running jokes about my unilateral feud with @UNOParking?</t>
  </si>
  <si>
    <t>@BobWarming @hawkmav @hankbounds @jeffreypgold @god @UNOParking Probably harder to get than an honorary degree.</t>
  </si>
  <si>
    <t>GIVE THIS MAN AN HONORARY DEGREE.  cc: @hankbounds @jeffreypgold @god https://t.co/3FnLQjGkVw</t>
  </si>
  <si>
    <t>RT @hawkmav: GIVE THIS MAN AN HONORARY DEGREE.  cc: @hankbounds @jeffreypgold @god https://t.co/3FnLQjGkVw</t>
  </si>
  <si>
    <t>Thanks for being there for these great young men.  What a nice way to end the spring https://t.co/I09Px2NqX0</t>
  </si>
  <si>
    <t>@BobWarming Every second I’m around your team is a sacred privilege, Coach.</t>
  </si>
  <si>
    <t>@RedArmyOmaha love Loveland</t>
  </si>
  <si>
    <t>@RedArmyOmaha That wasn't a statement. Just a suggestion.</t>
  </si>
  <si>
    <t>@RedArmyOmaha Are you licensed to practice there?
... asking for a friend.</t>
  </si>
  <si>
    <t>I fail to see any problem with this. https://t.co/bfrA26BA0d</t>
  </si>
  <si>
    <t>Means nothing.
Need to win the tournament.
Likely to face ORU there. https://t.co/SntZMbYC9h</t>
  </si>
  <si>
    <t>@RedArmyOmaha That's a nice consolation.
But isn't the goal a berth in the NCAA Tournament... just like basketball? Just like soccer? Just like hockey?</t>
  </si>
  <si>
    <t>@SecretAgentMav Even if you didn’t, it would still be half an hour from a major hub airport.</t>
  </si>
  <si>
    <t>@SecretAgentMav Not only do I have an office in nearby Fort Collins, but you can actually get there for less than a grand.</t>
  </si>
  <si>
    <t>@SecretAgentMav Well, it means you’re the regular season champs, and I think you get the tournament next year.</t>
  </si>
  <si>
    <t>@SecretAgentMav It’s a goal. Winning a regular season is another goal. Winning the right to play at home next year is another goal.</t>
  </si>
  <si>
    <t>@RedArmyOmaha @OmahaVB thanks boss!!!</t>
  </si>
  <si>
    <t>@OmahaVB @oh_oh_oh_oRYLEE Happy birthday, The Red Menace.</t>
  </si>
  <si>
    <t>_xD83D__xDEA8_ VOLLEYBALL THIS THURSDAY _xD83D__xDEA8_
Omaha takes on Creighton April 18 at 7:30 p.m. in Sapp Fieldhouse ‼️
FREE and open to the public ‼️
More Info ⬇️ https://t.co/2Cj95MvVhq</t>
  </si>
  <si>
    <t>RT @OmahaVB: _xD83D__xDEA8_ VOLLEYBALL THIS THURSDAY _xD83D__xDEA8_
Omaha takes on Creighton April 18 at 7:30 p.m. in Sapp Fieldhouse ‼️
FREE and open to the publi…</t>
  </si>
  <si>
    <t>h/t @RedArmyOmaha for the coolant pipe idea. #NeverForget</t>
  </si>
  <si>
    <t>@RedArmyOmaha @NCAAIceHockey It seems there are two options they could go after: a) reward teams for doing well &amp;amp; b) sell lots of tickets. NCAA is excellent at accomplishing neither, and repeating it indefinitely.</t>
  </si>
  <si>
    <t>@RedArmyOmaha Great Value Trev Alberts.</t>
  </si>
  <si>
    <t>@unocowbell I’m a fan of the Walgreens store brand: “Nice!”</t>
  </si>
  <si>
    <t>@OmahaBSB @RedArmyOmaha https://t.co/iYKt50joxw</t>
  </si>
  <si>
    <t>This is wonderful. I sense great things are in store for @OmahaBSB https://t.co/dqBZQ9tllm</t>
  </si>
  <si>
    <t>When Our Man @BooneOWH covers a Bud Crawford fight, I imagine he puts on a brown fedora with a press pass sticking out the hat band, chomps on a gas station cigar, and files his stories from an Underwood manual typewriter.</t>
  </si>
  <si>
    <t>@RedArmyOmaha As an Arsenal fan, I’m taking a bit of schadenfruede in this.</t>
  </si>
  <si>
    <t>@RedArmyOmaha Lights out! Guerilla radio!</t>
  </si>
  <si>
    <t>@RedArmyOmaha I don’t know your opinion but mine it that this dude is the worst.</t>
  </si>
  <si>
    <t>@RedArmyOmaha Ah ok. I don’t know him personally either but I refuse to watch a sports segment if he’s the one doing it. Between the terrible ad libs, murdering pronunciations of names and a general lack of enthusiasm for sports, these are not characteristics I look for in a sports director.</t>
  </si>
  <si>
    <t>@bbrashaw I don't know him.  I was making fun of his trademark phrase when he doesn't have video of the decisive moments in contests other than Nebraska football.</t>
  </si>
  <si>
    <t>@IanDarke I get that this was probably the best setup Brighton could reasonably attempt for this game, but I would not have wanted to see it rewarded.</t>
  </si>
  <si>
    <t>@RedArmyOmaha @hawkmav @TPWalters https://t.co/A4mWSq0Qs8</t>
  </si>
  <si>
    <t>@LoMendez12 @hawkmav cc: @TPWalters https://t.co/dRehSRvnC5</t>
  </si>
  <si>
    <t>130some days until the fall season starts! I’m so ready. https://t.co/IxUdV8eYJt</t>
  </si>
  <si>
    <t>RT @RedArmyOmaha: My very favorite places in Omaha: Across a window table at M’s Pub from the gorgeous Mrs. RA; the great hall of the Durha…</t>
  </si>
  <si>
    <t>@RedArmyOmaha Allentown, PA is everyone’s favorite MIDWEST treasure.</t>
  </si>
  <si>
    <t>RT @RedArmyOmaha: Spring soccer season, which may be the most relaxing part of the college sports calendar, came to a close tonight with th…</t>
  </si>
  <si>
    <t>RT @hawkmav: @RedArmyOmaha Allentown, PA is everyone’s favorite MIDWEST treasure.</t>
  </si>
  <si>
    <t>@RedArmyOmaha Not with Ed Woodward and the Glazers in charge</t>
  </si>
  <si>
    <t>@RedArmyOmaha Yeah they need to drop sanchez, young, smalling, jones, darmian, rojo, mata, matic and a few more. It’s actually embarrassing.</t>
  </si>
  <si>
    <t>@RedArmyOmaha I mean our forwards are playing the likes of van dijk and kompany and other teams forwards are running at smalling and jones _xD83D__xDC80__xD83D__xDC80__xD83D__xDC80__xD83D__xDC80__xD83D__xDC80__xD83D__xDC80_</t>
  </si>
  <si>
    <t>@LoMendez12 Feeling fairly neutral about them since Mourinho left, I hope they at least give OGS the chance to clean up the dressing room over the summer.  This seems player-driven to me.</t>
  </si>
  <si>
    <t>@LoMendez12 Kyle Martino concurs.</t>
  </si>
  <si>
    <t>@UNOSML @SachaKopp @Twitter @UNOmaha @nodexl @JeremyHL @DrDanielGih @INTLMAV @ryanespohn @u_nebraska @NcjrU @CommUNO Ahem.</t>
  </si>
  <si>
    <t>RT @GOHUSKIESWOOOOO: @JeffCoxSports @RedArmyOmaha 
We killed Miami. You’re welcome.</t>
  </si>
  <si>
    <t>@JeffCoxSports @RedArmyOmaha 
We killed Miami. You’re welcome.</t>
  </si>
  <si>
    <t>@GOHUSKIESWOOOOO @RedArmyOmaha @jovenitti @INCH @INTLMAV That could have been me and as someone who goes every year my opinion counts more than those who weren't there. Buffalo was fine if people got off their ass and tried, I'm good if it doesn't return for 10 years but I'd say the same about St. Paul or Chicago and maybe Boston</t>
  </si>
  <si>
    <t>@jovenitti @GOHUSKIESWOOOOO @INCH @RedArmyOmaha @INTLMAV St Paul is warmer than North Dakota</t>
  </si>
  <si>
    <t>@GOHUSKIESWOOOOO @RedArmyOmaha @jovenitti @INTLMAV True, although Buffalo felt like the Virgin Islands compared to St. Paul last year.</t>
  </si>
  <si>
    <t>@jovenitti @GOHUSKIESWOOOOO @RedArmyOmaha @INTLMAV https://t.co/LUBWj4yn1H</t>
  </si>
  <si>
    <t>@waterloverc @GOHUSKIESWOOOOO @RedArmyOmaha @jovenitti @INTLMAV I got no beef with Buffalo. The crowds stunk, but the city itself is fine. Kind of a quirky place, actually.</t>
  </si>
  <si>
    <t>@jovenitti @waterloverc @GOHUSKIESWOOOOO @RedArmyOmaha @INTLMAV Absolutely. This is why Philly didn’t work either. Plus the rink is a dump.
Frozen absolutely needs to go back to Milwaukee.</t>
  </si>
  <si>
    <t>@GOHUSKIESWOOOOO @RedArmyOmaha @INCH @INTLMAV Honestly, the quadrennial rotation should be:
Boston, Tampa, St. Paul, [Random fun city, such as Denver, Phoenix, Nashville, Seattle]</t>
  </si>
  <si>
    <t>@GOHUSKIESWOOOOO @INCH @RedArmyOmaha @INTLMAV That's not true. UND fans still showed up.</t>
  </si>
  <si>
    <t>@waterloverc @GOHUSKIESWOOOOO @RedArmyOmaha @INCH @INTLMAV I'm good with Chicago not hosting again. You need an arena that's right downtown and near bars/restaurants. Buffalo was good on that front.</t>
  </si>
  <si>
    <t>@INCH @waterloverc @GOHUSKIESWOOOOO @RedArmyOmaha @INTLMAV Yep. And I think Pittsburgh is going to impress people this time. They've done a lot of improvements to the 5th Ave area around the arena compared to the first time they hosted.</t>
  </si>
  <si>
    <t>You're welcome! https://t.co/46p6LQIGCd</t>
  </si>
  <si>
    <t>@RedArmyOmaha @NCAAIceHockey This is what we get when there are so few bids west of PA</t>
  </si>
  <si>
    <t>@jovenitti @INCH @INTLMAV ⬆️ co-sign</t>
  </si>
  <si>
    <t>@RedArmyOmaha @jovenitti @INCH @INTLMAV #TampaForever</t>
  </si>
  <si>
    <t>@RedArmyOmaha @jovenitti @INCH @INTLMAV An Angry Twitter User got angry with me when I suggested that Buffalo might not be the best early April destination for college hockey fans living in the Midwest, Great Lakes, and North East as, say, Tampa. #TampaForever</t>
  </si>
  <si>
    <t>@INCH @RedArmyOmaha @jovenitti @INTLMAV “The cold keeps the bad people out”</t>
  </si>
  <si>
    <t>@jovenitti @INCH @RedArmyOmaha @INTLMAV Prince wasn’t going to add any damn qualifiers.</t>
  </si>
  <si>
    <t>RT @jovenitti: @GOHUSKIESWOOOOO @INCH @RedArmyOmaha @INTLMAV That's not true. UND fans still showed up.</t>
  </si>
  <si>
    <t>@INCH @jovenitti @waterloverc @RedArmyOmaha @INTLMAV #Solbelmans</t>
  </si>
  <si>
    <t>@RedArmyOmaha @NCAAIceHockey Is the Frozen Four in Tampa? #TampaForever</t>
  </si>
  <si>
    <t>@GOHUSKIESWOOOOO @TheNCHC @Biddco @kellyhinseth @joeyandy19 @cates_noah @JacksonCates5 @UMDChamp @BlizzardSCSU https://t.co/bEWpWA4wo0</t>
  </si>
  <si>
    <t>@RedArmyOmaha @TheNCHC @Biddco @kellyhinseth @joeyandy19 @cates_noah @JacksonCates5 @UMDChamp @BlizzardSCSU Will always miss Anime Blizzard</t>
  </si>
  <si>
    <t>@RedArmyOmaha @TheNCHC @Biddco @kellyhinseth @joeyandy19 @cates_noah @JacksonCates5 @UMDChamp @BlizzardSCSU https://t.co/fCkY32SNMn</t>
  </si>
  <si>
    <t>@RedArmyOmaha I gotta see the new arena although the lack of Dudley's makes me very sad.</t>
  </si>
  <si>
    <t>@RedArmyOmaha Boiling alive to own the Minnesotans.</t>
  </si>
  <si>
    <t>@Biddco Please be sure to advise us of your plans.</t>
  </si>
  <si>
    <t>RT @Biddco: @RedArmyOmaha Boiling alive to own the Minnesotans.</t>
  </si>
  <si>
    <t>Junior’s suit is everything https://t.co/d0v0JWoheL</t>
  </si>
  <si>
    <t>3 to Omaha. _xD83D__xDCC8_ https://t.co/F3yHsEM836</t>
  </si>
  <si>
    <t>Thirty pieces of silver. https://t.co/6SP7vBxK1C</t>
  </si>
  <si>
    <t>The line between “not wanting people who do harm to prosper” and “wishing needless difficulty on people” is a fine one, and in this case I don’t give a tinker’s damn whether I’ve crossed it.</t>
  </si>
  <si>
    <t>Thanks to everyone who helped along the way. https://t.co/A1SbsjrDAQ</t>
  </si>
  <si>
    <t>Not that it’s necessarily going to happen but I would hesitate, if I were Gabs, to consider Mannino recruits who wanted to re-re-commit.   They’ve already shown us something about themselves.  But then if I were Gabs I’d eat more vegetables.</t>
  </si>
  <si>
    <t>No obvious reason why a North Dakota fan would go get himself blocked with a hurr-durr @ outta nowhere on April 16, but there it is.</t>
  </si>
  <si>
    <t>While you suckas in Minnesota still have snow on the ground we’re flirting with 500 degrees here in the Riviera of the NCHC https://t.co/yoAp12sDxB</t>
  </si>
  <si>
    <t>RT @GOHUSKIESWOOOOO: RIP OMAHA ZOO https://t.co/EpzSNEKlcg</t>
  </si>
  <si>
    <t>W-who? https://t.co/XT8HX35Mkx</t>
  </si>
  <si>
    <t>Nothing but respect for MY president!  Happy birthday. https://t.co/UtbEnL1cMW</t>
  </si>
  <si>
    <t>Connor from Diego. Perfectly weighted setup, no-doubter finish. 5-2 Omaha.</t>
  </si>
  <si>
    <t>My very favorite places in Omaha: Across a window table at M’s Pub from the gorgeous Mrs. RA; the great hall of the Durham Museum at Christmas, a seat in the orchestra at the Orpheum, and a folding chair on the turf of this hallowed ground. https://t.co/83tHwLjmc2</t>
  </si>
  <si>
    <t>Except Loveland.</t>
  </si>
  <si>
    <t>Soccer banners had a rough winter so Bingbong and I stormed the press box at halftime, stole a binder clip, and restored order to the universe. https://t.co/mE4u5OiPUq</t>
  </si>
  <si>
    <t>Sporting wyd</t>
  </si>
  <si>
    <t>Spring soccer season, which may be the most relaxing part of the college sports calendar, came to a close tonight with the Men’s alumni game.  One last look down the tunnel at Al Farewell Caniglia Field. https://t.co/Sg4dxG62z7</t>
  </si>
  <si>
    <t>Maybe nobody can manage United</t>
  </si>
  <si>
    <t>Mavs up 5 with 12 regular season games to play.  Mavs play SDSU at home next weekend and could get very close to clinching the conference with a sweep. https://t.co/lzF2XqxQWc</t>
  </si>
  <si>
    <t>Fred Hoiberg is what you’d get if you asked a mediocre artist to draw Trev Alberts from memory</t>
  </si>
  <si>
    <t>https://t.co/i09SZb2Uoe</t>
  </si>
  <si>
    <t>He goes on to win it... https://t.co/PgB4LVtNEN</t>
  </si>
  <si>
    <t>_xD83D__xDCD3__xD83D__xDCDA__xD83D__xDCBB__xD83D__xDC4A__xD83E__xDD18_ https://t.co/zDDOLtoHdi</t>
  </si>
  <si>
    <t>Welcome.  If you find some paperwork about an honorary degree that's from me.  Go ahead and sign.  Thx in advance https://t.co/Ch7L5fHs1c</t>
  </si>
  <si>
    <t>I am all in favor of player safety, and having an objective standard helps this.    Similarly, I hope the NCAA will revisit timekeeping on the field, which allows play to conclude naturally and avoids dangerous rushed set pieces. https://t.co/Da0U9wRvdX</t>
  </si>
  <si>
    <t>@GOHUSKIESWOOOOO Such a good boy.</t>
  </si>
  <si>
    <t>@RedArmyOmaha He murdered that poor public safety officer and wears his teeth as a necklace</t>
  </si>
  <si>
    <t>@RedArmyOmaha I’m not telling him otherwise</t>
  </si>
  <si>
    <t>RIP OMAHA ZOO https://t.co/EpzSNEKlcg</t>
  </si>
  <si>
    <t>https://twitter.com/chnews/status/1118192081397321728</t>
  </si>
  <si>
    <t>https://www.omaha.com/uno/baseball/three-uno-pitchers-combine-for-five-hit-shutout-win-over/article_c7845514-1e5b-5257-942b-09b8fc029b2b.html</t>
  </si>
  <si>
    <t>https://twitter.com/redarmyomaha/status/1119417715955912704</t>
  </si>
  <si>
    <t>https://twitter.com/redarmyomaha/status/1119412796779679744?s=21</t>
  </si>
  <si>
    <t>https://twitter.com/redarmyomaha/status/1119806310172639233</t>
  </si>
  <si>
    <t>https://twitter.com/RedArmyOmaha/status/1119960201950416897</t>
  </si>
  <si>
    <t>https://twitter.com/RedArmyOmaha/status/1120128476084760576</t>
  </si>
  <si>
    <t>https://twitter.com/omahabsb/status/1120473608306847744</t>
  </si>
  <si>
    <t>https://twitter.com/redarmyomaha/status/1119070323419168769?s=21</t>
  </si>
  <si>
    <t>https://twitter.com/RedArmyOmaha/status/1118202308905422849</t>
  </si>
  <si>
    <t>https://twitter.com/redarmyomaha/status/896223770599346176?s=21</t>
  </si>
  <si>
    <t>https://twitter.com/collegehockey/status/1117883131833376768</t>
  </si>
  <si>
    <t>https://twitter.com/mattserweketv/status/1118478917646671872</t>
  </si>
  <si>
    <t>https://twitter.com/redarmyomaha/status/1118483238610096128</t>
  </si>
  <si>
    <t>https://twitter.com/BooneOWH/status/1118700794654658560</t>
  </si>
  <si>
    <t>https://twitter.com/omahatfxc/status/1118911257279643648</t>
  </si>
  <si>
    <t>https://twitter.com/OmahaBSB/status/1120121377825218561</t>
  </si>
  <si>
    <t>https://twitter.com/wowt6news/status/1120539970790465538</t>
  </si>
  <si>
    <t>https://twitter.com/omahasb/status/1120730161744367616</t>
  </si>
  <si>
    <t>https://twitter.com/SachaKopp/status/1120735721873129472</t>
  </si>
  <si>
    <t>https://twitter.com/ncaasoccer/status/1120753576240766976</t>
  </si>
  <si>
    <t>twitter.com</t>
  </si>
  <si>
    <t>omaha.com</t>
  </si>
  <si>
    <t>tedxnewmass</t>
  </si>
  <si>
    <t>onlytookeleven mavproud fargo</t>
  </si>
  <si>
    <t>whatsfutból</t>
  </si>
  <si>
    <t>ooze</t>
  </si>
  <si>
    <t>battlesonslush</t>
  </si>
  <si>
    <t>neverforget</t>
  </si>
  <si>
    <t>tampaforever</t>
  </si>
  <si>
    <t>solbelmans</t>
  </si>
  <si>
    <t>https://pbs.twimg.com/tweet_video_thumb/D4ShSN_XkAEYTTO.jpg</t>
  </si>
  <si>
    <t>https://pbs.twimg.com/tweet_video_thumb/D4WnTyRXkAENPez.jpg</t>
  </si>
  <si>
    <t>https://pbs.twimg.com/tweet_video_thumb/D4T-1MbW0AADHE7.jpg</t>
  </si>
  <si>
    <t>https://pbs.twimg.com/media/D4Y4tS1WsAAW5a5.jpg</t>
  </si>
  <si>
    <t>https://pbs.twimg.com/tweet_video_thumb/D4Y6UJLWwAAPetv.jpg</t>
  </si>
  <si>
    <t>https://pbs.twimg.com/tweet_video_thumb/D4jJaJUWkAASsG6.jpg</t>
  </si>
  <si>
    <t>https://pbs.twimg.com/tweet_video_thumb/D4j2pAiX4AAe2-c.jpg</t>
  </si>
  <si>
    <t>https://pbs.twimg.com/tweet_video_thumb/D4oCMx5UcAAMU1h.jpg</t>
  </si>
  <si>
    <t>https://pbs.twimg.com/media/D4KbS6nUEAM2fdK.jpg</t>
  </si>
  <si>
    <t>https://pbs.twimg.com/media/D4yARq4WAAAeGgU.jpg</t>
  </si>
  <si>
    <t>https://pbs.twimg.com/tweet_video_thumb/D4NfRK5WAAIQ-fU.jpg</t>
  </si>
  <si>
    <t>https://pbs.twimg.com/media/D4Psb8LWwAAm1SH.jpg</t>
  </si>
  <si>
    <t>https://pbs.twimg.com/tweet_video_thumb/D4SbLsGWsAIi7MI.jpg</t>
  </si>
  <si>
    <t>https://pbs.twimg.com/tweet_video_thumb/D4TeBLiW0AAizz3.jpg</t>
  </si>
  <si>
    <t>https://pbs.twimg.com/tweet_video_thumb/D4TgwcOUEAAVehp.jpg</t>
  </si>
  <si>
    <t>https://pbs.twimg.com/tweet_video_thumb/D4jA1WLW4AEgRCd.jpg</t>
  </si>
  <si>
    <t>https://pbs.twimg.com/media/D4eouT9U8AAZOrg.jpg</t>
  </si>
  <si>
    <t>https://pbs.twimg.com/media/D4OVHXjWsAE7PM2.jpg</t>
  </si>
  <si>
    <t>https://pbs.twimg.com/tweet_video_thumb/D4tgDuvWwAYugVn.jpg</t>
  </si>
  <si>
    <t>https://pbs.twimg.com/tweet_video_thumb/D476uu9W0AA_mo8.jpg</t>
  </si>
  <si>
    <t>https://pbs.twimg.com/tweet_video_thumb/D475mVyU4AABx5q.jpg</t>
  </si>
  <si>
    <t>https://pbs.twimg.com/tweet_video_thumb/D4S7Xe6WsAAvvcu.jpg</t>
  </si>
  <si>
    <t>https://pbs.twimg.com/tweet_video_thumb/D48Vc1zXoAAmedK.jpg</t>
  </si>
  <si>
    <t>https://pbs.twimg.com/tweet_video_thumb/D4SnELeUcAAqe4J.jpg</t>
  </si>
  <si>
    <t>https://pbs.twimg.com/media/D4fC-mhUEAEAOE1.jpg</t>
  </si>
  <si>
    <t>https://pbs.twimg.com/media/D4j0ALIU4AEeZnX.jpg</t>
  </si>
  <si>
    <t>https://pbs.twimg.com/media/D4pZ5uzU8AA_GLs.jpg</t>
  </si>
  <si>
    <t>http://pbs.twimg.com/profile_images/940622137806667776/QrReQHA0_normal.jpg</t>
  </si>
  <si>
    <t>http://pbs.twimg.com/profile_images/1056619239627345920/LwlPMnZU_normal.jpg</t>
  </si>
  <si>
    <t>http://pbs.twimg.com/profile_images/959954554359083012/lmWN3uIi_normal.jpg</t>
  </si>
  <si>
    <t>http://pbs.twimg.com/profile_images/1117452698356523009/tp6Anzsj_normal.jpg</t>
  </si>
  <si>
    <t>http://pbs.twimg.com/profile_images/1052660863927226368/zjZq546F_normal.jpg</t>
  </si>
  <si>
    <t>http://pbs.twimg.com/profile_images/599031871255781376/J1fm9dxu_normal.jpg</t>
  </si>
  <si>
    <t>http://pbs.twimg.com/profile_images/643765415882162176/nQAKoXJt_normal.jpg</t>
  </si>
  <si>
    <t>http://pbs.twimg.com/profile_images/965029100573339648/m_BEwADn_normal.jpg</t>
  </si>
  <si>
    <t>http://pbs.twimg.com/profile_images/538880072111775744/lsfdRecC_normal.jpeg</t>
  </si>
  <si>
    <t>http://abs.twimg.com/sticky/default_profile_images/default_profile_normal.png</t>
  </si>
  <si>
    <t>http://pbs.twimg.com/profile_images/1100435913958658048/NxGgjqkp_normal.jpg</t>
  </si>
  <si>
    <t>http://pbs.twimg.com/profile_images/1046950203318833152/Y9tlJF_z_normal.jpg</t>
  </si>
  <si>
    <t>http://pbs.twimg.com/profile_images/1111022780198387713/x1vTYcAe_normal.png</t>
  </si>
  <si>
    <t>http://pbs.twimg.com/profile_images/1104914257320255493/juny24ZD_normal.jpg</t>
  </si>
  <si>
    <t>http://pbs.twimg.com/profile_images/767857596434747393/gCTIa508_normal.jpg</t>
  </si>
  <si>
    <t>http://pbs.twimg.com/profile_images/1117812464417165313/x-sLsmNC_normal.jpg</t>
  </si>
  <si>
    <t>http://pbs.twimg.com/profile_images/978735321838964737/fEWkTGlW_normal.jpg</t>
  </si>
  <si>
    <t>http://pbs.twimg.com/profile_images/1120144514927210499/rPqvruoi_normal.jpg</t>
  </si>
  <si>
    <t>http://pbs.twimg.com/profile_images/112891162/profile_normal.jpg</t>
  </si>
  <si>
    <t>http://pbs.twimg.com/profile_images/1662947960/mud_1_normal.jpg</t>
  </si>
  <si>
    <t>http://pbs.twimg.com/profile_images/993675433588809729/jYfy_bAk_normal.jpg</t>
  </si>
  <si>
    <t>http://pbs.twimg.com/profile_images/1077759997621293056/CXC_VTuH_normal.jpg</t>
  </si>
  <si>
    <t>http://pbs.twimg.com/profile_images/790334554607190016/ZsAsORGY_normal.jpg</t>
  </si>
  <si>
    <t>http://pbs.twimg.com/profile_images/591029684319584256/l0Umw0yu_normal.jpg</t>
  </si>
  <si>
    <t>http://pbs.twimg.com/profile_images/822123724082024448/oQyx4obs_normal.jpg</t>
  </si>
  <si>
    <t>http://pbs.twimg.com/profile_images/705770329142996992/sSrB68Eb_normal.jpg</t>
  </si>
  <si>
    <t>http://pbs.twimg.com/profile_images/836437012668370944/bzV08CY3_normal.jpg</t>
  </si>
  <si>
    <t>http://pbs.twimg.com/profile_images/1014897714113515521/_Hbn8sSI_normal.jpg</t>
  </si>
  <si>
    <t>http://pbs.twimg.com/profile_images/466710208597991425/pzbFeYry_normal.jpeg</t>
  </si>
  <si>
    <t>http://pbs.twimg.com/profile_images/826945973435957250/AodvhX-K_normal.jpg</t>
  </si>
  <si>
    <t>http://pbs.twimg.com/profile_images/790684776038408192/k1Bf_n_U_normal.jpg</t>
  </si>
  <si>
    <t>http://pbs.twimg.com/profile_images/961840002631065601/qXrnPTHb_normal.jpg</t>
  </si>
  <si>
    <t>http://pbs.twimg.com/profile_images/639838070330671105/kQ1FQAcS_normal.jpg</t>
  </si>
  <si>
    <t>http://pbs.twimg.com/profile_images/1114236620960600064/aWP_Qz7X_normal.png</t>
  </si>
  <si>
    <t>http://pbs.twimg.com/profile_images/1077931373468549120/UnBwnObd_normal.jpg</t>
  </si>
  <si>
    <t>http://pbs.twimg.com/profile_images/778009027032776704/KCXAk7B6_normal.jpg</t>
  </si>
  <si>
    <t>http://pbs.twimg.com/profile_images/502917117889368067/NNhzTCH__normal.jpeg</t>
  </si>
  <si>
    <t>http://pbs.twimg.com/profile_images/720117596343955457/u2pQve3K_normal.jpg</t>
  </si>
  <si>
    <t>http://pbs.twimg.com/profile_images/725473524291260416/QU_dIfRY_normal.jpg</t>
  </si>
  <si>
    <t>http://pbs.twimg.com/profile_images/1058724147910578177/Fv2uZt-u_normal.jpg</t>
  </si>
  <si>
    <t>http://pbs.twimg.com/profile_images/992125311151099906/qzJT98g1_normal.jpg</t>
  </si>
  <si>
    <t>http://pbs.twimg.com/profile_images/769239520571068416/OzD0XDQc_normal.jpg</t>
  </si>
  <si>
    <t>http://pbs.twimg.com/profile_images/811397825707773953/GzepQPNz_normal.jpg</t>
  </si>
  <si>
    <t>http://pbs.twimg.com/profile_images/1000898172934291456/-raLGoqK_normal.jpg</t>
  </si>
  <si>
    <t>http://pbs.twimg.com/profile_images/1120899996881162242/ese1-S1i_normal.png</t>
  </si>
  <si>
    <t>http://pbs.twimg.com/profile_images/864194960278597632/acEvMNnL_normal.jpg</t>
  </si>
  <si>
    <t>http://pbs.twimg.com/profile_images/3213281322/f6efb7d1f9cdfe7013116e5480810e80_normal.jpeg</t>
  </si>
  <si>
    <t>http://pbs.twimg.com/profile_images/746733700222590976/iIuGXZRL_normal.jpg</t>
  </si>
  <si>
    <t>http://pbs.twimg.com/profile_images/1106371480382816256/mea0JSo6_normal.jpg</t>
  </si>
  <si>
    <t>http://pbs.twimg.com/profile_images/980880316268036096/nx8L4Rhs_normal.jpg</t>
  </si>
  <si>
    <t>http://pbs.twimg.com/profile_images/639202160484315136/XL8Boeo5_normal.jpg</t>
  </si>
  <si>
    <t>http://pbs.twimg.com/profile_images/1082123741340069888/L6xsR6gI_normal.jpg</t>
  </si>
  <si>
    <t>http://pbs.twimg.com/profile_images/378800000700751052/c49243872dd09aaeb5bfdcc08ff3bc8d_normal.jpeg</t>
  </si>
  <si>
    <t>http://pbs.twimg.com/profile_images/1111600051984453632/c4Q5PGwg_normal.jpg</t>
  </si>
  <si>
    <t>http://pbs.twimg.com/profile_images/682734532068388864/kxtuYAFd_normal.jpg</t>
  </si>
  <si>
    <t>http://pbs.twimg.com/profile_images/378800000513250297/1cd84863f04ea7229261e98274e278a0_normal.jpeg</t>
  </si>
  <si>
    <t>http://pbs.twimg.com/profile_images/1101966964669497351/SJXsn1o-_normal.jpg</t>
  </si>
  <si>
    <t>http://pbs.twimg.com/profile_images/1081573329302183938/lBSlCJ-a_normal.jpg</t>
  </si>
  <si>
    <t>http://pbs.twimg.com/profile_images/17946522/small_normal.gif</t>
  </si>
  <si>
    <t>http://pbs.twimg.com/profile_images/713748515365777408/ANm42zjt_normal.jpg</t>
  </si>
  <si>
    <t>https://twitter.com/#!/bugeatersfc/status/1117833799709208576</t>
  </si>
  <si>
    <t>https://twitter.com/#!/susannahdunn/status/1117893539604471808</t>
  </si>
  <si>
    <t>https://twitter.com/#!/hummusloser467/status/1117913632929509376</t>
  </si>
  <si>
    <t>https://twitter.com/#!/danjacobsen/status/1117915384311472128</t>
  </si>
  <si>
    <t>https://twitter.com/#!/nuhockeyblog/status/1118192041828200449</t>
  </si>
  <si>
    <t>https://twitter.com/#!/burntboats/status/1118191845174071297</t>
  </si>
  <si>
    <t>https://twitter.com/#!/burntboats/status/1118193053645377540</t>
  </si>
  <si>
    <t>https://twitter.com/#!/fearthetriangle/status/1118191542202699776</t>
  </si>
  <si>
    <t>https://twitter.com/#!/fearthetriangle/status/1118192136032280576</t>
  </si>
  <si>
    <t>https://twitter.com/#!/fearthetriangle/status/1118193937221595136</t>
  </si>
  <si>
    <t>https://twitter.com/#!/nostatistics/status/1118195436953710594</t>
  </si>
  <si>
    <t>https://twitter.com/#!/quacktordavis/status/1118195961057218561</t>
  </si>
  <si>
    <t>https://twitter.com/#!/42raingod/status/1118208734000484352</t>
  </si>
  <si>
    <t>https://twitter.com/#!/sailor_sunk/status/1118228472797827073</t>
  </si>
  <si>
    <t>https://twitter.com/#!/c__lee/status/1118235263610904576</t>
  </si>
  <si>
    <t>https://twitter.com/#!/baeikens/status/1118484047221743618</t>
  </si>
  <si>
    <t>https://twitter.com/#!/wx_dave/status/1118484293695807490</t>
  </si>
  <si>
    <t>https://twitter.com/#!/jacobpadilla_/status/1118701239511003137</t>
  </si>
  <si>
    <t>https://twitter.com/#!/renatavalquier/status/1119060338949992450</t>
  </si>
  <si>
    <t>https://twitter.com/#!/richeson_matt/status/1118298022394388481</t>
  </si>
  <si>
    <t>https://twitter.com/#!/richeson_matt/status/1118298808805482496</t>
  </si>
  <si>
    <t>https://twitter.com/#!/biddco/status/1118300377722519553</t>
  </si>
  <si>
    <t>https://twitter.com/#!/kimballhal/status/1119319665233342474</t>
  </si>
  <si>
    <t>https://twitter.com/#!/mrdahl87/status/1118643913944961024</t>
  </si>
  <si>
    <t>https://twitter.com/#!/mrdahl87/status/1118646749298663426</t>
  </si>
  <si>
    <t>https://twitter.com/#!/fight_the_pants/status/1118645683031027712</t>
  </si>
  <si>
    <t>https://twitter.com/#!/davidweiler/status/1119327447114223616</t>
  </si>
  <si>
    <t>https://twitter.com/#!/cdewispelare/status/1119330916512542721</t>
  </si>
  <si>
    <t>https://twitter.com/#!/one_crazy_idiot/status/1119365965484101639</t>
  </si>
  <si>
    <t>https://twitter.com/#!/one_crazy_idiot/status/1119366086384869376</t>
  </si>
  <si>
    <t>https://twitter.com/#!/dirty1313/status/1119415721510014976</t>
  </si>
  <si>
    <t>https://twitter.com/#!/josephghitis/status/1119416595879800835</t>
  </si>
  <si>
    <t>https://twitter.com/#!/conlars24/status/1119575928445775872</t>
  </si>
  <si>
    <t>https://twitter.com/#!/kcomaha/status/1119655058679959552</t>
  </si>
  <si>
    <t>https://twitter.com/#!/timtimt89/status/1119709884918853632</t>
  </si>
  <si>
    <t>https://twitter.com/#!/patrickrunge/status/1119984841360121856</t>
  </si>
  <si>
    <t>https://twitter.com/#!/devyn43/status/1120317636523569152</t>
  </si>
  <si>
    <t>https://twitter.com/#!/mavgirl0/status/1117968183401562112</t>
  </si>
  <si>
    <t>https://twitter.com/#!/mavgirl0/status/1117980652312379392</t>
  </si>
  <si>
    <t>https://twitter.com/#!/mavgirl0/status/1118285523456602117</t>
  </si>
  <si>
    <t>https://twitter.com/#!/mavgirl0/status/1120299879128096768</t>
  </si>
  <si>
    <t>https://twitter.com/#!/mavgirl0/status/1120432288578318337</t>
  </si>
  <si>
    <t>https://twitter.com/#!/poleskykaren/status/1120468243217571841</t>
  </si>
  <si>
    <t>https://twitter.com/#!/oh_oh_oh_orylee/status/1120496152116379649</t>
  </si>
  <si>
    <t>https://twitter.com/#!/waterloverc/status/1118228362475053056</t>
  </si>
  <si>
    <t>https://twitter.com/#!/michaelgoodwil2/status/1118223906266128385</t>
  </si>
  <si>
    <t>https://twitter.com/#!/michaelgoodwil2/status/1118232315795210240</t>
  </si>
  <si>
    <t>https://twitter.com/#!/michaelgoodwil2/status/1119284595533516800</t>
  </si>
  <si>
    <t>https://twitter.com/#!/michaelgoodwil2/status/1119285548974264320</t>
  </si>
  <si>
    <t>https://twitter.com/#!/michaelgoodwil2/status/1120510913080176640</t>
  </si>
  <si>
    <t>https://twitter.com/#!/skcomahaboys/status/1117836250520719363</t>
  </si>
  <si>
    <t>https://twitter.com/#!/skcomahaboys/status/1117841889556877318</t>
  </si>
  <si>
    <t>https://twitter.com/#!/omahalfc/status/1117862229947375616</t>
  </si>
  <si>
    <t>https://twitter.com/#!/thefieldhands/status/1117833636567506944</t>
  </si>
  <si>
    <t>https://twitter.com/#!/thefieldhands/status/1117840892340187136</t>
  </si>
  <si>
    <t>https://twitter.com/#!/redarmyomaha/status/1117862642050166784</t>
  </si>
  <si>
    <t>https://twitter.com/#!/thefieldhands/status/1117951589602463745</t>
  </si>
  <si>
    <t>https://twitter.com/#!/recoveringops/status/1117892312820895744</t>
  </si>
  <si>
    <t>https://twitter.com/#!/redarmyomaha/status/1117892436699701248</t>
  </si>
  <si>
    <t>https://twitter.com/#!/redarmyomaha/status/1117972732279312384</t>
  </si>
  <si>
    <t>https://twitter.com/#!/intlmav/status/1117895511917219841</t>
  </si>
  <si>
    <t>https://twitter.com/#!/unocowbell/status/1117997448130068481</t>
  </si>
  <si>
    <t>https://twitter.com/#!/redarmyomaha/status/1117873653520011265</t>
  </si>
  <si>
    <t>https://twitter.com/#!/redarmyomaha/status/1118148093092843520</t>
  </si>
  <si>
    <t>https://twitter.com/#!/redarmyomaha/status/1118181694949847040</t>
  </si>
  <si>
    <t>https://twitter.com/#!/burntboats/status/1118189239420715008</t>
  </si>
  <si>
    <t>https://twitter.com/#!/redarmyomaha/status/1118185688908746752</t>
  </si>
  <si>
    <t>https://twitter.com/#!/thevthockeyblog/status/1118193653623787521</t>
  </si>
  <si>
    <t>https://twitter.com/#!/redarmyomaha/status/1118198462892216325</t>
  </si>
  <si>
    <t>https://twitter.com/#!/redarmyomaha/status/1118198731935846400</t>
  </si>
  <si>
    <t>https://twitter.com/#!/amycsc/status/1118207430419275776</t>
  </si>
  <si>
    <t>https://twitter.com/#!/amycsc/status/1118236519918178310</t>
  </si>
  <si>
    <t>https://twitter.com/#!/redarmyomaha/status/1118215456635015168</t>
  </si>
  <si>
    <t>https://twitter.com/#!/danjacobsen/status/1117861827470417920</t>
  </si>
  <si>
    <t>https://twitter.com/#!/waterloverc/status/1118220102179217408</t>
  </si>
  <si>
    <t>https://twitter.com/#!/waterloverc/status/1118223440266375173</t>
  </si>
  <si>
    <t>https://twitter.com/#!/redarmyomaha/status/1117861713095712772</t>
  </si>
  <si>
    <t>https://twitter.com/#!/redarmyomaha/status/1118220988334755841</t>
  </si>
  <si>
    <t>https://twitter.com/#!/seamoresports/status/1118257831088619529</t>
  </si>
  <si>
    <t>https://twitter.com/#!/seamoresports/status/1118260598477873157</t>
  </si>
  <si>
    <t>https://twitter.com/#!/mavpuck/status/1119315391271112705</t>
  </si>
  <si>
    <t>https://twitter.com/#!/fight_the_pants/status/1118262727913480194</t>
  </si>
  <si>
    <t>https://twitter.com/#!/fight_the_pants/status/1118265306965794816</t>
  </si>
  <si>
    <t>https://twitter.com/#!/redarmyomaha/status/1118258893035978752</t>
  </si>
  <si>
    <t>https://twitter.com/#!/redarmyomaha/status/1118265075289088000</t>
  </si>
  <si>
    <t>https://twitter.com/#!/redarmyomaha/status/1118265737036984320</t>
  </si>
  <si>
    <t>https://twitter.com/#!/fight_the_pants/status/1119315459369766912</t>
  </si>
  <si>
    <t>https://twitter.com/#!/fight_the_pants/status/1119316550727753728</t>
  </si>
  <si>
    <t>https://twitter.com/#!/fight_the_pants/status/1119318038363496448</t>
  </si>
  <si>
    <t>https://twitter.com/#!/fight_the_pants/status/1119321867037368325</t>
  </si>
  <si>
    <t>https://twitter.com/#!/intlmav/status/1119317482362363905</t>
  </si>
  <si>
    <t>https://twitter.com/#!/intlmav/status/1119320502911275025</t>
  </si>
  <si>
    <t>https://twitter.com/#!/miamihockeyblog/status/1118506627995324416</t>
  </si>
  <si>
    <t>https://twitter.com/#!/redarmyomaha/status/1118508481793781761</t>
  </si>
  <si>
    <t>https://twitter.com/#!/siouxperman402/status/1118595336279339008</t>
  </si>
  <si>
    <t>https://twitter.com/#!/redarmyomaha/status/1118883903136133121</t>
  </si>
  <si>
    <t>https://twitter.com/#!/undhoops/status/1118977355362590720</t>
  </si>
  <si>
    <t>https://twitter.com/#!/redarmyomaha/status/1118944031067623424</t>
  </si>
  <si>
    <t>https://twitter.com/#!/redarmyomaha/status/1119040887755907074</t>
  </si>
  <si>
    <t>https://twitter.com/#!/210ellis/status/1119064185210580993</t>
  </si>
  <si>
    <t>https://twitter.com/#!/runwiththedogs/status/1119060448152903687</t>
  </si>
  <si>
    <t>https://twitter.com/#!/runwiththedogs/status/1119064919121461248</t>
  </si>
  <si>
    <t>https://twitter.com/#!/redarmyomaha/status/1119063668644122624</t>
  </si>
  <si>
    <t>https://twitter.com/#!/runwiththedogs/status/1117862802256007169</t>
  </si>
  <si>
    <t>https://twitter.com/#!/runwiththedogs/status/1118701630340382722</t>
  </si>
  <si>
    <t>https://twitter.com/#!/redarmyomaha/status/1117862006004932610</t>
  </si>
  <si>
    <t>https://twitter.com/#!/redarmyomaha/status/1117864376436809730</t>
  </si>
  <si>
    <t>https://twitter.com/#!/redarmyomaha/status/1118981699725975552</t>
  </si>
  <si>
    <t>https://twitter.com/#!/redarmyomaha/status/1119070323419168769</t>
  </si>
  <si>
    <t>https://twitter.com/#!/redarmyomaha/status/1119082633294516224</t>
  </si>
  <si>
    <t>https://twitter.com/#!/scofarr/status/1119311544263876610</t>
  </si>
  <si>
    <t>https://twitter.com/#!/scofarr/status/1119315259825754114</t>
  </si>
  <si>
    <t>https://twitter.com/#!/redarmyomaha/status/1119312158511075328</t>
  </si>
  <si>
    <t>https://twitter.com/#!/kevinhupf/status/1119318470951407618</t>
  </si>
  <si>
    <t>https://twitter.com/#!/michaelhupf/status/1119315082134073349</t>
  </si>
  <si>
    <t>https://twitter.com/#!/michaelhupf/status/1119325442685702147</t>
  </si>
  <si>
    <t>https://twitter.com/#!/michaelhupf/status/1120879453280849922</t>
  </si>
  <si>
    <t>https://twitter.com/#!/redarmyomaha/status/1119318836296028160</t>
  </si>
  <si>
    <t>https://twitter.com/#!/gutiofficial/status/1119345156543733760</t>
  </si>
  <si>
    <t>https://twitter.com/#!/gutiofficial/status/1119356337270546433</t>
  </si>
  <si>
    <t>https://twitter.com/#!/gutiofficial/status/1119356544024481794</t>
  </si>
  <si>
    <t>https://twitter.com/#!/bobwarming/status/1119355808570015744</t>
  </si>
  <si>
    <t>https://twitter.com/#!/redarmyomaha/status/1119329756833402880</t>
  </si>
  <si>
    <t>https://twitter.com/#!/redarmyomaha/status/1119358261713612802</t>
  </si>
  <si>
    <t>https://twitter.com/#!/gutiofficial/status/1119065591602663426</t>
  </si>
  <si>
    <t>https://twitter.com/#!/redarmyomaha/status/1119055863556108288</t>
  </si>
  <si>
    <t>https://twitter.com/#!/owhmavs/status/1119363196677185536</t>
  </si>
  <si>
    <t>https://twitter.com/#!/redarmyomaha/status/1119365672964739073</t>
  </si>
  <si>
    <t>https://twitter.com/#!/redarmyomaha/status/1119417715955912704</t>
  </si>
  <si>
    <t>https://twitter.com/#!/halliehoward_/status/1119445258662760454</t>
  </si>
  <si>
    <t>https://twitter.com/#!/redarmyomaha/status/1119446769539014656</t>
  </si>
  <si>
    <t>https://twitter.com/#!/biddco/status/1119283685600256000</t>
  </si>
  <si>
    <t>https://twitter.com/#!/hawkmav/status/1119048628604166144</t>
  </si>
  <si>
    <t>https://twitter.com/#!/secretagentmav/status/1119285629551038467</t>
  </si>
  <si>
    <t>https://twitter.com/#!/redarmyomaha/status/1119048553349824512</t>
  </si>
  <si>
    <t>https://twitter.com/#!/redarmyomaha/status/1119283543090139136</t>
  </si>
  <si>
    <t>https://twitter.com/#!/redarmyomaha/status/1119447591224143872</t>
  </si>
  <si>
    <t>https://twitter.com/#!/hawkmav/status/1119413788686671873</t>
  </si>
  <si>
    <t>https://twitter.com/#!/redarmyomaha/status/1119413858798428160</t>
  </si>
  <si>
    <t>https://twitter.com/#!/bobwarming/status/1119813172804898816</t>
  </si>
  <si>
    <t>https://twitter.com/#!/redarmyomaha/status/1119820974684135424</t>
  </si>
  <si>
    <t>https://twitter.com/#!/secretagentmav/status/1119311728569982978</t>
  </si>
  <si>
    <t>https://twitter.com/#!/secretagentmav/status/1119313069627387904</t>
  </si>
  <si>
    <t>https://twitter.com/#!/secretagentmav/status/1119313436821872641</t>
  </si>
  <si>
    <t>https://twitter.com/#!/secretagentmav/status/1119973943769804800</t>
  </si>
  <si>
    <t>https://twitter.com/#!/secretagentmav/status/1120137230893441024</t>
  </si>
  <si>
    <t>https://twitter.com/#!/secretagentmav/status/1120148141918048256</t>
  </si>
  <si>
    <t>https://twitter.com/#!/redarmyomaha/status/1119312914383421440</t>
  </si>
  <si>
    <t>https://twitter.com/#!/redarmyomaha/status/1119313287869386752</t>
  </si>
  <si>
    <t>https://twitter.com/#!/redarmyomaha/status/1120140899306987520</t>
  </si>
  <si>
    <t>https://twitter.com/#!/redarmyomaha/status/1120152697653452800</t>
  </si>
  <si>
    <t>https://twitter.com/#!/oh_oh_oh_orylee/status/1120411178616881153</t>
  </si>
  <si>
    <t>https://twitter.com/#!/redarmyomaha/status/1120410861988929537</t>
  </si>
  <si>
    <t>https://twitter.com/#!/omahavb/status/1117901522103197696</t>
  </si>
  <si>
    <t>https://twitter.com/#!/redarmyomaha/status/1118256553948106752</t>
  </si>
  <si>
    <t>https://twitter.com/#!/unocowbell/status/1118002459430072320</t>
  </si>
  <si>
    <t>https://twitter.com/#!/unocowbell/status/1119314866634993666</t>
  </si>
  <si>
    <t>https://twitter.com/#!/unocowbell/status/1120412156464435201</t>
  </si>
  <si>
    <t>https://twitter.com/#!/redarmyomaha/status/1120412599169028096</t>
  </si>
  <si>
    <t>https://twitter.com/#!/intlmav/status/1120094560124796928</t>
  </si>
  <si>
    <t>https://twitter.com/#!/redarmyomaha/status/1120502423674605568</t>
  </si>
  <si>
    <t>https://twitter.com/#!/redarmyomaha/status/1120506972787355649</t>
  </si>
  <si>
    <t>https://twitter.com/#!/bbrashaw/status/1119966188187148290</t>
  </si>
  <si>
    <t>https://twitter.com/#!/bbrashaw/status/1120327203164753920</t>
  </si>
  <si>
    <t>https://twitter.com/#!/bbrashaw/status/1120702345669689344</t>
  </si>
  <si>
    <t>https://twitter.com/#!/bbrashaw/status/1120712689305759755</t>
  </si>
  <si>
    <t>https://twitter.com/#!/redarmyomaha/status/1120710111620730880</t>
  </si>
  <si>
    <t>https://twitter.com/#!/redarmyomaha/status/1120788468236296192</t>
  </si>
  <si>
    <t>https://twitter.com/#!/lomendez12/status/1121109049267896320</t>
  </si>
  <si>
    <t>https://twitter.com/#!/redarmyomaha/status/1121107801403609089</t>
  </si>
  <si>
    <t>https://twitter.com/#!/hawkmav/status/1119072277784596480</t>
  </si>
  <si>
    <t>https://twitter.com/#!/hawkmav/status/1119077617452363776</t>
  </si>
  <si>
    <t>https://twitter.com/#!/hawkmav/status/1119311862850641921</t>
  </si>
  <si>
    <t>https://twitter.com/#!/hawkmav/status/1119806412450930691</t>
  </si>
  <si>
    <t>https://twitter.com/#!/redarmyomaha/status/1119312226563661824</t>
  </si>
  <si>
    <t>https://twitter.com/#!/lomendez12/status/1119960736757964801</t>
  </si>
  <si>
    <t>https://twitter.com/#!/lomendez12/status/1119961924173750272</t>
  </si>
  <si>
    <t>https://twitter.com/#!/lomendez12/status/1119971380097966080</t>
  </si>
  <si>
    <t>https://twitter.com/#!/redarmyomaha/status/1119961592739745792</t>
  </si>
  <si>
    <t>https://twitter.com/#!/redarmyomaha/status/1119971005701578752</t>
  </si>
  <si>
    <t>https://twitter.com/#!/redarmyomaha/status/1121135452055011328</t>
  </si>
  <si>
    <t>https://twitter.com/#!/redarmyomaha/status/1118210538939482112</t>
  </si>
  <si>
    <t>https://twitter.com/#!/gohuskieswooooo/status/1118207262533849088</t>
  </si>
  <si>
    <t>https://twitter.com/#!/waterloverc/status/1118226015904464902</t>
  </si>
  <si>
    <t>https://twitter.com/#!/waterloverc/status/1118226209530314754</t>
  </si>
  <si>
    <t>https://twitter.com/#!/inch/status/1118222455410180096</t>
  </si>
  <si>
    <t>https://twitter.com/#!/inch/status/1118224633352863744</t>
  </si>
  <si>
    <t>https://twitter.com/#!/inch/status/1118227762123354112</t>
  </si>
  <si>
    <t>https://twitter.com/#!/inch/status/1118261153145196546</t>
  </si>
  <si>
    <t>https://twitter.com/#!/jovenitti/status/1118221915594928128</t>
  </si>
  <si>
    <t>https://twitter.com/#!/jovenitti/status/1118223557329289216</t>
  </si>
  <si>
    <t>https://twitter.com/#!/jovenitti/status/1118243552583200770</t>
  </si>
  <si>
    <t>https://twitter.com/#!/jovenitti/status/1118269178673278979</t>
  </si>
  <si>
    <t>https://twitter.com/#!/intlmav/status/1118202819880857601</t>
  </si>
  <si>
    <t>https://twitter.com/#!/intlmav/status/1119315740715356160</t>
  </si>
  <si>
    <t>https://twitter.com/#!/redarmyomaha/status/1118220380269756416</t>
  </si>
  <si>
    <t>https://twitter.com/#!/gohuskieswooooo/status/1118220902775304193</t>
  </si>
  <si>
    <t>https://twitter.com/#!/gohuskieswooooo/status/1118221460240261122</t>
  </si>
  <si>
    <t>https://twitter.com/#!/gohuskieswooooo/status/1118222759547547648</t>
  </si>
  <si>
    <t>https://twitter.com/#!/gohuskieswooooo/status/1118223724732387328</t>
  </si>
  <si>
    <t>https://twitter.com/#!/gohuskieswooooo/status/1118223757473124353</t>
  </si>
  <si>
    <t>https://twitter.com/#!/gohuskieswooooo/status/1118261601625358338</t>
  </si>
  <si>
    <t>https://twitter.com/#!/gohuskieswooooo/status/1119320043156844545</t>
  </si>
  <si>
    <t>https://twitter.com/#!/redarmyomaha/status/1121138208413110272</t>
  </si>
  <si>
    <t>https://twitter.com/#!/gohuskieswooooo/status/1121138230106128384</t>
  </si>
  <si>
    <t>https://twitter.com/#!/gohuskieswooooo/status/1121138427053969408</t>
  </si>
  <si>
    <t>https://twitter.com/#!/biddco/status/1118222771631292422</t>
  </si>
  <si>
    <t>https://twitter.com/#!/biddco/status/1118504058564829184</t>
  </si>
  <si>
    <t>https://twitter.com/#!/redarmyomaha/status/1118221280610701312</t>
  </si>
  <si>
    <t>https://twitter.com/#!/redarmyomaha/status/1118508468703387650</t>
  </si>
  <si>
    <t>https://twitter.com/#!/redarmyomaha/status/1117626412339351552</t>
  </si>
  <si>
    <t>https://twitter.com/#!/redarmyomaha/status/1117885258794323968</t>
  </si>
  <si>
    <t>https://twitter.com/#!/redarmyomaha/status/1118198571201810434</t>
  </si>
  <si>
    <t>https://twitter.com/#!/redarmyomaha/status/1118199749390127105</t>
  </si>
  <si>
    <t>https://twitter.com/#!/redarmyomaha/status/1118202308905422849</t>
  </si>
  <si>
    <t>https://twitter.com/#!/redarmyomaha/status/1118218774459510784</t>
  </si>
  <si>
    <t>https://twitter.com/#!/redarmyomaha/status/1118356250226380801</t>
  </si>
  <si>
    <t>https://twitter.com/#!/redarmyomaha/status/1118483238610096128</t>
  </si>
  <si>
    <t>https://twitter.com/#!/redarmyomaha/status/1118508455029952514</t>
  </si>
  <si>
    <t>https://twitter.com/#!/redarmyomaha/status/1118701056538492929</t>
  </si>
  <si>
    <t>https://twitter.com/#!/redarmyomaha/status/1118943506452471808</t>
  </si>
  <si>
    <t>https://twitter.com/#!/redarmyomaha/status/1119058854170353664</t>
  </si>
  <si>
    <t>https://twitter.com/#!/redarmyomaha/status/1119077421905367043</t>
  </si>
  <si>
    <t>https://twitter.com/#!/redarmyomaha/status/1119311333030105090</t>
  </si>
  <si>
    <t>https://twitter.com/#!/redarmyomaha/status/1119412796779679744</t>
  </si>
  <si>
    <t>https://twitter.com/#!/redarmyomaha/status/1119788580174307328</t>
  </si>
  <si>
    <t>https://twitter.com/#!/redarmyomaha/status/1119806310172639233</t>
  </si>
  <si>
    <t>https://twitter.com/#!/redarmyomaha/status/1119960201950416897</t>
  </si>
  <si>
    <t>https://twitter.com/#!/redarmyomaha/status/1120128476084760576</t>
  </si>
  <si>
    <t>https://twitter.com/#!/redarmyomaha/status/1120410769311584262</t>
  </si>
  <si>
    <t>https://twitter.com/#!/redarmyomaha/status/1120411454765699074</t>
  </si>
  <si>
    <t>https://twitter.com/#!/redarmyomaha/status/1120667614286503937</t>
  </si>
  <si>
    <t>https://twitter.com/#!/redarmyomaha/status/1120739795695620096</t>
  </si>
  <si>
    <t>https://twitter.com/#!/redarmyomaha/status/1120746873718026240</t>
  </si>
  <si>
    <t>https://twitter.com/#!/redarmyomaha/status/1120761004030218240</t>
  </si>
  <si>
    <t>https://twitter.com/#!/redarmyomaha/status/1121139142295867392</t>
  </si>
  <si>
    <t>https://twitter.com/#!/gohuskieswooooo/status/1121138790419054592</t>
  </si>
  <si>
    <t>https://twitter.com/#!/gohuskieswooooo/status/1121140053890228224</t>
  </si>
  <si>
    <t>https://twitter.com/#!/gohuskieswooooo/status/1118507535990951938</t>
  </si>
  <si>
    <t>1117833799709208576</t>
  </si>
  <si>
    <t>1117893539604471808</t>
  </si>
  <si>
    <t>1117913632929509376</t>
  </si>
  <si>
    <t>1117915384311472128</t>
  </si>
  <si>
    <t>1118192041828200449</t>
  </si>
  <si>
    <t>1118191845174071297</t>
  </si>
  <si>
    <t>1118193053645377540</t>
  </si>
  <si>
    <t>1118191542202699776</t>
  </si>
  <si>
    <t>1118192136032280576</t>
  </si>
  <si>
    <t>1118193937221595136</t>
  </si>
  <si>
    <t>1118195436953710594</t>
  </si>
  <si>
    <t>1118195961057218561</t>
  </si>
  <si>
    <t>1118208734000484352</t>
  </si>
  <si>
    <t>1118228472797827073</t>
  </si>
  <si>
    <t>1118235263610904576</t>
  </si>
  <si>
    <t>1118484047221743618</t>
  </si>
  <si>
    <t>1118484293695807490</t>
  </si>
  <si>
    <t>1118701239511003137</t>
  </si>
  <si>
    <t>1119060338949992450</t>
  </si>
  <si>
    <t>1118298022394388481</t>
  </si>
  <si>
    <t>1118298808805482496</t>
  </si>
  <si>
    <t>1118300377722519553</t>
  </si>
  <si>
    <t>1119319665233342474</t>
  </si>
  <si>
    <t>1118643913944961024</t>
  </si>
  <si>
    <t>1118646749298663426</t>
  </si>
  <si>
    <t>1118645683031027712</t>
  </si>
  <si>
    <t>1119327447114223616</t>
  </si>
  <si>
    <t>1119330916512542721</t>
  </si>
  <si>
    <t>1119365965484101639</t>
  </si>
  <si>
    <t>1119366086384869376</t>
  </si>
  <si>
    <t>1119415721510014976</t>
  </si>
  <si>
    <t>1119416595879800835</t>
  </si>
  <si>
    <t>1119575928445775872</t>
  </si>
  <si>
    <t>1119655058679959552</t>
  </si>
  <si>
    <t>1119709884918853632</t>
  </si>
  <si>
    <t>1119984841360121856</t>
  </si>
  <si>
    <t>1120317636523569152</t>
  </si>
  <si>
    <t>1117968183401562112</t>
  </si>
  <si>
    <t>1117980652312379392</t>
  </si>
  <si>
    <t>1118285523456602117</t>
  </si>
  <si>
    <t>1120299879128096768</t>
  </si>
  <si>
    <t>1120432288578318337</t>
  </si>
  <si>
    <t>1120468243217571841</t>
  </si>
  <si>
    <t>1120496152116379649</t>
  </si>
  <si>
    <t>1118228362475053056</t>
  </si>
  <si>
    <t>1118223906266128385</t>
  </si>
  <si>
    <t>1118232315795210240</t>
  </si>
  <si>
    <t>1119284595533516800</t>
  </si>
  <si>
    <t>1119285548974264320</t>
  </si>
  <si>
    <t>1120510913080176640</t>
  </si>
  <si>
    <t>1117836250520719363</t>
  </si>
  <si>
    <t>1117841889556877318</t>
  </si>
  <si>
    <t>1117862229947375616</t>
  </si>
  <si>
    <t>1117833636567506944</t>
  </si>
  <si>
    <t>1117840892340187136</t>
  </si>
  <si>
    <t>1117862642050166784</t>
  </si>
  <si>
    <t>1117951589602463745</t>
  </si>
  <si>
    <t>1117892312820895744</t>
  </si>
  <si>
    <t>1117892436699701248</t>
  </si>
  <si>
    <t>1117972732279312384</t>
  </si>
  <si>
    <t>1117895511917219841</t>
  </si>
  <si>
    <t>1117997448130068481</t>
  </si>
  <si>
    <t>1117873653520011265</t>
  </si>
  <si>
    <t>1118148093092843520</t>
  </si>
  <si>
    <t>1118181694949847040</t>
  </si>
  <si>
    <t>1118189239420715008</t>
  </si>
  <si>
    <t>1118185688908746752</t>
  </si>
  <si>
    <t>1118193653623787521</t>
  </si>
  <si>
    <t>1118198462892216325</t>
  </si>
  <si>
    <t>1118198731935846400</t>
  </si>
  <si>
    <t>1118207430419275776</t>
  </si>
  <si>
    <t>1118236519918178310</t>
  </si>
  <si>
    <t>1118215456635015168</t>
  </si>
  <si>
    <t>1117861827470417920</t>
  </si>
  <si>
    <t>1118220102179217408</t>
  </si>
  <si>
    <t>1118223440266375173</t>
  </si>
  <si>
    <t>1117861713095712772</t>
  </si>
  <si>
    <t>1118220988334755841</t>
  </si>
  <si>
    <t>1118257831088619529</t>
  </si>
  <si>
    <t>1118260598477873157</t>
  </si>
  <si>
    <t>1119315391271112705</t>
  </si>
  <si>
    <t>1118262727913480194</t>
  </si>
  <si>
    <t>1118265306965794816</t>
  </si>
  <si>
    <t>1118258893035978752</t>
  </si>
  <si>
    <t>1118265075289088000</t>
  </si>
  <si>
    <t>1118265737036984320</t>
  </si>
  <si>
    <t>1119315459369766912</t>
  </si>
  <si>
    <t>1119316550727753728</t>
  </si>
  <si>
    <t>1119318038363496448</t>
  </si>
  <si>
    <t>1119321867037368325</t>
  </si>
  <si>
    <t>1119317482362363905</t>
  </si>
  <si>
    <t>1119320502911275025</t>
  </si>
  <si>
    <t>1118506627995324416</t>
  </si>
  <si>
    <t>1118508481793781761</t>
  </si>
  <si>
    <t>1118595336279339008</t>
  </si>
  <si>
    <t>1118883903136133121</t>
  </si>
  <si>
    <t>1118977355362590720</t>
  </si>
  <si>
    <t>1118944031067623424</t>
  </si>
  <si>
    <t>1119040887755907074</t>
  </si>
  <si>
    <t>1119064185210580993</t>
  </si>
  <si>
    <t>1119060448152903687</t>
  </si>
  <si>
    <t>1119064919121461248</t>
  </si>
  <si>
    <t>1119063668644122624</t>
  </si>
  <si>
    <t>1117862802256007169</t>
  </si>
  <si>
    <t>1118701630340382722</t>
  </si>
  <si>
    <t>1117862006004932610</t>
  </si>
  <si>
    <t>1117864376436809730</t>
  </si>
  <si>
    <t>1118981699725975552</t>
  </si>
  <si>
    <t>1119070323419168769</t>
  </si>
  <si>
    <t>1119082633294516224</t>
  </si>
  <si>
    <t>1119311544263876610</t>
  </si>
  <si>
    <t>1119315259825754114</t>
  </si>
  <si>
    <t>1119312158511075328</t>
  </si>
  <si>
    <t>1119318470951407618</t>
  </si>
  <si>
    <t>1119315082134073349</t>
  </si>
  <si>
    <t>1119325442685702147</t>
  </si>
  <si>
    <t>1120879453280849922</t>
  </si>
  <si>
    <t>1119318836296028160</t>
  </si>
  <si>
    <t>1119345156543733760</t>
  </si>
  <si>
    <t>1119356337270546433</t>
  </si>
  <si>
    <t>1119356544024481794</t>
  </si>
  <si>
    <t>1119355808570015744</t>
  </si>
  <si>
    <t>1119329756833402880</t>
  </si>
  <si>
    <t>1119358261713612802</t>
  </si>
  <si>
    <t>1119065591602663426</t>
  </si>
  <si>
    <t>1119055863556108288</t>
  </si>
  <si>
    <t>1119363196677185536</t>
  </si>
  <si>
    <t>1119365672964739073</t>
  </si>
  <si>
    <t>1119417715955912704</t>
  </si>
  <si>
    <t>1119445258662760454</t>
  </si>
  <si>
    <t>1119446769539014656</t>
  </si>
  <si>
    <t>1119283685600256000</t>
  </si>
  <si>
    <t>1119048628604166144</t>
  </si>
  <si>
    <t>1119285629551038467</t>
  </si>
  <si>
    <t>1119048553349824512</t>
  </si>
  <si>
    <t>1119283543090139136</t>
  </si>
  <si>
    <t>1119447591224143872</t>
  </si>
  <si>
    <t>1119413788686671873</t>
  </si>
  <si>
    <t>1119413858798428160</t>
  </si>
  <si>
    <t>1119813172804898816</t>
  </si>
  <si>
    <t>1119820974684135424</t>
  </si>
  <si>
    <t>1119311728569982978</t>
  </si>
  <si>
    <t>1119313069627387904</t>
  </si>
  <si>
    <t>1119313436821872641</t>
  </si>
  <si>
    <t>1119973943769804800</t>
  </si>
  <si>
    <t>1120137230893441024</t>
  </si>
  <si>
    <t>1120148141918048256</t>
  </si>
  <si>
    <t>1119312914383421440</t>
  </si>
  <si>
    <t>1119313287869386752</t>
  </si>
  <si>
    <t>1120140899306987520</t>
  </si>
  <si>
    <t>1120152697653452800</t>
  </si>
  <si>
    <t>1120411178616881153</t>
  </si>
  <si>
    <t>1120410861988929537</t>
  </si>
  <si>
    <t>1117901522103197696</t>
  </si>
  <si>
    <t>1118256553948106752</t>
  </si>
  <si>
    <t>1118002459430072320</t>
  </si>
  <si>
    <t>1119314866634993666</t>
  </si>
  <si>
    <t>1120412156464435201</t>
  </si>
  <si>
    <t>1120412599169028096</t>
  </si>
  <si>
    <t>1120094560124796928</t>
  </si>
  <si>
    <t>1120502423674605568</t>
  </si>
  <si>
    <t>1120506972787355649</t>
  </si>
  <si>
    <t>1119966188187148290</t>
  </si>
  <si>
    <t>1120327203164753920</t>
  </si>
  <si>
    <t>1120702345669689344</t>
  </si>
  <si>
    <t>1120712689305759755</t>
  </si>
  <si>
    <t>1120710111620730880</t>
  </si>
  <si>
    <t>1120788468236296192</t>
  </si>
  <si>
    <t>1121109049267896320</t>
  </si>
  <si>
    <t>1121107801403609089</t>
  </si>
  <si>
    <t>1119072277784596480</t>
  </si>
  <si>
    <t>1119077617452363776</t>
  </si>
  <si>
    <t>1119311862850641921</t>
  </si>
  <si>
    <t>1119806412450930691</t>
  </si>
  <si>
    <t>1119312226563661824</t>
  </si>
  <si>
    <t>1119960736757964801</t>
  </si>
  <si>
    <t>1119961924173750272</t>
  </si>
  <si>
    <t>1119971380097966080</t>
  </si>
  <si>
    <t>1119961592739745792</t>
  </si>
  <si>
    <t>1119971005701578752</t>
  </si>
  <si>
    <t>1121135452055011328</t>
  </si>
  <si>
    <t>1118210538939482112</t>
  </si>
  <si>
    <t>1118207262533849088</t>
  </si>
  <si>
    <t>1118226015904464902</t>
  </si>
  <si>
    <t>1118226209530314754</t>
  </si>
  <si>
    <t>1118222455410180096</t>
  </si>
  <si>
    <t>1118224633352863744</t>
  </si>
  <si>
    <t>1118227762123354112</t>
  </si>
  <si>
    <t>1118261153145196546</t>
  </si>
  <si>
    <t>1118221915594928128</t>
  </si>
  <si>
    <t>1118223557329289216</t>
  </si>
  <si>
    <t>1118243552583200770</t>
  </si>
  <si>
    <t>1118269178673278979</t>
  </si>
  <si>
    <t>1118202819880857601</t>
  </si>
  <si>
    <t>1119315740715356160</t>
  </si>
  <si>
    <t>1118220380269756416</t>
  </si>
  <si>
    <t>1118220902775304193</t>
  </si>
  <si>
    <t>1118221460240261122</t>
  </si>
  <si>
    <t>1118222759547547648</t>
  </si>
  <si>
    <t>1118223724732387328</t>
  </si>
  <si>
    <t>1118223757473124353</t>
  </si>
  <si>
    <t>1118261601625358338</t>
  </si>
  <si>
    <t>1119320043156844545</t>
  </si>
  <si>
    <t>1121138208413110272</t>
  </si>
  <si>
    <t>1121138230106128384</t>
  </si>
  <si>
    <t>1121138427053969408</t>
  </si>
  <si>
    <t>1118222771631292422</t>
  </si>
  <si>
    <t>1118504058564829184</t>
  </si>
  <si>
    <t>1118221280610701312</t>
  </si>
  <si>
    <t>1118508468703387650</t>
  </si>
  <si>
    <t>1117626412339351552</t>
  </si>
  <si>
    <t>1117885258794323968</t>
  </si>
  <si>
    <t>1118198571201810434</t>
  </si>
  <si>
    <t>1118199749390127105</t>
  </si>
  <si>
    <t>1118202308905422849</t>
  </si>
  <si>
    <t>1118218774459510784</t>
  </si>
  <si>
    <t>1118356250226380801</t>
  </si>
  <si>
    <t>1118483238610096128</t>
  </si>
  <si>
    <t>1118508455029952514</t>
  </si>
  <si>
    <t>1118701056538492929</t>
  </si>
  <si>
    <t>1118943506452471808</t>
  </si>
  <si>
    <t>1119058854170353664</t>
  </si>
  <si>
    <t>1119077421905367043</t>
  </si>
  <si>
    <t>1119311333030105090</t>
  </si>
  <si>
    <t>1119412796779679744</t>
  </si>
  <si>
    <t>1119788580174307328</t>
  </si>
  <si>
    <t>1119806310172639233</t>
  </si>
  <si>
    <t>1119960201950416897</t>
  </si>
  <si>
    <t>1120128476084760576</t>
  </si>
  <si>
    <t>1120410769311584262</t>
  </si>
  <si>
    <t>1120411454765699074</t>
  </si>
  <si>
    <t>1120667614286503937</t>
  </si>
  <si>
    <t>1120739795695620096</t>
  </si>
  <si>
    <t>1120746873718026240</t>
  </si>
  <si>
    <t>1120761004030218240</t>
  </si>
  <si>
    <t>1121139142295867392</t>
  </si>
  <si>
    <t>1121138790419054592</t>
  </si>
  <si>
    <t>1121140053890228224</t>
  </si>
  <si>
    <t>1118507535990951938</t>
  </si>
  <si>
    <t>1117622413041102848</t>
  </si>
  <si>
    <t>1119311250729529344</t>
  </si>
  <si>
    <t>1119634715680616449</t>
  </si>
  <si>
    <t>1117646553819295744</t>
  </si>
  <si>
    <t>1117872136570302465</t>
  </si>
  <si>
    <t>1118180509031587840</t>
  </si>
  <si>
    <t>1118182360145649666</t>
  </si>
  <si>
    <t>1117856991907602436</t>
  </si>
  <si>
    <t>1118941995991543808</t>
  </si>
  <si>
    <t>1119060109706104832</t>
  </si>
  <si>
    <t>1117853725849112576</t>
  </si>
  <si>
    <t>1119081713022324736</t>
  </si>
  <si>
    <t>1119272689217232904</t>
  </si>
  <si>
    <t>1119446942361239552</t>
  </si>
  <si>
    <t>1119994391328956416</t>
  </si>
  <si>
    <t>1120094307615236096</t>
  </si>
  <si>
    <t>1120787601361985537</t>
  </si>
  <si>
    <t>1121118890174623750</t>
  </si>
  <si>
    <t>1118192294031654912</t>
  </si>
  <si>
    <t>1118220059841912832</t>
  </si>
  <si>
    <t>1121138018742521856</t>
  </si>
  <si>
    <t>1118220346728046593</t>
  </si>
  <si>
    <t>896223770599346176</t>
  </si>
  <si>
    <t/>
  </si>
  <si>
    <t>408964329</t>
  </si>
  <si>
    <t>14328079</t>
  </si>
  <si>
    <t>302938075</t>
  </si>
  <si>
    <t>996323678</t>
  </si>
  <si>
    <t>87570943</t>
  </si>
  <si>
    <t>80974227</t>
  </si>
  <si>
    <t>17086381</t>
  </si>
  <si>
    <t>3937163413</t>
  </si>
  <si>
    <t>3272580572</t>
  </si>
  <si>
    <t>1116025447</t>
  </si>
  <si>
    <t>166251103</t>
  </si>
  <si>
    <t>1031273959</t>
  </si>
  <si>
    <t>2431144021</t>
  </si>
  <si>
    <t>2696454370</t>
  </si>
  <si>
    <t>885782532</t>
  </si>
  <si>
    <t>1934854556</t>
  </si>
  <si>
    <t>953833313504059393</t>
  </si>
  <si>
    <t>600672207</t>
  </si>
  <si>
    <t>28048265</t>
  </si>
  <si>
    <t>364958564</t>
  </si>
  <si>
    <t>2841734370</t>
  </si>
  <si>
    <t>778003708231680000</t>
  </si>
  <si>
    <t>15614824</t>
  </si>
  <si>
    <t>720117327157673984</t>
  </si>
  <si>
    <t>3332249478</t>
  </si>
  <si>
    <t>215371553</t>
  </si>
  <si>
    <t>279847497</t>
  </si>
  <si>
    <t>50726168</t>
  </si>
  <si>
    <t>24153476</t>
  </si>
  <si>
    <t>20343604</t>
  </si>
  <si>
    <t>42896075</t>
  </si>
  <si>
    <t>1112038242</t>
  </si>
  <si>
    <t>828149659</t>
  </si>
  <si>
    <t>461625875</t>
  </si>
  <si>
    <t>146297045</t>
  </si>
  <si>
    <t>1239804776</t>
  </si>
  <si>
    <t>351785030</t>
  </si>
  <si>
    <t>1024789261</t>
  </si>
  <si>
    <t>494672123</t>
  </si>
  <si>
    <t>365269036</t>
  </si>
  <si>
    <t>224581951</t>
  </si>
  <si>
    <t>279096966</t>
  </si>
  <si>
    <t>2377200630</t>
  </si>
  <si>
    <t>883127971</t>
  </si>
  <si>
    <t>1335739284</t>
  </si>
  <si>
    <t>28267266</t>
  </si>
  <si>
    <t>3513271</t>
  </si>
  <si>
    <t>en</t>
  </si>
  <si>
    <t>und</t>
  </si>
  <si>
    <t>tl</t>
  </si>
  <si>
    <t>de</t>
  </si>
  <si>
    <t>et</t>
  </si>
  <si>
    <t>no</t>
  </si>
  <si>
    <t>1118192081397321728</t>
  </si>
  <si>
    <t>1120473608306847744</t>
  </si>
  <si>
    <t>1117883131833376768</t>
  </si>
  <si>
    <t>1118478917646671872</t>
  </si>
  <si>
    <t>1118700794654658560</t>
  </si>
  <si>
    <t>1118911257279643648</t>
  </si>
  <si>
    <t>1120121377825218561</t>
  </si>
  <si>
    <t>1120539970790465538</t>
  </si>
  <si>
    <t>1120730161744367616</t>
  </si>
  <si>
    <t>1120735721873129472</t>
  </si>
  <si>
    <t>1120753576240766976</t>
  </si>
  <si>
    <t>Twitter for iPhone</t>
  </si>
  <si>
    <t>Twitter for Android</t>
  </si>
  <si>
    <t>Twitter for iPad</t>
  </si>
  <si>
    <t>Twitter Web Client</t>
  </si>
  <si>
    <t>TweetDeck</t>
  </si>
  <si>
    <t>Twitter Web App</t>
  </si>
  <si>
    <t>Tweetbot for Mac</t>
  </si>
  <si>
    <t>Fenix 2</t>
  </si>
  <si>
    <t>Retweet</t>
  </si>
  <si>
    <t>-96.234587,41.175884 
-95.872275,41.175884 
-95.872275,41.375558 
-96.234587,41.375558</t>
  </si>
  <si>
    <t>-92.282745,46.650616 
-91.9629349,46.650616 
-91.9629349,46.8660532 
-92.282745,46.8660532</t>
  </si>
  <si>
    <t>-93.4186386,43.611372 
-93.3139821,43.611372 
-93.3139821,43.702135 
-93.4186386,43.702135</t>
  </si>
  <si>
    <t>-87.940033,41.644102 
-87.523993,41.644102 
-87.523993,42.0230669 
-87.940033,42.0230669</t>
  </si>
  <si>
    <t>-98.778559,29.141956 
-98.302744,29.141956 
-98.302744,29.693046 
-98.778559,29.693046</t>
  </si>
  <si>
    <t>-92.889433,42.491921 
-86.24955,42.491921 
-86.24955,47.309715 
-92.889433,47.309715</t>
  </si>
  <si>
    <t>-93.402498,45.063712 
-93.279015,45.063712 
-93.279015,45.152479 
-93.402498,45.152479</t>
  </si>
  <si>
    <t>United States</t>
  </si>
  <si>
    <t>US</t>
  </si>
  <si>
    <t>Omaha, NE</t>
  </si>
  <si>
    <t>Duluth, MN</t>
  </si>
  <si>
    <t>Albert Lea, MN</t>
  </si>
  <si>
    <t>Chicago, IL</t>
  </si>
  <si>
    <t>San Antonio, TX</t>
  </si>
  <si>
    <t>Wisconsin, USA</t>
  </si>
  <si>
    <t>Brooklyn Park, MN</t>
  </si>
  <si>
    <t>a84b808ce3f11719</t>
  </si>
  <si>
    <t>62619a76134ad05e</t>
  </si>
  <si>
    <t>00ba4a216394fd45</t>
  </si>
  <si>
    <t>1d9a5370a355ab0c</t>
  </si>
  <si>
    <t>3df4f427b5a60fea</t>
  </si>
  <si>
    <t>7dc5c6d3bfb10ccc</t>
  </si>
  <si>
    <t>1b86771ff62f45fb</t>
  </si>
  <si>
    <t>Omaha</t>
  </si>
  <si>
    <t>Duluth</t>
  </si>
  <si>
    <t>Albert Lea</t>
  </si>
  <si>
    <t>Chicago</t>
  </si>
  <si>
    <t>San Antonio</t>
  </si>
  <si>
    <t>Wisconsin</t>
  </si>
  <si>
    <t>Brooklyn Park</t>
  </si>
  <si>
    <t>city</t>
  </si>
  <si>
    <t>admin</t>
  </si>
  <si>
    <t>https://api.twitter.com/1.1/geo/id/a84b808ce3f11719.json</t>
  </si>
  <si>
    <t>https://api.twitter.com/1.1/geo/id/62619a76134ad05e.json</t>
  </si>
  <si>
    <t>https://api.twitter.com/1.1/geo/id/00ba4a216394fd45.json</t>
  </si>
  <si>
    <t>https://api.twitter.com/1.1/geo/id/1d9a5370a355ab0c.json</t>
  </si>
  <si>
    <t>https://api.twitter.com/1.1/geo/id/3df4f427b5a60fea.json</t>
  </si>
  <si>
    <t>https://api.twitter.com/1.1/geo/id/7dc5c6d3bfb10ccc.json</t>
  </si>
  <si>
    <t>https://api.twitter.com/1.1/geo/id/1b86771ff62f45fb.json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</si>
  <si>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</si>
  <si>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</si>
  <si>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</si>
  <si>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</si>
  <si>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</si>
  <si>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</si>
  <si>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</si>
  <si>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</si>
  <si>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</si>
  <si>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</si>
  <si>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</si>
  <si>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</si>
  <si>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</si>
  <si>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</si>
  <si>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</si>
  <si>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</si>
  <si>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</si>
  <si>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</si>
  <si>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</si>
  <si>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</si>
  <si>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</si>
  <si>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Bugeaters FC</t>
  </si>
  <si>
    <t>LFC Omaha</t>
  </si>
  <si>
    <t>Omaha Boys</t>
  </si>
  <si>
    <t>Creighton Kommandos</t>
  </si>
  <si>
    <t>The Red Army</t>
  </si>
  <si>
    <t>Field Hands SG</t>
  </si>
  <si>
    <t>Susie Dunn</t>
  </si>
  <si>
    <t>RecoveringOps</t>
  </si>
  <si>
    <t>Mitch Malcolm</t>
  </si>
  <si>
    <t>Dan Jacobsen</t>
  </si>
  <si>
    <t>Northeastern Hockey Blog</t>
  </si>
  <si>
    <t>Fear The Triangle ▶️</t>
  </si>
  <si>
    <t>BurntBoats</t>
  </si>
  <si>
    <t>No Stats</t>
  </si>
  <si>
    <t>Mike Davis</t>
  </si>
  <si>
    <t>C J. Mack</t>
  </si>
  <si>
    <t>Patrick Roark</t>
  </si>
  <si>
    <t>C. Lee</t>
  </si>
  <si>
    <t>Bryan Aeikens</t>
  </si>
  <si>
    <t>WhiskeyDave</t>
  </si>
  <si>
    <t>Jacob Padilla</t>
  </si>
  <si>
    <t>Renata Valquier Chavez</t>
  </si>
  <si>
    <t>Hank M. Bounds</t>
  </si>
  <si>
    <t>Matt Richeson</t>
  </si>
  <si>
    <t>Biddy _xD83D__xDD3C_ _xD83D__xDC36_</t>
  </si>
  <si>
    <t>Connor Willingham</t>
  </si>
  <si>
    <t>Mavpuck</t>
  </si>
  <si>
    <t>Seamore Sports</t>
  </si>
  <si>
    <t>Johnny Mac</t>
  </si>
  <si>
    <t>Hal Kimball</t>
  </si>
  <si>
    <t>NCAA Ice Hockey</t>
  </si>
  <si>
    <t>Dahl</t>
  </si>
  <si>
    <t>David Weiler</t>
  </si>
  <si>
    <t>Ryan Alden</t>
  </si>
  <si>
    <t>Clete DeWispelare</t>
  </si>
  <si>
    <t>UNO Parking</t>
  </si>
  <si>
    <t>Bernie Lambrecht</t>
  </si>
  <si>
    <t>Dirty</t>
  </si>
  <si>
    <t>Omaha Men's Soccer</t>
  </si>
  <si>
    <t>Acid Joe</t>
  </si>
  <si>
    <t>Connor Larson</t>
  </si>
  <si>
    <t>Kevin Hupf</t>
  </si>
  <si>
    <t>Mike Hupf</t>
  </si>
  <si>
    <t>Kent Cisar</t>
  </si>
  <si>
    <t>Ayo</t>
  </si>
  <si>
    <t>Derrin Hansen</t>
  </si>
  <si>
    <t>Tim thompson</t>
  </si>
  <si>
    <t>Patrick Runge</t>
  </si>
  <si>
    <t>Devyn Lambrecht</t>
  </si>
  <si>
    <t>Lauren Mandell</t>
  </si>
  <si>
    <t>C. A. Boehm</t>
  </si>
  <si>
    <t>Karen Polesky</t>
  </si>
  <si>
    <t>Omaha Volleyball</t>
  </si>
  <si>
    <t>rylee</t>
  </si>
  <si>
    <t>waterlover</t>
  </si>
  <si>
    <t>Michael Goodwillie</t>
  </si>
  <si>
    <t>Tony Boone</t>
  </si>
  <si>
    <t>Omaha WBB</t>
  </si>
  <si>
    <t>Janet Butler</t>
  </si>
  <si>
    <t>Dartmouth Hockey</t>
  </si>
  <si>
    <t>UNO Cowbell</t>
  </si>
  <si>
    <t>lexi</t>
  </si>
  <si>
    <t>Catamount Sports Talk</t>
  </si>
  <si>
    <t>yep</t>
  </si>
  <si>
    <t>Miami Hockey Update</t>
  </si>
  <si>
    <t>Patrick</t>
  </si>
  <si>
    <t>UNDhoops</t>
  </si>
  <si>
    <t>Marcos Bautista</t>
  </si>
  <si>
    <t>ᗩᒪᗩᑎ EᒪᒪIᔕ</t>
  </si>
  <si>
    <t>RWD</t>
  </si>
  <si>
    <t>not moops</t>
  </si>
  <si>
    <t>Scofarr</t>
  </si>
  <si>
    <t>diego</t>
  </si>
  <si>
    <t>Luis</t>
  </si>
  <si>
    <t>Bob Warming</t>
  </si>
  <si>
    <t>World-Herald Mavs</t>
  </si>
  <si>
    <t>avarie howard</t>
  </si>
  <si>
    <t>Hallie Howard</t>
  </si>
  <si>
    <t>God</t>
  </si>
  <si>
    <t>Jeffrey P. Gold, MD</t>
  </si>
  <si>
    <t>Omaha Baseball</t>
  </si>
  <si>
    <t>Brian Brashaw</t>
  </si>
  <si>
    <t>Ian Darke</t>
  </si>
  <si>
    <t>Logan Mendez</t>
  </si>
  <si>
    <t>Tim Walters</t>
  </si>
  <si>
    <t>UNO School of Comm</t>
  </si>
  <si>
    <t>ncjr_uno</t>
  </si>
  <si>
    <t>University of Nebraska</t>
  </si>
  <si>
    <t>Ryan Spohn</t>
  </si>
  <si>
    <t>Daniel Gih MD FAPA</t>
  </si>
  <si>
    <t>Professor Jeremy _xD83C__xDF0E_</t>
  </si>
  <si>
    <t>Nodexl Project</t>
  </si>
  <si>
    <t>UNO</t>
  </si>
  <si>
    <t>Twitter</t>
  </si>
  <si>
    <t>SachaKopp</t>
  </si>
  <si>
    <t>UNO Social Media Lab</t>
  </si>
  <si>
    <t>Jeff Cox</t>
  </si>
  <si>
    <t>GOHUSKIESWOOOOO</t>
  </si>
  <si>
    <t>Mike Eidelbes</t>
  </si>
  <si>
    <t>Tony Jovenitti</t>
  </si>
  <si>
    <t>Blizzard T. Husky</t>
  </si>
  <si>
    <t>Champ</t>
  </si>
  <si>
    <t>Jackson Cates</t>
  </si>
  <si>
    <t>Noah Cates</t>
  </si>
  <si>
    <t>Joey Anderson</t>
  </si>
  <si>
    <t>Kelly Hinseth</t>
  </si>
  <si>
    <t>The NCHC</t>
  </si>
  <si>
    <t>We are a men's semi-pro soccer team based in Nebraska and compete in the USASA at the 4th level of US Soccer. #BugeatersFC #COYT #FarmToPitch</t>
  </si>
  <si>
    <t>Official Omaha Liverpool Supporters Club</t>
  </si>
  <si>
    <t>Official twitter of the Omaha-based Sporting Kansas City supporters group. SKCTID!</t>
  </si>
  <si>
    <t>The supporters club for the Creighton University Soccer Team, we are looking for passionate fans to join us in the terraces!</t>
  </si>
  <si>
    <t>The premier fan organization supporting Omaha Maverick athletics. Est. 2002</t>
  </si>
  <si>
    <t>Growing the beautiful game and the American 4th Division in Nebraska. Independent @BugeatersFC Supporters Group #Harvest3Points</t>
  </si>
  <si>
    <t>▫️Cavaholic_xD83D__xDC36_▫️CrossFitter_xD83C__xDFCB__xD83C__xDFFB_‍♀️▫️Omaha hockey fan_xD83C__xDFD2_▫️Traveler_xD83D__xDEEB_</t>
  </si>
  <si>
    <t>Replacement level D league goalie.  Obviously, the views expressed here are my own and not those of any current or former employer(s). MS Paint analysis.</t>
  </si>
  <si>
    <t>Fave: SCSU &amp; BOS Bruins Hawkey, SKOL Vikes, Craft Beer(Summit), PolySci, Movies, Saving Pangolins &amp; Manatees #LadyMormont2020 #EverySimpsonsEver #FoodTruckPanda</t>
  </si>
  <si>
    <t>3 Northeastern alums bringing insight, our own opinions, and news regarding the NU Men's Hockey program. No affiliation with NU MIH.</t>
  </si>
  <si>
    <t>Longtime UMass fan tweeting about Minuteman hockey and other interests. Recovering blogger. Noted beer snob. Massachusetts '98, Massachusetts '06MBA</t>
  </si>
  <si>
    <t>Boston University centric college hockey tweets. A sarcastic blog/twitter combo without the blog. Frequently applying #math to #hockey.</t>
  </si>
  <si>
    <t>Who needs statistics when you have the magic?</t>
  </si>
  <si>
    <t>Physician Assistant. @johnsonandwales PA '18. @Northeastern @nudoghouse '16. Editor @NUHockeyBlog. Star Wars superfan. Fan of Army Football/Mets/NY Giants/WWE.</t>
  </si>
  <si>
    <t>Navy vet, f/t student. husband, thought provoker. Creating my own path and breaking the rules while paying for it.</t>
  </si>
  <si>
    <t>#Huskers. Minnesota Twins. North Dakota Fighting Sioux.</t>
  </si>
  <si>
    <t>12 years of season tickets to scsu hockey</t>
  </si>
  <si>
    <t>Do you like to Gamble, Eddie? Gamble money on pool games? #TalkWhiskeyToMe</t>
  </si>
  <si>
    <t>Staff writer for @HailVarsity. Creighton grad. Coach. Writer. Basketball.</t>
  </si>
  <si>
    <t>Washed-up Politician | XC/Track | Pun and Maverick enthusiast</t>
  </si>
  <si>
    <t>President of the University of Nebraska, the state's only public university. Working to accomplish great things in NE...and beyond. #giantinhighered @u_nebraska</t>
  </si>
  <si>
    <t>Husband and Father.  UNO Maverick Hockey. Twins Baseball. Vikings Football. Wild Hockey. Pretty good golfer. Minnesota transplant living the dream in Nebraska.</t>
  </si>
  <si>
    <t>@UMDMensHockey superfan with a sense of humor about everything. Tweets about @Vikings, @MNWild, @MNTwins, @MNUFC and politics with a progressive view.</t>
  </si>
  <si>
    <t>Fan of college hockey, and I write about it sometimes. He/Him/His</t>
  </si>
  <si>
    <t>Everything UNO Hockey. #STHSD1</t>
  </si>
  <si>
    <t>UND sports based blog plus some MVSU, NFL, NHL, and whatever else is on our mind in the world of sports.#teammitens</t>
  </si>
  <si>
    <t>Proud to be a graduate of St. Cloud State University. Work for Target. Enjoys playing darts and rugby. Phi Kappa Tau.</t>
  </si>
  <si>
    <t>Still not over the 1998 NFC Championship; 11 yr Army Vet (Infantry); 2x Senate candidate; Sales Champion, Proud SCSU grad #Huskynation #10X Solar/Security guy</t>
  </si>
  <si>
    <t>The official Twitter for all NCAA Ice Hockey news! #FrozenFour</t>
  </si>
  <si>
    <t>current head groundskeeper.
former phys ed teacher. 
photography. sports. coach.</t>
  </si>
  <si>
    <t>Hawkeye | Maverick | Soccer Fanatic</t>
  </si>
  <si>
    <t>Don't let the question 'Why?' dictate your life.  Instead, ask the question 'Why not?'</t>
  </si>
  <si>
    <t>Official Twitter account for UNO Parking.</t>
  </si>
  <si>
    <t>A person who has a Twitter account.</t>
  </si>
  <si>
    <t>The official Twitter of the University of Nebraska Omaha men's soccer program. 2x Summit League regular-season champions &amp; 2017 Summit League Tourney champions.</t>
  </si>
  <si>
    <t>Bogotá, Colombia | Weston, FL | Omaha, NE| Co-founder Acid Street</t>
  </si>
  <si>
    <t>I want my life to be only Christ in me</t>
  </si>
  <si>
    <t>Mechanical Engineer. Gamer, Half-centaur.</t>
  </si>
  <si>
    <t>Attorney. Supporter of the beautiful game.</t>
  </si>
  <si>
    <t>[I-yo] ™ ||The purpose of life is a life of purpose.|| |@OmahaMBB #10_xD83C__xDFC0_|</t>
  </si>
  <si>
    <t>University of Nebraska Omaha - Head Mens Basketball Coach</t>
  </si>
  <si>
    <t>I love Colorado. I bleed crimson &amp; gold. Member of Chiefs Kingdom. I am one of the luckiest guys in the world. #PioneerTogeather</t>
  </si>
  <si>
    <t>Attorney, judge, adjunct professor, sportswriter, and professional business card filler.</t>
  </si>
  <si>
    <t>Retired benchwarmer. Hobey Baker nominee, 2004. Living a life of anonymity.</t>
  </si>
  <si>
    <t>Proud mama of 2, Christian, die hard Husker fan</t>
  </si>
  <si>
    <t>Official Twitter of the University of Nebraska Omaha volleyball program ⚫️_xD83D__xDD34_⚪️ #EveryoneForOmaha</t>
  </si>
  <si>
    <t>shake n bake // uno volleyball #13</t>
  </si>
  <si>
    <t>Covers the UNO Mavericks, Omaha Storm Chasers, boxing, college football &amp; other sports for The Omaha World-Herald.</t>
  </si>
  <si>
    <t>University of Nebraska Omaha Women's Basketball ⚫️_xD83D__xDD34_⚪️_xD83C__xDFC0_ | Staff: @CoachBLange @JoshKeister @CoachRodRogan @Coach_Janet #EveryoneForOmaha</t>
  </si>
  <si>
    <t>Assistant Coach | University of Nebraska Omaha _xD83C__xDFC0__xD83D__xDDA4__xD83E__xDD18_ #GoMavs</t>
  </si>
  <si>
    <t>Official account of America’s Team: Dartmouth Men’s Hockey! Our top-three tweets are about dogs and not hockey...</t>
  </si>
  <si>
    <t>UNO alum. Supporter of all Maverick Athletics. Hockey/basketball/soccer season ticket holder. Banger of cowbell.</t>
  </si>
  <si>
    <t>UNO women’s soccer #9</t>
  </si>
  <si>
    <t>Occasional hockey blogger, talking all things UVM sports. Not affiliated with UVM.</t>
  </si>
  <si>
    <t>Dodge middle lane=carpool. At least 1 bank holiday each month. Scrap the penny. Oma archivist opposing gratuitous use of cotton gloves for photo ops. she-her</t>
  </si>
  <si>
    <t>The first independent source of Miami hockey news. Not endorsed by, approved or affiliated with Miami University.</t>
  </si>
  <si>
    <t>A sarcastic sports nut, family guy, and hunter. #UNDproud</t>
  </si>
  <si>
    <t>the mediocrest und basketball website
undhoops@gmail.com</t>
  </si>
  <si>
    <t>_xD83C__xDDEA__xD83C__xDDF8_Spanish Football player ⚽️. Ex UB Conquense and Ex Albacete Balompie player. University of Nebraska at Omaha’s player #16</t>
  </si>
  <si>
    <t>Dad. Husband. Catholic. Former mustang @USArmy officer. @UMNews alum. Traditional shaving aficionado. #TacoTwitter _xD83C__xDF2E_</t>
  </si>
  <si>
    <t>Visceral, vulgar commentary on Bulldog hockey. Your mother told you all that I could give you was a reputation. she/her.</t>
  </si>
  <si>
    <t>America’s top cricket fan</t>
  </si>
  <si>
    <t>UND Hockey. Here We Go Polar Bears. vinyl records.</t>
  </si>
  <si>
    <t>UNO Men's Soccer #10 ⚽️</t>
  </si>
  <si>
    <t>✖️Omaha, NE _xD83D__xDCCD_ ✖️NPC Nutrithority Denver Open Classic Physique Champion _xD83E__xDD47__xD83C__xDFC6_✖️Novice Classic Physique Champion _xD83C__xDFC6_ ✖️Overall Runner-up _xD83E__xDD48_✖️National Qualifier _xD83D__xDC51_</t>
  </si>
  <si>
    <t>Head Coach, Omaha Men's Soccer @OmahaMSOC #EveryoneForOmaha</t>
  </si>
  <si>
    <t>The latest UNO sports news from the Omaha World-Herald.</t>
  </si>
  <si>
    <t>university of nebraska omaha soccer ‘22 || KC</t>
  </si>
  <si>
    <t>Hells yeah, it's me!</t>
  </si>
  <si>
    <t>Chancellor of the University of Nebraska Medical Center, the University of Nebraska Omaha and the Nebraska Medicine Health System Board Chair.</t>
  </si>
  <si>
    <t>The official Twitter of the University of Nebraska Omaha baseball program ⚫️_xD83D__xDD34_⚾ #EveryoneForOmaha</t>
  </si>
  <si>
    <t>Family, finance, sports. ERISA nerd. #hashtags. Open the dialogue, change the narrative. Be well, do good. #ContextMatters.</t>
  </si>
  <si>
    <t>Ian Darke, football commentator for BT Sport in UK and for USA international games on ESPN in America.</t>
  </si>
  <si>
    <t>_xD83D__xDC2E_ Maverick Alum _xD83D__xDC79_Manchester United Fan _xD83D__xDC6B_Husband _xD83D__xDC36_Puppy Father</t>
  </si>
  <si>
    <t>Head Women's Soccer Coach at the University of Nebraska Omaha. Liverpool Supporter. Husband. Dad. #YNWA</t>
  </si>
  <si>
    <t>The School of Communication provides a student-centered, dynamic environment designed to elevate, empower and engage students.</t>
  </si>
  <si>
    <t>The Nebraska Center for Justice Research is a research center at the University of Nebraska-Omaha affiliated with the School of Criminology &amp; Criminal Justice.</t>
  </si>
  <si>
    <t>The 4 campuses of the University of Nebraska are home to 52,000 students &amp; 16,000 employees who serve the state through teaching, research &amp; outreach. #NUforNE</t>
  </si>
  <si>
    <t>Gentleman scholar</t>
  </si>
  <si>
    <t>_xD83E__xDDE0_ Child &amp; Adolescent Psychiatrist @unmcpsychiatry | Program Director #UNMC #Psychiatry #Residency #Match2020 | husband and dad of 2 | #MedEd #EatingDisorders</t>
  </si>
  <si>
    <t>Jeremy Harris Lipschultz, PhD, Isaacson Professor @communo @unosml #SocialMedia #media #smm2020 #smc2021 https://t.co/PuvsxrqEtP
https://t.co/CFpQrlxQ3L</t>
  </si>
  <si>
    <t>(Social) (media) network analysis and visualization add-in for Excel: influencers, segments, &amp; content. Get NodeXL Pro! https://t.co/AlY9U3Lyfo</t>
  </si>
  <si>
    <t>Welcome to the official Twitter page of the University of Nebraska at Omaha. For more information about UNO, visit https://t.co/C0t8R0Wawg #KnowTheO #MavSpirit</t>
  </si>
  <si>
    <t>What’s happening?!</t>
  </si>
  <si>
    <t>scientist, professor, administrator, teacher by day.  Dad, husband, music lover, terrible cook, and avid reader by night.</t>
  </si>
  <si>
    <t>@UNOmaha Social Media Lab. Using social network analysis and other methods to help the community and our campus. Page managers: @JeremyHL &amp; @jcruzalvarez26</t>
  </si>
  <si>
    <t>USHL Scout for Omaha Lancers | Cover prospects for @NEHockeyJournal &amp; @NYHockeyJournal</t>
  </si>
  <si>
    <t>St. Cloud State University! 5 O's. 1 voice. #GOHUSKIESWOOOOO - “a disgrace to this page” - Banner and avatar photos by @MissMaddieMac</t>
  </si>
  <si>
    <t>College hockey raconteur still trying to capture the spirit of the thing. Quiet dignity? Have you met me?</t>
  </si>
  <si>
    <t>A gay. Hobbies include: lots of hockey and being depressed about Pitt sports.  #H2P  Just completed #30BallparksByAge30.</t>
  </si>
  <si>
    <t>@StCloudState's official mascot. I like long walks, campus &amp; community events and SCSU athletics. Facebook: https://t.co/HymkzEQJOj</t>
  </si>
  <si>
    <t>Official twitter of the mascot for the University of Minnesota Duluth. Your favorite Bulldog _xD83D__xDC36_!</t>
  </si>
  <si>
    <t>WBH • UMD commit</t>
  </si>
  <si>
    <t>#WristTapeWonders_xD83D__xDC50__xD83C__xDFFC_</t>
  </si>
  <si>
    <t>hockey player</t>
  </si>
  <si>
    <t>Very loud. Proud Minnesotan + Christ follower. @CBS3Duluth sports director. @BethelU alum. MN_xD83D__xDEEB_WA_xD83D__xDEEB_MN. My head’s in the game but my heart’s in the song.</t>
  </si>
  <si>
    <t>The official Twitter of the National Collegiate Hockey Conference. #NCHCHockey
Like us on Facebook/follow us on IG (TheNCHC)
Watch on https://t.co/24xvfZhRDq</t>
  </si>
  <si>
    <t>Nebraska, USA</t>
  </si>
  <si>
    <t>Omaha - NE</t>
  </si>
  <si>
    <t>Baxter Arena</t>
  </si>
  <si>
    <t>Lincoln, Nebraska, USA</t>
  </si>
  <si>
    <t>Minneapolis, MN</t>
  </si>
  <si>
    <t>Northeastern University</t>
  </si>
  <si>
    <t>Section U</t>
  </si>
  <si>
    <t>Agganis Arena</t>
  </si>
  <si>
    <t>Southbury, CT</t>
  </si>
  <si>
    <t>Nebraska</t>
  </si>
  <si>
    <t>Whiskey River</t>
  </si>
  <si>
    <t>Omaha, Neb.</t>
  </si>
  <si>
    <t>Lincoln, NE</t>
  </si>
  <si>
    <t>Minnesota, USA</t>
  </si>
  <si>
    <t>OMAHA</t>
  </si>
  <si>
    <t>Grand Forks, ND</t>
  </si>
  <si>
    <t>Cokato MN</t>
  </si>
  <si>
    <t>south minny</t>
  </si>
  <si>
    <t>Omaha, Nebraska</t>
  </si>
  <si>
    <t>Bellevue, NE</t>
  </si>
  <si>
    <t>Weston, FL</t>
  </si>
  <si>
    <t>Dallas, TX</t>
  </si>
  <si>
    <t>Denver, Colorado</t>
  </si>
  <si>
    <t>Elba</t>
  </si>
  <si>
    <t>Hanover, N.H. / Thompson Arena</t>
  </si>
  <si>
    <t>Burlington, VT</t>
  </si>
  <si>
    <t>Ohio and Colorado</t>
  </si>
  <si>
    <t>Minneapolis, Minnesota</t>
  </si>
  <si>
    <t>Albacete, Spain</t>
  </si>
  <si>
    <t>San Antonio, Texas</t>
  </si>
  <si>
    <t>Minnesota</t>
  </si>
  <si>
    <t>Overland Park, KS</t>
  </si>
  <si>
    <t>heaven</t>
  </si>
  <si>
    <t>Omaha, Nebraska USA</t>
  </si>
  <si>
    <t>https://www.nodexlgraphgallery.org/Pages/Registration.aspx</t>
  </si>
  <si>
    <t>Omaha, Nebraska, U.S.A.</t>
  </si>
  <si>
    <t>Everywhere</t>
  </si>
  <si>
    <t>St. Cloud, MN</t>
  </si>
  <si>
    <t>The Rink</t>
  </si>
  <si>
    <t>Madison, WI</t>
  </si>
  <si>
    <t>Roseville, MN</t>
  </si>
  <si>
    <t>Colorado Springs, CO</t>
  </si>
  <si>
    <t>https://t.co/5jBuV31uhV</t>
  </si>
  <si>
    <t>http://t.co/uWI5PLFNvI</t>
  </si>
  <si>
    <t>https://t.co/5DF5fP3vdS</t>
  </si>
  <si>
    <t>https://t.co/9A4jvNMP6D</t>
  </si>
  <si>
    <t>https://t.co/FRG4V8CIhi</t>
  </si>
  <si>
    <t>https://t.co/Nk2z6RnYro</t>
  </si>
  <si>
    <t>https://t.co/vLlfACIDgw</t>
  </si>
  <si>
    <t>https://t.co/YLNb4zM67K</t>
  </si>
  <si>
    <t>http://t.co/mL6d5dgBrd</t>
  </si>
  <si>
    <t>https://t.co/SLPv9hAN0o</t>
  </si>
  <si>
    <t>http://t.co/SQi5deCElX</t>
  </si>
  <si>
    <t>https://t.co/H88Dle2wQx</t>
  </si>
  <si>
    <t>https://t.co/3UbVUiaOTW</t>
  </si>
  <si>
    <t>http://t.co/A7j6EElkfH</t>
  </si>
  <si>
    <t>http://t.co/n1OH5tR696</t>
  </si>
  <si>
    <t>https://t.co/hMHlKKdE8l</t>
  </si>
  <si>
    <t>https://t.co/9PoVZTOER3</t>
  </si>
  <si>
    <t>https://t.co/CAQB9RGHd8</t>
  </si>
  <si>
    <t>http://t.co/U4JwWiIxG8</t>
  </si>
  <si>
    <t>https://t.co/H0PZJTv1TG</t>
  </si>
  <si>
    <t>https://t.co/JY7MnAMkDO</t>
  </si>
  <si>
    <t>https://t.co/x73aSygXwp</t>
  </si>
  <si>
    <t>https://t.co/VcG2r4eebO</t>
  </si>
  <si>
    <t>https://t.co/jGxUiyWujD</t>
  </si>
  <si>
    <t>https://t.co/oSYuZl5inp</t>
  </si>
  <si>
    <t>https://t.co/ClPFQRulv6</t>
  </si>
  <si>
    <t>https://t.co/INQKsQfjtm</t>
  </si>
  <si>
    <t>https://t.co/RDjWpvBGQZ</t>
  </si>
  <si>
    <t>https://t.co/gnBmBufLc1</t>
  </si>
  <si>
    <t>http://t.co/HUD9K4xwpU</t>
  </si>
  <si>
    <t>https://t.co/CTGBdpCfXC</t>
  </si>
  <si>
    <t>https://t.co/W3rvMANpx3</t>
  </si>
  <si>
    <t>https://t.co/k87tYgdm2x</t>
  </si>
  <si>
    <t>https://t.co/CcGN9ENKlB</t>
  </si>
  <si>
    <t>https://t.co/TXleRkhOWx</t>
  </si>
  <si>
    <t>https://t.co/ol1K3QeP3F</t>
  </si>
  <si>
    <t>https://t.co/FKKr76FLpx</t>
  </si>
  <si>
    <t>https://t.co/drlWqPZTEb</t>
  </si>
  <si>
    <t>https://t.co/TAXQpsHa5X</t>
  </si>
  <si>
    <t>https://t.co/CfxAVeG1LD</t>
  </si>
  <si>
    <t>https://t.co/VzZGw26iWG</t>
  </si>
  <si>
    <t>http://t.co/TicqXqx9CV</t>
  </si>
  <si>
    <t>https://t.co/XjoTNJAvIW</t>
  </si>
  <si>
    <t>http://t.co/mDPKUhDOE1</t>
  </si>
  <si>
    <t>https://t.co/gpQV95ZnZJ</t>
  </si>
  <si>
    <t>https://t.co/AuJI04QqCR</t>
  </si>
  <si>
    <t>http://t.co/27rSfWbFbb</t>
  </si>
  <si>
    <t>https://pbs.twimg.com/profile_banners/905870828109213698/1528130256</t>
  </si>
  <si>
    <t>https://pbs.twimg.com/profile_banners/768270615253950464/1534197802</t>
  </si>
  <si>
    <t>https://pbs.twimg.com/profile_banners/600672207/1453918725</t>
  </si>
  <si>
    <t>https://pbs.twimg.com/profile_banners/176887325/1349052197</t>
  </si>
  <si>
    <t>https://pbs.twimg.com/profile_banners/80974227/1510464549</t>
  </si>
  <si>
    <t>https://pbs.twimg.com/profile_banners/953833313504059393/1533154545</t>
  </si>
  <si>
    <t>https://pbs.twimg.com/profile_banners/105598278/1496278865</t>
  </si>
  <si>
    <t>https://pbs.twimg.com/profile_banners/408964329/1547673344</t>
  </si>
  <si>
    <t>https://pbs.twimg.com/profile_banners/302938075/1517805073</t>
  </si>
  <si>
    <t>https://pbs.twimg.com/profile_banners/14328079/1524596446</t>
  </si>
  <si>
    <t>https://pbs.twimg.com/profile_banners/754073695312678913/1539806811</t>
  </si>
  <si>
    <t>https://pbs.twimg.com/profile_banners/87570943/1435839068</t>
  </si>
  <si>
    <t>https://pbs.twimg.com/profile_banners/996323678/1527689152</t>
  </si>
  <si>
    <t>https://pbs.twimg.com/profile_banners/960904430123089922/1544134612</t>
  </si>
  <si>
    <t>https://pbs.twimg.com/profile_banners/441261044/1418963008</t>
  </si>
  <si>
    <t>https://pbs.twimg.com/profile_banners/218324540/1427517696</t>
  </si>
  <si>
    <t>https://pbs.twimg.com/profile_banners/32950336/1534563170</t>
  </si>
  <si>
    <t>https://pbs.twimg.com/profile_banners/569307087/1506173893</t>
  </si>
  <si>
    <t>https://pbs.twimg.com/profile_banners/593208192/1532828229</t>
  </si>
  <si>
    <t>https://pbs.twimg.com/profile_banners/1066264752/1552266990</t>
  </si>
  <si>
    <t>https://pbs.twimg.com/profile_banners/3047416082/1552588673</t>
  </si>
  <si>
    <t>https://pbs.twimg.com/profile_banners/3937163413/1471906497</t>
  </si>
  <si>
    <t>https://pbs.twimg.com/profile_banners/17086381/1555340845</t>
  </si>
  <si>
    <t>https://pbs.twimg.com/profile_banners/3332249478/1550375039</t>
  </si>
  <si>
    <t>https://pbs.twimg.com/profile_banners/23385603/1461801325</t>
  </si>
  <si>
    <t>https://pbs.twimg.com/profile_banners/3272580572/1529218380</t>
  </si>
  <si>
    <t>https://pbs.twimg.com/profile_banners/49955428/1539050485</t>
  </si>
  <si>
    <t>https://pbs.twimg.com/profile_banners/204810045/1555293333</t>
  </si>
  <si>
    <t>https://pbs.twimg.com/profile_banners/1116025447/1540846654</t>
  </si>
  <si>
    <t>https://pbs.twimg.com/profile_banners/268950313/1553849754</t>
  </si>
  <si>
    <t>https://pbs.twimg.com/profile_banners/58497696/1525745771</t>
  </si>
  <si>
    <t>https://pbs.twimg.com/profile_banners/2161396040/1554811511</t>
  </si>
  <si>
    <t>https://pbs.twimg.com/profile_banners/632116104/1534035594</t>
  </si>
  <si>
    <t>https://pbs.twimg.com/profile_banners/1482937682/1545793058</t>
  </si>
  <si>
    <t>https://pbs.twimg.com/profile_banners/371786320/1479008738</t>
  </si>
  <si>
    <t>https://pbs.twimg.com/profile_banners/1112038242/1391461085</t>
  </si>
  <si>
    <t>https://pbs.twimg.com/profile_banners/166251103/1548712145</t>
  </si>
  <si>
    <t>https://pbs.twimg.com/profile_banners/731425578/1532437816</t>
  </si>
  <si>
    <t>https://pbs.twimg.com/profile_banners/1031273959/1393783170</t>
  </si>
  <si>
    <t>https://pbs.twimg.com/profile_banners/942167438/1491876448</t>
  </si>
  <si>
    <t>https://pbs.twimg.com/profile_banners/28118785/1484844821</t>
  </si>
  <si>
    <t>https://pbs.twimg.com/profile_banners/2696454370/1480745310</t>
  </si>
  <si>
    <t>https://pbs.twimg.com/profile_banners/351785030/1534036625</t>
  </si>
  <si>
    <t>https://pbs.twimg.com/profile_banners/2431144021/1435416998</t>
  </si>
  <si>
    <t>https://pbs.twimg.com/profile_banners/1934854556/1400107356</t>
  </si>
  <si>
    <t>https://pbs.twimg.com/profile_banners/776705282/1473099272</t>
  </si>
  <si>
    <t>https://pbs.twimg.com/profile_banners/847821883/1534035107</t>
  </si>
  <si>
    <t>https://pbs.twimg.com/profile_banners/28048265/1535750330</t>
  </si>
  <si>
    <t>https://pbs.twimg.com/profile_banners/364958564/1538066256</t>
  </si>
  <si>
    <t>https://pbs.twimg.com/profile_banners/1024789261/1496279603</t>
  </si>
  <si>
    <t>https://pbs.twimg.com/profile_banners/2841734370/1555341173</t>
  </si>
  <si>
    <t>https://pbs.twimg.com/profile_banners/778003708231680000/1474326848</t>
  </si>
  <si>
    <t>https://pbs.twimg.com/profile_banners/15614824/1468039959</t>
  </si>
  <si>
    <t>https://pbs.twimg.com/profile_banners/273095508/1515267226</t>
  </si>
  <si>
    <t>https://pbs.twimg.com/profile_banners/215371553/1360272778</t>
  </si>
  <si>
    <t>https://pbs.twimg.com/profile_banners/722683513/1534122510</t>
  </si>
  <si>
    <t>https://pbs.twimg.com/profile_banners/24153476/1555718472</t>
  </si>
  <si>
    <t>https://pbs.twimg.com/profile_banners/50726168/1523330648</t>
  </si>
  <si>
    <t>https://pbs.twimg.com/profile_banners/20343604/1540864990</t>
  </si>
  <si>
    <t>https://pbs.twimg.com/profile_banners/42896075/1504163079</t>
  </si>
  <si>
    <t>https://pbs.twimg.com/profile_banners/461625875/1536641608</t>
  </si>
  <si>
    <t>https://pbs.twimg.com/profile_banners/514967095/1553665431</t>
  </si>
  <si>
    <t>https://pbs.twimg.com/profile_banners/828149659/1522695156</t>
  </si>
  <si>
    <t>https://pbs.twimg.com/profile_banners/57255273/1550887288</t>
  </si>
  <si>
    <t>https://pbs.twimg.com/profile_banners/2845188720/1521168807</t>
  </si>
  <si>
    <t>https://pbs.twimg.com/profile_banners/146297045/1546833381</t>
  </si>
  <si>
    <t>https://pbs.twimg.com/profile_banners/655093/1439229732</t>
  </si>
  <si>
    <t>https://pbs.twimg.com/profile_banners/2151079860/1428068314</t>
  </si>
  <si>
    <t>https://pbs.twimg.com/profile_banners/494672123/1534034701</t>
  </si>
  <si>
    <t>https://pbs.twimg.com/profile_banners/365269036/1380379155</t>
  </si>
  <si>
    <t>https://pbs.twimg.com/profile_banners/279096966/1551564373</t>
  </si>
  <si>
    <t>https://pbs.twimg.com/profile_banners/41481983/1515633650</t>
  </si>
  <si>
    <t>https://pbs.twimg.com/profile_banners/107470796/1511241499</t>
  </si>
  <si>
    <t>https://pbs.twimg.com/profile_banners/243366276/1447281918</t>
  </si>
  <si>
    <t>https://pbs.twimg.com/profile_banners/2459930676/1539742887</t>
  </si>
  <si>
    <t>https://pbs.twimg.com/profile_banners/1072856488727756800/1552024211</t>
  </si>
  <si>
    <t>https://pbs.twimg.com/profile_banners/12006842/1489593974</t>
  </si>
  <si>
    <t>https://pbs.twimg.com/profile_banners/87606674/1405285356</t>
  </si>
  <si>
    <t>https://pbs.twimg.com/profile_banners/16809032/1552315600</t>
  </si>
  <si>
    <t>https://pbs.twimg.com/profile_banners/783214/1554147948</t>
  </si>
  <si>
    <t>https://pbs.twimg.com/profile_banners/1017479572865069056/1531421846</t>
  </si>
  <si>
    <t>https://pbs.twimg.com/profile_banners/2377200630/1525824099</t>
  </si>
  <si>
    <t>https://pbs.twimg.com/profile_banners/883127971/1555773062</t>
  </si>
  <si>
    <t>https://pbs.twimg.com/profile_banners/1335739284/1458751666</t>
  </si>
  <si>
    <t>https://pbs.twimg.com/profile_banners/3513271/1391531659</t>
  </si>
  <si>
    <t>https://pbs.twimg.com/profile_banners/28267266/1400678601</t>
  </si>
  <si>
    <t>https://pbs.twimg.com/profile_banners/707774702/1553878850</t>
  </si>
  <si>
    <t>https://pbs.twimg.com/profile_banners/619333410/1458623554</t>
  </si>
  <si>
    <t>https://pbs.twimg.com/profile_banners/467882896/1481651259</t>
  </si>
  <si>
    <t>https://pbs.twimg.com/profile_banners/2505922165/1519678453</t>
  </si>
  <si>
    <t>https://pbs.twimg.com/profile_banners/495359572/1538017066</t>
  </si>
  <si>
    <t>https://pbs.twimg.com/profile_banners/71708515/1545109140</t>
  </si>
  <si>
    <t>https://pbs.twimg.com/profile_banners/331892372/1553533586</t>
  </si>
  <si>
    <t>es</t>
  </si>
  <si>
    <t>http://abs.twimg.com/images/themes/theme1/bg.png</t>
  </si>
  <si>
    <t>http://abs.twimg.com/images/themes/theme14/bg.gif</t>
  </si>
  <si>
    <t>http://abs.twimg.com/images/themes/theme17/bg.gif</t>
  </si>
  <si>
    <t>http://abs.twimg.com/images/themes/theme7/bg.gif</t>
  </si>
  <si>
    <t>http://abs.twimg.com/images/themes/theme16/bg.gif</t>
  </si>
  <si>
    <t>http://abs.twimg.com/images/themes/theme9/bg.gif</t>
  </si>
  <si>
    <t>http://abs.twimg.com/images/themes/theme20/bg.png</t>
  </si>
  <si>
    <t>http://abs.twimg.com/images/themes/theme15/bg.png</t>
  </si>
  <si>
    <t>http://abs.twimg.com/images/themes/theme4/bg.gif</t>
  </si>
  <si>
    <t>http://abs.twimg.com/images/themes/theme12/bg.gif</t>
  </si>
  <si>
    <t>http://abs.twimg.com/images/themes/theme2/bg.gif</t>
  </si>
  <si>
    <t>http://abs.twimg.com/images/themes/theme5/bg.gif</t>
  </si>
  <si>
    <t>http://abs.twimg.com/images/themes/theme10/bg.gif</t>
  </si>
  <si>
    <t>http://abs.twimg.com/images/themes/theme19/bg.gif</t>
  </si>
  <si>
    <t>http://abs.twimg.com/images/themes/theme18/bg.gif</t>
  </si>
  <si>
    <t>http://pbs.twimg.com/profile_images/1099973292/SkullJayBlueTop01_copy_normal.jpg</t>
  </si>
  <si>
    <t>http://pbs.twimg.com/profile_images/677757362518794240/mhlzshHG_normal.jpg</t>
  </si>
  <si>
    <t>http://pbs.twimg.com/profile_images/1042210607129350144/dytUTpQ5_normal.jpg</t>
  </si>
  <si>
    <t>http://pbs.twimg.com/profile_images/643358206509514753/4KxDdKV-_normal.jpg</t>
  </si>
  <si>
    <t>http://pbs.twimg.com/profile_images/1117605331163656192/yJbhICcb_normal.png</t>
  </si>
  <si>
    <t>http://pbs.twimg.com/profile_images/826761385241554945/SNKQJW8P_normal.jpg</t>
  </si>
  <si>
    <t>http://pbs.twimg.com/profile_images/1112463534313619457/IgqrtezK_normal.png</t>
  </si>
  <si>
    <t>http://pbs.twimg.com/profile_images/1028445934261338117/_Csbir_J_normal.jpg</t>
  </si>
  <si>
    <t>http://pbs.twimg.com/profile_images/1103122035545423872/X0WdeNR5_normal.jpg</t>
  </si>
  <si>
    <t>http://pbs.twimg.com/profile_images/537741920936919040/o6VoV3Zr_normal.jpeg</t>
  </si>
  <si>
    <t>http://pbs.twimg.com/profile_images/851618283396644864/l_uuWEtn_normal.jpg</t>
  </si>
  <si>
    <t>http://pbs.twimg.com/profile_images/1028450258081275905/Ot_TUdhV_normal.jpg</t>
  </si>
  <si>
    <t>http://pbs.twimg.com/profile_images/2536013033/Boone_Mug_normal.jpg</t>
  </si>
  <si>
    <t>http://pbs.twimg.com/profile_images/1028443891152891904/Sms0N8lP_normal.jpg</t>
  </si>
  <si>
    <t>http://pbs.twimg.com/profile_images/839352604974972928/wp8GaDe9_normal.jpg</t>
  </si>
  <si>
    <t>http://pbs.twimg.com/profile_images/978713815503200257/7WsIgoUB_normal.jpg</t>
  </si>
  <si>
    <t>http://pbs.twimg.com/profile_images/1117808011207217152/IAEmWRf9_normal.jpg</t>
  </si>
  <si>
    <t>http://pbs.twimg.com/profile_images/1037066840843972608/0_kkCKvm_normal.jpg</t>
  </si>
  <si>
    <t>http://pbs.twimg.com/profile_images/1120518578464272384/4rjCuW9n_normal.jpg</t>
  </si>
  <si>
    <t>http://pbs.twimg.com/profile_images/1110101056078274560/ZwXcwPhq_normal.jpg</t>
  </si>
  <si>
    <t>http://pbs.twimg.com/profile_images/1066503677266051073/DaFQYSRW_normal.jpg</t>
  </si>
  <si>
    <t>http://pbs.twimg.com/profile_images/58245337/images_normal.jpg</t>
  </si>
  <si>
    <t>http://pbs.twimg.com/profile_images/868234499686977536/DDd3eQAd_normal.jpg</t>
  </si>
  <si>
    <t>http://pbs.twimg.com/profile_images/1028442189574098944/VG63uZ1p_normal.jpg</t>
  </si>
  <si>
    <t>http://pbs.twimg.com/profile_images/1008954654854668293/_tqusz-P_normal.jpg</t>
  </si>
  <si>
    <t>http://pbs.twimg.com/profile_images/835379160407281664/PtQwwA81_normal.jpg</t>
  </si>
  <si>
    <t>http://pbs.twimg.com/profile_images/923243414425976832/GWZwBnhE_normal.jpg</t>
  </si>
  <si>
    <t>http://pbs.twimg.com/profile_images/1105934886291079168/pv3Xc09h_normal.png</t>
  </si>
  <si>
    <t>http://pbs.twimg.com/profile_images/477498319128641537/80VgI0B-_normal.jpeg</t>
  </si>
  <si>
    <t>http://pbs.twimg.com/profile_images/1052383728792567808/NMlGtNO-_normal.jpg</t>
  </si>
  <si>
    <t>http://pbs.twimg.com/profile_images/1072869088517443585/5QEOMp5B_normal.jpg</t>
  </si>
  <si>
    <t>http://pbs.twimg.com/profile_images/912667889395798022/pMoB2qc8_normal.jpg</t>
  </si>
  <si>
    <t>http://pbs.twimg.com/profile_images/849132774661308416/pa2Uplq1_normal.jpg</t>
  </si>
  <si>
    <t>http://pbs.twimg.com/profile_images/1087719846605979648/HRHFp3Nq_normal.jpg</t>
  </si>
  <si>
    <t>http://pbs.twimg.com/profile_images/1111729635610382336/_65QFl7B_normal.png</t>
  </si>
  <si>
    <t>http://pbs.twimg.com/profile_images/1017480965659267073/GhV235RG_normal.jpg</t>
  </si>
  <si>
    <t>http://pbs.twimg.com/profile_images/1061744570344517633/fKDfFqhQ_normal.jpg</t>
  </si>
  <si>
    <t>http://pbs.twimg.com/profile_images/1095205038027350016/qs0lYHhw_normal.jpg</t>
  </si>
  <si>
    <t>http://pbs.twimg.com/profile_images/1012361887902674944/_GgvCZOb_normal.jpg</t>
  </si>
  <si>
    <t>http://pbs.twimg.com/profile_images/844688513408872449/1il1LBUC_normal.jpg</t>
  </si>
  <si>
    <t>http://pbs.twimg.com/profile_images/960035852280913920/PHj4-BGL_normal.jpg</t>
  </si>
  <si>
    <t>http://pbs.twimg.com/profile_images/821171067741990912/q8K6n86Y_normal.jpg</t>
  </si>
  <si>
    <t>http://pbs.twimg.com/profile_images/1117245909480411137/3R9V_Wee_normal.jpg</t>
  </si>
  <si>
    <t>http://pbs.twimg.com/profile_images/1118635068740837381/8Xnx640C_normal.png</t>
  </si>
  <si>
    <t>http://pbs.twimg.com/profile_images/1110226197575663619/JxPjIQ0h_normal.png</t>
  </si>
  <si>
    <t>Open Twitter Page for This Person</t>
  </si>
  <si>
    <t>https://twitter.com/bugeatersfc</t>
  </si>
  <si>
    <t>https://twitter.com/omahalfc</t>
  </si>
  <si>
    <t>https://twitter.com/skcomahaboys</t>
  </si>
  <si>
    <t>https://twitter.com/cusoccerfans</t>
  </si>
  <si>
    <t>https://twitter.com/redarmyomaha</t>
  </si>
  <si>
    <t>https://twitter.com/thefieldhands</t>
  </si>
  <si>
    <t>https://twitter.com/susannahdunn</t>
  </si>
  <si>
    <t>https://twitter.com/recoveringops</t>
  </si>
  <si>
    <t>https://twitter.com/hummusloser467</t>
  </si>
  <si>
    <t>https://twitter.com/danjacobsen</t>
  </si>
  <si>
    <t>https://twitter.com/nuhockeyblog</t>
  </si>
  <si>
    <t>https://twitter.com/fearthetriangle</t>
  </si>
  <si>
    <t>https://twitter.com/burntboats</t>
  </si>
  <si>
    <t>https://twitter.com/nostatistics</t>
  </si>
  <si>
    <t>https://twitter.com/quacktordavis</t>
  </si>
  <si>
    <t>https://twitter.com/42raingod</t>
  </si>
  <si>
    <t>https://twitter.com/sailor_sunk</t>
  </si>
  <si>
    <t>https://twitter.com/c__lee</t>
  </si>
  <si>
    <t>https://twitter.com/baeikens</t>
  </si>
  <si>
    <t>https://twitter.com/wx_dave</t>
  </si>
  <si>
    <t>https://twitter.com/jacobpadilla_</t>
  </si>
  <si>
    <t>https://twitter.com/renatavalquier</t>
  </si>
  <si>
    <t>https://twitter.com/hankbounds</t>
  </si>
  <si>
    <t>https://twitter.com/richeson_matt</t>
  </si>
  <si>
    <t>https://twitter.com/biddco</t>
  </si>
  <si>
    <t>https://twitter.com/intlmav</t>
  </si>
  <si>
    <t>https://twitter.com/mavpuck</t>
  </si>
  <si>
    <t>https://twitter.com/seamoresports</t>
  </si>
  <si>
    <t>https://twitter.com/fight_the_pants</t>
  </si>
  <si>
    <t>https://twitter.com/kimballhal</t>
  </si>
  <si>
    <t>https://twitter.com/ncaaicehockey</t>
  </si>
  <si>
    <t>https://twitter.com/mrdahl87</t>
  </si>
  <si>
    <t>https://twitter.com/davidweiler</t>
  </si>
  <si>
    <t>https://twitter.com/hawkmav</t>
  </si>
  <si>
    <t>https://twitter.com/cdewispelare</t>
  </si>
  <si>
    <t>https://twitter.com/unoparking</t>
  </si>
  <si>
    <t>https://twitter.com/one_crazy_idiot</t>
  </si>
  <si>
    <t>https://twitter.com/dirty1313</t>
  </si>
  <si>
    <t>https://twitter.com/omahamsoc</t>
  </si>
  <si>
    <t>https://twitter.com/josephghitis</t>
  </si>
  <si>
    <t>https://twitter.com/conlars24</t>
  </si>
  <si>
    <t>https://twitter.com/kevinhupf</t>
  </si>
  <si>
    <t>https://twitter.com/michaelhupf</t>
  </si>
  <si>
    <t>https://twitter.com/kcomaha</t>
  </si>
  <si>
    <t>https://twitter.com/ayo_akinwole</t>
  </si>
  <si>
    <t>https://twitter.com/derrinhansen</t>
  </si>
  <si>
    <t>https://twitter.com/timtimt89</t>
  </si>
  <si>
    <t>https://twitter.com/patrickrunge</t>
  </si>
  <si>
    <t>https://twitter.com/devyn43</t>
  </si>
  <si>
    <t>https://twitter.com/mavgirl0</t>
  </si>
  <si>
    <t>https://twitter.com/secretagentmav</t>
  </si>
  <si>
    <t>https://twitter.com/poleskykaren</t>
  </si>
  <si>
    <t>https://twitter.com/omahavb</t>
  </si>
  <si>
    <t>https://twitter.com/oh_oh_oh_orylee</t>
  </si>
  <si>
    <t>https://twitter.com/waterloverc</t>
  </si>
  <si>
    <t>https://twitter.com/michaelgoodwil2</t>
  </si>
  <si>
    <t>https://twitter.com/booneowh</t>
  </si>
  <si>
    <t>https://twitter.com/omahawbb</t>
  </si>
  <si>
    <t>https://twitter.com/coach_janet</t>
  </si>
  <si>
    <t>https://twitter.com/dartmouth_mih</t>
  </si>
  <si>
    <t>https://twitter.com/unocowbell</t>
  </si>
  <si>
    <t>https://twitter.com/lexikajdasz</t>
  </si>
  <si>
    <t>https://twitter.com/thevthockeyblog</t>
  </si>
  <si>
    <t>https://twitter.com/amycsc</t>
  </si>
  <si>
    <t>https://twitter.com/miamihockeyblog</t>
  </si>
  <si>
    <t>https://twitter.com/siouxperman402</t>
  </si>
  <si>
    <t>https://twitter.com/undhoops</t>
  </si>
  <si>
    <t>https://twitter.com/marcosbp_</t>
  </si>
  <si>
    <t>https://twitter.com/210ellis</t>
  </si>
  <si>
    <t>https://twitter.com/runwiththedogs</t>
  </si>
  <si>
    <t>https://twitter.com/notmoops</t>
  </si>
  <si>
    <t>https://twitter.com/scofarr</t>
  </si>
  <si>
    <t>https://twitter.com/gutiofficial</t>
  </si>
  <si>
    <t>https://twitter.com/kingluiss6</t>
  </si>
  <si>
    <t>https://twitter.com/bobwarming</t>
  </si>
  <si>
    <t>https://twitter.com/owhmavs</t>
  </si>
  <si>
    <t>https://twitter.com/avariehoward31</t>
  </si>
  <si>
    <t>https://twitter.com/halliehoward_</t>
  </si>
  <si>
    <t>https://twitter.com/god</t>
  </si>
  <si>
    <t>https://twitter.com/jeffreypgold</t>
  </si>
  <si>
    <t>https://twitter.com/omahabsb</t>
  </si>
  <si>
    <t>https://twitter.com/bbrashaw</t>
  </si>
  <si>
    <t>https://twitter.com/iandarke</t>
  </si>
  <si>
    <t>https://twitter.com/lomendez12</t>
  </si>
  <si>
    <t>https://twitter.com/tpwalters</t>
  </si>
  <si>
    <t>https://twitter.com/communo</t>
  </si>
  <si>
    <t>https://twitter.com/ncjru</t>
  </si>
  <si>
    <t>https://twitter.com/u_nebraska</t>
  </si>
  <si>
    <t>https://twitter.com/ryanespohn</t>
  </si>
  <si>
    <t>https://twitter.com/drdanielgih</t>
  </si>
  <si>
    <t>https://twitter.com/jeremyhl</t>
  </si>
  <si>
    <t>https://twitter.com/nodexl</t>
  </si>
  <si>
    <t>https://twitter.com/unomaha</t>
  </si>
  <si>
    <t>https://twitter.com/twitter</t>
  </si>
  <si>
    <t>https://twitter.com/sachakopp</t>
  </si>
  <si>
    <t>https://twitter.com/unosml</t>
  </si>
  <si>
    <t>https://twitter.com/jeffcoxsports</t>
  </si>
  <si>
    <t>https://twitter.com/gohuskieswooooo</t>
  </si>
  <si>
    <t>https://twitter.com/inch</t>
  </si>
  <si>
    <t>https://twitter.com/jovenitti</t>
  </si>
  <si>
    <t>https://twitter.com/blizzardscsu</t>
  </si>
  <si>
    <t>https://twitter.com/umdchamp</t>
  </si>
  <si>
    <t>https://twitter.com/jacksoncates5</t>
  </si>
  <si>
    <t>https://twitter.com/cates_noah</t>
  </si>
  <si>
    <t>https://twitter.com/joeyandy19</t>
  </si>
  <si>
    <t>https://twitter.com/kellyhinseth</t>
  </si>
  <si>
    <t>https://twitter.com/thenchc</t>
  </si>
  <si>
    <t>bugeatersfc
RT @TheFieldHands: Hey @RedArmyOmaha
@CUSoccerFans @SKCOmahaBoys @OmahaLfc,
how you all doin? _xD83D__xDE0F_</t>
  </si>
  <si>
    <t>omahalfc
@TheFieldHands @RedArmyOmaha @CUSoccerFans
@SKCOmahaBoys **looks at PL table**
pretty great honestly!</t>
  </si>
  <si>
    <t>skcomahaboys
@TheFieldHands @RedArmyOmaha @CUSoccerFans
@OmahaLfc https://t.co/7KFpdCzpDz</t>
  </si>
  <si>
    <t xml:space="preserve">cusoccerfans
</t>
  </si>
  <si>
    <t>redarmyomaha
@GOHUSKIESWOOOOO Such a good boy.</t>
  </si>
  <si>
    <t>thefieldhands
@RedArmyOmaha Not too shabby!</t>
  </si>
  <si>
    <t>susannahdunn
@RecoveringOps @RedArmyOmaha _xD83D__xDE2E_</t>
  </si>
  <si>
    <t>recoveringops
@RedArmyOmaha For perspective:
UND: 7 WMU: 4 Omaha: 3 SCSU: 3
Denver: 3 UMD: 2 CC: 2 Miami: 1</t>
  </si>
  <si>
    <t>hummusloser467
@DanJacobsen @RedArmyOmaha Do you
own a recliner of rage?</t>
  </si>
  <si>
    <t>danjacobsen
@HummusLoser467 @RedArmyOmaha I
own a recliner, don't use it much
because the cats like to climb
under it and put themselves in
dangerous positions. Actually about
to get rid of it in a furniture
reorg later this week</t>
  </si>
  <si>
    <t>nuhockeyblog
@BurntBoats @FearTheTriangle @RedArmyOmaha
We rooted for BU in the first round
of the tourney last year because
we wanted to beat BU again. No
comment on how that plan worked
out.</t>
  </si>
  <si>
    <t>fearthetriangle
@BurntBoats @RedArmyOmaha I think
as a society we overemphasize finals
and need to put more importance
on semifinals results to be honest.
It’s not the result, it’s the journey
that’s more important</t>
  </si>
  <si>
    <t>burntboats
@FearTheTriangle @RedArmyOmaha
My mom was in Buffalo rooting for
UMass, she has worse luck at this
than you do.</t>
  </si>
  <si>
    <t>nostatistics
@FearTheTriangle @BurntBoats @RedArmyOmaha
I'm all in for this FTT TED Talk
#TEDxNewMass</t>
  </si>
  <si>
    <t>quacktordavis
@BurntBoats @RedArmyOmaha https://t.co/Kmp9Ba5FtE</t>
  </si>
  <si>
    <t>42raingod
@RedArmyOmaha I didn't just cross
it, I pole-vaulted right over it..
(not really)</t>
  </si>
  <si>
    <t>sailor_sunk
@RedArmyOmaha Don't be... starstruck.</t>
  </si>
  <si>
    <t>c__lee
@RedArmyOmaha If I were Gabs I
would win more. If I was Trev I’d
be calling Dave Hakstol.</t>
  </si>
  <si>
    <t>baeikens
@RedArmyOmaha I guess I would rather
have a little snow on the ground
instead of 500 degrees!!! https://t.co/8dN9W9TUCC</t>
  </si>
  <si>
    <t>wx_dave
@RedArmyOmaha Riviera of the NCHC
_xD83D__xDE02_</t>
  </si>
  <si>
    <t>jacobpadilla_
@RedArmyOmaha There's an extra
letter in there. I'll let you decide
which one.</t>
  </si>
  <si>
    <t>renatavalquier
@RedArmyOmaha @hankbounds Thank
you!!</t>
  </si>
  <si>
    <t xml:space="preserve">hankbounds
</t>
  </si>
  <si>
    <t>richeson_matt
@RedArmyOmaha @FIGHT_THE_PANTS
@SeamoreSports @Mavpuck @INTLMAV
https://t.co/ooWSygzzGt</t>
  </si>
  <si>
    <t>biddco
@RedArmyOmaha @UNOParking new hockey
recruiting. I can’t relate to your
parking woes.</t>
  </si>
  <si>
    <t>intlmav
@OmahaBSB @RedArmyOmaha https://t.co/iYKt50joxw</t>
  </si>
  <si>
    <t>mavpuck
@MichaelHupf @RedArmyOmaha They
rebuilt... the Lamb Burger is now
available to consume once more.
_xD83D__xDE09_</t>
  </si>
  <si>
    <t>seamoresports
@RedArmyOmaha @Mavpuck @INTLMAV
Fair point indeed.</t>
  </si>
  <si>
    <t>fight_the_pants
@INTLMAV @RedArmyOmaha @NCAAIceHockey
Should have bid for Milwaukee.</t>
  </si>
  <si>
    <t>kimballhal
@RedArmyOmaha @NCAAIceHockey And
you can’t watch on TV</t>
  </si>
  <si>
    <t xml:space="preserve">ncaaicehockey
</t>
  </si>
  <si>
    <t>mrdahl87
@FIGHT_THE_PANTS @RedArmyOmaha
It was kinda humid I think</t>
  </si>
  <si>
    <t>davidweiler
@RedArmyOmaha @hawkmav Or on all
fours during Summit League Champions
Shootout! #OnlyTookEleven #MavProud
#Fargo</t>
  </si>
  <si>
    <t>hawkmav
RT @RedArmyOmaha: Spring soccer
season, which may be the most relaxing
part of the college sports calendar,
came to a close tonight with th…</t>
  </si>
  <si>
    <t>cdewispelare
@RedArmyOmaha @UNOParking Is both
an option?</t>
  </si>
  <si>
    <t xml:space="preserve">unoparking
</t>
  </si>
  <si>
    <t>one_crazy_idiot
@Biddco @RedArmyOmaha @UNOParking
Or how about hockey parking?</t>
  </si>
  <si>
    <t>dirty1313
@RedArmyOmaha @OmahaMSOC https://t.co/RuqRLDyk2T</t>
  </si>
  <si>
    <t xml:space="preserve">omahamsoc
</t>
  </si>
  <si>
    <t>josephghitis
@RedArmyOmaha @OmahaMSOC You guys
are the best _xD83D__xDE4F__xD83C__xDFFC__xD83D__xDE4F__xD83C__xDFFC_</t>
  </si>
  <si>
    <t>conlars24
@MichaelHupf @RedArmyOmaha @KevinHupf
Haha Mike!</t>
  </si>
  <si>
    <t>kevinhupf
@MichaelHupf @RedArmyOmaha Yes
I have been there twice in the
last few months</t>
  </si>
  <si>
    <t>michaelhupf
@RedArmyOmaha Wonderful thought</t>
  </si>
  <si>
    <t>kcomaha
@DerrinHansen @Ayo_Akinwole With
@RedArmyOmaha's blessing, I would
like to anoint a secondary nickname
"The MC" You did a fine job today
Ayo!</t>
  </si>
  <si>
    <t xml:space="preserve">ayo_akinwole
</t>
  </si>
  <si>
    <t xml:space="preserve">derrinhansen
</t>
  </si>
  <si>
    <t>timtimt89
@RedArmyOmaha @UNOParking Parking
is an intriguing topic. Please
do. https://t.co/7g7qdDcpk4</t>
  </si>
  <si>
    <t>patrickrunge
@RedArmyOmaha One can only hope.</t>
  </si>
  <si>
    <t>devyn43
@RedArmyOmaha I can't stand their
in-flight meal service. #WhatsFutból</t>
  </si>
  <si>
    <t>mavgirl0
RT @RedArmyOmaha: https://t.co/i09SZb2Uoe</t>
  </si>
  <si>
    <t>secretagentmav
@RedArmyOmaha That's a nice consolation.
But isn't the goal a berth in the
NCAA Tournament... just like basketball?
Just like soccer? Just like hockey?</t>
  </si>
  <si>
    <t>poleskykaren
@oh_oh_oh_oRYLEE @RedArmyOmaha
@OmahaVB Happy birthday beautiful_xD83D__xDC95_</t>
  </si>
  <si>
    <t>omahavb
_xD83D__xDEA8_ VOLLEYBALL THIS THURSDAY _xD83D__xDEA8_
Omaha takes on Creighton April
18 at 7:30 p.m. in Sapp Fieldhouse
‼️ FREE and open to the public
‼️ More Info ⬇️ https://t.co/2Cj95MvVhq</t>
  </si>
  <si>
    <t>oh_oh_oh_orylee
@PoleskyKaren @RedArmyOmaha @OmahaVB
thanks mama ❤️❤️❤️</t>
  </si>
  <si>
    <t>waterloverc
@MichaelGoodwil2 @RedArmyOmaha
@DanJacobsen What makes St. Paul
a better host than Buffalo? Key
Bank arena is nearly equal to the
X and Buffalo is certainly a hockey
town</t>
  </si>
  <si>
    <t>michaelgoodwil2
@RedArmyOmaha @BooneOWH Like Sporty
Sullivan in that movie about Jim
Braddock? Geez, I sure hope so.</t>
  </si>
  <si>
    <t xml:space="preserve">booneowh
</t>
  </si>
  <si>
    <t xml:space="preserve">omahawbb
</t>
  </si>
  <si>
    <t xml:space="preserve">coach_janet
</t>
  </si>
  <si>
    <t xml:space="preserve">dartmouth_mih
</t>
  </si>
  <si>
    <t>unocowbell
@RedArmyOmaha Great Value Trev
Alberts.</t>
  </si>
  <si>
    <t xml:space="preserve">lexikajdasz
</t>
  </si>
  <si>
    <t>thevthockeyblog
i bet @RedArmyOmaha is feeling
some serious schadenfreude right
now https://t.co/ld4p6THL3U</t>
  </si>
  <si>
    <t>amycsc
@RedArmyOmaha I have a duty to
put my research skillz to good
use on my (forced) day off.</t>
  </si>
  <si>
    <t>miamihockeyblog
@RedArmyOmaha Thoughts and prayers...</t>
  </si>
  <si>
    <t>siouxperman402
@RedArmyOmaha What did he or she
do?</t>
  </si>
  <si>
    <t>undhoops
@RedArmyOmaha They are probably
the more reasonable case.</t>
  </si>
  <si>
    <t xml:space="preserve">marcosbp_
</t>
  </si>
  <si>
    <t>210ellis
@runwiththedogs @RedArmyOmaha I
don’t ever see us hosting a Frozen
Four in San Antonio, though. _xD83D__xDE41_</t>
  </si>
  <si>
    <t>runwiththedogs
@210Ellis @RedArmyOmaha the corn
people have other sports</t>
  </si>
  <si>
    <t xml:space="preserve">notmoops
</t>
  </si>
  <si>
    <t>scofarr
@RedArmyOmaha @NCAAIceHockey brutal</t>
  </si>
  <si>
    <t>gutiofficial
@BobWarming @RedArmyOmaha @KingLuiss6
_xD83D__xDE4F__xD83C__xDFFC_ https://t.co/XR2I6nolG8</t>
  </si>
  <si>
    <t xml:space="preserve">kingluiss6
</t>
  </si>
  <si>
    <t>bobwarming
Thanks for being there for these
great young men. What a nice way
to end the spring https://t.co/I09Px2NqX0</t>
  </si>
  <si>
    <t>owhmavs
Joey Machado and two relievers
combined on a five-hit shutout
as UNO earned a 5-0 win over Purdue
Fort Wayne on Friday afternoon.
The victory improves the Summit-leading
Mavericks to 14-2 in league play.
https://t.co/V67z0on96y</t>
  </si>
  <si>
    <t xml:space="preserve">avariehoward31
</t>
  </si>
  <si>
    <t>halliehoward_
Thanks for all your support of
the girls this season. Much appreciated!
https://t.co/FGmTkKngVV</t>
  </si>
  <si>
    <t xml:space="preserve">god
</t>
  </si>
  <si>
    <t xml:space="preserve">jeffreypgold
</t>
  </si>
  <si>
    <t xml:space="preserve">omahabsb
</t>
  </si>
  <si>
    <t>bbrashaw
@RedArmyOmaha Ah ok. I don’t know
him personally either but I refuse
to watch a sports segment if he’s
the one doing it. Between the terrible
ad libs, murdering pronunciations
of names and a general lack of
enthusiasm for sports, these are
not characteristics I look for
in a sports director.</t>
  </si>
  <si>
    <t xml:space="preserve">iandarke
</t>
  </si>
  <si>
    <t>lomendez12
@RedArmyOmaha @hawkmav @TPWalters
https://t.co/A4mWSq0Qs8</t>
  </si>
  <si>
    <t xml:space="preserve">tpwalters
</t>
  </si>
  <si>
    <t xml:space="preserve">communo
</t>
  </si>
  <si>
    <t xml:space="preserve">ncjru
</t>
  </si>
  <si>
    <t xml:space="preserve">u_nebraska
</t>
  </si>
  <si>
    <t xml:space="preserve">ryanespohn
</t>
  </si>
  <si>
    <t xml:space="preserve">drdanielgih
</t>
  </si>
  <si>
    <t xml:space="preserve">jeremyhl
</t>
  </si>
  <si>
    <t xml:space="preserve">nodexl
</t>
  </si>
  <si>
    <t xml:space="preserve">unomaha
</t>
  </si>
  <si>
    <t xml:space="preserve">twitter
</t>
  </si>
  <si>
    <t xml:space="preserve">sachakopp
</t>
  </si>
  <si>
    <t xml:space="preserve">unosml
</t>
  </si>
  <si>
    <t xml:space="preserve">jeffcoxsports
</t>
  </si>
  <si>
    <t>gohuskieswooooo
@RedArmyOmaha I’m not telling him
otherwise</t>
  </si>
  <si>
    <t>inch
@jovenitti @waterloverc @GOHUSKIESWOOOOO
@RedArmyOmaha @INTLMAV Absolutely.
This is why Philly didn’t work
either. Plus the rink is a dump.
Frozen absolutely needs to go back
to Milwaukee.</t>
  </si>
  <si>
    <t>jovenitti
@INCH @waterloverc @GOHUSKIESWOOOOO
@RedArmyOmaha @INTLMAV Yep. And
I think Pittsburgh is going to
impress people this time. They've
done a lot of improvements to the
5th Ave area around the arena compared
to the first time they hosted.</t>
  </si>
  <si>
    <t xml:space="preserve">blizzardscsu
</t>
  </si>
  <si>
    <t xml:space="preserve">umdchamp
</t>
  </si>
  <si>
    <t xml:space="preserve">jacksoncates5
</t>
  </si>
  <si>
    <t xml:space="preserve">cates_noah
</t>
  </si>
  <si>
    <t xml:space="preserve">joeyandy19
</t>
  </si>
  <si>
    <t xml:space="preserve">kellyhinseth
</t>
  </si>
  <si>
    <t xml:space="preserve">thenchc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</si>
  <si>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</si>
  <si>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</si>
  <si>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</si>
  <si>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</si>
  <si>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</si>
  <si>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</si>
  <si>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</si>
  <si>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</si>
  <si>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</si>
  <si>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</si>
  <si>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</si>
  <si>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</si>
  <si>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</si>
  <si>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</si>
  <si>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</si>
  <si>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</si>
  <si>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</si>
  <si>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</si>
  <si>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</si>
  <si>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</si>
  <si>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</si>
  <si>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</si>
  <si>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</si>
  <si>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</si>
  <si>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</si>
  <si>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</si>
  <si>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</si>
  <si>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</si>
  <si>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</si>
  <si>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</si>
  <si>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</si>
  <si>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</si>
  <si>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</si>
  <si>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</si>
  <si>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</si>
  <si>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</si>
  <si>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</si>
  <si>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</si>
  <si>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</si>
  <si>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</si>
  <si>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</si>
  <si>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</si>
  <si>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</si>
  <si>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</si>
  <si>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</si>
  <si>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</si>
  <si>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</si>
  <si>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</si>
  <si>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</si>
  <si>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</si>
  <si>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</si>
  <si>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</si>
  <si>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</si>
  <si>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</si>
  <si>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</si>
  <si>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</si>
  <si>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</si>
  <si>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</si>
  <si>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</si>
  <si>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</si>
  <si>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</si>
  <si>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</si>
  <si>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</si>
  <si>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</si>
  <si>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</si>
  <si>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</si>
  <si>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Modularity</t>
  </si>
  <si>
    <t>NodeXL Version</t>
  </si>
  <si>
    <t>1.0.1.411</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</si>
  <si>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</si>
  <si>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</si>
  <si>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</si>
  <si>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</si>
  <si>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</si>
  <si>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</si>
  <si>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</si>
  <si>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</si>
  <si>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</si>
  <si>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</si>
  <si>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</si>
  <si>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</si>
  <si>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</si>
  <si>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</si>
  <si>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</si>
  <si>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</si>
  <si>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</si>
  <si>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</si>
  <si>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</si>
  <si>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</si>
  <si>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</si>
  <si>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</si>
  <si>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</si>
  <si>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https://twitter.com/chnews/status/1118192081397321728 https://twitter.com/redarmyomaha/status/1119412796779679744?s=21 https://twitter.com/redarmyomaha/status/896223770599346176?s=21 https://twitter.com/collegehockey/status/1117883131833376768 https://twitter.com/mattserweketv/status/1118478917646671872 https://twitter.com/BooneOWH/status/1118700794654658560 https://twitter.com/omahatfxc/status/1118911257279643648 https://twitter.com/OmahaBSB/status/1120121377825218561 https://twitter.com/wowt6news/status/1120539970790465538 https://twitter.com/omahasb/status/1120730161744367616</t>
  </si>
  <si>
    <t>https://twitter.com/redarmyomaha/status/1118483238610096128 https://twitter.com/RedArmyOmaha/status/1118202308905422849</t>
  </si>
  <si>
    <t>https://twitter.com/RedArmyOmaha/status/1119960201950416897 https://twitter.com/RedArmyOmaha/status/1120128476084760576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</si>
  <si>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</si>
  <si>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</si>
  <si>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</si>
  <si>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</si>
  <si>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</si>
  <si>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</si>
  <si>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</si>
  <si>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</si>
  <si>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</si>
  <si>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</si>
  <si>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</si>
  <si>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</si>
  <si>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omaha.com</t>
  </si>
  <si>
    <t>Top Hashtags in Tweet in Entire Graph</t>
  </si>
  <si>
    <t>onlytookeleven</t>
  </si>
  <si>
    <t>mavproud</t>
  </si>
  <si>
    <t>fargo</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</si>
  <si>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</si>
  <si>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</si>
  <si>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</si>
  <si>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</si>
  <si>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</si>
  <si>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</si>
  <si>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</si>
  <si>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</si>
  <si>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</si>
  <si>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</si>
  <si>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</si>
  <si>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battlesonslush whatsfutból onlytookeleven mavproud fargo</t>
  </si>
  <si>
    <t>tampaforever solbelmans ooze battlesonslush neverforget</t>
  </si>
  <si>
    <t>Top Words in Tweet in Entire Graph</t>
  </si>
  <si>
    <t>Words in Sentiment List#1: Positive</t>
  </si>
  <si>
    <t>Words in Sentiment List#2: Negative</t>
  </si>
  <si>
    <t>Words in Sentiment List#3: Angry/Violent</t>
  </si>
  <si>
    <t>Non-categorized Words</t>
  </si>
  <si>
    <t>Total Words</t>
  </si>
  <si>
    <t>s</t>
  </si>
  <si>
    <t>Top Words in Tweet in G1</t>
  </si>
  <si>
    <t>m</t>
  </si>
  <si>
    <t>omaha</t>
  </si>
  <si>
    <t>season</t>
  </si>
  <si>
    <t>one</t>
  </si>
  <si>
    <t>re</t>
  </si>
  <si>
    <t>2</t>
  </si>
  <si>
    <t>soccer</t>
  </si>
  <si>
    <t>Top Words in Tweet in G2</t>
  </si>
  <si>
    <t>buffalo</t>
  </si>
  <si>
    <t>st</t>
  </si>
  <si>
    <t>paul</t>
  </si>
  <si>
    <t>t</t>
  </si>
  <si>
    <t>Top Words in Tweet in G3</t>
  </si>
  <si>
    <t>hockey</t>
  </si>
  <si>
    <t>recruiting</t>
  </si>
  <si>
    <t>parking</t>
  </si>
  <si>
    <t>new</t>
  </si>
  <si>
    <t>see</t>
  </si>
  <si>
    <t>although</t>
  </si>
  <si>
    <t>Top Words in Tweet in G4</t>
  </si>
  <si>
    <t>3</t>
  </si>
  <si>
    <t>tournament</t>
  </si>
  <si>
    <t>day</t>
  </si>
  <si>
    <t>Top Words in Tweet in G5</t>
  </si>
  <si>
    <t>bu</t>
  </si>
  <si>
    <t>more</t>
  </si>
  <si>
    <t>rooting</t>
  </si>
  <si>
    <t>umass</t>
  </si>
  <si>
    <t>fans</t>
  </si>
  <si>
    <t>joy</t>
  </si>
  <si>
    <t>Top Words in Tweet in G6</t>
  </si>
  <si>
    <t>hey</t>
  </si>
  <si>
    <t>doin</t>
  </si>
  <si>
    <t>Top Words in Tweet in G7</t>
  </si>
  <si>
    <t>three</t>
  </si>
  <si>
    <t>assists</t>
  </si>
  <si>
    <t>match</t>
  </si>
  <si>
    <t>Top Words in Tweet in G8</t>
  </si>
  <si>
    <t>thanks</t>
  </si>
  <si>
    <t>Top Words in Tweet in G9</t>
  </si>
  <si>
    <t>Top Words in Tweet in G10</t>
  </si>
  <si>
    <t>Top Words in Tweet</t>
  </si>
  <si>
    <t>redarmyomaha s m omaha hawkmav season one re 2 soccer</t>
  </si>
  <si>
    <t>redarmyomaha intlmav jovenitti inch gohuskieswooooo ncaaicehockey buffalo st paul t</t>
  </si>
  <si>
    <t>redarmyomaha unoparking hockey recruiting parking danjacobsen new see although waterloverc</t>
  </si>
  <si>
    <t>redarmyomaha intlmav 3 mavpuck 2 seamoresports ncaaicehockey tournament omaha day</t>
  </si>
  <si>
    <t>redarmyomaha bu burntboats fearthetriangle more s rooting umass fans joy</t>
  </si>
  <si>
    <t>redarmyomaha cusoccerfans omahalfc skcomahaboys thefieldhands hey doin</t>
  </si>
  <si>
    <t>redarmyomaha kingluiss6 gutiofficial three assists match bobwarming</t>
  </si>
  <si>
    <t>redarmyomaha omahavb thanks</t>
  </si>
  <si>
    <t>redarmyomaha kevinhupf michaelhupf</t>
  </si>
  <si>
    <t>Top Word Pairs in Tweet in Entire Graph</t>
  </si>
  <si>
    <t>redarmyomaha,ncaaicehockey</t>
  </si>
  <si>
    <t>redarmyomaha,intlmav</t>
  </si>
  <si>
    <t>gohuskieswooooo,redarmyomaha</t>
  </si>
  <si>
    <t>st,paul</t>
  </si>
  <si>
    <t>redarmyomaha,unoparking</t>
  </si>
  <si>
    <t>mavpuck,intlmav</t>
  </si>
  <si>
    <t>redarmyomaha,jovenitti</t>
  </si>
  <si>
    <t>inch,intlmav</t>
  </si>
  <si>
    <t>seamoresports,mavpuck</t>
  </si>
  <si>
    <t>redarmyomaha,cusoccerfans</t>
  </si>
  <si>
    <t>Top Word Pairs in Tweet in G1</t>
  </si>
  <si>
    <t>don,t</t>
  </si>
  <si>
    <t>honorary,degree</t>
  </si>
  <si>
    <t>regular,season</t>
  </si>
  <si>
    <t>hankbounds,jeffreypgold</t>
  </si>
  <si>
    <t>jeffreypgold,god</t>
  </si>
  <si>
    <t>snow,ground</t>
  </si>
  <si>
    <t>500,degrees</t>
  </si>
  <si>
    <t>riviera,nchc</t>
  </si>
  <si>
    <t>Top Word Pairs in Tweet in G2</t>
  </si>
  <si>
    <t>inch,redarmyomaha</t>
  </si>
  <si>
    <t>jovenitti,inch</t>
  </si>
  <si>
    <t>waterloverc,gohuskieswooooo</t>
  </si>
  <si>
    <t>jovenitti,intlmav</t>
  </si>
  <si>
    <t>Top Word Pairs in Tweet in G3</t>
  </si>
  <si>
    <t>great,building</t>
  </si>
  <si>
    <t>recruiting,takes</t>
  </si>
  <si>
    <t>redarmyomaha,recliner</t>
  </si>
  <si>
    <t>Top Word Pairs in Tweet in G4</t>
  </si>
  <si>
    <t>intlmav,redarmyomaha</t>
  </si>
  <si>
    <t>redarmyomaha,nice</t>
  </si>
  <si>
    <t>nice,consolation</t>
  </si>
  <si>
    <t>consolation,goal</t>
  </si>
  <si>
    <t>goal,berth</t>
  </si>
  <si>
    <t>berth,ncaa</t>
  </si>
  <si>
    <t>ncaa,tournament</t>
  </si>
  <si>
    <t>Top Word Pairs in Tweet in G5</t>
  </si>
  <si>
    <t>burntboats,redarmyomaha</t>
  </si>
  <si>
    <t>fearthetriangle,redarmyomaha</t>
  </si>
  <si>
    <t>redarmyomaha,rooted</t>
  </si>
  <si>
    <t>rooted,bu</t>
  </si>
  <si>
    <t>frozen,four</t>
  </si>
  <si>
    <t>Top Word Pairs in Tweet in G6</t>
  </si>
  <si>
    <t>cusoccerfans,skcomahaboys</t>
  </si>
  <si>
    <t>cusoccerfans,omahalfc</t>
  </si>
  <si>
    <t>thefieldhands,redarmyomaha</t>
  </si>
  <si>
    <t>hey,redarmyomaha</t>
  </si>
  <si>
    <t>skcomahaboys,omahalfc</t>
  </si>
  <si>
    <t>omahalfc,doin</t>
  </si>
  <si>
    <t>Top Word Pairs in Tweet in G7</t>
  </si>
  <si>
    <t>redarmyomaha,kingluiss6</t>
  </si>
  <si>
    <t>gutiofficial,redarmyomaha</t>
  </si>
  <si>
    <t>kingluiss6,three</t>
  </si>
  <si>
    <t>three,assists</t>
  </si>
  <si>
    <t>assists,match</t>
  </si>
  <si>
    <t>Top Word Pairs in Tweet in G8</t>
  </si>
  <si>
    <t>redarmyomaha,omahavb</t>
  </si>
  <si>
    <t>omahavb,thanks</t>
  </si>
  <si>
    <t>Top Word Pairs in Tweet in G9</t>
  </si>
  <si>
    <t>Top Word Pairs in Tweet in G10</t>
  </si>
  <si>
    <t>redarmyomaha,kevinhupf</t>
  </si>
  <si>
    <t>michaelhupf,redarmyomaha</t>
  </si>
  <si>
    <t>Top Word Pairs in Tweet</t>
  </si>
  <si>
    <t>don,t  honorary,degree  regular,season  seamoresports,mavpuck  mavpuck,intlmav  hankbounds,jeffreypgold  jeffreypgold,god  snow,ground  500,degrees  riviera,nchc</t>
  </si>
  <si>
    <t>redarmyomaha,ncaaicehockey  redarmyomaha,intlmav  gohuskieswooooo,redarmyomaha  redarmyomaha,jovenitti  st,paul  inch,intlmav  inch,redarmyomaha  jovenitti,inch  waterloverc,gohuskieswooooo  jovenitti,intlmav</t>
  </si>
  <si>
    <t>redarmyomaha,unoparking  great,building  recruiting,takes  redarmyomaha,recliner</t>
  </si>
  <si>
    <t>mavpuck,intlmav  redarmyomaha,ncaaicehockey  seamoresports,mavpuck  intlmav,redarmyomaha  redarmyomaha,nice  nice,consolation  consolation,goal  goal,berth  berth,ncaa  ncaa,tournament</t>
  </si>
  <si>
    <t>burntboats,redarmyomaha  fearthetriangle,redarmyomaha  redarmyomaha,rooted  rooted,bu  frozen,four</t>
  </si>
  <si>
    <t>redarmyomaha,cusoccerfans  cusoccerfans,skcomahaboys  cusoccerfans,omahalfc  thefieldhands,redarmyomaha  hey,redarmyomaha  skcomahaboys,omahalfc  omahalfc,doin</t>
  </si>
  <si>
    <t>redarmyomaha,kingluiss6  gutiofficial,redarmyomaha  kingluiss6,three  three,assists  assists,match</t>
  </si>
  <si>
    <t>redarmyomaha,omahavb  omahavb,thanks</t>
  </si>
  <si>
    <t>redarmyomaha,kevinhupf  michaelhupf,redarmyomaha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</si>
  <si>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</si>
  <si>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</si>
  <si>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</si>
  <si>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</si>
  <si>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</si>
  <si>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</si>
  <si>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</si>
  <si>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</si>
  <si>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</si>
  <si>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</si>
  <si>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</si>
  <si>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</si>
  <si>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</si>
  <si>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</si>
  <si>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</si>
  <si>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</si>
  <si>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</si>
  <si>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</si>
  <si>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</si>
  <si>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</si>
  <si>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</si>
  <si>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</si>
  <si>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</si>
  <si>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redarmyomaha secretagentmav runwiththedogs lomendez12 gohuskieswooooo fight_the_pants gutiofficial bobwarming 210ellis thefieldhands</t>
  </si>
  <si>
    <t>redarmyomaha jovenitti gohuskieswooooo inch waterloverc fight_the_pants jeffcoxsports danjacobsen michaelgoodwil2 omahabsb</t>
  </si>
  <si>
    <t>redarmyomaha richeson_matt waterloverc hummusloser467 biddco danjacobsen</t>
  </si>
  <si>
    <t>redarmyomaha intlmav michaelhupf mrdahl87 fight_the_pants biddco recoveringops</t>
  </si>
  <si>
    <t>burntboats fearthetriangle redarmyomaha</t>
  </si>
  <si>
    <t>thefieldhands redarmyomaha skcomahaboys</t>
  </si>
  <si>
    <t>redarmyomaha gutiofficial bobwarming</t>
  </si>
  <si>
    <t>poleskykaren redarmyomaha oh_oh_oh_orylee</t>
  </si>
  <si>
    <t>redarmyomaha michaelhupf</t>
  </si>
  <si>
    <t>Top Mentioned in Tweet</t>
  </si>
  <si>
    <t>redarmyomaha hawkmav intlmav unoparking omahamsoc hankbounds mavpuck jeffreypgold god biddco</t>
  </si>
  <si>
    <t>redarmyomaha intlmav inch ncaaicehockey jovenitti gohuskieswooooo waterloverc thenchc biddco kellyhinseth</t>
  </si>
  <si>
    <t>unoparking redarmyomaha danjacobsen booneowh waterloverc</t>
  </si>
  <si>
    <t>redarmyomaha mavpuck intlmav seamoresports ncaaicehockey unoparking secretagentmav recoveringops fight_the_pants</t>
  </si>
  <si>
    <t>redarmyomaha burntboats fearthetriangle</t>
  </si>
  <si>
    <t>redarmyomaha cusoccerfans omahalfc skcomahaboys thefieldhands</t>
  </si>
  <si>
    <t>kingluiss6 redarmyomaha bobwarming gutiofficial</t>
  </si>
  <si>
    <t>omahavb redarmyomaha</t>
  </si>
  <si>
    <t>ayo_akinwole redarmyomaha</t>
  </si>
  <si>
    <t>kevinhupf redarmyomaha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</si>
  <si>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</si>
  <si>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</si>
  <si>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</si>
  <si>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</si>
  <si>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</si>
  <si>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</si>
  <si>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</si>
  <si>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</si>
  <si>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</si>
  <si>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</si>
  <si>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</si>
  <si>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</si>
  <si>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jeremyhl runwiththedogs jacobpadilla_ notmoops wx_dave redarmyomaha iandarke unomaha 210ellis amycsc</t>
  </si>
  <si>
    <t>gohuskieswooooo kimballhal thenchc dartmouth_mih jovenitti scofarr inch intlmav jeffcoxsports ncaaicehockey</t>
  </si>
  <si>
    <t>biddco booneowh danjacobsen hummusloser467 cdewispelare one_crazy_idiot michaelgoodwil2 timtimt89 unoparking</t>
  </si>
  <si>
    <t>mavgirl0 mrdahl87 mavpuck susannahdunn secretagentmav seamoresports richeson_matt fight_the_pants recoveringops</t>
  </si>
  <si>
    <t>fearthetriangle quacktordavis burntboats nuhockeyblog nostatistics</t>
  </si>
  <si>
    <t>cusoccerfans skcomahaboys bugeatersfc thefieldhands omahalfc</t>
  </si>
  <si>
    <t>gutiofficial kingluiss6 bobwarming</t>
  </si>
  <si>
    <t>omahavb oh_oh_oh_orylee poleskykaren</t>
  </si>
  <si>
    <t>ayo_akinwole derrinhansen kcomaha</t>
  </si>
  <si>
    <t>conlars24 michaelhupf kevinhupf</t>
  </si>
  <si>
    <t>Top URLs in Tweet by Count</t>
  </si>
  <si>
    <t>https://twitter.com/chnews/status/1118192081397321728 https://twitter.com/redarmyomaha/status/896223770599346176?s=21 https://twitter.com/redarmyomaha/status/1118483238610096128 https://twitter.com/omahabsb/status/1120473608306847744 https://twitter.com/redarmyomaha/status/1119412796779679744?s=21 https://twitter.com/ncaasoccer/status/1120753576240766976 https://twitter.com/SachaKopp/status/1120735721873129472 https://twitter.com/omahasb/status/1120730161744367616 https://twitter.com/wowt6news/status/1120539970790465538 https://twitter.com/OmahaBSB/status/1120121377825218561</t>
  </si>
  <si>
    <t>https://twitter.com/redarmyomaha/status/1119412796779679744?s=21 https://twitter.com/redarmyomaha/status/1119070323419168769?s=21</t>
  </si>
  <si>
    <t>https://twitter.com/RedArmyOmaha/status/1120128476084760576 https://twitter.com/RedArmyOmaha/status/1119960201950416897</t>
  </si>
  <si>
    <t>Top URLs in Tweet by Salience</t>
  </si>
  <si>
    <t>Top Domains in Tweet by Count</t>
  </si>
  <si>
    <t>Top Domains in Tweet by Salience</t>
  </si>
  <si>
    <t>Top Hashtags in Tweet by Count</t>
  </si>
  <si>
    <t>neverforget battlesonslush</t>
  </si>
  <si>
    <t>tampaforever solbelmans</t>
  </si>
  <si>
    <t>Top Hashtags in Tweet by Salience</t>
  </si>
  <si>
    <t>solbelmans tampaforever</t>
  </si>
  <si>
    <t>Top Words in Tweet by Count</t>
  </si>
  <si>
    <t>thefieldhands hey cusoccerfans skcomahaboys omahalfc doin</t>
  </si>
  <si>
    <t>thefieldhands cusoccerfans skcomahaboys looks pl table pretty great honestly</t>
  </si>
  <si>
    <t>thefieldhands cusoccerfans omahalfc good coming visit</t>
  </si>
  <si>
    <t>s omaha re m intlmav hawkmav play 2 gohuskieswooooo soccer</t>
  </si>
  <si>
    <t>skcomahaboys cusoccerfans omahalfc shabby very soon hey doin</t>
  </si>
  <si>
    <t>3 2 perspective und 7 wmu 4 omaha scsu denver</t>
  </si>
  <si>
    <t>danjacobsen recliner rage</t>
  </si>
  <si>
    <t>hummusloser467 recliner use much cats climb under put themselves dangerous</t>
  </si>
  <si>
    <t>bu burntboats fearthetriangle rooted first round tourney last year wanted</t>
  </si>
  <si>
    <t>burntboats s more bu frozen four think society overemphasize finals</t>
  </si>
  <si>
    <t>bu fearthetriangle umass fans mom buffalo rooting worse luck more</t>
  </si>
  <si>
    <t>fearthetriangle burntboats ftt ted talk #tedxnewmass</t>
  </si>
  <si>
    <t>cross pole vaulted right over really</t>
  </si>
  <si>
    <t>starstruck</t>
  </si>
  <si>
    <t>gabs win more trev d calling dave hakstol</t>
  </si>
  <si>
    <t>guess little snow ground instead 500 degrees</t>
  </si>
  <si>
    <t>riviera nchc</t>
  </si>
  <si>
    <t>extra letter decide one</t>
  </si>
  <si>
    <t>hankbounds thank</t>
  </si>
  <si>
    <t>fight_the_pants seamoresports mavpuck intlmav biddco dudleys open</t>
  </si>
  <si>
    <t>new unoparking hockey recruiting t relate parking woes boiling alive</t>
  </si>
  <si>
    <t>ncaaicehockey fight_the_pants omahabsb dartmouth_mih #ooze wisconsin kohl center out don</t>
  </si>
  <si>
    <t>michaelhupf rebuilt lamb burger now available consume once more</t>
  </si>
  <si>
    <t>mavpuck intlmav fair point indeed hey mad nom fans und</t>
  </si>
  <si>
    <t>intlmav ncaaicehockey bid someone seamoresports mavpuck mrdahl87 remember day unseasonably</t>
  </si>
  <si>
    <t>ncaaicehockey t watch tv</t>
  </si>
  <si>
    <t>day fight_the_pants kinda humid think damn makes st cloud feel</t>
  </si>
  <si>
    <t>hawkmav fours during summit league champions shootout #onlytookeleven #mavproud #fargo</t>
  </si>
  <si>
    <t>soccer season s favorite m give man honorary degree cc</t>
  </si>
  <si>
    <t>unoparking both option</t>
  </si>
  <si>
    <t>unoparking biddco hockey parking</t>
  </si>
  <si>
    <t>omahamsoc guys best</t>
  </si>
  <si>
    <t>michaelhupf kevinhupf haha mike</t>
  </si>
  <si>
    <t>michaelhupf yes twice last few months</t>
  </si>
  <si>
    <t>wonderful thought kevinhupf nice wife first date good know marriage</t>
  </si>
  <si>
    <t>derrinhansen ayo_akinwole redarmyomaha's blessing anoint secondary nickname mc fine job</t>
  </si>
  <si>
    <t>unoparking parking intriguing topic please</t>
  </si>
  <si>
    <t>one hope</t>
  </si>
  <si>
    <t>stand flight meal service #whatsfutból</t>
  </si>
  <si>
    <t>3 und 2 secretagentmav nice consolation goal berth ncaa tournament</t>
  </si>
  <si>
    <t>tournament nice consolation goal berth ncaa basketball soccer hockey means</t>
  </si>
  <si>
    <t>oh_oh_oh_orylee omahavb happy birthday beautiful</t>
  </si>
  <si>
    <t>volleyball thursday omaha takes creighton april 18 7 30 p</t>
  </si>
  <si>
    <t>omahavb thanks poleskykaren mama boss</t>
  </si>
  <si>
    <t>st paul buffalo danjacobsen jovenitti gohuskieswooooo inch intlmav north year</t>
  </si>
  <si>
    <t>unoparking recruiting takes waterloverc danjacobsen great building booneowh sporty sullivan</t>
  </si>
  <si>
    <t>great value trev alberts ncaaicehockey seems two options go reward</t>
  </si>
  <si>
    <t>bet feeling serious schadenfreude right now</t>
  </si>
  <si>
    <t>duty put research skillz good use forced day several weeks</t>
  </si>
  <si>
    <t>thoughts prayers</t>
  </si>
  <si>
    <t>probably more reasonable case</t>
  </si>
  <si>
    <t>runwiththedogs don t see hosting frozen four san antonio though</t>
  </si>
  <si>
    <t>210ellis corn people sports ooh meeting spot uhh even notice</t>
  </si>
  <si>
    <t>ncaaicehockey brutal conspiracy stop western dominance</t>
  </si>
  <si>
    <t>kingluiss6 bobwarming gutiofficial three assists match soooon thank</t>
  </si>
  <si>
    <t>thanks being great young men nice way end spring gutiofficial</t>
  </si>
  <si>
    <t>joey machado two relievers combined five hit shutout uno earned</t>
  </si>
  <si>
    <t>thanks support girls season much appreciated</t>
  </si>
  <si>
    <t>sports don t know ah ok personally refuse watch segment</t>
  </si>
  <si>
    <t>forwards smalling jones hawkmav tpwalters mean playing likes van dijk</t>
  </si>
  <si>
    <t>inch jovenitti intlmav #tampaforever thenchc biddco kellyhinseth joeyandy19 cates_noah jacksoncates5</t>
  </si>
  <si>
    <t>jovenitti gohuskieswooooo intlmav waterloverc absolutely buffalo philly didn t work</t>
  </si>
  <si>
    <t>inch gohuskieswooooo intlmav waterloverc time arena good yep think pittsburgh</t>
  </si>
  <si>
    <t>Top Words in Tweet by Salience</t>
  </si>
  <si>
    <t>good coming visit thefieldhands cusoccerfans omahalfc</t>
  </si>
  <si>
    <t>s omaha re m play 2 goal guy 3 intlmav</t>
  </si>
  <si>
    <t>shabby very soon hey doin skcomahaboys cusoccerfans omahalfc</t>
  </si>
  <si>
    <t>s more think society overemphasize finals need put importance semifinals</t>
  </si>
  <si>
    <t>bu mom buffalo rooting worse luck more joy fan many</t>
  </si>
  <si>
    <t>fight_the_pants ncaaicehockey omahabsb dartmouth_mih #ooze wisconsin kohl center out don</t>
  </si>
  <si>
    <t>fair point indeed hey mad nom fans und manino ended</t>
  </si>
  <si>
    <t>bid someone seamoresports mavpuck ncaaicehockey mrdahl87 remember day unseasonably warm</t>
  </si>
  <si>
    <t>biddco hockey parking unoparking</t>
  </si>
  <si>
    <t>3 2 und secretagentmav nice consolation goal berth ncaa tournament</t>
  </si>
  <si>
    <t>poleskykaren mama boss omahavb thanks</t>
  </si>
  <si>
    <t>april buffalo jovenitti gohuskieswooooo inch intlmav north year boston arena</t>
  </si>
  <si>
    <t>recruiting takes unoparking waterloverc danjacobsen great building booneowh sporty sullivan</t>
  </si>
  <si>
    <t>brutal conspiracy stop western dominance ncaaicehockey</t>
  </si>
  <si>
    <t>bobwarming gutiofficial three assists match soooon thank kingluiss6</t>
  </si>
  <si>
    <t>angry inch jovenitti intlmav #tampaforever thenchc biddco kellyhinseth joeyandy19 cates_noah</t>
  </si>
  <si>
    <t>absolutely waterloverc buffalo philly didn t work plus rink dump</t>
  </si>
  <si>
    <t>time good waterloverc arena yep think pittsburgh going impress people</t>
  </si>
  <si>
    <t>Top Word Pairs in Tweet by Count</t>
  </si>
  <si>
    <t>thefieldhands,hey  hey,redarmyomaha  redarmyomaha,cusoccerfans  cusoccerfans,skcomahaboys  skcomahaboys,omahalfc  omahalfc,doin</t>
  </si>
  <si>
    <t>thefieldhands,redarmyomaha  redarmyomaha,cusoccerfans  cusoccerfans,skcomahaboys  skcomahaboys,looks  looks,pl  pl,table  table,pretty  pretty,great  great,honestly</t>
  </si>
  <si>
    <t>thefieldhands,redarmyomaha  redarmyomaha,cusoccerfans  cusoccerfans,omahalfc  omahalfc,good  good,coming  coming,visit</t>
  </si>
  <si>
    <t>honorary,degree  regular,season  seamoresports,mavpuck  mavpuck,intlmav  hankbounds,jeffreypgold  jeffreypgold,god  caniglia,field  happy,birthday  7,30  goal,winning</t>
  </si>
  <si>
    <t>redarmyomaha,cusoccerfans  redarmyomaha,shabby  skcomahaboys,redarmyomaha  cusoccerfans,omahalfc  omahalfc,very  very,soon  hey,redarmyomaha  cusoccerfans,skcomahaboys  skcomahaboys,omahalfc  omahalfc,doin</t>
  </si>
  <si>
    <t>recoveringops,redarmyomaha</t>
  </si>
  <si>
    <t>redarmyomaha,perspective  perspective,und  und,7  7,wmu  wmu,4  4,omaha  omaha,3  3,scsu  scsu,3  3,denver</t>
  </si>
  <si>
    <t>danjacobsen,redarmyomaha  redarmyomaha,recliner  recliner,rage</t>
  </si>
  <si>
    <t>hummusloser467,redarmyomaha  redarmyomaha,recliner  recliner,use  use,much  much,cats  cats,climb  climb,under  under,put  put,themselves  themselves,dangerous</t>
  </si>
  <si>
    <t>burntboats,fearthetriangle  fearthetriangle,redarmyomaha  redarmyomaha,rooted  rooted,bu  bu,first  first,round  round,tourney  tourney,last  last,year  year,wanted</t>
  </si>
  <si>
    <t>burntboats,redarmyomaha  frozen,four  redarmyomaha,think  think,society  society,overemphasize  overemphasize,finals  finals,need  need,put  put,more  more,importance</t>
  </si>
  <si>
    <t>fearthetriangle,redarmyomaha  redarmyomaha,mom  mom,buffalo  buffalo,rooting  rooting,umass  umass,worse  worse,luck  redarmyomaha,more  more,joy  joy,bu</t>
  </si>
  <si>
    <t>fearthetriangle,burntboats  burntboats,redarmyomaha  redarmyomaha,ftt  ftt,ted  ted,talk  talk,#tedxnewmass</t>
  </si>
  <si>
    <t>redarmyomaha,cross  cross,pole  pole,vaulted  vaulted,right  right,over  over,really</t>
  </si>
  <si>
    <t>redarmyomaha,starstruck</t>
  </si>
  <si>
    <t>redarmyomaha,gabs  gabs,win  win,more  more,trev  trev,d  d,calling  calling,dave  dave,hakstol</t>
  </si>
  <si>
    <t>redarmyomaha,guess  guess,little  little,snow  snow,ground  ground,instead  instead,500  500,degrees</t>
  </si>
  <si>
    <t>redarmyomaha,riviera  riviera,nchc</t>
  </si>
  <si>
    <t>redarmyomaha,extra  extra,letter  letter,decide  decide,one</t>
  </si>
  <si>
    <t>redarmyomaha,hankbounds  hankbounds,thank</t>
  </si>
  <si>
    <t>redarmyomaha,fight_the_pants  fight_the_pants,seamoresports  seamoresports,mavpuck  mavpuck,intlmav  biddco,redarmyomaha  redarmyomaha,dudleys  dudleys,open</t>
  </si>
  <si>
    <t>redarmyomaha,unoparking  unoparking,new  new,hockey  hockey,recruiting  recruiting,t  t,relate  relate,parking  parking,woes  redarmyomaha,boiling  boiling,alive</t>
  </si>
  <si>
    <t>redarmyomaha,ncaaicehockey  fight_the_pants,redarmyomaha  omahabsb,redarmyomaha  redarmyomaha,dartmouth_mih  dartmouth_mih,#ooze  ncaaicehockey,wisconsin  wisconsin,kohl  kohl,center  center,out  ncaaicehockey,don</t>
  </si>
  <si>
    <t>michaelhupf,redarmyomaha  redarmyomaha,rebuilt  rebuilt,lamb  lamb,burger  burger,now  now,available  available,consume  consume,once  once,more</t>
  </si>
  <si>
    <t>redarmyomaha,mavpuck  mavpuck,intlmav  intlmav,fair  fair,point  point,indeed  hey,mavpuck  mavpuck,redarmyomaha  redarmyomaha,intlmav  intlmav,mad  mad,nom</t>
  </si>
  <si>
    <t>redarmyomaha,ncaaicehockey  intlmav,redarmyomaha  redarmyomaha,seamoresports  seamoresports,mavpuck  mavpuck,intlmav  mrdahl87,redarmyomaha  redarmyomaha,remember  remember,day  day,unseasonably  unseasonably,warm</t>
  </si>
  <si>
    <t>redarmyomaha,ncaaicehockey  ncaaicehockey,t  t,watch  watch,tv</t>
  </si>
  <si>
    <t>fight_the_pants,redarmyomaha  redarmyomaha,kinda  kinda,humid  humid,think  redarmyomaha,damn  damn,makes  makes,st  st,cloud  cloud,day  day,feel</t>
  </si>
  <si>
    <t>redarmyomaha,hawkmav  hawkmav,fours  fours,during  during,summit  summit,league  league,champions  champions,shootout  shootout,#onlytookeleven  #onlytookeleven,#mavproud  #mavproud,#fargo</t>
  </si>
  <si>
    <t>give,man  man,honorary  honorary,degree  degree,cc  cc,hankbounds  hankbounds,jeffreypgold  jeffreypgold,god  redarmyomaha,chief  chief,soccer  soccer,weirdo</t>
  </si>
  <si>
    <t>redarmyomaha,unoparking  unoparking,both  both,option</t>
  </si>
  <si>
    <t>redarmyomaha,unoparking  biddco,redarmyomaha  unoparking,hockey  hockey,parking</t>
  </si>
  <si>
    <t>redarmyomaha,omahamsoc</t>
  </si>
  <si>
    <t>redarmyomaha,omahamsoc  omahamsoc,guys  guys,best</t>
  </si>
  <si>
    <t>michaelhupf,redarmyomaha  redarmyomaha,kevinhupf  kevinhupf,haha  haha,mike</t>
  </si>
  <si>
    <t>michaelhupf,redarmyomaha  redarmyomaha,yes  yes,twice  twice,last  last,few  few,months</t>
  </si>
  <si>
    <t>redarmyomaha,wonderful  wonderful,thought  redarmyomaha,kevinhupf  kevinhupf,nice  nice,wife  wife,first  first,date  date,good  good,know  know,marriage</t>
  </si>
  <si>
    <t>derrinhansen,ayo_akinwole  ayo_akinwole,redarmyomaha's  redarmyomaha's,blessing  blessing,anoint  anoint,secondary  secondary,nickname  nickname,mc  mc,fine  fine,job  job,today</t>
  </si>
  <si>
    <t>redarmyomaha,unoparking  unoparking,parking  parking,intriguing  intriguing,topic  topic,please</t>
  </si>
  <si>
    <t>redarmyomaha,one  one,hope</t>
  </si>
  <si>
    <t>redarmyomaha,stand  stand,flight  flight,meal  meal,service  service,#whatsfutból</t>
  </si>
  <si>
    <t>secretagentmav,redarmyomaha  redarmyomaha,nice  nice,consolation  consolation,goal  goal,berth  berth,ncaa  ncaa,tournament  tournament,basketball  basketball,jus  seamoresports,hey</t>
  </si>
  <si>
    <t>redarmyomaha,nice  nice,consolation  consolation,goal  goal,berth  berth,ncaa  ncaa,tournament  tournament,basketball  basketball,soccer  soccer,hockey  means,nothing</t>
  </si>
  <si>
    <t>oh_oh_oh_orylee,redarmyomaha  redarmyomaha,omahavb  omahavb,happy  happy,birthday  birthday,beautiful</t>
  </si>
  <si>
    <t>volleyball,thursday  thursday,omaha  omaha,takes  takes,creighton  creighton,april  april,18  18,7  7,30  30,p  p,m</t>
  </si>
  <si>
    <t>redarmyomaha,omahavb  omahavb,thanks  poleskykaren,redarmyomaha  thanks,mama  thanks,boss</t>
  </si>
  <si>
    <t>st,paul  redarmyomaha,danjacobsen  jovenitti,gohuskieswooooo  gohuskieswooooo,inch  inch,redarmyomaha  redarmyomaha,intlmav  intlmav,st  paul,warmer  warmer,north  north,dakota</t>
  </si>
  <si>
    <t>redarmyomaha,unoparking  recruiting,takes  great,building  redarmyomaha,booneowh  booneowh,sporty  sporty,sullivan  sullivan,movie  movie,jim  jim,braddock  braddock,geez</t>
  </si>
  <si>
    <t>redarmyomaha,great  great,value  value,trev  trev,alberts  redarmyomaha,ncaaicehockey  ncaaicehockey,seems  seems,two  two,options  options,go  go,reward</t>
  </si>
  <si>
    <t>bet,redarmyomaha  redarmyomaha,feeling  feeling,serious  serious,schadenfreude  schadenfreude,right  right,now</t>
  </si>
  <si>
    <t>redarmyomaha,duty  duty,put  put,research  research,skillz  skillz,good  good,use  use,forced  forced,day  redarmyomaha,several  several,weeks</t>
  </si>
  <si>
    <t>redarmyomaha,thoughts  thoughts,prayers</t>
  </si>
  <si>
    <t>redarmyomaha,probably  probably,more  more,reasonable  reasonable,case</t>
  </si>
  <si>
    <t>runwiththedogs,redarmyomaha  redarmyomaha,don  don,t  t,see  see,hosting  hosting,frozen  frozen,four  four,san  san,antonio  antonio,though</t>
  </si>
  <si>
    <t>210ellis,redarmyomaha  redarmyomaha,corn  corn,people  people,sports  210ellis,ooh  ooh,meeting  meeting,spot  spot,redarmyomaha  redarmyomaha,uhh  redarmyomaha,even</t>
  </si>
  <si>
    <t>redarmyomaha,ncaaicehockey  ncaaicehockey,brutal  ncaaicehockey,conspiracy  conspiracy,stop  stop,western  western,dominance</t>
  </si>
  <si>
    <t>redarmyomaha,kingluiss6  bobwarming,redarmyomaha  bobwarming,gutiofficial  gutiofficial,redarmyomaha  kingluiss6,three  three,assists  assists,match  kingluiss6,soooon  redarmyomaha,thank</t>
  </si>
  <si>
    <t>thanks,being  being,great  great,young  young,men  men,nice  nice,way  way,end  end,spring  gutiofficial,redarmyomaha  redarmyomaha,kingluiss6</t>
  </si>
  <si>
    <t>joey,machado  machado,two  two,relievers  relievers,combined  combined,five  five,hit  hit,shutout  shutout,uno  uno,earned  earned,5</t>
  </si>
  <si>
    <t>thanks,support  support,girls  girls,season  season,much  much,appreciated</t>
  </si>
  <si>
    <t>don,t  t,know  redarmyomaha,ah  ah,ok  ok,don  know,personally  personally,refuse  refuse,watch  watch,sports  sports,segment</t>
  </si>
  <si>
    <t>smalling,jones  redarmyomaha,hawkmav  hawkmav,tpwalters  redarmyomaha,mean  mean,forwards  forwards,playing  playing,likes  likes,van  van,dijk  dijk,kompany</t>
  </si>
  <si>
    <t>redarmyomaha,intlmav  inch,redarmyomaha  jovenitti,inch  redarmyomaha,jovenitti  redarmyomaha,thenchc  thenchc,biddco  biddco,kellyhinseth  kellyhinseth,joeyandy19  joeyandy19,cates_noah  cates_noah,jacksoncates5</t>
  </si>
  <si>
    <t>gohuskieswooooo,redarmyomaha  waterloverc,gohuskieswooooo  redarmyomaha,intlmav  redarmyomaha,jovenitti  jovenitti,intlmav  jovenitti,waterloverc  intlmav,absolutely  absolutely,philly  philly,didn  didn,t</t>
  </si>
  <si>
    <t>gohuskieswooooo,redarmyomaha  waterloverc,gohuskieswooooo  redarmyomaha,intlmav  redarmyomaha,inch  inch,intlmav  inch,waterloverc  intlmav,yep  yep,think  think,pittsburgh  pittsburgh,going</t>
  </si>
  <si>
    <t>Top Word Pairs in Tweet by Salience</t>
  </si>
  <si>
    <t>omahalfc,good  good,coming  coming,visit  thefieldhands,redarmyomaha  redarmyomaha,cusoccerfans  cusoccerfans,omahalfc</t>
  </si>
  <si>
    <t>honorary,degree  regular,season  seamoresports,mavpuck  mavpuck,intlmav  goal,winning  another,goal  hankbounds,jeffreypgold  jeffreypgold,god  caniglia,field  happy,birthday</t>
  </si>
  <si>
    <t>redarmyomaha,shabby  skcomahaboys,redarmyomaha  cusoccerfans,omahalfc  omahalfc,very  very,soon  hey,redarmyomaha  cusoccerfans,skcomahaboys  skcomahaboys,omahalfc  omahalfc,doin  redarmyomaha,cusoccerfans</t>
  </si>
  <si>
    <t>redarmyomaha,think  think,society  society,overemphasize  overemphasize,finals  finals,need  need,put  put,more  more,importance  importance,semifinals  semifinals,results</t>
  </si>
  <si>
    <t>redarmyomaha,mom  mom,buffalo  buffalo,rooting  rooting,umass  umass,worse  worse,luck  redarmyomaha,more  more,joy  joy,bu  bu,fan</t>
  </si>
  <si>
    <t>fight_the_pants,redarmyomaha  redarmyomaha,ncaaicehockey  omahabsb,redarmyomaha  redarmyomaha,dartmouth_mih  dartmouth_mih,#ooze  ncaaicehockey,wisconsin  wisconsin,kohl  kohl,center  center,out  ncaaicehockey,don</t>
  </si>
  <si>
    <t>intlmav,redarmyomaha  redarmyomaha,seamoresports  seamoresports,mavpuck  mavpuck,intlmav  redarmyomaha,ncaaicehockey  mrdahl87,redarmyomaha  redarmyomaha,remember  remember,day  day,unseasonably  unseasonably,warm</t>
  </si>
  <si>
    <t>biddco,redarmyomaha  unoparking,hockey  hockey,parking  redarmyomaha,unoparking</t>
  </si>
  <si>
    <t>poleskykaren,redarmyomaha  thanks,mama  thanks,boss  redarmyomaha,omahavb  omahavb,thanks</t>
  </si>
  <si>
    <t>redarmyomaha,danjacobsen  jovenitti,gohuskieswooooo  gohuskieswooooo,inch  inch,redarmyomaha  redarmyomaha,intlmav  intlmav,st  paul,warmer  warmer,north  north,dakota  gohuskieswooooo,redarmyomaha</t>
  </si>
  <si>
    <t>recruiting,takes  redarmyomaha,unoparking  great,building  redarmyomaha,booneowh  booneowh,sporty  sporty,sullivan  sullivan,movie  movie,jim  jim,braddock  braddock,geez</t>
  </si>
  <si>
    <t>ncaaicehockey,brutal  ncaaicehockey,conspiracy  conspiracy,stop  stop,western  western,dominance  redarmyomaha,ncaaicehockey</t>
  </si>
  <si>
    <t>bobwarming,redarmyomaha  bobwarming,gutiofficial  gutiofficial,redarmyomaha  kingluiss6,three  three,assists  assists,match  kingluiss6,soooon  redarmyomaha,thank  redarmyomaha,kingluiss6</t>
  </si>
  <si>
    <t>waterloverc,gohuskieswooooo  redarmyomaha,intlmav  redarmyomaha,jovenitti  jovenitti,intlmav  jovenitti,waterloverc  intlmav,absolutely  absolutely,philly  philly,didn  didn,t  t,work</t>
  </si>
  <si>
    <t>waterloverc,gohuskieswooooo  redarmyomaha,intlmav  redarmyomaha,inch  inch,intlmav  inch,waterloverc  intlmav,yep  yep,think  think,pittsburgh  pittsburgh,going  going,impress</t>
  </si>
  <si>
    <t>Word</t>
  </si>
  <si>
    <t>great</t>
  </si>
  <si>
    <t>good</t>
  </si>
  <si>
    <t>people</t>
  </si>
  <si>
    <t>out</t>
  </si>
  <si>
    <t>april</t>
  </si>
  <si>
    <t>7</t>
  </si>
  <si>
    <t>up</t>
  </si>
  <si>
    <t>need</t>
  </si>
  <si>
    <t>frozen</t>
  </si>
  <si>
    <t>year</t>
  </si>
  <si>
    <t>cc</t>
  </si>
  <si>
    <t>know</t>
  </si>
  <si>
    <t>sports</t>
  </si>
  <si>
    <t>play</t>
  </si>
  <si>
    <t>1</t>
  </si>
  <si>
    <t>goal</t>
  </si>
  <si>
    <t>arena</t>
  </si>
  <si>
    <t>right</t>
  </si>
  <si>
    <t>boston</t>
  </si>
  <si>
    <t>go</t>
  </si>
  <si>
    <t>last</t>
  </si>
  <si>
    <t>four</t>
  </si>
  <si>
    <t>miami</t>
  </si>
  <si>
    <t>don</t>
  </si>
  <si>
    <t>much</t>
  </si>
  <si>
    <t>win</t>
  </si>
  <si>
    <t>nice</t>
  </si>
  <si>
    <t>spring</t>
  </si>
  <si>
    <t>4</t>
  </si>
  <si>
    <t>ncaa</t>
  </si>
  <si>
    <t>even</t>
  </si>
  <si>
    <t>takes</t>
  </si>
  <si>
    <t>very</t>
  </si>
  <si>
    <t>still</t>
  </si>
  <si>
    <t>midwest</t>
  </si>
  <si>
    <t>north</t>
  </si>
  <si>
    <t>tampa</t>
  </si>
  <si>
    <t>think</t>
  </si>
  <si>
    <t>first</t>
  </si>
  <si>
    <t>denver</t>
  </si>
  <si>
    <t>fine</t>
  </si>
  <si>
    <t>actually</t>
  </si>
  <si>
    <t>welcome</t>
  </si>
  <si>
    <t>hope</t>
  </si>
  <si>
    <t>give</t>
  </si>
  <si>
    <t>over</t>
  </si>
  <si>
    <t>probably</t>
  </si>
  <si>
    <t>fan</t>
  </si>
  <si>
    <t>honorary</t>
  </si>
  <si>
    <t>degree</t>
  </si>
  <si>
    <t>tonight</t>
  </si>
  <si>
    <t>two</t>
  </si>
  <si>
    <t>5</t>
  </si>
  <si>
    <t>mavs</t>
  </si>
  <si>
    <t>notice</t>
  </si>
  <si>
    <t>guy</t>
  </si>
  <si>
    <t>better</t>
  </si>
  <si>
    <t>down</t>
  </si>
  <si>
    <t>put</t>
  </si>
  <si>
    <t>now</t>
  </si>
  <si>
    <t>regular</t>
  </si>
  <si>
    <t>30</t>
  </si>
  <si>
    <t>here</t>
  </si>
  <si>
    <t>favorite</t>
  </si>
  <si>
    <t>true</t>
  </si>
  <si>
    <t>going</t>
  </si>
  <si>
    <t>damn</t>
  </si>
  <si>
    <t>best</t>
  </si>
  <si>
    <t>college</t>
  </si>
  <si>
    <t>#tampaforever</t>
  </si>
  <si>
    <t>sign</t>
  </si>
  <si>
    <t>chicago</t>
  </si>
  <si>
    <t>hosting</t>
  </si>
  <si>
    <t>nashville</t>
  </si>
  <si>
    <t>someone</t>
  </si>
  <si>
    <t>opinion</t>
  </si>
  <si>
    <t>maybe</t>
  </si>
  <si>
    <t>rip</t>
  </si>
  <si>
    <t>feeling</t>
  </si>
  <si>
    <t>running</t>
  </si>
  <si>
    <t>young</t>
  </si>
  <si>
    <t>few</t>
  </si>
  <si>
    <t>game</t>
  </si>
  <si>
    <t>wanted</t>
  </si>
  <si>
    <t>watch</t>
  </si>
  <si>
    <t>doing</t>
  </si>
  <si>
    <t>wonderful</t>
  </si>
  <si>
    <t>man</t>
  </si>
  <si>
    <t>night</t>
  </si>
  <si>
    <t>field</t>
  </si>
  <si>
    <t>five</t>
  </si>
  <si>
    <t>fort</t>
  </si>
  <si>
    <t>team</t>
  </si>
  <si>
    <t>ended</t>
  </si>
  <si>
    <t>iwcc</t>
  </si>
  <si>
    <t>18</t>
  </si>
  <si>
    <t>far</t>
  </si>
  <si>
    <t>trev</t>
  </si>
  <si>
    <t>well</t>
  </si>
  <si>
    <t>makes</t>
  </si>
  <si>
    <t>happy</t>
  </si>
  <si>
    <t>birthday</t>
  </si>
  <si>
    <t>open</t>
  </si>
  <si>
    <t>next</t>
  </si>
  <si>
    <t>perspective</t>
  </si>
  <si>
    <t>wmu</t>
  </si>
  <si>
    <t>scsu</t>
  </si>
  <si>
    <t>umd</t>
  </si>
  <si>
    <t>rebuilt</t>
  </si>
  <si>
    <t>pub</t>
  </si>
  <si>
    <t>gorgeous</t>
  </si>
  <si>
    <t>pa</t>
  </si>
  <si>
    <t>everyone</t>
  </si>
  <si>
    <t>close</t>
  </si>
  <si>
    <t>table</t>
  </si>
  <si>
    <t>bid</t>
  </si>
  <si>
    <t>ground</t>
  </si>
  <si>
    <t>gabs</t>
  </si>
  <si>
    <t>d</t>
  </si>
  <si>
    <t>showed</t>
  </si>
  <si>
    <t>angry</t>
  </si>
  <si>
    <t>pittsburgh</t>
  </si>
  <si>
    <t>time</t>
  </si>
  <si>
    <t>around</t>
  </si>
  <si>
    <t>compared</t>
  </si>
  <si>
    <t>again</t>
  </si>
  <si>
    <t>downtown</t>
  </si>
  <si>
    <t>near</t>
  </si>
  <si>
    <t>honestly</t>
  </si>
  <si>
    <t>fun</t>
  </si>
  <si>
    <t>such</t>
  </si>
  <si>
    <t>absolutely</t>
  </si>
  <si>
    <t>didn</t>
  </si>
  <si>
    <t>work</t>
  </si>
  <si>
    <t>back</t>
  </si>
  <si>
    <t>milwaukee</t>
  </si>
  <si>
    <t>place</t>
  </si>
  <si>
    <t>dakota</t>
  </si>
  <si>
    <t>goes</t>
  </si>
  <si>
    <t>tried</t>
  </si>
  <si>
    <t>years</t>
  </si>
  <si>
    <t>same</t>
  </si>
  <si>
    <t>zoo</t>
  </si>
  <si>
    <t>public</t>
  </si>
  <si>
    <t>safety</t>
  </si>
  <si>
    <t>killed</t>
  </si>
  <si>
    <t>seems</t>
  </si>
  <si>
    <t>player</t>
  </si>
  <si>
    <t>forwards</t>
  </si>
  <si>
    <t>playing</t>
  </si>
  <si>
    <t>teams</t>
  </si>
  <si>
    <t>smalling</t>
  </si>
  <si>
    <t>jones</t>
  </si>
  <si>
    <t>setup</t>
  </si>
  <si>
    <t>video</t>
  </si>
  <si>
    <t>moments</t>
  </si>
  <si>
    <t>football</t>
  </si>
  <si>
    <t>between</t>
  </si>
  <si>
    <t>terrible</t>
  </si>
  <si>
    <t>lack</t>
  </si>
  <si>
    <t>look</t>
  </si>
  <si>
    <t>bit</t>
  </si>
  <si>
    <t>things</t>
  </si>
  <si>
    <t>store</t>
  </si>
  <si>
    <t>president</t>
  </si>
  <si>
    <t>caniglia</t>
  </si>
  <si>
    <t>joey</t>
  </si>
  <si>
    <t>machado</t>
  </si>
  <si>
    <t>relievers</t>
  </si>
  <si>
    <t>combined</t>
  </si>
  <si>
    <t>hit</t>
  </si>
  <si>
    <t>shutout</t>
  </si>
  <si>
    <t>uno</t>
  </si>
  <si>
    <t>earned</t>
  </si>
  <si>
    <t>0</t>
  </si>
  <si>
    <t>purdue</t>
  </si>
  <si>
    <t>wayne</t>
  </si>
  <si>
    <t>friday</t>
  </si>
  <si>
    <t>summit</t>
  </si>
  <si>
    <t>league</t>
  </si>
  <si>
    <t>second</t>
  </si>
  <si>
    <t>pretty</t>
  </si>
  <si>
    <t>sweet</t>
  </si>
  <si>
    <t>men</t>
  </si>
  <si>
    <t>way</t>
  </si>
  <si>
    <t>western</t>
  </si>
  <si>
    <t>thank</t>
  </si>
  <si>
    <t>dumb</t>
  </si>
  <si>
    <t>flight</t>
  </si>
  <si>
    <t>week</t>
  </si>
  <si>
    <t>ooh</t>
  </si>
  <si>
    <t>meeting</t>
  </si>
  <si>
    <t>spot</t>
  </si>
  <si>
    <t>number</t>
  </si>
  <si>
    <t>obviously</t>
  </si>
  <si>
    <t>though</t>
  </si>
  <si>
    <t>case</t>
  </si>
  <si>
    <t>make</t>
  </si>
  <si>
    <t>himself</t>
  </si>
  <si>
    <t>feel</t>
  </si>
  <si>
    <t>others</t>
  </si>
  <si>
    <t>interest</t>
  </si>
  <si>
    <t>thoughts</t>
  </si>
  <si>
    <t>prayers</t>
  </si>
  <si>
    <t>use</t>
  </si>
  <si>
    <t>weeks</t>
  </si>
  <si>
    <t>ago</t>
  </si>
  <si>
    <t>date</t>
  </si>
  <si>
    <t>bet</t>
  </si>
  <si>
    <t>serious</t>
  </si>
  <si>
    <t>schadenfreude</t>
  </si>
  <si>
    <t>worse</t>
  </si>
  <si>
    <t>wore</t>
  </si>
  <si>
    <t>#battlesonslush</t>
  </si>
  <si>
    <t>alberts</t>
  </si>
  <si>
    <t>reward</t>
  </si>
  <si>
    <t>coolant</t>
  </si>
  <si>
    <t>having</t>
  </si>
  <si>
    <t>love</t>
  </si>
  <si>
    <t>press</t>
  </si>
  <si>
    <t>sure</t>
  </si>
  <si>
    <t>coming</t>
  </si>
  <si>
    <t>problem</t>
  </si>
  <si>
    <t>standard</t>
  </si>
  <si>
    <t>building</t>
  </si>
  <si>
    <t>yes</t>
  </si>
  <si>
    <t>folks</t>
  </si>
  <si>
    <t>vs</t>
  </si>
  <si>
    <t>volleyball</t>
  </si>
  <si>
    <t>thursday</t>
  </si>
  <si>
    <t>creighton</t>
  </si>
  <si>
    <t>p</t>
  </si>
  <si>
    <t>sapp</t>
  </si>
  <si>
    <t>fieldhouse</t>
  </si>
  <si>
    <t>free</t>
  </si>
  <si>
    <t>winning</t>
  </si>
  <si>
    <t>another</t>
  </si>
  <si>
    <t>home</t>
  </si>
  <si>
    <t>means</t>
  </si>
  <si>
    <t>half</t>
  </si>
  <si>
    <t>hour</t>
  </si>
  <si>
    <t>consolation</t>
  </si>
  <si>
    <t>berth</t>
  </si>
  <si>
    <t>basketball</t>
  </si>
  <si>
    <t>nothing</t>
  </si>
  <si>
    <t>loveland</t>
  </si>
  <si>
    <t>both</t>
  </si>
  <si>
    <t>mad</t>
  </si>
  <si>
    <t>nom</t>
  </si>
  <si>
    <t>manino</t>
  </si>
  <si>
    <t>junior</t>
  </si>
  <si>
    <t>suit</t>
  </si>
  <si>
    <t>everything</t>
  </si>
  <si>
    <t>please</t>
  </si>
  <si>
    <t>high</t>
  </si>
  <si>
    <t>chief</t>
  </si>
  <si>
    <t>weirdo</t>
  </si>
  <si>
    <t>moved</t>
  </si>
  <si>
    <t>corner</t>
  </si>
  <si>
    <t>kick</t>
  </si>
  <si>
    <t>club</t>
  </si>
  <si>
    <t>side</t>
  </si>
  <si>
    <t>come</t>
  </si>
  <si>
    <t>allentown</t>
  </si>
  <si>
    <t>treasure</t>
  </si>
  <si>
    <t>relaxing</t>
  </si>
  <si>
    <t>part</t>
  </si>
  <si>
    <t>calendar</t>
  </si>
  <si>
    <t>came</t>
  </si>
  <si>
    <t>places</t>
  </si>
  <si>
    <t>window</t>
  </si>
  <si>
    <t>mrs</t>
  </si>
  <si>
    <t>ra</t>
  </si>
  <si>
    <t>hall</t>
  </si>
  <si>
    <t>respect</t>
  </si>
  <si>
    <t>important</t>
  </si>
  <si>
    <t>boiling</t>
  </si>
  <si>
    <t>alive</t>
  </si>
  <si>
    <t>minnesotans</t>
  </si>
  <si>
    <t>riviera</t>
  </si>
  <si>
    <t>nchc</t>
  </si>
  <si>
    <t>snow</t>
  </si>
  <si>
    <t>500</t>
  </si>
  <si>
    <t>degrees</t>
  </si>
  <si>
    <t>rooted</t>
  </si>
  <si>
    <t>tourney</t>
  </si>
  <si>
    <t>recliner</t>
  </si>
  <si>
    <t>themselves</t>
  </si>
  <si>
    <t>dangerous</t>
  </si>
  <si>
    <t>pieces</t>
  </si>
  <si>
    <t>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</si>
  <si>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</si>
  <si>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</si>
  <si>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</si>
  <si>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</si>
  <si>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</si>
  <si>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</si>
  <si>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</si>
  <si>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</si>
  <si>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</si>
  <si>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</si>
  <si>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</si>
  <si>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</si>
  <si>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</si>
  <si>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</si>
  <si>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</si>
  <si>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</si>
  <si>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</si>
  <si>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</si>
  <si>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</si>
  <si>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</si>
  <si>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</si>
  <si>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</si>
  <si>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</si>
  <si>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</si>
  <si>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</si>
  <si>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</si>
  <si>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Top 10 Vertices, Ranked by Betweenness Centrality</t>
  </si>
  <si>
    <t>Green</t>
  </si>
  <si>
    <t>7, 125, 0</t>
  </si>
  <si>
    <t>20, 118, 0</t>
  </si>
  <si>
    <t>39, 108, 0</t>
  </si>
  <si>
    <t>33, 112, 0</t>
  </si>
  <si>
    <t>53, 102, 0</t>
  </si>
  <si>
    <t>Red</t>
  </si>
  <si>
    <t>66, 95, 0</t>
  </si>
  <si>
    <t>G1: redarmyomaha s m omaha hawkmav season one re 2 soccer</t>
  </si>
  <si>
    <t>G2: redarmyomaha intlmav jovenitti inch gohuskieswooooo ncaaicehockey buffalo st paul t</t>
  </si>
  <si>
    <t>G3: redarmyomaha unoparking hockey recruiting parking danjacobsen new see although waterloverc</t>
  </si>
  <si>
    <t>G4: redarmyomaha intlmav 3 mavpuck 2 seamoresports ncaaicehockey tournament omaha day</t>
  </si>
  <si>
    <t>G5: redarmyomaha bu burntboats fearthetriangle more s rooting umass fans joy</t>
  </si>
  <si>
    <t>G6: redarmyomaha cusoccerfans omahalfc skcomahaboys thefieldhands hey doin</t>
  </si>
  <si>
    <t>G7: redarmyomaha kingluiss6 gutiofficial three assists match bobwarming</t>
  </si>
  <si>
    <t>G8: redarmyomaha omahavb thanks</t>
  </si>
  <si>
    <t>G10: redarmyomaha kevinhupf michaelhupf</t>
  </si>
  <si>
    <t>Autofill Workbook Results</t>
  </si>
  <si>
    <t>Edge Weight▓1▓24▓0▓True▓Green▓Red▓▓Edge Weight▓1▓7▓0▓3▓10▓False▓Edge Weight▓1▓24▓0▓32▓6▓False▓▓0▓0▓0▓True▓Black▓Black▓▓Followers▓20▓330980▓0▓162▓1000▓False▓Followers▓20▓56109681▓0▓100▓70▓False▓▓0▓0▓0▓0▓0▓False▓▓0▓0▓0▓0▓0▓False</t>
  </si>
  <si>
    <t>Subgraph</t>
  </si>
  <si>
    <t>GraphSource░TwitterSearch▓GraphTerm░RedArmyOmaha▓ImportDescription░The graph represents a network of 107 Twitter users whose recent tweets contained "RedArmyOmaha", or who were replied to or mentioned in those tweets, taken from a data set limited to a maximum of 18,000 tweets.  The network was obtained from Twitter on Wednesday, 24 April 2019 at 21:15 UTC.
The tweets in the network were tweeted over the 9-day, 2-hour, 58-minute period from Monday, 15 April 2019 at 16:54 UTC to Wednesday, 24 April 2019 at 19:53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</si>
</sst>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6149107"/>
        <c:axId val="12688780"/>
      </c:barChart>
      <c:catAx>
        <c:axId val="461491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688780"/>
        <c:crosses val="autoZero"/>
        <c:auto val="1"/>
        <c:lblOffset val="100"/>
        <c:noMultiLvlLbl val="0"/>
      </c:catAx>
      <c:valAx>
        <c:axId val="12688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49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7090157"/>
        <c:axId val="21158230"/>
      </c:barChart>
      <c:catAx>
        <c:axId val="470901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158230"/>
        <c:crosses val="autoZero"/>
        <c:auto val="1"/>
        <c:lblOffset val="100"/>
        <c:noMultiLvlLbl val="0"/>
      </c:catAx>
      <c:valAx>
        <c:axId val="211582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90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206343"/>
        <c:axId val="36095040"/>
      </c:barChart>
      <c:catAx>
        <c:axId val="5620634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095040"/>
        <c:crosses val="autoZero"/>
        <c:auto val="1"/>
        <c:lblOffset val="100"/>
        <c:noMultiLvlLbl val="0"/>
      </c:catAx>
      <c:valAx>
        <c:axId val="36095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206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419905"/>
        <c:axId val="38017098"/>
      </c:barChart>
      <c:catAx>
        <c:axId val="564199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017098"/>
        <c:crosses val="autoZero"/>
        <c:auto val="1"/>
        <c:lblOffset val="100"/>
        <c:noMultiLvlLbl val="0"/>
      </c:catAx>
      <c:valAx>
        <c:axId val="380170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19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609563"/>
        <c:axId val="59486068"/>
      </c:barChart>
      <c:catAx>
        <c:axId val="66095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486068"/>
        <c:crosses val="autoZero"/>
        <c:auto val="1"/>
        <c:lblOffset val="100"/>
        <c:noMultiLvlLbl val="0"/>
      </c:catAx>
      <c:valAx>
        <c:axId val="5948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5612565"/>
        <c:axId val="53642174"/>
      </c:barChart>
      <c:catAx>
        <c:axId val="6561256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642174"/>
        <c:crosses val="autoZero"/>
        <c:auto val="1"/>
        <c:lblOffset val="100"/>
        <c:noMultiLvlLbl val="0"/>
      </c:catAx>
      <c:valAx>
        <c:axId val="536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017519"/>
        <c:axId val="50048808"/>
      </c:barChart>
      <c:catAx>
        <c:axId val="1301751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48808"/>
        <c:crosses val="autoZero"/>
        <c:auto val="1"/>
        <c:lblOffset val="100"/>
        <c:noMultiLvlLbl val="0"/>
      </c:catAx>
      <c:valAx>
        <c:axId val="5004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786089"/>
        <c:axId val="27421618"/>
      </c:barChart>
      <c:catAx>
        <c:axId val="47786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421618"/>
        <c:crosses val="autoZero"/>
        <c:auto val="1"/>
        <c:lblOffset val="100"/>
        <c:noMultiLvlLbl val="0"/>
      </c:catAx>
      <c:valAx>
        <c:axId val="27421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6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467971"/>
        <c:axId val="6558556"/>
      </c:barChart>
      <c:catAx>
        <c:axId val="45467971"/>
        <c:scaling>
          <c:orientation val="minMax"/>
        </c:scaling>
        <c:axPos val="b"/>
        <c:delete val="1"/>
        <c:majorTickMark val="out"/>
        <c:minorTickMark val="none"/>
        <c:tickLblPos val="none"/>
        <c:crossAx val="6558556"/>
        <c:crosses val="autoZero"/>
        <c:auto val="1"/>
        <c:lblOffset val="100"/>
        <c:noMultiLvlLbl val="0"/>
      </c:catAx>
      <c:valAx>
        <c:axId val="6558556"/>
        <c:scaling>
          <c:orientation val="minMax"/>
        </c:scaling>
        <c:axPos val="l"/>
        <c:delete val="1"/>
        <c:majorTickMark val="out"/>
        <c:minorTickMark val="none"/>
        <c:tickLblPos val="none"/>
        <c:crossAx val="45467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ugeatersf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omahalf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kcomahaboy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usoccerfan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redarmy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thefieldhand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susannahdun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recoveringop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hummusloser46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anjacobse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nuhockeyblo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fearthetriang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burntboat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nostatistic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quacktordavi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42raingod"/>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ailor_sun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__le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eiken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wx_dav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acobpadilla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renatavalqui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hankbound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richeson_mat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iddc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intlmav"/>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mavpuck"/>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eamoresport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fight_the_pant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kimballhal"/>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ncaaicehockey"/>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mrdahl87"/>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davidweil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hawkmav"/>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cdewispelare"/>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unoparki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one_crazy_idio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dirty1313"/>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omahamsoc"/>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osephghiti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onlars2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kevinhupf"/>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michaelhupf"/>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kcomah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ayo_akinwol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derrinhans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imtimt8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atrickrung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devyn43"/>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mavgirl0"/>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ecretagentmav"/>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poleskykaren"/>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omahavb"/>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oh_oh_oh_oryle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waterloverc"/>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ichaelgoodwil2"/>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booneowh"/>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omahawbb"/>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coach_janet"/>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dartmouth_mih"/>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unocowbel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lexikajdasz"/>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evthockeyblog"/>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mycsc"/>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miamihockeyblog"/>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siouxperman402"/>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undhoop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marcosbp_"/>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210ellis"/>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runwiththedog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notmoops"/>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scofarr"/>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gutiofficial"/>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ingluiss6"/>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bobwarming"/>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owhmavs"/>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variehoward31"/>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halliehoward_"/>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god"/>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effreypgold"/>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omahabsb"/>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bbrashaw"/>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andark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lomendez12"/>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tpwalter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commun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ncjru"/>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u_nebrask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ryanespohn"/>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drdanielgi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jeremyh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nodex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unomah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twitt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sachakopp"/>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unosml"/>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jeffcoxsports"/>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gohuskieswooooo"/>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inch"/>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ovenitti"/>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blizzardscsu"/>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umdchamp"/>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jacksoncates5"/>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cates_noah"/>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oeyandy19"/>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kellyhinseth"/>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thenchc"/>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491" totalsRowShown="0" headerRowDxfId="427" dataDxfId="426">
  <autoFilter ref="A2:BL491"/>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36" totalsRowShown="0" headerRowDxfId="297" dataDxfId="296">
  <autoFilter ref="A2:C36"/>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6" totalsRowShown="0" headerRowDxfId="266" dataDxfId="265">
  <autoFilter ref="A14:V16"/>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9:V29" totalsRowShown="0" headerRowDxfId="242" dataDxfId="241">
  <autoFilter ref="A19:V29"/>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2:V42" totalsRowShown="0" headerRowDxfId="217" dataDxfId="216">
  <autoFilter ref="A32:V42"/>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5:V55" totalsRowShown="0" headerRowDxfId="192" dataDxfId="191">
  <autoFilter ref="A45:V55"/>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8:V68" totalsRowShown="0" headerRowDxfId="167" dataDxfId="166">
  <autoFilter ref="A58:V68"/>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V81" totalsRowShown="0" headerRowDxfId="164" dataDxfId="163">
  <autoFilter ref="A71:V81"/>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V94" totalsRowShown="0" headerRowDxfId="117" dataDxfId="116">
  <autoFilter ref="A84:V94"/>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9" totalsRowShown="0" headerRowDxfId="374" dataDxfId="373">
  <autoFilter ref="A2:BT109"/>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734" totalsRowShown="0" headerRowDxfId="82" dataDxfId="81">
  <autoFilter ref="A1:G734"/>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424" totalsRowShown="0" headerRowDxfId="73" dataDxfId="72">
  <autoFilter ref="A1:L424"/>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31">
  <autoFilter ref="A2:AO12"/>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328" dataDxfId="327">
  <autoFilter ref="A1:C10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i09SZb2Uoe" TargetMode="External" /><Relationship Id="rId2" Type="http://schemas.openxmlformats.org/officeDocument/2006/relationships/hyperlink" Target="https://twitter.com/chnews/status/1118192081397321728" TargetMode="External" /><Relationship Id="rId3" Type="http://schemas.openxmlformats.org/officeDocument/2006/relationships/hyperlink" Target="https://twitter.com/chnews/status/1118192081397321728" TargetMode="External" /><Relationship Id="rId4" Type="http://schemas.openxmlformats.org/officeDocument/2006/relationships/hyperlink" Target="https://www.omaha.com/uno/baseball/three-uno-pitchers-combine-for-five-hit-shutout-win-over/article_c7845514-1e5b-5257-942b-09b8fc029b2b.html" TargetMode="External" /><Relationship Id="rId5" Type="http://schemas.openxmlformats.org/officeDocument/2006/relationships/hyperlink" Target="https://twitter.com/redarmyomaha/status/1119417715955912704" TargetMode="External" /><Relationship Id="rId6" Type="http://schemas.openxmlformats.org/officeDocument/2006/relationships/hyperlink" Target="https://twitter.com/redarmyomaha/status/1119412796779679744?s=21" TargetMode="External" /><Relationship Id="rId7" Type="http://schemas.openxmlformats.org/officeDocument/2006/relationships/hyperlink" Target="https://twitter.com/redarmyomaha/status/1119412796779679744?s=21" TargetMode="External" /><Relationship Id="rId8" Type="http://schemas.openxmlformats.org/officeDocument/2006/relationships/hyperlink" Target="https://twitter.com/redarmyomaha/status/1119412796779679744?s=21" TargetMode="External" /><Relationship Id="rId9" Type="http://schemas.openxmlformats.org/officeDocument/2006/relationships/hyperlink" Target="https://twitter.com/redarmyomaha/status/1119412796779679744?s=21" TargetMode="External" /><Relationship Id="rId10" Type="http://schemas.openxmlformats.org/officeDocument/2006/relationships/hyperlink" Target="https://twitter.com/redarmyomaha/status/1119412796779679744?s=21" TargetMode="External" /><Relationship Id="rId11" Type="http://schemas.openxmlformats.org/officeDocument/2006/relationships/hyperlink" Target="https://twitter.com/redarmyomaha/status/1119412796779679744?s=21" TargetMode="External" /><Relationship Id="rId12" Type="http://schemas.openxmlformats.org/officeDocument/2006/relationships/hyperlink" Target="https://twitter.com/redarmyomaha/status/1119806310172639233" TargetMode="External" /><Relationship Id="rId13" Type="http://schemas.openxmlformats.org/officeDocument/2006/relationships/hyperlink" Target="https://twitter.com/RedArmyOmaha/status/1119960201950416897" TargetMode="External" /><Relationship Id="rId14" Type="http://schemas.openxmlformats.org/officeDocument/2006/relationships/hyperlink" Target="https://twitter.com/RedArmyOmaha/status/1120128476084760576" TargetMode="External" /><Relationship Id="rId15" Type="http://schemas.openxmlformats.org/officeDocument/2006/relationships/hyperlink" Target="https://twitter.com/omahabsb/status/1120473608306847744" TargetMode="External" /><Relationship Id="rId16" Type="http://schemas.openxmlformats.org/officeDocument/2006/relationships/hyperlink" Target="https://twitter.com/redarmyomaha/status/1119070323419168769?s=21" TargetMode="External" /><Relationship Id="rId17" Type="http://schemas.openxmlformats.org/officeDocument/2006/relationships/hyperlink" Target="https://twitter.com/redarmyomaha/status/1119412796779679744?s=21" TargetMode="External" /><Relationship Id="rId18" Type="http://schemas.openxmlformats.org/officeDocument/2006/relationships/hyperlink" Target="https://twitter.com/RedArmyOmaha/status/1118202308905422849" TargetMode="External" /><Relationship Id="rId19" Type="http://schemas.openxmlformats.org/officeDocument/2006/relationships/hyperlink" Target="https://twitter.com/redarmyomaha/status/896223770599346176?s=21" TargetMode="External" /><Relationship Id="rId20" Type="http://schemas.openxmlformats.org/officeDocument/2006/relationships/hyperlink" Target="https://twitter.com/redarmyomaha/status/896223770599346176?s=21" TargetMode="External" /><Relationship Id="rId21" Type="http://schemas.openxmlformats.org/officeDocument/2006/relationships/hyperlink" Target="https://twitter.com/redarmyomaha/status/896223770599346176?s=21" TargetMode="External" /><Relationship Id="rId22" Type="http://schemas.openxmlformats.org/officeDocument/2006/relationships/hyperlink" Target="https://twitter.com/redarmyomaha/status/896223770599346176?s=21" TargetMode="External" /><Relationship Id="rId23" Type="http://schemas.openxmlformats.org/officeDocument/2006/relationships/hyperlink" Target="https://twitter.com/redarmyomaha/status/896223770599346176?s=21" TargetMode="External" /><Relationship Id="rId24" Type="http://schemas.openxmlformats.org/officeDocument/2006/relationships/hyperlink" Target="https://twitter.com/redarmyomaha/status/896223770599346176?s=21" TargetMode="External" /><Relationship Id="rId25" Type="http://schemas.openxmlformats.org/officeDocument/2006/relationships/hyperlink" Target="https://twitter.com/redarmyomaha/status/896223770599346176?s=21" TargetMode="External" /><Relationship Id="rId26" Type="http://schemas.openxmlformats.org/officeDocument/2006/relationships/hyperlink" Target="https://twitter.com/redarmyomaha/status/896223770599346176?s=21" TargetMode="External" /><Relationship Id="rId27" Type="http://schemas.openxmlformats.org/officeDocument/2006/relationships/hyperlink" Target="https://twitter.com/collegehockey/status/1117883131833376768" TargetMode="External" /><Relationship Id="rId28" Type="http://schemas.openxmlformats.org/officeDocument/2006/relationships/hyperlink" Target="https://twitter.com/chnews/status/1118192081397321728" TargetMode="External" /><Relationship Id="rId29" Type="http://schemas.openxmlformats.org/officeDocument/2006/relationships/hyperlink" Target="https://twitter.com/mattserweketv/status/1118478917646671872" TargetMode="External" /><Relationship Id="rId30" Type="http://schemas.openxmlformats.org/officeDocument/2006/relationships/hyperlink" Target="https://twitter.com/redarmyomaha/status/1118483238610096128" TargetMode="External" /><Relationship Id="rId31" Type="http://schemas.openxmlformats.org/officeDocument/2006/relationships/hyperlink" Target="https://twitter.com/BooneOWH/status/1118700794654658560" TargetMode="External" /><Relationship Id="rId32" Type="http://schemas.openxmlformats.org/officeDocument/2006/relationships/hyperlink" Target="https://twitter.com/omahatfxc/status/1118911257279643648" TargetMode="External" /><Relationship Id="rId33" Type="http://schemas.openxmlformats.org/officeDocument/2006/relationships/hyperlink" Target="https://twitter.com/OmahaBSB/status/1120121377825218561" TargetMode="External" /><Relationship Id="rId34" Type="http://schemas.openxmlformats.org/officeDocument/2006/relationships/hyperlink" Target="https://twitter.com/wowt6news/status/1120539970790465538" TargetMode="External" /><Relationship Id="rId35" Type="http://schemas.openxmlformats.org/officeDocument/2006/relationships/hyperlink" Target="https://twitter.com/omahasb/status/1120730161744367616" TargetMode="External" /><Relationship Id="rId36" Type="http://schemas.openxmlformats.org/officeDocument/2006/relationships/hyperlink" Target="https://twitter.com/SachaKopp/status/1120735721873129472" TargetMode="External" /><Relationship Id="rId37" Type="http://schemas.openxmlformats.org/officeDocument/2006/relationships/hyperlink" Target="https://twitter.com/ncaasoccer/status/1120753576240766976" TargetMode="External" /><Relationship Id="rId38" Type="http://schemas.openxmlformats.org/officeDocument/2006/relationships/hyperlink" Target="https://twitter.com/redarmyomaha/status/896223770599346176?s=21" TargetMode="External" /><Relationship Id="rId39" Type="http://schemas.openxmlformats.org/officeDocument/2006/relationships/hyperlink" Target="https://twitter.com/redarmyomaha/status/1118483238610096128" TargetMode="External" /><Relationship Id="rId40" Type="http://schemas.openxmlformats.org/officeDocument/2006/relationships/hyperlink" Target="https://pbs.twimg.com/tweet_video_thumb/D4ShSN_XkAEYTTO.jpg" TargetMode="External" /><Relationship Id="rId41" Type="http://schemas.openxmlformats.org/officeDocument/2006/relationships/hyperlink" Target="https://pbs.twimg.com/tweet_video_thumb/D4ShSN_XkAEYTTO.jpg" TargetMode="External" /><Relationship Id="rId42" Type="http://schemas.openxmlformats.org/officeDocument/2006/relationships/hyperlink" Target="https://pbs.twimg.com/tweet_video_thumb/D4WnTyRXkAENPez.jpg" TargetMode="External" /><Relationship Id="rId43" Type="http://schemas.openxmlformats.org/officeDocument/2006/relationships/hyperlink" Target="https://pbs.twimg.com/tweet_video_thumb/D4T-1MbW0AADHE7.jpg" TargetMode="External" /><Relationship Id="rId44" Type="http://schemas.openxmlformats.org/officeDocument/2006/relationships/hyperlink" Target="https://pbs.twimg.com/tweet_video_thumb/D4T-1MbW0AADHE7.jpg" TargetMode="External" /><Relationship Id="rId45" Type="http://schemas.openxmlformats.org/officeDocument/2006/relationships/hyperlink" Target="https://pbs.twimg.com/tweet_video_thumb/D4T-1MbW0AADHE7.jpg" TargetMode="External" /><Relationship Id="rId46" Type="http://schemas.openxmlformats.org/officeDocument/2006/relationships/hyperlink" Target="https://pbs.twimg.com/tweet_video_thumb/D4T-1MbW0AADHE7.jpg" TargetMode="External" /><Relationship Id="rId47" Type="http://schemas.openxmlformats.org/officeDocument/2006/relationships/hyperlink" Target="https://pbs.twimg.com/tweet_video_thumb/D4T-1MbW0AADHE7.jpg" TargetMode="External" /><Relationship Id="rId48" Type="http://schemas.openxmlformats.org/officeDocument/2006/relationships/hyperlink" Target="https://pbs.twimg.com/media/D4Y4tS1WsAAW5a5.jpg" TargetMode="External" /><Relationship Id="rId49" Type="http://schemas.openxmlformats.org/officeDocument/2006/relationships/hyperlink" Target="https://pbs.twimg.com/tweet_video_thumb/D4Y6UJLWwAAPetv.jpg" TargetMode="External" /><Relationship Id="rId50" Type="http://schemas.openxmlformats.org/officeDocument/2006/relationships/hyperlink" Target="https://pbs.twimg.com/tweet_video_thumb/D4jJaJUWkAASsG6.jpg" TargetMode="External" /><Relationship Id="rId51" Type="http://schemas.openxmlformats.org/officeDocument/2006/relationships/hyperlink" Target="https://pbs.twimg.com/tweet_video_thumb/D4jJaJUWkAASsG6.jpg" TargetMode="External" /><Relationship Id="rId52" Type="http://schemas.openxmlformats.org/officeDocument/2006/relationships/hyperlink" Target="https://pbs.twimg.com/tweet_video_thumb/D4j2pAiX4AAe2-c.jpg" TargetMode="External" /><Relationship Id="rId53" Type="http://schemas.openxmlformats.org/officeDocument/2006/relationships/hyperlink" Target="https://pbs.twimg.com/tweet_video_thumb/D4j2pAiX4AAe2-c.jpg" TargetMode="External" /><Relationship Id="rId54" Type="http://schemas.openxmlformats.org/officeDocument/2006/relationships/hyperlink" Target="https://pbs.twimg.com/tweet_video_thumb/D4oCMx5UcAAMU1h.jpg" TargetMode="External" /><Relationship Id="rId55" Type="http://schemas.openxmlformats.org/officeDocument/2006/relationships/hyperlink" Target="https://pbs.twimg.com/tweet_video_thumb/D4oCMx5UcAAMU1h.jpg" TargetMode="External" /><Relationship Id="rId56" Type="http://schemas.openxmlformats.org/officeDocument/2006/relationships/hyperlink" Target="https://pbs.twimg.com/media/D4KbS6nUEAM2fdK.jpg" TargetMode="External" /><Relationship Id="rId57" Type="http://schemas.openxmlformats.org/officeDocument/2006/relationships/hyperlink" Target="https://pbs.twimg.com/media/D4yARq4WAAAeGgU.jpg" TargetMode="External" /><Relationship Id="rId58" Type="http://schemas.openxmlformats.org/officeDocument/2006/relationships/hyperlink" Target="https://pbs.twimg.com/tweet_video_thumb/D4NfRK5WAAIQ-fU.jpg" TargetMode="External" /><Relationship Id="rId59" Type="http://schemas.openxmlformats.org/officeDocument/2006/relationships/hyperlink" Target="https://pbs.twimg.com/tweet_video_thumb/D4NfRK5WAAIQ-fU.jpg" TargetMode="External" /><Relationship Id="rId60" Type="http://schemas.openxmlformats.org/officeDocument/2006/relationships/hyperlink" Target="https://pbs.twimg.com/tweet_video_thumb/D4NfRK5WAAIQ-fU.jpg" TargetMode="External" /><Relationship Id="rId61" Type="http://schemas.openxmlformats.org/officeDocument/2006/relationships/hyperlink" Target="https://pbs.twimg.com/tweet_video_thumb/D4NfRK5WAAIQ-fU.jpg" TargetMode="External" /><Relationship Id="rId62" Type="http://schemas.openxmlformats.org/officeDocument/2006/relationships/hyperlink" Target="https://pbs.twimg.com/media/D4Psb8LWwAAm1SH.jpg" TargetMode="External" /><Relationship Id="rId63" Type="http://schemas.openxmlformats.org/officeDocument/2006/relationships/hyperlink" Target="https://pbs.twimg.com/media/D4Psb8LWwAAm1SH.jpg" TargetMode="External" /><Relationship Id="rId64" Type="http://schemas.openxmlformats.org/officeDocument/2006/relationships/hyperlink" Target="https://pbs.twimg.com/tweet_video_thumb/D4SbLsGWsAIi7MI.jpg" TargetMode="External" /><Relationship Id="rId65" Type="http://schemas.openxmlformats.org/officeDocument/2006/relationships/hyperlink" Target="https://pbs.twimg.com/tweet_video_thumb/D4TeBLiW0AAizz3.jpg" TargetMode="External" /><Relationship Id="rId66" Type="http://schemas.openxmlformats.org/officeDocument/2006/relationships/hyperlink" Target="https://pbs.twimg.com/tweet_video_thumb/D4TgwcOUEAAVehp.jpg" TargetMode="External" /><Relationship Id="rId67" Type="http://schemas.openxmlformats.org/officeDocument/2006/relationships/hyperlink" Target="https://pbs.twimg.com/tweet_video_thumb/D4TeBLiW0AAizz3.jpg" TargetMode="External" /><Relationship Id="rId68" Type="http://schemas.openxmlformats.org/officeDocument/2006/relationships/hyperlink" Target="https://pbs.twimg.com/tweet_video_thumb/D4TgwcOUEAAVehp.jpg" TargetMode="External" /><Relationship Id="rId69" Type="http://schemas.openxmlformats.org/officeDocument/2006/relationships/hyperlink" Target="https://pbs.twimg.com/tweet_video_thumb/D4TeBLiW0AAizz3.jpg" TargetMode="External" /><Relationship Id="rId70" Type="http://schemas.openxmlformats.org/officeDocument/2006/relationships/hyperlink" Target="https://pbs.twimg.com/tweet_video_thumb/D4TeBLiW0AAizz3.jpg" TargetMode="External" /><Relationship Id="rId71" Type="http://schemas.openxmlformats.org/officeDocument/2006/relationships/hyperlink" Target="https://pbs.twimg.com/tweet_video_thumb/D4Y6UJLWwAAPetv.jpg" TargetMode="External" /><Relationship Id="rId72" Type="http://schemas.openxmlformats.org/officeDocument/2006/relationships/hyperlink" Target="https://pbs.twimg.com/tweet_video_thumb/D4TgwcOUEAAVehp.jpg" TargetMode="External" /><Relationship Id="rId73" Type="http://schemas.openxmlformats.org/officeDocument/2006/relationships/hyperlink" Target="https://pbs.twimg.com/tweet_video_thumb/D4jA1WLW4AEgRCd.jpg" TargetMode="External" /><Relationship Id="rId74" Type="http://schemas.openxmlformats.org/officeDocument/2006/relationships/hyperlink" Target="https://pbs.twimg.com/tweet_video_thumb/D4jA1WLW4AEgRCd.jpg" TargetMode="External" /><Relationship Id="rId75" Type="http://schemas.openxmlformats.org/officeDocument/2006/relationships/hyperlink" Target="https://pbs.twimg.com/tweet_video_thumb/D4jA1WLW4AEgRCd.jpg" TargetMode="External" /><Relationship Id="rId76" Type="http://schemas.openxmlformats.org/officeDocument/2006/relationships/hyperlink" Target="https://pbs.twimg.com/media/D4eouT9U8AAZOrg.jpg" TargetMode="External" /><Relationship Id="rId77" Type="http://schemas.openxmlformats.org/officeDocument/2006/relationships/hyperlink" Target="https://pbs.twimg.com/media/D4eouT9U8AAZOrg.jpg" TargetMode="External" /><Relationship Id="rId78" Type="http://schemas.openxmlformats.org/officeDocument/2006/relationships/hyperlink" Target="https://pbs.twimg.com/media/D4OVHXjWsAE7PM2.jpg" TargetMode="External" /><Relationship Id="rId79" Type="http://schemas.openxmlformats.org/officeDocument/2006/relationships/hyperlink" Target="https://pbs.twimg.com/media/D4Psb8LWwAAm1SH.jpg" TargetMode="External" /><Relationship Id="rId80" Type="http://schemas.openxmlformats.org/officeDocument/2006/relationships/hyperlink" Target="https://pbs.twimg.com/tweet_video_thumb/D4tgDuvWwAYugVn.jpg" TargetMode="External" /><Relationship Id="rId81" Type="http://schemas.openxmlformats.org/officeDocument/2006/relationships/hyperlink" Target="https://pbs.twimg.com/tweet_video_thumb/D476uu9W0AA_mo8.jpg" TargetMode="External" /><Relationship Id="rId82" Type="http://schemas.openxmlformats.org/officeDocument/2006/relationships/hyperlink" Target="https://pbs.twimg.com/tweet_video_thumb/D475mVyU4AABx5q.jpg" TargetMode="External" /><Relationship Id="rId83" Type="http://schemas.openxmlformats.org/officeDocument/2006/relationships/hyperlink" Target="https://pbs.twimg.com/media/D4eouT9U8AAZOrg.jpg" TargetMode="External" /><Relationship Id="rId84" Type="http://schemas.openxmlformats.org/officeDocument/2006/relationships/hyperlink" Target="https://pbs.twimg.com/tweet_video_thumb/D476uu9W0AA_mo8.jpg" TargetMode="External" /><Relationship Id="rId85" Type="http://schemas.openxmlformats.org/officeDocument/2006/relationships/hyperlink" Target="https://pbs.twimg.com/media/D4eouT9U8AAZOrg.jpg" TargetMode="External" /><Relationship Id="rId86" Type="http://schemas.openxmlformats.org/officeDocument/2006/relationships/hyperlink" Target="https://pbs.twimg.com/tweet_video_thumb/D475mVyU4AABx5q.jpg" TargetMode="External" /><Relationship Id="rId87" Type="http://schemas.openxmlformats.org/officeDocument/2006/relationships/hyperlink" Target="https://pbs.twimg.com/tweet_video_thumb/D476uu9W0AA_mo8.jpg" TargetMode="External" /><Relationship Id="rId88" Type="http://schemas.openxmlformats.org/officeDocument/2006/relationships/hyperlink" Target="https://pbs.twimg.com/tweet_video_thumb/D475mVyU4AABx5q.jpg" TargetMode="External" /><Relationship Id="rId89" Type="http://schemas.openxmlformats.org/officeDocument/2006/relationships/hyperlink" Target="https://pbs.twimg.com/tweet_video_thumb/D4S7Xe6WsAAvvcu.jpg" TargetMode="External" /><Relationship Id="rId90" Type="http://schemas.openxmlformats.org/officeDocument/2006/relationships/hyperlink" Target="https://pbs.twimg.com/tweet_video_thumb/D4tgDuvWwAYugVn.jpg" TargetMode="External" /><Relationship Id="rId91" Type="http://schemas.openxmlformats.org/officeDocument/2006/relationships/hyperlink" Target="https://pbs.twimg.com/tweet_video_thumb/D4TgwcOUEAAVehp.jpg" TargetMode="External" /><Relationship Id="rId92" Type="http://schemas.openxmlformats.org/officeDocument/2006/relationships/hyperlink" Target="https://pbs.twimg.com/tweet_video_thumb/D4S7Xe6WsAAvvcu.jpg" TargetMode="External" /><Relationship Id="rId93" Type="http://schemas.openxmlformats.org/officeDocument/2006/relationships/hyperlink" Target="https://pbs.twimg.com/tweet_video_thumb/D4S7Xe6WsAAvvcu.jpg" TargetMode="External" /><Relationship Id="rId94" Type="http://schemas.openxmlformats.org/officeDocument/2006/relationships/hyperlink" Target="https://pbs.twimg.com/tweet_video_thumb/D4S7Xe6WsAAvvcu.jpg" TargetMode="External" /><Relationship Id="rId95" Type="http://schemas.openxmlformats.org/officeDocument/2006/relationships/hyperlink" Target="https://pbs.twimg.com/tweet_video_thumb/D48Vc1zXoAAmedK.jpg" TargetMode="External" /><Relationship Id="rId96" Type="http://schemas.openxmlformats.org/officeDocument/2006/relationships/hyperlink" Target="https://pbs.twimg.com/tweet_video_thumb/D48Vc1zXoAAmedK.jpg" TargetMode="External" /><Relationship Id="rId97" Type="http://schemas.openxmlformats.org/officeDocument/2006/relationships/hyperlink" Target="https://pbs.twimg.com/tweet_video_thumb/D48Vc1zXoAAmedK.jpg" TargetMode="External" /><Relationship Id="rId98" Type="http://schemas.openxmlformats.org/officeDocument/2006/relationships/hyperlink" Target="https://pbs.twimg.com/tweet_video_thumb/D48Vc1zXoAAmedK.jpg" TargetMode="External" /><Relationship Id="rId99" Type="http://schemas.openxmlformats.org/officeDocument/2006/relationships/hyperlink" Target="https://pbs.twimg.com/tweet_video_thumb/D48Vc1zXoAAmedK.jpg" TargetMode="External" /><Relationship Id="rId100" Type="http://schemas.openxmlformats.org/officeDocument/2006/relationships/hyperlink" Target="https://pbs.twimg.com/tweet_video_thumb/D48Vc1zXoAAmedK.jpg" TargetMode="External" /><Relationship Id="rId101" Type="http://schemas.openxmlformats.org/officeDocument/2006/relationships/hyperlink" Target="https://pbs.twimg.com/tweet_video_thumb/D48Vc1zXoAAmedK.jpg" TargetMode="External" /><Relationship Id="rId102" Type="http://schemas.openxmlformats.org/officeDocument/2006/relationships/hyperlink" Target="https://pbs.twimg.com/tweet_video_thumb/D48Vc1zXoAAmedK.jpg" TargetMode="External" /><Relationship Id="rId103" Type="http://schemas.openxmlformats.org/officeDocument/2006/relationships/hyperlink" Target="https://pbs.twimg.com/media/D4KbS6nUEAM2fdK.jpg" TargetMode="External" /><Relationship Id="rId104" Type="http://schemas.openxmlformats.org/officeDocument/2006/relationships/hyperlink" Target="https://pbs.twimg.com/tweet_video_thumb/D4SnELeUcAAqe4J.jpg" TargetMode="External" /><Relationship Id="rId105" Type="http://schemas.openxmlformats.org/officeDocument/2006/relationships/hyperlink" Target="https://pbs.twimg.com/media/D4fC-mhUEAEAOE1.jpg" TargetMode="External" /><Relationship Id="rId106" Type="http://schemas.openxmlformats.org/officeDocument/2006/relationships/hyperlink" Target="https://pbs.twimg.com/media/D4j0ALIU4AEeZnX.jpg" TargetMode="External" /><Relationship Id="rId107" Type="http://schemas.openxmlformats.org/officeDocument/2006/relationships/hyperlink" Target="https://pbs.twimg.com/media/D4pZ5uzU8AA_GLs.jpg" TargetMode="External" /><Relationship Id="rId108" Type="http://schemas.openxmlformats.org/officeDocument/2006/relationships/hyperlink" Target="https://pbs.twimg.com/media/D4yARq4WAAAeGgU.jpg" TargetMode="External" /><Relationship Id="rId109" Type="http://schemas.openxmlformats.org/officeDocument/2006/relationships/hyperlink" Target="https://pbs.twimg.com/tweet_video_thumb/D48Vc1zXoAAmedK.jpg" TargetMode="External" /><Relationship Id="rId110" Type="http://schemas.openxmlformats.org/officeDocument/2006/relationships/hyperlink" Target="http://pbs.twimg.com/profile_images/940622137806667776/QrReQHA0_normal.jpg" TargetMode="External" /><Relationship Id="rId111" Type="http://schemas.openxmlformats.org/officeDocument/2006/relationships/hyperlink" Target="http://pbs.twimg.com/profile_images/940622137806667776/QrReQHA0_normal.jpg" TargetMode="External" /><Relationship Id="rId112" Type="http://schemas.openxmlformats.org/officeDocument/2006/relationships/hyperlink" Target="http://pbs.twimg.com/profile_images/940622137806667776/QrReQHA0_normal.jpg" TargetMode="External" /><Relationship Id="rId113" Type="http://schemas.openxmlformats.org/officeDocument/2006/relationships/hyperlink" Target="http://pbs.twimg.com/profile_images/940622137806667776/QrReQHA0_normal.jpg" TargetMode="External" /><Relationship Id="rId114" Type="http://schemas.openxmlformats.org/officeDocument/2006/relationships/hyperlink" Target="http://pbs.twimg.com/profile_images/940622137806667776/QrReQHA0_normal.jpg" TargetMode="External" /><Relationship Id="rId115" Type="http://schemas.openxmlformats.org/officeDocument/2006/relationships/hyperlink" Target="http://pbs.twimg.com/profile_images/1056619239627345920/LwlPMnZU_normal.jpg" TargetMode="External" /><Relationship Id="rId116" Type="http://schemas.openxmlformats.org/officeDocument/2006/relationships/hyperlink" Target="http://pbs.twimg.com/profile_images/1056619239627345920/LwlPMnZU_normal.jpg" TargetMode="External" /><Relationship Id="rId117" Type="http://schemas.openxmlformats.org/officeDocument/2006/relationships/hyperlink" Target="http://pbs.twimg.com/profile_images/959954554359083012/lmWN3uIi_normal.jpg" TargetMode="External" /><Relationship Id="rId118" Type="http://schemas.openxmlformats.org/officeDocument/2006/relationships/hyperlink" Target="http://pbs.twimg.com/profile_images/959954554359083012/lmWN3uIi_normal.jpg" TargetMode="External" /><Relationship Id="rId119" Type="http://schemas.openxmlformats.org/officeDocument/2006/relationships/hyperlink" Target="http://pbs.twimg.com/profile_images/1117452698356523009/tp6Anzsj_normal.jpg" TargetMode="External" /><Relationship Id="rId120" Type="http://schemas.openxmlformats.org/officeDocument/2006/relationships/hyperlink" Target="http://pbs.twimg.com/profile_images/1052660863927226368/zjZq546F_normal.jpg" TargetMode="External" /><Relationship Id="rId121" Type="http://schemas.openxmlformats.org/officeDocument/2006/relationships/hyperlink" Target="http://pbs.twimg.com/profile_images/1052660863927226368/zjZq546F_normal.jpg" TargetMode="External" /><Relationship Id="rId122" Type="http://schemas.openxmlformats.org/officeDocument/2006/relationships/hyperlink" Target="http://pbs.twimg.com/profile_images/1052660863927226368/zjZq546F_normal.jpg" TargetMode="External" /><Relationship Id="rId123" Type="http://schemas.openxmlformats.org/officeDocument/2006/relationships/hyperlink" Target="http://pbs.twimg.com/profile_images/599031871255781376/J1fm9dxu_normal.jpg" TargetMode="External" /><Relationship Id="rId124" Type="http://schemas.openxmlformats.org/officeDocument/2006/relationships/hyperlink" Target="http://pbs.twimg.com/profile_images/599031871255781376/J1fm9dxu_normal.jpg" TargetMode="External" /><Relationship Id="rId125" Type="http://schemas.openxmlformats.org/officeDocument/2006/relationships/hyperlink" Target="http://pbs.twimg.com/profile_images/643765415882162176/nQAKoXJt_normal.jpg" TargetMode="External" /><Relationship Id="rId126" Type="http://schemas.openxmlformats.org/officeDocument/2006/relationships/hyperlink" Target="http://pbs.twimg.com/profile_images/643765415882162176/nQAKoXJt_normal.jpg" TargetMode="External" /><Relationship Id="rId127" Type="http://schemas.openxmlformats.org/officeDocument/2006/relationships/hyperlink" Target="http://pbs.twimg.com/profile_images/643765415882162176/nQAKoXJt_normal.jpg" TargetMode="External" /><Relationship Id="rId128" Type="http://schemas.openxmlformats.org/officeDocument/2006/relationships/hyperlink" Target="http://pbs.twimg.com/profile_images/643765415882162176/nQAKoXJt_normal.jpg" TargetMode="External" /><Relationship Id="rId129" Type="http://schemas.openxmlformats.org/officeDocument/2006/relationships/hyperlink" Target="http://pbs.twimg.com/profile_images/643765415882162176/nQAKoXJt_normal.jpg" TargetMode="External" /><Relationship Id="rId130" Type="http://schemas.openxmlformats.org/officeDocument/2006/relationships/hyperlink" Target="http://pbs.twimg.com/profile_images/643765415882162176/nQAKoXJt_normal.jpg" TargetMode="External" /><Relationship Id="rId131" Type="http://schemas.openxmlformats.org/officeDocument/2006/relationships/hyperlink" Target="http://pbs.twimg.com/profile_images/965029100573339648/m_BEwADn_normal.jpg" TargetMode="External" /><Relationship Id="rId132" Type="http://schemas.openxmlformats.org/officeDocument/2006/relationships/hyperlink" Target="http://pbs.twimg.com/profile_images/965029100573339648/m_BEwADn_normal.jpg" TargetMode="External" /><Relationship Id="rId133" Type="http://schemas.openxmlformats.org/officeDocument/2006/relationships/hyperlink" Target="http://pbs.twimg.com/profile_images/965029100573339648/m_BEwADn_normal.jpg" TargetMode="External" /><Relationship Id="rId134" Type="http://schemas.openxmlformats.org/officeDocument/2006/relationships/hyperlink" Target="https://pbs.twimg.com/tweet_video_thumb/D4ShSN_XkAEYTTO.jpg" TargetMode="External" /><Relationship Id="rId135" Type="http://schemas.openxmlformats.org/officeDocument/2006/relationships/hyperlink" Target="https://pbs.twimg.com/tweet_video_thumb/D4ShSN_XkAEYTTO.jpg" TargetMode="External" /><Relationship Id="rId136" Type="http://schemas.openxmlformats.org/officeDocument/2006/relationships/hyperlink" Target="http://pbs.twimg.com/profile_images/538880072111775744/lsfdRecC_normal.jpeg" TargetMode="External" /><Relationship Id="rId137" Type="http://schemas.openxmlformats.org/officeDocument/2006/relationships/hyperlink" Target="http://abs.twimg.com/sticky/default_profile_images/default_profile_normal.png" TargetMode="External" /><Relationship Id="rId138" Type="http://schemas.openxmlformats.org/officeDocument/2006/relationships/hyperlink" Target="http://pbs.twimg.com/profile_images/1100435913958658048/NxGgjqkp_normal.jpg" TargetMode="External" /><Relationship Id="rId139" Type="http://schemas.openxmlformats.org/officeDocument/2006/relationships/hyperlink" Target="https://pbs.twimg.com/tweet_video_thumb/D4WnTyRXkAENPez.jpg" TargetMode="External" /><Relationship Id="rId140" Type="http://schemas.openxmlformats.org/officeDocument/2006/relationships/hyperlink" Target="http://pbs.twimg.com/profile_images/1046950203318833152/Y9tlJF_z_normal.jpg" TargetMode="External" /><Relationship Id="rId141" Type="http://schemas.openxmlformats.org/officeDocument/2006/relationships/hyperlink" Target="http://pbs.twimg.com/profile_images/1111022780198387713/x1vTYcAe_normal.png" TargetMode="External" /><Relationship Id="rId142" Type="http://schemas.openxmlformats.org/officeDocument/2006/relationships/hyperlink" Target="http://pbs.twimg.com/profile_images/1104914257320255493/juny24ZD_normal.jpg" TargetMode="External" /><Relationship Id="rId143" Type="http://schemas.openxmlformats.org/officeDocument/2006/relationships/hyperlink" Target="http://pbs.twimg.com/profile_images/1104914257320255493/juny24ZD_normal.jpg" TargetMode="External" /><Relationship Id="rId144" Type="http://schemas.openxmlformats.org/officeDocument/2006/relationships/hyperlink" Target="http://pbs.twimg.com/profile_images/767857596434747393/gCTIa508_normal.jpg" TargetMode="External" /><Relationship Id="rId145" Type="http://schemas.openxmlformats.org/officeDocument/2006/relationships/hyperlink" Target="http://pbs.twimg.com/profile_images/767857596434747393/gCTIa508_normal.jpg" TargetMode="External" /><Relationship Id="rId146" Type="http://schemas.openxmlformats.org/officeDocument/2006/relationships/hyperlink" Target="https://pbs.twimg.com/tweet_video_thumb/D4T-1MbW0AADHE7.jpg" TargetMode="External" /><Relationship Id="rId147" Type="http://schemas.openxmlformats.org/officeDocument/2006/relationships/hyperlink" Target="https://pbs.twimg.com/tweet_video_thumb/D4T-1MbW0AADHE7.jpg" TargetMode="External" /><Relationship Id="rId148" Type="http://schemas.openxmlformats.org/officeDocument/2006/relationships/hyperlink" Target="https://pbs.twimg.com/tweet_video_thumb/D4T-1MbW0AADHE7.jpg" TargetMode="External" /><Relationship Id="rId149" Type="http://schemas.openxmlformats.org/officeDocument/2006/relationships/hyperlink" Target="https://pbs.twimg.com/tweet_video_thumb/D4T-1MbW0AADHE7.jpg" TargetMode="External" /><Relationship Id="rId150" Type="http://schemas.openxmlformats.org/officeDocument/2006/relationships/hyperlink" Target="https://pbs.twimg.com/tweet_video_thumb/D4T-1MbW0AADHE7.jpg" TargetMode="External" /><Relationship Id="rId151" Type="http://schemas.openxmlformats.org/officeDocument/2006/relationships/hyperlink" Target="http://pbs.twimg.com/profile_images/1117812464417165313/x-sLsmNC_normal.jpg" TargetMode="External" /><Relationship Id="rId152" Type="http://schemas.openxmlformats.org/officeDocument/2006/relationships/hyperlink" Target="http://pbs.twimg.com/profile_images/978735321838964737/fEWkTGlW_normal.jpg" TargetMode="External" /><Relationship Id="rId153" Type="http://schemas.openxmlformats.org/officeDocument/2006/relationships/hyperlink" Target="http://pbs.twimg.com/profile_images/978735321838964737/fEWkTGlW_normal.jpg" TargetMode="External" /><Relationship Id="rId154" Type="http://schemas.openxmlformats.org/officeDocument/2006/relationships/hyperlink" Target="https://pbs.twimg.com/media/D4Y4tS1WsAAW5a5.jpg" TargetMode="External" /><Relationship Id="rId155" Type="http://schemas.openxmlformats.org/officeDocument/2006/relationships/hyperlink" Target="http://pbs.twimg.com/profile_images/1120144514927210499/rPqvruoi_normal.jpg" TargetMode="External" /><Relationship Id="rId156" Type="http://schemas.openxmlformats.org/officeDocument/2006/relationships/hyperlink" Target="http://pbs.twimg.com/profile_images/1120144514927210499/rPqvruoi_normal.jpg" TargetMode="External" /><Relationship Id="rId157" Type="http://schemas.openxmlformats.org/officeDocument/2006/relationships/hyperlink" Target="https://pbs.twimg.com/tweet_video_thumb/D4Y6UJLWwAAPetv.jpg" TargetMode="External" /><Relationship Id="rId158" Type="http://schemas.openxmlformats.org/officeDocument/2006/relationships/hyperlink" Target="http://pbs.twimg.com/profile_images/112891162/profile_normal.jpg" TargetMode="External" /><Relationship Id="rId159" Type="http://schemas.openxmlformats.org/officeDocument/2006/relationships/hyperlink" Target="http://pbs.twimg.com/profile_images/112891162/profile_normal.jpg" TargetMode="External" /><Relationship Id="rId160" Type="http://schemas.openxmlformats.org/officeDocument/2006/relationships/hyperlink" Target="http://pbs.twimg.com/profile_images/1662947960/mud_1_normal.jpg" TargetMode="External" /><Relationship Id="rId161" Type="http://schemas.openxmlformats.org/officeDocument/2006/relationships/hyperlink" Target="http://pbs.twimg.com/profile_images/1662947960/mud_1_normal.jpg" TargetMode="External" /><Relationship Id="rId162" Type="http://schemas.openxmlformats.org/officeDocument/2006/relationships/hyperlink" Target="https://pbs.twimg.com/tweet_video_thumb/D4jJaJUWkAASsG6.jpg" TargetMode="External" /><Relationship Id="rId163" Type="http://schemas.openxmlformats.org/officeDocument/2006/relationships/hyperlink" Target="https://pbs.twimg.com/tweet_video_thumb/D4jJaJUWkAASsG6.jpg" TargetMode="External" /><Relationship Id="rId164" Type="http://schemas.openxmlformats.org/officeDocument/2006/relationships/hyperlink" Target="http://pbs.twimg.com/profile_images/993675433588809729/jYfy_bAk_normal.jpg" TargetMode="External" /><Relationship Id="rId165" Type="http://schemas.openxmlformats.org/officeDocument/2006/relationships/hyperlink" Target="http://pbs.twimg.com/profile_images/993675433588809729/jYfy_bAk_normal.jpg" TargetMode="External" /><Relationship Id="rId166" Type="http://schemas.openxmlformats.org/officeDocument/2006/relationships/hyperlink" Target="http://pbs.twimg.com/profile_images/993675433588809729/jYfy_bAk_normal.jpg" TargetMode="External" /><Relationship Id="rId167" Type="http://schemas.openxmlformats.org/officeDocument/2006/relationships/hyperlink" Target="https://pbs.twimg.com/tweet_video_thumb/D4j2pAiX4AAe2-c.jpg" TargetMode="External" /><Relationship Id="rId168" Type="http://schemas.openxmlformats.org/officeDocument/2006/relationships/hyperlink" Target="https://pbs.twimg.com/tweet_video_thumb/D4j2pAiX4AAe2-c.jpg" TargetMode="External" /><Relationship Id="rId169" Type="http://schemas.openxmlformats.org/officeDocument/2006/relationships/hyperlink" Target="http://pbs.twimg.com/profile_images/1077759997621293056/CXC_VTuH_normal.jpg" TargetMode="External" /><Relationship Id="rId170" Type="http://schemas.openxmlformats.org/officeDocument/2006/relationships/hyperlink" Target="http://pbs.twimg.com/profile_images/1077759997621293056/CXC_VTuH_normal.jpg" TargetMode="External" /><Relationship Id="rId171" Type="http://schemas.openxmlformats.org/officeDocument/2006/relationships/hyperlink" Target="http://pbs.twimg.com/profile_images/790334554607190016/ZsAsORGY_normal.jpg" TargetMode="External" /><Relationship Id="rId172" Type="http://schemas.openxmlformats.org/officeDocument/2006/relationships/hyperlink" Target="http://pbs.twimg.com/profile_images/790334554607190016/ZsAsORGY_normal.jpg" TargetMode="External" /><Relationship Id="rId173" Type="http://schemas.openxmlformats.org/officeDocument/2006/relationships/hyperlink" Target="http://pbs.twimg.com/profile_images/790334554607190016/ZsAsORGY_normal.jpg" TargetMode="External" /><Relationship Id="rId174" Type="http://schemas.openxmlformats.org/officeDocument/2006/relationships/hyperlink" Target="http://pbs.twimg.com/profile_images/591029684319584256/l0Umw0yu_normal.jpg" TargetMode="External" /><Relationship Id="rId175" Type="http://schemas.openxmlformats.org/officeDocument/2006/relationships/hyperlink" Target="http://pbs.twimg.com/profile_images/591029684319584256/l0Umw0yu_normal.jpg" TargetMode="External" /><Relationship Id="rId176" Type="http://schemas.openxmlformats.org/officeDocument/2006/relationships/hyperlink" Target="http://pbs.twimg.com/profile_images/591029684319584256/l0Umw0yu_normal.jpg" TargetMode="External" /><Relationship Id="rId177" Type="http://schemas.openxmlformats.org/officeDocument/2006/relationships/hyperlink" Target="https://pbs.twimg.com/tweet_video_thumb/D4oCMx5UcAAMU1h.jpg" TargetMode="External" /><Relationship Id="rId178" Type="http://schemas.openxmlformats.org/officeDocument/2006/relationships/hyperlink" Target="https://pbs.twimg.com/tweet_video_thumb/D4oCMx5UcAAMU1h.jpg" TargetMode="External" /><Relationship Id="rId179" Type="http://schemas.openxmlformats.org/officeDocument/2006/relationships/hyperlink" Target="http://pbs.twimg.com/profile_images/822123724082024448/oQyx4obs_normal.jpg" TargetMode="External" /><Relationship Id="rId180" Type="http://schemas.openxmlformats.org/officeDocument/2006/relationships/hyperlink" Target="http://pbs.twimg.com/profile_images/705770329142996992/sSrB68Eb_normal.jpg" TargetMode="External" /><Relationship Id="rId181" Type="http://schemas.openxmlformats.org/officeDocument/2006/relationships/hyperlink" Target="http://abs.twimg.com/sticky/default_profile_images/default_profile_normal.pn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s://pbs.twimg.com/media/D4KbS6nUEAM2fdK.jpg" TargetMode="External" /><Relationship Id="rId184" Type="http://schemas.openxmlformats.org/officeDocument/2006/relationships/hyperlink" Target="http://abs.twimg.com/sticky/default_profile_images/default_profile_normal.png" TargetMode="External" /><Relationship Id="rId185" Type="http://schemas.openxmlformats.org/officeDocument/2006/relationships/hyperlink" Target="http://abs.twimg.com/sticky/default_profile_images/default_profile_normal.pn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abs.twimg.com/sticky/default_profile_images/default_profile_normal.png" TargetMode="External" /><Relationship Id="rId188" Type="http://schemas.openxmlformats.org/officeDocument/2006/relationships/hyperlink" Target="http://abs.twimg.com/sticky/default_profile_images/default_profile_normal.pn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s://pbs.twimg.com/media/D4yARq4WAAAeGgU.jpg" TargetMode="External" /><Relationship Id="rId191" Type="http://schemas.openxmlformats.org/officeDocument/2006/relationships/hyperlink" Target="http://pbs.twimg.com/profile_images/836437012668370944/bzV08CY3_normal.jpg" TargetMode="External" /><Relationship Id="rId192" Type="http://schemas.openxmlformats.org/officeDocument/2006/relationships/hyperlink" Target="http://pbs.twimg.com/profile_images/836437012668370944/bzV08CY3_normal.jpg" TargetMode="External" /><Relationship Id="rId193" Type="http://schemas.openxmlformats.org/officeDocument/2006/relationships/hyperlink" Target="http://pbs.twimg.com/profile_images/836437012668370944/bzV08CY3_normal.jpg" TargetMode="External" /><Relationship Id="rId194" Type="http://schemas.openxmlformats.org/officeDocument/2006/relationships/hyperlink" Target="http://pbs.twimg.com/profile_images/1014897714113515521/_Hbn8sSI_normal.jpg" TargetMode="External" /><Relationship Id="rId195" Type="http://schemas.openxmlformats.org/officeDocument/2006/relationships/hyperlink" Target="http://pbs.twimg.com/profile_images/466710208597991425/pzbFeYry_normal.jpeg" TargetMode="External" /><Relationship Id="rId196" Type="http://schemas.openxmlformats.org/officeDocument/2006/relationships/hyperlink" Target="http://abs.twimg.com/sticky/default_profile_images/default_profile_normal.png" TargetMode="External" /><Relationship Id="rId197" Type="http://schemas.openxmlformats.org/officeDocument/2006/relationships/hyperlink" Target="http://abs.twimg.com/sticky/default_profile_images/default_profile_normal.png" TargetMode="External" /><Relationship Id="rId198" Type="http://schemas.openxmlformats.org/officeDocument/2006/relationships/hyperlink" Target="http://abs.twimg.com/sticky/default_profile_images/default_profile_normal.png" TargetMode="External" /><Relationship Id="rId199" Type="http://schemas.openxmlformats.org/officeDocument/2006/relationships/hyperlink" Target="http://abs.twimg.com/sticky/default_profile_images/default_profile_normal.pn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abs.twimg.com/sticky/default_profile_images/default_profile_normal.png" TargetMode="External" /><Relationship Id="rId202" Type="http://schemas.openxmlformats.org/officeDocument/2006/relationships/hyperlink" Target="http://abs.twimg.com/sticky/default_profile_images/default_profile_normal.png" TargetMode="External" /><Relationship Id="rId203" Type="http://schemas.openxmlformats.org/officeDocument/2006/relationships/hyperlink" Target="http://abs.twimg.com/sticky/default_profile_images/default_profile_normal.png" TargetMode="External" /><Relationship Id="rId204" Type="http://schemas.openxmlformats.org/officeDocument/2006/relationships/hyperlink" Target="http://abs.twimg.com/sticky/default_profile_images/default_profile_normal.pn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abs.twimg.com/sticky/default_profile_images/default_profile_normal.png" TargetMode="External" /><Relationship Id="rId207" Type="http://schemas.openxmlformats.org/officeDocument/2006/relationships/hyperlink" Target="http://abs.twimg.com/sticky/default_profile_images/default_profile_normal.png" TargetMode="External" /><Relationship Id="rId208" Type="http://schemas.openxmlformats.org/officeDocument/2006/relationships/hyperlink" Target="http://pbs.twimg.com/profile_images/826945973435957250/AodvhX-K_normal.jpg" TargetMode="External" /><Relationship Id="rId209" Type="http://schemas.openxmlformats.org/officeDocument/2006/relationships/hyperlink" Target="https://pbs.twimg.com/tweet_video_thumb/D4NfRK5WAAIQ-fU.jpg" TargetMode="External" /><Relationship Id="rId210" Type="http://schemas.openxmlformats.org/officeDocument/2006/relationships/hyperlink" Target="http://pbs.twimg.com/profile_images/790684776038408192/k1Bf_n_U_normal.jpg" TargetMode="External" /><Relationship Id="rId211" Type="http://schemas.openxmlformats.org/officeDocument/2006/relationships/hyperlink" Target="http://pbs.twimg.com/profile_images/790684776038408192/k1Bf_n_U_normal.jpg" TargetMode="External" /><Relationship Id="rId212" Type="http://schemas.openxmlformats.org/officeDocument/2006/relationships/hyperlink" Target="http://pbs.twimg.com/profile_images/790684776038408192/k1Bf_n_U_normal.jpg" TargetMode="External" /><Relationship Id="rId213" Type="http://schemas.openxmlformats.org/officeDocument/2006/relationships/hyperlink" Target="http://pbs.twimg.com/profile_images/790684776038408192/k1Bf_n_U_normal.jpg" TargetMode="External" /><Relationship Id="rId214" Type="http://schemas.openxmlformats.org/officeDocument/2006/relationships/hyperlink" Target="http://pbs.twimg.com/profile_images/961840002631065601/qXrnPTHb_normal.jpg" TargetMode="External" /><Relationship Id="rId215" Type="http://schemas.openxmlformats.org/officeDocument/2006/relationships/hyperlink" Target="http://pbs.twimg.com/profile_images/961840002631065601/qXrnPTHb_normal.jpg" TargetMode="External" /><Relationship Id="rId216" Type="http://schemas.openxmlformats.org/officeDocument/2006/relationships/hyperlink" Target="http://pbs.twimg.com/profile_images/639838070330671105/kQ1FQAcS_normal.jpg" TargetMode="External" /><Relationship Id="rId217" Type="http://schemas.openxmlformats.org/officeDocument/2006/relationships/hyperlink" Target="http://pbs.twimg.com/profile_images/826945973435957250/AodvhX-K_normal.jpg" TargetMode="External" /><Relationship Id="rId218" Type="http://schemas.openxmlformats.org/officeDocument/2006/relationships/hyperlink" Target="http://pbs.twimg.com/profile_images/826945973435957250/AodvhX-K_normal.jpg" TargetMode="External" /><Relationship Id="rId219" Type="http://schemas.openxmlformats.org/officeDocument/2006/relationships/hyperlink" Target="http://pbs.twimg.com/profile_images/826945973435957250/AodvhX-K_normal.jpg" TargetMode="External" /><Relationship Id="rId220" Type="http://schemas.openxmlformats.org/officeDocument/2006/relationships/hyperlink" Target="https://pbs.twimg.com/tweet_video_thumb/D4NfRK5WAAIQ-fU.jpg" TargetMode="External" /><Relationship Id="rId221" Type="http://schemas.openxmlformats.org/officeDocument/2006/relationships/hyperlink" Target="https://pbs.twimg.com/tweet_video_thumb/D4NfRK5WAAIQ-fU.jpg" TargetMode="External" /><Relationship Id="rId222" Type="http://schemas.openxmlformats.org/officeDocument/2006/relationships/hyperlink" Target="https://pbs.twimg.com/tweet_video_thumb/D4NfRK5WAAIQ-fU.jpg" TargetMode="External" /><Relationship Id="rId223" Type="http://schemas.openxmlformats.org/officeDocument/2006/relationships/hyperlink" Target="http://pbs.twimg.com/profile_images/961840002631065601/qXrnPTHb_normal.jpg" TargetMode="External" /><Relationship Id="rId224" Type="http://schemas.openxmlformats.org/officeDocument/2006/relationships/hyperlink" Target="http://pbs.twimg.com/profile_images/961840002631065601/qXrnPTHb_normal.jpg" TargetMode="External" /><Relationship Id="rId225" Type="http://schemas.openxmlformats.org/officeDocument/2006/relationships/hyperlink" Target="http://pbs.twimg.com/profile_images/639838070330671105/kQ1FQAcS_normal.jpg" TargetMode="External" /><Relationship Id="rId226" Type="http://schemas.openxmlformats.org/officeDocument/2006/relationships/hyperlink" Target="http://pbs.twimg.com/profile_images/961840002631065601/qXrnPTHb_normal.jpg" TargetMode="External" /><Relationship Id="rId227" Type="http://schemas.openxmlformats.org/officeDocument/2006/relationships/hyperlink" Target="http://pbs.twimg.com/profile_images/961840002631065601/qXrnPTHb_normal.jpg" TargetMode="External" /><Relationship Id="rId228" Type="http://schemas.openxmlformats.org/officeDocument/2006/relationships/hyperlink" Target="http://pbs.twimg.com/profile_images/639838070330671105/kQ1FQAcS_normal.jpg" TargetMode="External" /><Relationship Id="rId229" Type="http://schemas.openxmlformats.org/officeDocument/2006/relationships/hyperlink" Target="http://pbs.twimg.com/profile_images/961840002631065601/qXrnPTHb_normal.jpg" TargetMode="External" /><Relationship Id="rId230" Type="http://schemas.openxmlformats.org/officeDocument/2006/relationships/hyperlink" Target="http://pbs.twimg.com/profile_images/961840002631065601/qXrnPTHb_normal.jpg" TargetMode="External" /><Relationship Id="rId231" Type="http://schemas.openxmlformats.org/officeDocument/2006/relationships/hyperlink" Target="http://pbs.twimg.com/profile_images/961840002631065601/qXrnPTHb_normal.jpg" TargetMode="External" /><Relationship Id="rId232" Type="http://schemas.openxmlformats.org/officeDocument/2006/relationships/hyperlink" Target="http://pbs.twimg.com/profile_images/639838070330671105/kQ1FQAcS_normal.jpg" TargetMode="External" /><Relationship Id="rId233" Type="http://schemas.openxmlformats.org/officeDocument/2006/relationships/hyperlink" Target="http://pbs.twimg.com/profile_images/1114236620960600064/aWP_Qz7X_normal.png" TargetMode="External" /><Relationship Id="rId234" Type="http://schemas.openxmlformats.org/officeDocument/2006/relationships/hyperlink" Target="http://pbs.twimg.com/profile_images/639838070330671105/kQ1FQAcS_normal.jpg" TargetMode="External" /><Relationship Id="rId235" Type="http://schemas.openxmlformats.org/officeDocument/2006/relationships/hyperlink" Target="http://pbs.twimg.com/profile_images/639838070330671105/kQ1FQAcS_normal.jpg" TargetMode="External" /><Relationship Id="rId236" Type="http://schemas.openxmlformats.org/officeDocument/2006/relationships/hyperlink" Target="http://pbs.twimg.com/profile_images/639838070330671105/kQ1FQAcS_normal.jpg" TargetMode="External" /><Relationship Id="rId237" Type="http://schemas.openxmlformats.org/officeDocument/2006/relationships/hyperlink" Target="http://pbs.twimg.com/profile_images/1077931373468549120/UnBwnObd_normal.jpg" TargetMode="External" /><Relationship Id="rId238" Type="http://schemas.openxmlformats.org/officeDocument/2006/relationships/hyperlink" Target="https://pbs.twimg.com/media/D4Psb8LWwAAm1SH.jpg" TargetMode="External" /><Relationship Id="rId239" Type="http://schemas.openxmlformats.org/officeDocument/2006/relationships/hyperlink" Target="http://pbs.twimg.com/profile_images/639838070330671105/kQ1FQAcS_normal.jpg" TargetMode="External" /><Relationship Id="rId240" Type="http://schemas.openxmlformats.org/officeDocument/2006/relationships/hyperlink" Target="https://pbs.twimg.com/media/D4Psb8LWwAAm1SH.jpg" TargetMode="External" /><Relationship Id="rId241" Type="http://schemas.openxmlformats.org/officeDocument/2006/relationships/hyperlink" Target="http://pbs.twimg.com/profile_images/639838070330671105/kQ1FQAcS_normal.jpg" TargetMode="External" /><Relationship Id="rId242" Type="http://schemas.openxmlformats.org/officeDocument/2006/relationships/hyperlink" Target="https://pbs.twimg.com/tweet_video_thumb/D4SbLsGWsAIi7MI.jpg" TargetMode="External" /><Relationship Id="rId243" Type="http://schemas.openxmlformats.org/officeDocument/2006/relationships/hyperlink" Target="http://pbs.twimg.com/profile_images/599031871255781376/J1fm9dxu_normal.jpg" TargetMode="External" /><Relationship Id="rId244" Type="http://schemas.openxmlformats.org/officeDocument/2006/relationships/hyperlink" Target="http://pbs.twimg.com/profile_images/599031871255781376/J1fm9dxu_normal.jpg" TargetMode="External" /><Relationship Id="rId245" Type="http://schemas.openxmlformats.org/officeDocument/2006/relationships/hyperlink" Target="http://pbs.twimg.com/profile_images/639838070330671105/kQ1FQAcS_normal.jpg" TargetMode="External" /><Relationship Id="rId246" Type="http://schemas.openxmlformats.org/officeDocument/2006/relationships/hyperlink" Target="http://pbs.twimg.com/profile_images/778009027032776704/KCXAk7B6_normal.jpg" TargetMode="External" /><Relationship Id="rId247" Type="http://schemas.openxmlformats.org/officeDocument/2006/relationships/hyperlink" Target="http://pbs.twimg.com/profile_images/639838070330671105/kQ1FQAcS_normal.jpg" TargetMode="External" /><Relationship Id="rId248" Type="http://schemas.openxmlformats.org/officeDocument/2006/relationships/hyperlink" Target="http://pbs.twimg.com/profile_images/639838070330671105/kQ1FQAcS_normal.jpg" TargetMode="External" /><Relationship Id="rId249" Type="http://schemas.openxmlformats.org/officeDocument/2006/relationships/hyperlink" Target="http://pbs.twimg.com/profile_images/502917117889368067/NNhzTCH__normal.jpeg" TargetMode="External" /><Relationship Id="rId250" Type="http://schemas.openxmlformats.org/officeDocument/2006/relationships/hyperlink" Target="http://pbs.twimg.com/profile_images/502917117889368067/NNhzTCH__normal.jpeg" TargetMode="External" /><Relationship Id="rId251" Type="http://schemas.openxmlformats.org/officeDocument/2006/relationships/hyperlink" Target="http://pbs.twimg.com/profile_images/639838070330671105/kQ1FQAcS_normal.jpg" TargetMode="External" /><Relationship Id="rId252" Type="http://schemas.openxmlformats.org/officeDocument/2006/relationships/hyperlink" Target="http://pbs.twimg.com/profile_images/1117452698356523009/tp6Anzsj_normal.jpg" TargetMode="External" /><Relationship Id="rId253" Type="http://schemas.openxmlformats.org/officeDocument/2006/relationships/hyperlink" Target="http://pbs.twimg.com/profile_images/1117452698356523009/tp6Anzsj_normal.jpg" TargetMode="External" /><Relationship Id="rId254" Type="http://schemas.openxmlformats.org/officeDocument/2006/relationships/hyperlink" Target="http://pbs.twimg.com/profile_images/466710208597991425/pzbFeYry_normal.jpeg" TargetMode="External" /><Relationship Id="rId255" Type="http://schemas.openxmlformats.org/officeDocument/2006/relationships/hyperlink" Target="http://pbs.twimg.com/profile_images/466710208597991425/pzbFeYry_normal.jpeg" TargetMode="External" /><Relationship Id="rId256" Type="http://schemas.openxmlformats.org/officeDocument/2006/relationships/hyperlink" Target="http://pbs.twimg.com/profile_images/466710208597991425/pzbFeYry_normal.jpeg" TargetMode="External" /><Relationship Id="rId257" Type="http://schemas.openxmlformats.org/officeDocument/2006/relationships/hyperlink" Target="http://pbs.twimg.com/profile_images/639838070330671105/kQ1FQAcS_normal.jpg" TargetMode="External" /><Relationship Id="rId258" Type="http://schemas.openxmlformats.org/officeDocument/2006/relationships/hyperlink" Target="http://pbs.twimg.com/profile_images/639838070330671105/kQ1FQAcS_normal.jpg" TargetMode="External" /><Relationship Id="rId259" Type="http://schemas.openxmlformats.org/officeDocument/2006/relationships/hyperlink" Target="http://pbs.twimg.com/profile_images/720117596343955457/u2pQve3K_normal.jpg" TargetMode="External" /><Relationship Id="rId260" Type="http://schemas.openxmlformats.org/officeDocument/2006/relationships/hyperlink" Target="http://pbs.twimg.com/profile_images/720117596343955457/u2pQve3K_normal.jpg" TargetMode="External" /><Relationship Id="rId261" Type="http://schemas.openxmlformats.org/officeDocument/2006/relationships/hyperlink" Target="http://pbs.twimg.com/profile_images/725473524291260416/QU_dIfRY_normal.jpg" TargetMode="External" /><Relationship Id="rId262" Type="http://schemas.openxmlformats.org/officeDocument/2006/relationships/hyperlink" Target="http://pbs.twimg.com/profile_images/725473524291260416/QU_dIfRY_normal.jpg" TargetMode="External" /><Relationship Id="rId263" Type="http://schemas.openxmlformats.org/officeDocument/2006/relationships/hyperlink" Target="https://pbs.twimg.com/tweet_video_thumb/D4TeBLiW0AAizz3.jpg" TargetMode="External" /><Relationship Id="rId264" Type="http://schemas.openxmlformats.org/officeDocument/2006/relationships/hyperlink" Target="http://pbs.twimg.com/profile_images/1058724147910578177/Fv2uZt-u_normal.jpg" TargetMode="External" /><Relationship Id="rId265" Type="http://schemas.openxmlformats.org/officeDocument/2006/relationships/hyperlink" Target="http://pbs.twimg.com/profile_images/639838070330671105/kQ1FQAcS_normal.jpg" TargetMode="External" /><Relationship Id="rId266" Type="http://schemas.openxmlformats.org/officeDocument/2006/relationships/hyperlink" Target="http://pbs.twimg.com/profile_images/639838070330671105/kQ1FQAcS_normal.jpg" TargetMode="External" /><Relationship Id="rId267" Type="http://schemas.openxmlformats.org/officeDocument/2006/relationships/hyperlink" Target="https://pbs.twimg.com/tweet_video_thumb/D4TgwcOUEAAVehp.jpg" TargetMode="External" /><Relationship Id="rId268" Type="http://schemas.openxmlformats.org/officeDocument/2006/relationships/hyperlink" Target="http://pbs.twimg.com/profile_images/720117596343955457/u2pQve3K_normal.jpg" TargetMode="External" /><Relationship Id="rId269" Type="http://schemas.openxmlformats.org/officeDocument/2006/relationships/hyperlink" Target="http://pbs.twimg.com/profile_images/720117596343955457/u2pQve3K_normal.jpg" TargetMode="External" /><Relationship Id="rId270" Type="http://schemas.openxmlformats.org/officeDocument/2006/relationships/hyperlink" Target="http://pbs.twimg.com/profile_images/720117596343955457/u2pQve3K_normal.jpg" TargetMode="External" /><Relationship Id="rId271" Type="http://schemas.openxmlformats.org/officeDocument/2006/relationships/hyperlink" Target="http://pbs.twimg.com/profile_images/720117596343955457/u2pQve3K_normal.jpg" TargetMode="External" /><Relationship Id="rId272" Type="http://schemas.openxmlformats.org/officeDocument/2006/relationships/hyperlink" Target="https://pbs.twimg.com/tweet_video_thumb/D4TeBLiW0AAizz3.jpg" TargetMode="External" /><Relationship Id="rId273" Type="http://schemas.openxmlformats.org/officeDocument/2006/relationships/hyperlink" Target="http://pbs.twimg.com/profile_images/1058724147910578177/Fv2uZt-u_normal.jpg" TargetMode="External" /><Relationship Id="rId274" Type="http://schemas.openxmlformats.org/officeDocument/2006/relationships/hyperlink" Target="http://pbs.twimg.com/profile_images/639838070330671105/kQ1FQAcS_normal.jpg" TargetMode="External" /><Relationship Id="rId275" Type="http://schemas.openxmlformats.org/officeDocument/2006/relationships/hyperlink" Target="http://pbs.twimg.com/profile_images/639838070330671105/kQ1FQAcS_normal.jpg" TargetMode="External" /><Relationship Id="rId276" Type="http://schemas.openxmlformats.org/officeDocument/2006/relationships/hyperlink" Target="https://pbs.twimg.com/tweet_video_thumb/D4TgwcOUEAAVehp.jpg" TargetMode="External" /><Relationship Id="rId277" Type="http://schemas.openxmlformats.org/officeDocument/2006/relationships/hyperlink" Target="https://pbs.twimg.com/tweet_video_thumb/D4TeBLiW0AAizz3.jpg" TargetMode="External" /><Relationship Id="rId278" Type="http://schemas.openxmlformats.org/officeDocument/2006/relationships/hyperlink" Target="https://pbs.twimg.com/tweet_video_thumb/D4TeBLiW0AAizz3.jpg" TargetMode="External" /><Relationship Id="rId279" Type="http://schemas.openxmlformats.org/officeDocument/2006/relationships/hyperlink" Target="http://pbs.twimg.com/profile_images/1058724147910578177/Fv2uZt-u_normal.jpg" TargetMode="External" /><Relationship Id="rId280" Type="http://schemas.openxmlformats.org/officeDocument/2006/relationships/hyperlink" Target="http://pbs.twimg.com/profile_images/1058724147910578177/Fv2uZt-u_normal.jpg" TargetMode="External" /><Relationship Id="rId281" Type="http://schemas.openxmlformats.org/officeDocument/2006/relationships/hyperlink" Target="https://pbs.twimg.com/tweet_video_thumb/D4Y6UJLWwAAPetv.jpg" TargetMode="External" /><Relationship Id="rId282" Type="http://schemas.openxmlformats.org/officeDocument/2006/relationships/hyperlink" Target="http://pbs.twimg.com/profile_images/1058724147910578177/Fv2uZt-u_normal.jpg" TargetMode="External" /><Relationship Id="rId283" Type="http://schemas.openxmlformats.org/officeDocument/2006/relationships/hyperlink" Target="http://pbs.twimg.com/profile_images/1058724147910578177/Fv2uZt-u_normal.jpg" TargetMode="External" /><Relationship Id="rId284" Type="http://schemas.openxmlformats.org/officeDocument/2006/relationships/hyperlink" Target="http://pbs.twimg.com/profile_images/1058724147910578177/Fv2uZt-u_normal.jpg" TargetMode="External" /><Relationship Id="rId285" Type="http://schemas.openxmlformats.org/officeDocument/2006/relationships/hyperlink" Target="http://pbs.twimg.com/profile_images/1058724147910578177/Fv2uZt-u_normal.jpg" TargetMode="External" /><Relationship Id="rId286" Type="http://schemas.openxmlformats.org/officeDocument/2006/relationships/hyperlink" Target="http://pbs.twimg.com/profile_images/1058724147910578177/Fv2uZt-u_normal.jpg" TargetMode="External" /><Relationship Id="rId287" Type="http://schemas.openxmlformats.org/officeDocument/2006/relationships/hyperlink" Target="http://pbs.twimg.com/profile_images/1058724147910578177/Fv2uZt-u_normal.jpg" TargetMode="External" /><Relationship Id="rId288" Type="http://schemas.openxmlformats.org/officeDocument/2006/relationships/hyperlink" Target="http://pbs.twimg.com/profile_images/1058724147910578177/Fv2uZt-u_normal.jpg" TargetMode="External" /><Relationship Id="rId289" Type="http://schemas.openxmlformats.org/officeDocument/2006/relationships/hyperlink" Target="http://pbs.twimg.com/profile_images/1058724147910578177/Fv2uZt-u_normal.jpg" TargetMode="External" /><Relationship Id="rId290" Type="http://schemas.openxmlformats.org/officeDocument/2006/relationships/hyperlink" Target="http://pbs.twimg.com/profile_images/1058724147910578177/Fv2uZt-u_normal.jpg" TargetMode="External" /><Relationship Id="rId291" Type="http://schemas.openxmlformats.org/officeDocument/2006/relationships/hyperlink" Target="http://pbs.twimg.com/profile_images/1058724147910578177/Fv2uZt-u_normal.jpg" TargetMode="External" /><Relationship Id="rId292" Type="http://schemas.openxmlformats.org/officeDocument/2006/relationships/hyperlink" Target="http://pbs.twimg.com/profile_images/1058724147910578177/Fv2uZt-u_normal.jpg" TargetMode="External" /><Relationship Id="rId293" Type="http://schemas.openxmlformats.org/officeDocument/2006/relationships/hyperlink" Target="http://pbs.twimg.com/profile_images/1077931373468549120/UnBwnObd_normal.jpg" TargetMode="External" /><Relationship Id="rId294" Type="http://schemas.openxmlformats.org/officeDocument/2006/relationships/hyperlink" Target="http://pbs.twimg.com/profile_images/1077931373468549120/UnBwnObd_normal.jpg" TargetMode="External" /><Relationship Id="rId295" Type="http://schemas.openxmlformats.org/officeDocument/2006/relationships/hyperlink" Target="http://pbs.twimg.com/profile_images/639838070330671105/kQ1FQAcS_normal.jpg" TargetMode="External" /><Relationship Id="rId296" Type="http://schemas.openxmlformats.org/officeDocument/2006/relationships/hyperlink" Target="https://pbs.twimg.com/tweet_video_thumb/D4TgwcOUEAAVehp.jpg" TargetMode="External" /><Relationship Id="rId297" Type="http://schemas.openxmlformats.org/officeDocument/2006/relationships/hyperlink" Target="http://pbs.twimg.com/profile_images/992125311151099906/qzJT98g1_normal.jpg" TargetMode="External" /><Relationship Id="rId298" Type="http://schemas.openxmlformats.org/officeDocument/2006/relationships/hyperlink" Target="http://pbs.twimg.com/profile_images/639838070330671105/kQ1FQAcS_normal.jpg" TargetMode="External" /><Relationship Id="rId299" Type="http://schemas.openxmlformats.org/officeDocument/2006/relationships/hyperlink" Target="http://pbs.twimg.com/profile_images/769239520571068416/OzD0XDQc_normal.jpg" TargetMode="External" /><Relationship Id="rId300" Type="http://schemas.openxmlformats.org/officeDocument/2006/relationships/hyperlink" Target="http://pbs.twimg.com/profile_images/639838070330671105/kQ1FQAcS_normal.jpg" TargetMode="External" /><Relationship Id="rId301" Type="http://schemas.openxmlformats.org/officeDocument/2006/relationships/hyperlink" Target="http://pbs.twimg.com/profile_images/811397825707773953/GzepQPNz_normal.jpg" TargetMode="External" /><Relationship Id="rId302" Type="http://schemas.openxmlformats.org/officeDocument/2006/relationships/hyperlink" Target="http://pbs.twimg.com/profile_images/639838070330671105/kQ1FQAcS_normal.jpg" TargetMode="External" /><Relationship Id="rId303" Type="http://schemas.openxmlformats.org/officeDocument/2006/relationships/hyperlink" Target="http://pbs.twimg.com/profile_images/639838070330671105/kQ1FQAcS_normal.jpg" TargetMode="External" /><Relationship Id="rId304" Type="http://schemas.openxmlformats.org/officeDocument/2006/relationships/hyperlink" Target="http://pbs.twimg.com/profile_images/1000898172934291456/-raLGoqK_normal.jpg" TargetMode="External" /><Relationship Id="rId305" Type="http://schemas.openxmlformats.org/officeDocument/2006/relationships/hyperlink" Target="http://pbs.twimg.com/profile_images/1000898172934291456/-raLGoqK_normal.jpg" TargetMode="External" /><Relationship Id="rId306" Type="http://schemas.openxmlformats.org/officeDocument/2006/relationships/hyperlink" Target="http://pbs.twimg.com/profile_images/1120899996881162242/ese1-S1i_normal.png" TargetMode="External" /><Relationship Id="rId307" Type="http://schemas.openxmlformats.org/officeDocument/2006/relationships/hyperlink" Target="http://pbs.twimg.com/profile_images/1120899996881162242/ese1-S1i_normal.png" TargetMode="External" /><Relationship Id="rId308" Type="http://schemas.openxmlformats.org/officeDocument/2006/relationships/hyperlink" Target="http://pbs.twimg.com/profile_images/639838070330671105/kQ1FQAcS_normal.jpg" TargetMode="External" /><Relationship Id="rId309" Type="http://schemas.openxmlformats.org/officeDocument/2006/relationships/hyperlink" Target="http://pbs.twimg.com/profile_images/1120899996881162242/ese1-S1i_normal.png" TargetMode="External" /><Relationship Id="rId310" Type="http://schemas.openxmlformats.org/officeDocument/2006/relationships/hyperlink" Target="http://pbs.twimg.com/profile_images/1120899996881162242/ese1-S1i_normal.png" TargetMode="External" /><Relationship Id="rId311" Type="http://schemas.openxmlformats.org/officeDocument/2006/relationships/hyperlink" Target="http://pbs.twimg.com/profile_images/1120899996881162242/ese1-S1i_normal.png" TargetMode="External" /><Relationship Id="rId312" Type="http://schemas.openxmlformats.org/officeDocument/2006/relationships/hyperlink" Target="http://pbs.twimg.com/profile_images/1120899996881162242/ese1-S1i_normal.png" TargetMode="External" /><Relationship Id="rId313" Type="http://schemas.openxmlformats.org/officeDocument/2006/relationships/hyperlink" Target="http://pbs.twimg.com/profile_images/639838070330671105/kQ1FQAcS_normal.jpg" TargetMode="External" /><Relationship Id="rId314" Type="http://schemas.openxmlformats.org/officeDocument/2006/relationships/hyperlink" Target="http://pbs.twimg.com/profile_images/639838070330671105/kQ1FQAcS_normal.jpg" TargetMode="External" /><Relationship Id="rId315" Type="http://schemas.openxmlformats.org/officeDocument/2006/relationships/hyperlink" Target="http://pbs.twimg.com/profile_images/639838070330671105/kQ1FQAcS_normal.jpg" TargetMode="External" /><Relationship Id="rId316" Type="http://schemas.openxmlformats.org/officeDocument/2006/relationships/hyperlink" Target="http://pbs.twimg.com/profile_images/639838070330671105/kQ1FQAcS_normal.jpg" TargetMode="External" /><Relationship Id="rId317" Type="http://schemas.openxmlformats.org/officeDocument/2006/relationships/hyperlink" Target="http://pbs.twimg.com/profile_images/639838070330671105/kQ1FQAcS_normal.jpg" TargetMode="External" /><Relationship Id="rId318" Type="http://schemas.openxmlformats.org/officeDocument/2006/relationships/hyperlink" Target="http://pbs.twimg.com/profile_images/639838070330671105/kQ1FQAcS_normal.jpg" TargetMode="External" /><Relationship Id="rId319" Type="http://schemas.openxmlformats.org/officeDocument/2006/relationships/hyperlink" Target="http://pbs.twimg.com/profile_images/864194960278597632/acEvMNnL_normal.jpg" TargetMode="External" /><Relationship Id="rId320" Type="http://schemas.openxmlformats.org/officeDocument/2006/relationships/hyperlink" Target="http://pbs.twimg.com/profile_images/864194960278597632/acEvMNnL_normal.jpg" TargetMode="External" /><Relationship Id="rId321" Type="http://schemas.openxmlformats.org/officeDocument/2006/relationships/hyperlink" Target="http://pbs.twimg.com/profile_images/864194960278597632/acEvMNnL_normal.jpg" TargetMode="External" /><Relationship Id="rId322" Type="http://schemas.openxmlformats.org/officeDocument/2006/relationships/hyperlink" Target="http://pbs.twimg.com/profile_images/864194960278597632/acEvMNnL_normal.jpg" TargetMode="External" /><Relationship Id="rId323" Type="http://schemas.openxmlformats.org/officeDocument/2006/relationships/hyperlink" Target="http://pbs.twimg.com/profile_images/639838070330671105/kQ1FQAcS_normal.jpg" TargetMode="External" /><Relationship Id="rId324" Type="http://schemas.openxmlformats.org/officeDocument/2006/relationships/hyperlink" Target="http://pbs.twimg.com/profile_images/3213281322/f6efb7d1f9cdfe7013116e5480810e80_normal.jpeg" TargetMode="External" /><Relationship Id="rId325" Type="http://schemas.openxmlformats.org/officeDocument/2006/relationships/hyperlink" Target="http://pbs.twimg.com/profile_images/746733700222590976/iIuGXZRL_normal.jpg" TargetMode="External" /><Relationship Id="rId326" Type="http://schemas.openxmlformats.org/officeDocument/2006/relationships/hyperlink" Target="http://pbs.twimg.com/profile_images/746733700222590976/iIuGXZRL_normal.jpg" TargetMode="External" /><Relationship Id="rId327" Type="http://schemas.openxmlformats.org/officeDocument/2006/relationships/hyperlink" Target="http://pbs.twimg.com/profile_images/746733700222590976/iIuGXZRL_normal.jpg" TargetMode="External" /><Relationship Id="rId328" Type="http://schemas.openxmlformats.org/officeDocument/2006/relationships/hyperlink" Target="http://pbs.twimg.com/profile_images/746733700222590976/iIuGXZRL_normal.jpg" TargetMode="External" /><Relationship Id="rId329" Type="http://schemas.openxmlformats.org/officeDocument/2006/relationships/hyperlink" Target="http://pbs.twimg.com/profile_images/639838070330671105/kQ1FQAcS_normal.jpg" TargetMode="External" /><Relationship Id="rId330" Type="http://schemas.openxmlformats.org/officeDocument/2006/relationships/hyperlink" Target="http://pbs.twimg.com/profile_images/3213281322/f6efb7d1f9cdfe7013116e5480810e80_normal.jpeg" TargetMode="External" /><Relationship Id="rId331" Type="http://schemas.openxmlformats.org/officeDocument/2006/relationships/hyperlink" Target="http://pbs.twimg.com/profile_images/639838070330671105/kQ1FQAcS_normal.jpg" TargetMode="External" /><Relationship Id="rId332" Type="http://schemas.openxmlformats.org/officeDocument/2006/relationships/hyperlink" Target="http://pbs.twimg.com/profile_images/1106371480382816256/mea0JSo6_normal.jpg" TargetMode="External" /><Relationship Id="rId333" Type="http://schemas.openxmlformats.org/officeDocument/2006/relationships/hyperlink" Target="http://pbs.twimg.com/profile_images/1106371480382816256/mea0JSo6_normal.jpg" TargetMode="External" /><Relationship Id="rId334" Type="http://schemas.openxmlformats.org/officeDocument/2006/relationships/hyperlink" Target="https://pbs.twimg.com/tweet_video_thumb/D4jA1WLW4AEgRCd.jpg" TargetMode="External" /><Relationship Id="rId335" Type="http://schemas.openxmlformats.org/officeDocument/2006/relationships/hyperlink" Target="http://pbs.twimg.com/profile_images/980880316268036096/nx8L4Rhs_normal.jpg" TargetMode="External" /><Relationship Id="rId336" Type="http://schemas.openxmlformats.org/officeDocument/2006/relationships/hyperlink" Target="http://pbs.twimg.com/profile_images/639838070330671105/kQ1FQAcS_normal.jpg" TargetMode="External" /><Relationship Id="rId337" Type="http://schemas.openxmlformats.org/officeDocument/2006/relationships/hyperlink" Target="http://pbs.twimg.com/profile_images/639838070330671105/kQ1FQAcS_normal.jpg" TargetMode="External" /><Relationship Id="rId338" Type="http://schemas.openxmlformats.org/officeDocument/2006/relationships/hyperlink" Target="http://pbs.twimg.com/profile_images/1106371480382816256/mea0JSo6_normal.jpg" TargetMode="External" /><Relationship Id="rId339" Type="http://schemas.openxmlformats.org/officeDocument/2006/relationships/hyperlink" Target="http://pbs.twimg.com/profile_images/1106371480382816256/mea0JSo6_normal.jpg" TargetMode="External" /><Relationship Id="rId340" Type="http://schemas.openxmlformats.org/officeDocument/2006/relationships/hyperlink" Target="http://pbs.twimg.com/profile_images/1106371480382816256/mea0JSo6_normal.jpg" TargetMode="External" /><Relationship Id="rId341" Type="http://schemas.openxmlformats.org/officeDocument/2006/relationships/hyperlink" Target="http://pbs.twimg.com/profile_images/1106371480382816256/mea0JSo6_normal.jpg" TargetMode="External" /><Relationship Id="rId342" Type="http://schemas.openxmlformats.org/officeDocument/2006/relationships/hyperlink" Target="https://pbs.twimg.com/tweet_video_thumb/D4jA1WLW4AEgRCd.jpg" TargetMode="External" /><Relationship Id="rId343" Type="http://schemas.openxmlformats.org/officeDocument/2006/relationships/hyperlink" Target="https://pbs.twimg.com/tweet_video_thumb/D4jA1WLW4AEgRCd.jpg" TargetMode="External" /><Relationship Id="rId344" Type="http://schemas.openxmlformats.org/officeDocument/2006/relationships/hyperlink" Target="http://pbs.twimg.com/profile_images/980880316268036096/nx8L4Rhs_normal.jpg" TargetMode="External" /><Relationship Id="rId345" Type="http://schemas.openxmlformats.org/officeDocument/2006/relationships/hyperlink" Target="http://pbs.twimg.com/profile_images/639838070330671105/kQ1FQAcS_normal.jpg" TargetMode="External" /><Relationship Id="rId346" Type="http://schemas.openxmlformats.org/officeDocument/2006/relationships/hyperlink" Target="http://pbs.twimg.com/profile_images/639838070330671105/kQ1FQAcS_normal.jpg" TargetMode="External" /><Relationship Id="rId347" Type="http://schemas.openxmlformats.org/officeDocument/2006/relationships/hyperlink" Target="http://pbs.twimg.com/profile_images/639838070330671105/kQ1FQAcS_normal.jpg" TargetMode="External" /><Relationship Id="rId348" Type="http://schemas.openxmlformats.org/officeDocument/2006/relationships/hyperlink" Target="http://pbs.twimg.com/profile_images/639202160484315136/XL8Boeo5_normal.jpg" TargetMode="External" /><Relationship Id="rId349" Type="http://schemas.openxmlformats.org/officeDocument/2006/relationships/hyperlink" Target="http://pbs.twimg.com/profile_images/639838070330671105/kQ1FQAcS_normal.jpg" TargetMode="External" /><Relationship Id="rId350" Type="http://schemas.openxmlformats.org/officeDocument/2006/relationships/hyperlink" Target="http://pbs.twimg.com/profile_images/639838070330671105/kQ1FQAcS_normal.jpg" TargetMode="External" /><Relationship Id="rId351" Type="http://schemas.openxmlformats.org/officeDocument/2006/relationships/hyperlink" Target="http://pbs.twimg.com/profile_images/1082123741340069888/L6xsR6gI_normal.jpg" TargetMode="External" /><Relationship Id="rId352" Type="http://schemas.openxmlformats.org/officeDocument/2006/relationships/hyperlink" Target="http://pbs.twimg.com/profile_images/639838070330671105/kQ1FQAcS_normal.jpg" TargetMode="External" /><Relationship Id="rId353" Type="http://schemas.openxmlformats.org/officeDocument/2006/relationships/hyperlink" Target="http://pbs.twimg.com/profile_images/1117812464417165313/x-sLsmNC_normal.jpg" TargetMode="External" /><Relationship Id="rId354" Type="http://schemas.openxmlformats.org/officeDocument/2006/relationships/hyperlink" Target="https://pbs.twimg.com/media/D4eouT9U8AAZOrg.jpg" TargetMode="External" /><Relationship Id="rId355" Type="http://schemas.openxmlformats.org/officeDocument/2006/relationships/hyperlink" Target="http://pbs.twimg.com/profile_images/378800000700751052/c49243872dd09aaeb5bfdcc08ff3bc8d_normal.jpeg" TargetMode="External" /><Relationship Id="rId356" Type="http://schemas.openxmlformats.org/officeDocument/2006/relationships/hyperlink" Target="https://pbs.twimg.com/media/D4eouT9U8AAZOrg.jpg" TargetMode="External" /><Relationship Id="rId357" Type="http://schemas.openxmlformats.org/officeDocument/2006/relationships/hyperlink" Target="http://pbs.twimg.com/profile_images/639838070330671105/kQ1FQAcS_normal.jpg" TargetMode="External" /><Relationship Id="rId358" Type="http://schemas.openxmlformats.org/officeDocument/2006/relationships/hyperlink" Target="http://pbs.twimg.com/profile_images/639838070330671105/kQ1FQAcS_normal.jpg" TargetMode="External" /><Relationship Id="rId359" Type="http://schemas.openxmlformats.org/officeDocument/2006/relationships/hyperlink" Target="http://pbs.twimg.com/profile_images/1111600051984453632/c4Q5PGwg_normal.jpg" TargetMode="External" /><Relationship Id="rId360" Type="http://schemas.openxmlformats.org/officeDocument/2006/relationships/hyperlink" Target="http://pbs.twimg.com/profile_images/639838070330671105/kQ1FQAcS_normal.jpg" TargetMode="External" /><Relationship Id="rId361" Type="http://schemas.openxmlformats.org/officeDocument/2006/relationships/hyperlink" Target="http://pbs.twimg.com/profile_images/639838070330671105/kQ1FQAcS_normal.jpg" TargetMode="External" /><Relationship Id="rId362" Type="http://schemas.openxmlformats.org/officeDocument/2006/relationships/hyperlink" Target="http://pbs.twimg.com/profile_images/1111600051984453632/c4Q5PGwg_normal.jpg" TargetMode="External" /><Relationship Id="rId363" Type="http://schemas.openxmlformats.org/officeDocument/2006/relationships/hyperlink" Target="http://pbs.twimg.com/profile_images/639838070330671105/kQ1FQAcS_normal.jpg" TargetMode="External" /><Relationship Id="rId364" Type="http://schemas.openxmlformats.org/officeDocument/2006/relationships/hyperlink" Target="http://pbs.twimg.com/profile_images/639838070330671105/kQ1FQAcS_normal.jpg" TargetMode="External" /><Relationship Id="rId365" Type="http://schemas.openxmlformats.org/officeDocument/2006/relationships/hyperlink" Target="http://pbs.twimg.com/profile_images/1111600051984453632/c4Q5PGwg_normal.jpg" TargetMode="External" /><Relationship Id="rId366" Type="http://schemas.openxmlformats.org/officeDocument/2006/relationships/hyperlink" Target="http://pbs.twimg.com/profile_images/639838070330671105/kQ1FQAcS_normal.jpg" TargetMode="External" /><Relationship Id="rId367" Type="http://schemas.openxmlformats.org/officeDocument/2006/relationships/hyperlink" Target="http://pbs.twimg.com/profile_images/639838070330671105/kQ1FQAcS_normal.jpg" TargetMode="External" /><Relationship Id="rId368" Type="http://schemas.openxmlformats.org/officeDocument/2006/relationships/hyperlink" Target="http://pbs.twimg.com/profile_images/980880316268036096/nx8L4Rhs_normal.jpg" TargetMode="External" /><Relationship Id="rId369" Type="http://schemas.openxmlformats.org/officeDocument/2006/relationships/hyperlink" Target="http://pbs.twimg.com/profile_images/980880316268036096/nx8L4Rhs_normal.jpg" TargetMode="External" /><Relationship Id="rId370" Type="http://schemas.openxmlformats.org/officeDocument/2006/relationships/hyperlink" Target="http://pbs.twimg.com/profile_images/639838070330671105/kQ1FQAcS_normal.jpg" TargetMode="External" /><Relationship Id="rId371" Type="http://schemas.openxmlformats.org/officeDocument/2006/relationships/hyperlink" Target="http://pbs.twimg.com/profile_images/639838070330671105/kQ1FQAcS_normal.jpg" TargetMode="External" /><Relationship Id="rId372" Type="http://schemas.openxmlformats.org/officeDocument/2006/relationships/hyperlink" Target="http://pbs.twimg.com/profile_images/639838070330671105/kQ1FQAcS_normal.jpg" TargetMode="External" /><Relationship Id="rId373" Type="http://schemas.openxmlformats.org/officeDocument/2006/relationships/hyperlink" Target="http://pbs.twimg.com/profile_images/378800000700751052/c49243872dd09aaeb5bfdcc08ff3bc8d_normal.jpeg" TargetMode="External" /><Relationship Id="rId374" Type="http://schemas.openxmlformats.org/officeDocument/2006/relationships/hyperlink" Target="http://pbs.twimg.com/profile_images/378800000700751052/c49243872dd09aaeb5bfdcc08ff3bc8d_normal.jpeg" TargetMode="External" /><Relationship Id="rId375" Type="http://schemas.openxmlformats.org/officeDocument/2006/relationships/hyperlink" Target="http://pbs.twimg.com/profile_images/378800000700751052/c49243872dd09aaeb5bfdcc08ff3bc8d_normal.jpeg" TargetMode="External" /><Relationship Id="rId376" Type="http://schemas.openxmlformats.org/officeDocument/2006/relationships/hyperlink" Target="http://pbs.twimg.com/profile_images/378800000700751052/c49243872dd09aaeb5bfdcc08ff3bc8d_normal.jpeg" TargetMode="External" /><Relationship Id="rId377" Type="http://schemas.openxmlformats.org/officeDocument/2006/relationships/hyperlink" Target="http://pbs.twimg.com/profile_images/378800000700751052/c49243872dd09aaeb5bfdcc08ff3bc8d_normal.jpeg" TargetMode="External" /><Relationship Id="rId378" Type="http://schemas.openxmlformats.org/officeDocument/2006/relationships/hyperlink" Target="http://pbs.twimg.com/profile_images/378800000700751052/c49243872dd09aaeb5bfdcc08ff3bc8d_normal.jpeg" TargetMode="External" /><Relationship Id="rId379" Type="http://schemas.openxmlformats.org/officeDocument/2006/relationships/hyperlink" Target="http://pbs.twimg.com/profile_images/378800000700751052/c49243872dd09aaeb5bfdcc08ff3bc8d_normal.jpeg" TargetMode="External" /><Relationship Id="rId380" Type="http://schemas.openxmlformats.org/officeDocument/2006/relationships/hyperlink" Target="http://pbs.twimg.com/profile_images/639838070330671105/kQ1FQAcS_normal.jpg" TargetMode="External" /><Relationship Id="rId381" Type="http://schemas.openxmlformats.org/officeDocument/2006/relationships/hyperlink" Target="http://pbs.twimg.com/profile_images/639838070330671105/kQ1FQAcS_normal.jpg" TargetMode="External" /><Relationship Id="rId382" Type="http://schemas.openxmlformats.org/officeDocument/2006/relationships/hyperlink" Target="http://pbs.twimg.com/profile_images/639838070330671105/kQ1FQAcS_normal.jpg" TargetMode="External" /><Relationship Id="rId383" Type="http://schemas.openxmlformats.org/officeDocument/2006/relationships/hyperlink" Target="http://pbs.twimg.com/profile_images/639838070330671105/kQ1FQAcS_normal.jpg" TargetMode="External" /><Relationship Id="rId384" Type="http://schemas.openxmlformats.org/officeDocument/2006/relationships/hyperlink" Target="http://pbs.twimg.com/profile_images/1014897714113515521/_Hbn8sSI_normal.jpg" TargetMode="External" /><Relationship Id="rId385" Type="http://schemas.openxmlformats.org/officeDocument/2006/relationships/hyperlink" Target="http://pbs.twimg.com/profile_images/1014897714113515521/_Hbn8sSI_normal.jpg" TargetMode="External" /><Relationship Id="rId386" Type="http://schemas.openxmlformats.org/officeDocument/2006/relationships/hyperlink" Target="http://pbs.twimg.com/profile_images/1014897714113515521/_Hbn8sSI_normal.jpg" TargetMode="External" /><Relationship Id="rId387" Type="http://schemas.openxmlformats.org/officeDocument/2006/relationships/hyperlink" Target="http://pbs.twimg.com/profile_images/1014897714113515521/_Hbn8sSI_normal.jpg" TargetMode="External" /><Relationship Id="rId388" Type="http://schemas.openxmlformats.org/officeDocument/2006/relationships/hyperlink" Target="http://pbs.twimg.com/profile_images/639838070330671105/kQ1FQAcS_normal.jpg" TargetMode="External" /><Relationship Id="rId389" Type="http://schemas.openxmlformats.org/officeDocument/2006/relationships/hyperlink" Target="https://pbs.twimg.com/media/D4OVHXjWsAE7PM2.jpg" TargetMode="External" /><Relationship Id="rId390" Type="http://schemas.openxmlformats.org/officeDocument/2006/relationships/hyperlink" Target="http://pbs.twimg.com/profile_images/639838070330671105/kQ1FQAcS_normal.jpg" TargetMode="External" /><Relationship Id="rId391" Type="http://schemas.openxmlformats.org/officeDocument/2006/relationships/hyperlink" Target="http://pbs.twimg.com/profile_images/639838070330671105/kQ1FQAcS_normal.jpg" TargetMode="External" /><Relationship Id="rId392" Type="http://schemas.openxmlformats.org/officeDocument/2006/relationships/hyperlink" Target="http://pbs.twimg.com/profile_images/639838070330671105/kQ1FQAcS_normal.jpg" TargetMode="External" /><Relationship Id="rId393" Type="http://schemas.openxmlformats.org/officeDocument/2006/relationships/hyperlink" Target="http://pbs.twimg.com/profile_images/682734532068388864/kxtuYAFd_normal.jpg" TargetMode="External" /><Relationship Id="rId394" Type="http://schemas.openxmlformats.org/officeDocument/2006/relationships/hyperlink" Target="http://pbs.twimg.com/profile_images/682734532068388864/kxtuYAFd_normal.jpg" TargetMode="External" /><Relationship Id="rId395" Type="http://schemas.openxmlformats.org/officeDocument/2006/relationships/hyperlink" Target="http://pbs.twimg.com/profile_images/682734532068388864/kxtuYAFd_normal.jpg" TargetMode="External" /><Relationship Id="rId396" Type="http://schemas.openxmlformats.org/officeDocument/2006/relationships/hyperlink" Target="http://pbs.twimg.com/profile_images/682734532068388864/kxtuYAFd_normal.jpg" TargetMode="External" /><Relationship Id="rId397" Type="http://schemas.openxmlformats.org/officeDocument/2006/relationships/hyperlink" Target="https://pbs.twimg.com/media/D4Psb8LWwAAm1SH.jpg" TargetMode="External" /><Relationship Id="rId398" Type="http://schemas.openxmlformats.org/officeDocument/2006/relationships/hyperlink" Target="http://pbs.twimg.com/profile_images/639838070330671105/kQ1FQAcS_normal.jpg" TargetMode="External" /><Relationship Id="rId399" Type="http://schemas.openxmlformats.org/officeDocument/2006/relationships/hyperlink" Target="https://pbs.twimg.com/tweet_video_thumb/D4tgDuvWwAYugVn.jpg" TargetMode="External" /><Relationship Id="rId400" Type="http://schemas.openxmlformats.org/officeDocument/2006/relationships/hyperlink" Target="http://pbs.twimg.com/profile_images/639838070330671105/kQ1FQAcS_normal.jpg" TargetMode="External" /><Relationship Id="rId401" Type="http://schemas.openxmlformats.org/officeDocument/2006/relationships/hyperlink" Target="http://pbs.twimg.com/profile_images/639838070330671105/kQ1FQAcS_normal.jpg" TargetMode="External" /><Relationship Id="rId402" Type="http://schemas.openxmlformats.org/officeDocument/2006/relationships/hyperlink" Target="http://pbs.twimg.com/profile_images/378800000513250297/1cd84863f04ea7229261e98274e278a0_normal.jpeg" TargetMode="External" /><Relationship Id="rId403" Type="http://schemas.openxmlformats.org/officeDocument/2006/relationships/hyperlink" Target="http://pbs.twimg.com/profile_images/378800000513250297/1cd84863f04ea7229261e98274e278a0_normal.jpeg" TargetMode="External" /><Relationship Id="rId404" Type="http://schemas.openxmlformats.org/officeDocument/2006/relationships/hyperlink" Target="http://pbs.twimg.com/profile_images/378800000513250297/1cd84863f04ea7229261e98274e278a0_normal.jpeg" TargetMode="External" /><Relationship Id="rId405" Type="http://schemas.openxmlformats.org/officeDocument/2006/relationships/hyperlink" Target="http://pbs.twimg.com/profile_images/378800000513250297/1cd84863f04ea7229261e98274e278a0_normal.jpeg" TargetMode="External" /><Relationship Id="rId406" Type="http://schemas.openxmlformats.org/officeDocument/2006/relationships/hyperlink" Target="http://pbs.twimg.com/profile_images/639838070330671105/kQ1FQAcS_normal.jpg" TargetMode="External" /><Relationship Id="rId407" Type="http://schemas.openxmlformats.org/officeDocument/2006/relationships/hyperlink" Target="http://pbs.twimg.com/profile_images/639838070330671105/kQ1FQAcS_normal.jpg" TargetMode="External" /><Relationship Id="rId408" Type="http://schemas.openxmlformats.org/officeDocument/2006/relationships/hyperlink" Target="https://pbs.twimg.com/tweet_video_thumb/D476uu9W0AA_mo8.jpg" TargetMode="External" /><Relationship Id="rId409" Type="http://schemas.openxmlformats.org/officeDocument/2006/relationships/hyperlink" Target="https://pbs.twimg.com/tweet_video_thumb/D475mVyU4AABx5q.jpg" TargetMode="External" /><Relationship Id="rId410" Type="http://schemas.openxmlformats.org/officeDocument/2006/relationships/hyperlink" Target="https://pbs.twimg.com/media/D4eouT9U8AAZOrg.jpg" TargetMode="External" /><Relationship Id="rId411" Type="http://schemas.openxmlformats.org/officeDocument/2006/relationships/hyperlink" Target="http://pbs.twimg.com/profile_images/1111600051984453632/c4Q5PGwg_normal.jpg" TargetMode="External" /><Relationship Id="rId412" Type="http://schemas.openxmlformats.org/officeDocument/2006/relationships/hyperlink" Target="http://pbs.twimg.com/profile_images/1111600051984453632/c4Q5PGwg_normal.jpg" TargetMode="External" /><Relationship Id="rId413" Type="http://schemas.openxmlformats.org/officeDocument/2006/relationships/hyperlink" Target="http://pbs.twimg.com/profile_images/1111600051984453632/c4Q5PGwg_normal.jpg" TargetMode="External" /><Relationship Id="rId414" Type="http://schemas.openxmlformats.org/officeDocument/2006/relationships/hyperlink" Target="http://pbs.twimg.com/profile_images/1111600051984453632/c4Q5PGwg_normal.jpg" TargetMode="External" /><Relationship Id="rId415" Type="http://schemas.openxmlformats.org/officeDocument/2006/relationships/hyperlink" Target="https://pbs.twimg.com/tweet_video_thumb/D476uu9W0AA_mo8.jpg" TargetMode="External" /><Relationship Id="rId416" Type="http://schemas.openxmlformats.org/officeDocument/2006/relationships/hyperlink" Target="https://pbs.twimg.com/media/D4eouT9U8AAZOrg.jpg" TargetMode="External" /><Relationship Id="rId417" Type="http://schemas.openxmlformats.org/officeDocument/2006/relationships/hyperlink" Target="http://pbs.twimg.com/profile_images/639838070330671105/kQ1FQAcS_normal.jpg" TargetMode="External" /><Relationship Id="rId418" Type="http://schemas.openxmlformats.org/officeDocument/2006/relationships/hyperlink" Target="http://pbs.twimg.com/profile_images/639838070330671105/kQ1FQAcS_normal.jpg" TargetMode="External" /><Relationship Id="rId419" Type="http://schemas.openxmlformats.org/officeDocument/2006/relationships/hyperlink" Target="http://pbs.twimg.com/profile_images/639838070330671105/kQ1FQAcS_normal.jpg" TargetMode="External" /><Relationship Id="rId420" Type="http://schemas.openxmlformats.org/officeDocument/2006/relationships/hyperlink" Target="https://pbs.twimg.com/tweet_video_thumb/D475mVyU4AABx5q.jpg" TargetMode="External" /><Relationship Id="rId421" Type="http://schemas.openxmlformats.org/officeDocument/2006/relationships/hyperlink" Target="http://pbs.twimg.com/profile_images/1101966964669497351/SJXsn1o-_normal.jpg" TargetMode="External" /><Relationship Id="rId422" Type="http://schemas.openxmlformats.org/officeDocument/2006/relationships/hyperlink" Target="http://pbs.twimg.com/profile_images/1101966964669497351/SJXsn1o-_normal.jpg" TargetMode="External" /><Relationship Id="rId423" Type="http://schemas.openxmlformats.org/officeDocument/2006/relationships/hyperlink" Target="http://pbs.twimg.com/profile_images/1101966964669497351/SJXsn1o-_normal.jpg" TargetMode="External" /><Relationship Id="rId424" Type="http://schemas.openxmlformats.org/officeDocument/2006/relationships/hyperlink" Target="https://pbs.twimg.com/tweet_video_thumb/D476uu9W0AA_mo8.jpg" TargetMode="External" /><Relationship Id="rId425" Type="http://schemas.openxmlformats.org/officeDocument/2006/relationships/hyperlink" Target="http://pbs.twimg.com/profile_images/639838070330671105/kQ1FQAcS_normal.jpg" TargetMode="External" /><Relationship Id="rId426" Type="http://schemas.openxmlformats.org/officeDocument/2006/relationships/hyperlink" Target="http://pbs.twimg.com/profile_images/639838070330671105/kQ1FQAcS_normal.jpg" TargetMode="External" /><Relationship Id="rId427" Type="http://schemas.openxmlformats.org/officeDocument/2006/relationships/hyperlink" Target="https://pbs.twimg.com/tweet_video_thumb/D475mVyU4AABx5q.jpg" TargetMode="External" /><Relationship Id="rId428" Type="http://schemas.openxmlformats.org/officeDocument/2006/relationships/hyperlink" Target="http://pbs.twimg.com/profile_images/639838070330671105/kQ1FQAcS_normal.jpg" TargetMode="External" /><Relationship Id="rId429" Type="http://schemas.openxmlformats.org/officeDocument/2006/relationships/hyperlink" Target="http://pbs.twimg.com/profile_images/639838070330671105/kQ1FQAcS_normal.jpg" TargetMode="External" /><Relationship Id="rId430" Type="http://schemas.openxmlformats.org/officeDocument/2006/relationships/hyperlink" Target="http://pbs.twimg.com/profile_images/639838070330671105/kQ1FQAcS_normal.jpg" TargetMode="External" /><Relationship Id="rId431" Type="http://schemas.openxmlformats.org/officeDocument/2006/relationships/hyperlink" Target="http://pbs.twimg.com/profile_images/639838070330671105/kQ1FQAcS_normal.jpg" TargetMode="External" /><Relationship Id="rId432" Type="http://schemas.openxmlformats.org/officeDocument/2006/relationships/hyperlink" Target="http://pbs.twimg.com/profile_images/639838070330671105/kQ1FQAcS_normal.jpg" TargetMode="External" /><Relationship Id="rId433" Type="http://schemas.openxmlformats.org/officeDocument/2006/relationships/hyperlink" Target="http://pbs.twimg.com/profile_images/639838070330671105/kQ1FQAcS_normal.jpg" TargetMode="External" /><Relationship Id="rId434" Type="http://schemas.openxmlformats.org/officeDocument/2006/relationships/hyperlink" Target="http://pbs.twimg.com/profile_images/639838070330671105/kQ1FQAcS_normal.jpg" TargetMode="External" /><Relationship Id="rId435" Type="http://schemas.openxmlformats.org/officeDocument/2006/relationships/hyperlink" Target="http://pbs.twimg.com/profile_images/639838070330671105/kQ1FQAcS_normal.jpg" TargetMode="External" /><Relationship Id="rId436" Type="http://schemas.openxmlformats.org/officeDocument/2006/relationships/hyperlink" Target="http://pbs.twimg.com/profile_images/639838070330671105/kQ1FQAcS_normal.jpg" TargetMode="External" /><Relationship Id="rId437" Type="http://schemas.openxmlformats.org/officeDocument/2006/relationships/hyperlink" Target="http://pbs.twimg.com/profile_images/639838070330671105/kQ1FQAcS_normal.jpg" TargetMode="External" /><Relationship Id="rId438" Type="http://schemas.openxmlformats.org/officeDocument/2006/relationships/hyperlink" Target="http://pbs.twimg.com/profile_images/639838070330671105/kQ1FQAcS_normal.jpg" TargetMode="External" /><Relationship Id="rId439" Type="http://schemas.openxmlformats.org/officeDocument/2006/relationships/hyperlink" Target="http://pbs.twimg.com/profile_images/639838070330671105/kQ1FQAcS_normal.jpg" TargetMode="External" /><Relationship Id="rId440" Type="http://schemas.openxmlformats.org/officeDocument/2006/relationships/hyperlink" Target="http://pbs.twimg.com/profile_images/1081573329302183938/lBSlCJ-a_normal.jpg" TargetMode="External" /><Relationship Id="rId441" Type="http://schemas.openxmlformats.org/officeDocument/2006/relationships/hyperlink" Target="http://pbs.twimg.com/profile_images/466710208597991425/pzbFeYry_normal.jpeg" TargetMode="External" /><Relationship Id="rId442" Type="http://schemas.openxmlformats.org/officeDocument/2006/relationships/hyperlink" Target="http://pbs.twimg.com/profile_images/466710208597991425/pzbFeYry_normal.jpeg" TargetMode="External" /><Relationship Id="rId443" Type="http://schemas.openxmlformats.org/officeDocument/2006/relationships/hyperlink" Target="http://pbs.twimg.com/profile_images/17946522/small_normal.gif" TargetMode="External" /><Relationship Id="rId444" Type="http://schemas.openxmlformats.org/officeDocument/2006/relationships/hyperlink" Target="https://pbs.twimg.com/tweet_video_thumb/D4S7Xe6WsAAvvcu.jpg" TargetMode="External" /><Relationship Id="rId445" Type="http://schemas.openxmlformats.org/officeDocument/2006/relationships/hyperlink" Target="http://pbs.twimg.com/profile_images/17946522/small_normal.gif" TargetMode="External" /><Relationship Id="rId446" Type="http://schemas.openxmlformats.org/officeDocument/2006/relationships/hyperlink" Target="http://pbs.twimg.com/profile_images/17946522/small_normal.gif" TargetMode="External" /><Relationship Id="rId447" Type="http://schemas.openxmlformats.org/officeDocument/2006/relationships/hyperlink" Target="http://pbs.twimg.com/profile_images/713748515365777408/ANm42zjt_normal.jpg" TargetMode="External" /><Relationship Id="rId448" Type="http://schemas.openxmlformats.org/officeDocument/2006/relationships/hyperlink" Target="http://pbs.twimg.com/profile_images/713748515365777408/ANm42zjt_normal.jpg" TargetMode="External" /><Relationship Id="rId449" Type="http://schemas.openxmlformats.org/officeDocument/2006/relationships/hyperlink" Target="http://pbs.twimg.com/profile_images/713748515365777408/ANm42zjt_normal.jpg" TargetMode="External" /><Relationship Id="rId450" Type="http://schemas.openxmlformats.org/officeDocument/2006/relationships/hyperlink" Target="http://pbs.twimg.com/profile_images/713748515365777408/ANm42zjt_normal.jpg" TargetMode="External" /><Relationship Id="rId451" Type="http://schemas.openxmlformats.org/officeDocument/2006/relationships/hyperlink" Target="http://pbs.twimg.com/profile_images/1077931373468549120/UnBwnObd_normal.jpg" TargetMode="External" /><Relationship Id="rId452" Type="http://schemas.openxmlformats.org/officeDocument/2006/relationships/hyperlink" Target="http://pbs.twimg.com/profile_images/1077931373468549120/UnBwnObd_normal.jpg" TargetMode="External" /><Relationship Id="rId453" Type="http://schemas.openxmlformats.org/officeDocument/2006/relationships/hyperlink" Target="http://pbs.twimg.com/profile_images/1077931373468549120/UnBwnObd_normal.jpg" TargetMode="External" /><Relationship Id="rId454" Type="http://schemas.openxmlformats.org/officeDocument/2006/relationships/hyperlink" Target="http://pbs.twimg.com/profile_images/1077931373468549120/UnBwnObd_normal.jpg" TargetMode="External" /><Relationship Id="rId455" Type="http://schemas.openxmlformats.org/officeDocument/2006/relationships/hyperlink" Target="http://pbs.twimg.com/profile_images/1077931373468549120/UnBwnObd_normal.jpg" TargetMode="External" /><Relationship Id="rId456" Type="http://schemas.openxmlformats.org/officeDocument/2006/relationships/hyperlink" Target="http://pbs.twimg.com/profile_images/1077931373468549120/UnBwnObd_normal.jpg" TargetMode="External" /><Relationship Id="rId457" Type="http://schemas.openxmlformats.org/officeDocument/2006/relationships/hyperlink" Target="http://pbs.twimg.com/profile_images/1077931373468549120/UnBwnObd_normal.jpg" TargetMode="External" /><Relationship Id="rId458" Type="http://schemas.openxmlformats.org/officeDocument/2006/relationships/hyperlink" Target="http://pbs.twimg.com/profile_images/1077931373468549120/UnBwnObd_normal.jpg" TargetMode="External" /><Relationship Id="rId459" Type="http://schemas.openxmlformats.org/officeDocument/2006/relationships/hyperlink" Target="https://pbs.twimg.com/tweet_video_thumb/D4tgDuvWwAYugVn.jpg" TargetMode="External" /><Relationship Id="rId460" Type="http://schemas.openxmlformats.org/officeDocument/2006/relationships/hyperlink" Target="http://pbs.twimg.com/profile_images/639838070330671105/kQ1FQAcS_normal.jpg" TargetMode="External" /><Relationship Id="rId461" Type="http://schemas.openxmlformats.org/officeDocument/2006/relationships/hyperlink" Target="http://pbs.twimg.com/profile_images/639838070330671105/kQ1FQAcS_normal.jpg" TargetMode="External" /><Relationship Id="rId462" Type="http://schemas.openxmlformats.org/officeDocument/2006/relationships/hyperlink" Target="http://pbs.twimg.com/profile_images/639838070330671105/kQ1FQAcS_normal.jpg" TargetMode="External" /><Relationship Id="rId463" Type="http://schemas.openxmlformats.org/officeDocument/2006/relationships/hyperlink" Target="https://pbs.twimg.com/tweet_video_thumb/D4TgwcOUEAAVehp.jpg" TargetMode="External" /><Relationship Id="rId464" Type="http://schemas.openxmlformats.org/officeDocument/2006/relationships/hyperlink" Target="http://pbs.twimg.com/profile_images/639838070330671105/kQ1FQAcS_normal.jpg" TargetMode="External" /><Relationship Id="rId465" Type="http://schemas.openxmlformats.org/officeDocument/2006/relationships/hyperlink" Target="http://pbs.twimg.com/profile_images/1081573329302183938/lBSlCJ-a_normal.jpg" TargetMode="External" /><Relationship Id="rId466" Type="http://schemas.openxmlformats.org/officeDocument/2006/relationships/hyperlink" Target="http://pbs.twimg.com/profile_images/1081573329302183938/lBSlCJ-a_normal.jpg" TargetMode="External" /><Relationship Id="rId467" Type="http://schemas.openxmlformats.org/officeDocument/2006/relationships/hyperlink" Target="http://pbs.twimg.com/profile_images/1081573329302183938/lBSlCJ-a_normal.jpg" TargetMode="External" /><Relationship Id="rId468" Type="http://schemas.openxmlformats.org/officeDocument/2006/relationships/hyperlink" Target="http://pbs.twimg.com/profile_images/1081573329302183938/lBSlCJ-a_normal.jpg" TargetMode="External" /><Relationship Id="rId469" Type="http://schemas.openxmlformats.org/officeDocument/2006/relationships/hyperlink" Target="http://pbs.twimg.com/profile_images/1081573329302183938/lBSlCJ-a_normal.jpg" TargetMode="External" /><Relationship Id="rId470" Type="http://schemas.openxmlformats.org/officeDocument/2006/relationships/hyperlink" Target="http://pbs.twimg.com/profile_images/1081573329302183938/lBSlCJ-a_normal.jpg" TargetMode="External" /><Relationship Id="rId471" Type="http://schemas.openxmlformats.org/officeDocument/2006/relationships/hyperlink" Target="http://pbs.twimg.com/profile_images/466710208597991425/pzbFeYry_normal.jpeg" TargetMode="External" /><Relationship Id="rId472" Type="http://schemas.openxmlformats.org/officeDocument/2006/relationships/hyperlink" Target="http://pbs.twimg.com/profile_images/466710208597991425/pzbFeYry_normal.jpeg" TargetMode="External" /><Relationship Id="rId473" Type="http://schemas.openxmlformats.org/officeDocument/2006/relationships/hyperlink" Target="http://pbs.twimg.com/profile_images/466710208597991425/pzbFeYry_normal.jpeg" TargetMode="External" /><Relationship Id="rId474" Type="http://schemas.openxmlformats.org/officeDocument/2006/relationships/hyperlink" Target="http://pbs.twimg.com/profile_images/466710208597991425/pzbFeYry_normal.jpeg" TargetMode="External" /><Relationship Id="rId475" Type="http://schemas.openxmlformats.org/officeDocument/2006/relationships/hyperlink" Target="http://pbs.twimg.com/profile_images/466710208597991425/pzbFeYry_normal.jpeg" TargetMode="External" /><Relationship Id="rId476" Type="http://schemas.openxmlformats.org/officeDocument/2006/relationships/hyperlink" Target="http://pbs.twimg.com/profile_images/466710208597991425/pzbFeYry_normal.jpeg" TargetMode="External" /><Relationship Id="rId477" Type="http://schemas.openxmlformats.org/officeDocument/2006/relationships/hyperlink" Target="http://pbs.twimg.com/profile_images/466710208597991425/pzbFeYry_normal.jpeg" TargetMode="External" /><Relationship Id="rId478" Type="http://schemas.openxmlformats.org/officeDocument/2006/relationships/hyperlink" Target="http://pbs.twimg.com/profile_images/466710208597991425/pzbFeYry_normal.jpeg" TargetMode="External" /><Relationship Id="rId479" Type="http://schemas.openxmlformats.org/officeDocument/2006/relationships/hyperlink" Target="http://pbs.twimg.com/profile_images/466710208597991425/pzbFeYry_normal.jpeg" TargetMode="External" /><Relationship Id="rId480" Type="http://schemas.openxmlformats.org/officeDocument/2006/relationships/hyperlink" Target="http://pbs.twimg.com/profile_images/466710208597991425/pzbFeYry_normal.jpeg" TargetMode="External" /><Relationship Id="rId481" Type="http://schemas.openxmlformats.org/officeDocument/2006/relationships/hyperlink" Target="http://pbs.twimg.com/profile_images/466710208597991425/pzbFeYry_normal.jpeg" TargetMode="External" /><Relationship Id="rId482" Type="http://schemas.openxmlformats.org/officeDocument/2006/relationships/hyperlink" Target="http://pbs.twimg.com/profile_images/17946522/small_normal.gif" TargetMode="External" /><Relationship Id="rId483" Type="http://schemas.openxmlformats.org/officeDocument/2006/relationships/hyperlink" Target="http://pbs.twimg.com/profile_images/17946522/small_normal.gif" TargetMode="External" /><Relationship Id="rId484" Type="http://schemas.openxmlformats.org/officeDocument/2006/relationships/hyperlink" Target="http://pbs.twimg.com/profile_images/713748515365777408/ANm42zjt_normal.jpg" TargetMode="External" /><Relationship Id="rId485" Type="http://schemas.openxmlformats.org/officeDocument/2006/relationships/hyperlink" Target="http://pbs.twimg.com/profile_images/713748515365777408/ANm42zjt_normal.jpg" TargetMode="External" /><Relationship Id="rId486" Type="http://schemas.openxmlformats.org/officeDocument/2006/relationships/hyperlink" Target="http://pbs.twimg.com/profile_images/639838070330671105/kQ1FQAcS_normal.jpg" TargetMode="External" /><Relationship Id="rId487" Type="http://schemas.openxmlformats.org/officeDocument/2006/relationships/hyperlink" Target="http://pbs.twimg.com/profile_images/1081573329302183938/lBSlCJ-a_normal.jpg" TargetMode="External" /><Relationship Id="rId488" Type="http://schemas.openxmlformats.org/officeDocument/2006/relationships/hyperlink" Target="http://pbs.twimg.com/profile_images/17946522/small_normal.gif" TargetMode="External" /><Relationship Id="rId489" Type="http://schemas.openxmlformats.org/officeDocument/2006/relationships/hyperlink" Target="https://pbs.twimg.com/tweet_video_thumb/D4S7Xe6WsAAvvcu.jpg" TargetMode="External" /><Relationship Id="rId490" Type="http://schemas.openxmlformats.org/officeDocument/2006/relationships/hyperlink" Target="http://pbs.twimg.com/profile_images/17946522/small_normal.gif" TargetMode="External" /><Relationship Id="rId491" Type="http://schemas.openxmlformats.org/officeDocument/2006/relationships/hyperlink" Target="http://pbs.twimg.com/profile_images/17946522/small_normal.gif" TargetMode="External" /><Relationship Id="rId492" Type="http://schemas.openxmlformats.org/officeDocument/2006/relationships/hyperlink" Target="http://pbs.twimg.com/profile_images/713748515365777408/ANm42zjt_normal.jpg" TargetMode="External" /><Relationship Id="rId493" Type="http://schemas.openxmlformats.org/officeDocument/2006/relationships/hyperlink" Target="http://pbs.twimg.com/profile_images/713748515365777408/ANm42zjt_normal.jpg" TargetMode="External" /><Relationship Id="rId494" Type="http://schemas.openxmlformats.org/officeDocument/2006/relationships/hyperlink" Target="http://pbs.twimg.com/profile_images/713748515365777408/ANm42zjt_normal.jpg" TargetMode="External" /><Relationship Id="rId495" Type="http://schemas.openxmlformats.org/officeDocument/2006/relationships/hyperlink" Target="http://pbs.twimg.com/profile_images/713748515365777408/ANm42zjt_normal.jpg" TargetMode="External" /><Relationship Id="rId496" Type="http://schemas.openxmlformats.org/officeDocument/2006/relationships/hyperlink" Target="http://pbs.twimg.com/profile_images/713748515365777408/ANm42zjt_normal.jpg" TargetMode="External" /><Relationship Id="rId497" Type="http://schemas.openxmlformats.org/officeDocument/2006/relationships/hyperlink" Target="http://pbs.twimg.com/profile_images/713748515365777408/ANm42zjt_normal.jpg" TargetMode="External" /><Relationship Id="rId498" Type="http://schemas.openxmlformats.org/officeDocument/2006/relationships/hyperlink" Target="http://pbs.twimg.com/profile_images/713748515365777408/ANm42zjt_normal.jpg" TargetMode="External" /><Relationship Id="rId499" Type="http://schemas.openxmlformats.org/officeDocument/2006/relationships/hyperlink" Target="http://pbs.twimg.com/profile_images/713748515365777408/ANm42zjt_normal.jpg" TargetMode="External" /><Relationship Id="rId500" Type="http://schemas.openxmlformats.org/officeDocument/2006/relationships/hyperlink" Target="http://pbs.twimg.com/profile_images/713748515365777408/ANm42zjt_normal.jpg" TargetMode="External" /><Relationship Id="rId501" Type="http://schemas.openxmlformats.org/officeDocument/2006/relationships/hyperlink" Target="http://pbs.twimg.com/profile_images/713748515365777408/ANm42zjt_normal.jpg" TargetMode="External" /><Relationship Id="rId502" Type="http://schemas.openxmlformats.org/officeDocument/2006/relationships/hyperlink" Target="http://pbs.twimg.com/profile_images/713748515365777408/ANm42zjt_normal.jpg" TargetMode="External" /><Relationship Id="rId503" Type="http://schemas.openxmlformats.org/officeDocument/2006/relationships/hyperlink" Target="http://pbs.twimg.com/profile_images/713748515365777408/ANm42zjt_normal.jpg" TargetMode="External" /><Relationship Id="rId504" Type="http://schemas.openxmlformats.org/officeDocument/2006/relationships/hyperlink" Target="http://pbs.twimg.com/profile_images/639838070330671105/kQ1FQAcS_normal.jpg" TargetMode="External" /><Relationship Id="rId505" Type="http://schemas.openxmlformats.org/officeDocument/2006/relationships/hyperlink" Target="http://pbs.twimg.com/profile_images/1081573329302183938/lBSlCJ-a_normal.jpg" TargetMode="External" /><Relationship Id="rId506" Type="http://schemas.openxmlformats.org/officeDocument/2006/relationships/hyperlink" Target="http://pbs.twimg.com/profile_images/1081573329302183938/lBSlCJ-a_normal.jpg" TargetMode="External" /><Relationship Id="rId507" Type="http://schemas.openxmlformats.org/officeDocument/2006/relationships/hyperlink" Target="http://pbs.twimg.com/profile_images/1081573329302183938/lBSlCJ-a_normal.jpg" TargetMode="External" /><Relationship Id="rId508" Type="http://schemas.openxmlformats.org/officeDocument/2006/relationships/hyperlink" Target="http://pbs.twimg.com/profile_images/1081573329302183938/lBSlCJ-a_normal.jpg" TargetMode="External" /><Relationship Id="rId509" Type="http://schemas.openxmlformats.org/officeDocument/2006/relationships/hyperlink" Target="http://pbs.twimg.com/profile_images/1081573329302183938/lBSlCJ-a_normal.jpg" TargetMode="External" /><Relationship Id="rId510" Type="http://schemas.openxmlformats.org/officeDocument/2006/relationships/hyperlink" Target="http://pbs.twimg.com/profile_images/1081573329302183938/lBSlCJ-a_normal.jpg" TargetMode="External" /><Relationship Id="rId511" Type="http://schemas.openxmlformats.org/officeDocument/2006/relationships/hyperlink" Target="http://pbs.twimg.com/profile_images/17946522/small_normal.gif" TargetMode="External" /><Relationship Id="rId512" Type="http://schemas.openxmlformats.org/officeDocument/2006/relationships/hyperlink" Target="http://pbs.twimg.com/profile_images/17946522/small_normal.gif" TargetMode="External" /><Relationship Id="rId513" Type="http://schemas.openxmlformats.org/officeDocument/2006/relationships/hyperlink" Target="https://pbs.twimg.com/tweet_video_thumb/D4S7Xe6WsAAvvcu.jpg" TargetMode="External" /><Relationship Id="rId514" Type="http://schemas.openxmlformats.org/officeDocument/2006/relationships/hyperlink" Target="https://pbs.twimg.com/tweet_video_thumb/D4S7Xe6WsAAvvcu.jpg" TargetMode="External" /><Relationship Id="rId515" Type="http://schemas.openxmlformats.org/officeDocument/2006/relationships/hyperlink" Target="http://pbs.twimg.com/profile_images/17946522/small_normal.gif" TargetMode="External" /><Relationship Id="rId516" Type="http://schemas.openxmlformats.org/officeDocument/2006/relationships/hyperlink" Target="http://pbs.twimg.com/profile_images/17946522/small_normal.gif" TargetMode="External" /><Relationship Id="rId517" Type="http://schemas.openxmlformats.org/officeDocument/2006/relationships/hyperlink" Target="http://pbs.twimg.com/profile_images/17946522/small_normal.gif" TargetMode="External" /><Relationship Id="rId518" Type="http://schemas.openxmlformats.org/officeDocument/2006/relationships/hyperlink" Target="http://pbs.twimg.com/profile_images/17946522/small_normal.gif" TargetMode="External" /><Relationship Id="rId519" Type="http://schemas.openxmlformats.org/officeDocument/2006/relationships/hyperlink" Target="http://pbs.twimg.com/profile_images/639838070330671105/kQ1FQAcS_normal.jpg" TargetMode="External" /><Relationship Id="rId520" Type="http://schemas.openxmlformats.org/officeDocument/2006/relationships/hyperlink" Target="http://pbs.twimg.com/profile_images/1081573329302183938/lBSlCJ-a_normal.jpg" TargetMode="External" /><Relationship Id="rId521" Type="http://schemas.openxmlformats.org/officeDocument/2006/relationships/hyperlink" Target="http://pbs.twimg.com/profile_images/1081573329302183938/lBSlCJ-a_normal.jpg" TargetMode="External" /><Relationship Id="rId522" Type="http://schemas.openxmlformats.org/officeDocument/2006/relationships/hyperlink" Target="http://pbs.twimg.com/profile_images/1081573329302183938/lBSlCJ-a_normal.jpg" TargetMode="External" /><Relationship Id="rId523" Type="http://schemas.openxmlformats.org/officeDocument/2006/relationships/hyperlink" Target="http://pbs.twimg.com/profile_images/1081573329302183938/lBSlCJ-a_normal.jpg" TargetMode="External" /><Relationship Id="rId524" Type="http://schemas.openxmlformats.org/officeDocument/2006/relationships/hyperlink" Target="http://pbs.twimg.com/profile_images/1081573329302183938/lBSlCJ-a_normal.jpg" TargetMode="External" /><Relationship Id="rId525" Type="http://schemas.openxmlformats.org/officeDocument/2006/relationships/hyperlink" Target="http://pbs.twimg.com/profile_images/1081573329302183938/lBSlCJ-a_normal.jpg" TargetMode="External" /><Relationship Id="rId526" Type="http://schemas.openxmlformats.org/officeDocument/2006/relationships/hyperlink" Target="http://pbs.twimg.com/profile_images/639838070330671105/kQ1FQAcS_normal.jpg" TargetMode="External" /><Relationship Id="rId527" Type="http://schemas.openxmlformats.org/officeDocument/2006/relationships/hyperlink" Target="http://pbs.twimg.com/profile_images/1081573329302183938/lBSlCJ-a_normal.jpg" TargetMode="External" /><Relationship Id="rId528" Type="http://schemas.openxmlformats.org/officeDocument/2006/relationships/hyperlink" Target="http://pbs.twimg.com/profile_images/639838070330671105/kQ1FQAcS_normal.jpg" TargetMode="External" /><Relationship Id="rId529" Type="http://schemas.openxmlformats.org/officeDocument/2006/relationships/hyperlink" Target="http://pbs.twimg.com/profile_images/1081573329302183938/lBSlCJ-a_normal.jpg" TargetMode="External" /><Relationship Id="rId530" Type="http://schemas.openxmlformats.org/officeDocument/2006/relationships/hyperlink" Target="https://pbs.twimg.com/tweet_video_thumb/D48Vc1zXoAAmedK.jpg" TargetMode="External" /><Relationship Id="rId531" Type="http://schemas.openxmlformats.org/officeDocument/2006/relationships/hyperlink" Target="http://pbs.twimg.com/profile_images/639838070330671105/kQ1FQAcS_normal.jpg" TargetMode="External" /><Relationship Id="rId532" Type="http://schemas.openxmlformats.org/officeDocument/2006/relationships/hyperlink" Target="http://pbs.twimg.com/profile_images/1081573329302183938/lBSlCJ-a_normal.jpg" TargetMode="External" /><Relationship Id="rId533" Type="http://schemas.openxmlformats.org/officeDocument/2006/relationships/hyperlink" Target="https://pbs.twimg.com/tweet_video_thumb/D48Vc1zXoAAmedK.jpg" TargetMode="External" /><Relationship Id="rId534" Type="http://schemas.openxmlformats.org/officeDocument/2006/relationships/hyperlink" Target="http://pbs.twimg.com/profile_images/639838070330671105/kQ1FQAcS_normal.jpg" TargetMode="External" /><Relationship Id="rId535" Type="http://schemas.openxmlformats.org/officeDocument/2006/relationships/hyperlink" Target="http://pbs.twimg.com/profile_images/1081573329302183938/lBSlCJ-a_normal.jpg" TargetMode="External" /><Relationship Id="rId536" Type="http://schemas.openxmlformats.org/officeDocument/2006/relationships/hyperlink" Target="https://pbs.twimg.com/tweet_video_thumb/D48Vc1zXoAAmedK.jpg" TargetMode="External" /><Relationship Id="rId537" Type="http://schemas.openxmlformats.org/officeDocument/2006/relationships/hyperlink" Target="http://pbs.twimg.com/profile_images/639838070330671105/kQ1FQAcS_normal.jpg" TargetMode="External" /><Relationship Id="rId538" Type="http://schemas.openxmlformats.org/officeDocument/2006/relationships/hyperlink" Target="http://pbs.twimg.com/profile_images/1081573329302183938/lBSlCJ-a_normal.jpg" TargetMode="External" /><Relationship Id="rId539" Type="http://schemas.openxmlformats.org/officeDocument/2006/relationships/hyperlink" Target="https://pbs.twimg.com/tweet_video_thumb/D48Vc1zXoAAmedK.jpg" TargetMode="External" /><Relationship Id="rId540" Type="http://schemas.openxmlformats.org/officeDocument/2006/relationships/hyperlink" Target="http://pbs.twimg.com/profile_images/639838070330671105/kQ1FQAcS_normal.jpg" TargetMode="External" /><Relationship Id="rId541" Type="http://schemas.openxmlformats.org/officeDocument/2006/relationships/hyperlink" Target="http://pbs.twimg.com/profile_images/1081573329302183938/lBSlCJ-a_normal.jpg" TargetMode="External" /><Relationship Id="rId542" Type="http://schemas.openxmlformats.org/officeDocument/2006/relationships/hyperlink" Target="https://pbs.twimg.com/tweet_video_thumb/D48Vc1zXoAAmedK.jpg" TargetMode="External" /><Relationship Id="rId543" Type="http://schemas.openxmlformats.org/officeDocument/2006/relationships/hyperlink" Target="http://pbs.twimg.com/profile_images/639838070330671105/kQ1FQAcS_normal.jpg" TargetMode="External" /><Relationship Id="rId544" Type="http://schemas.openxmlformats.org/officeDocument/2006/relationships/hyperlink" Target="http://pbs.twimg.com/profile_images/1081573329302183938/lBSlCJ-a_normal.jpg" TargetMode="External" /><Relationship Id="rId545" Type="http://schemas.openxmlformats.org/officeDocument/2006/relationships/hyperlink" Target="https://pbs.twimg.com/tweet_video_thumb/D48Vc1zXoAAmedK.jpg" TargetMode="External" /><Relationship Id="rId546" Type="http://schemas.openxmlformats.org/officeDocument/2006/relationships/hyperlink" Target="http://pbs.twimg.com/profile_images/1117812464417165313/x-sLsmNC_normal.jpg" TargetMode="External" /><Relationship Id="rId547" Type="http://schemas.openxmlformats.org/officeDocument/2006/relationships/hyperlink" Target="http://pbs.twimg.com/profile_images/1117812464417165313/x-sLsmNC_normal.jpg" TargetMode="External" /><Relationship Id="rId548" Type="http://schemas.openxmlformats.org/officeDocument/2006/relationships/hyperlink" Target="http://pbs.twimg.com/profile_images/1117812464417165313/x-sLsmNC_normal.jpg" TargetMode="External" /><Relationship Id="rId549" Type="http://schemas.openxmlformats.org/officeDocument/2006/relationships/hyperlink" Target="http://pbs.twimg.com/profile_images/1117812464417165313/x-sLsmNC_normal.jpg" TargetMode="External" /><Relationship Id="rId550" Type="http://schemas.openxmlformats.org/officeDocument/2006/relationships/hyperlink" Target="http://pbs.twimg.com/profile_images/639838070330671105/kQ1FQAcS_normal.jpg" TargetMode="External" /><Relationship Id="rId551" Type="http://schemas.openxmlformats.org/officeDocument/2006/relationships/hyperlink" Target="http://pbs.twimg.com/profile_images/639838070330671105/kQ1FQAcS_normal.jpg" TargetMode="External" /><Relationship Id="rId552" Type="http://schemas.openxmlformats.org/officeDocument/2006/relationships/hyperlink" Target="http://pbs.twimg.com/profile_images/639838070330671105/kQ1FQAcS_normal.jpg" TargetMode="External" /><Relationship Id="rId553" Type="http://schemas.openxmlformats.org/officeDocument/2006/relationships/hyperlink" Target="http://pbs.twimg.com/profile_images/1081573329302183938/lBSlCJ-a_normal.jpg" TargetMode="External" /><Relationship Id="rId554" Type="http://schemas.openxmlformats.org/officeDocument/2006/relationships/hyperlink" Target="https://pbs.twimg.com/tweet_video_thumb/D48Vc1zXoAAmedK.jpg" TargetMode="External" /><Relationship Id="rId555" Type="http://schemas.openxmlformats.org/officeDocument/2006/relationships/hyperlink" Target="http://pbs.twimg.com/profile_images/639838070330671105/kQ1FQAcS_normal.jpg" TargetMode="External" /><Relationship Id="rId556" Type="http://schemas.openxmlformats.org/officeDocument/2006/relationships/hyperlink" Target="http://pbs.twimg.com/profile_images/1081573329302183938/lBSlCJ-a_normal.jpg" TargetMode="External" /><Relationship Id="rId557" Type="http://schemas.openxmlformats.org/officeDocument/2006/relationships/hyperlink" Target="https://pbs.twimg.com/tweet_video_thumb/D48Vc1zXoAAmedK.jpg" TargetMode="External" /><Relationship Id="rId558" Type="http://schemas.openxmlformats.org/officeDocument/2006/relationships/hyperlink" Target="https://pbs.twimg.com/media/D4KbS6nUEAM2fdK.jpg" TargetMode="External" /><Relationship Id="rId559" Type="http://schemas.openxmlformats.org/officeDocument/2006/relationships/hyperlink" Target="http://pbs.twimg.com/profile_images/639838070330671105/kQ1FQAcS_normal.jpg" TargetMode="External" /><Relationship Id="rId560" Type="http://schemas.openxmlformats.org/officeDocument/2006/relationships/hyperlink" Target="http://pbs.twimg.com/profile_images/639838070330671105/kQ1FQAcS_normal.jpg" TargetMode="External" /><Relationship Id="rId561" Type="http://schemas.openxmlformats.org/officeDocument/2006/relationships/hyperlink" Target="http://pbs.twimg.com/profile_images/639838070330671105/kQ1FQAcS_normal.jpg" TargetMode="External" /><Relationship Id="rId562" Type="http://schemas.openxmlformats.org/officeDocument/2006/relationships/hyperlink" Target="https://pbs.twimg.com/tweet_video_thumb/D4SnELeUcAAqe4J.jpg" TargetMode="External" /><Relationship Id="rId563" Type="http://schemas.openxmlformats.org/officeDocument/2006/relationships/hyperlink" Target="http://pbs.twimg.com/profile_images/639838070330671105/kQ1FQAcS_normal.jpg" TargetMode="External" /><Relationship Id="rId564" Type="http://schemas.openxmlformats.org/officeDocument/2006/relationships/hyperlink" Target="http://pbs.twimg.com/profile_images/639838070330671105/kQ1FQAcS_normal.jpg" TargetMode="External" /><Relationship Id="rId565" Type="http://schemas.openxmlformats.org/officeDocument/2006/relationships/hyperlink" Target="http://pbs.twimg.com/profile_images/639838070330671105/kQ1FQAcS_normal.jpg" TargetMode="External" /><Relationship Id="rId566" Type="http://schemas.openxmlformats.org/officeDocument/2006/relationships/hyperlink" Target="http://pbs.twimg.com/profile_images/639838070330671105/kQ1FQAcS_normal.jpg" TargetMode="External" /><Relationship Id="rId567" Type="http://schemas.openxmlformats.org/officeDocument/2006/relationships/hyperlink" Target="http://pbs.twimg.com/profile_images/639838070330671105/kQ1FQAcS_normal.jpg" TargetMode="External" /><Relationship Id="rId568" Type="http://schemas.openxmlformats.org/officeDocument/2006/relationships/hyperlink" Target="http://pbs.twimg.com/profile_images/639838070330671105/kQ1FQAcS_normal.jpg" TargetMode="External" /><Relationship Id="rId569" Type="http://schemas.openxmlformats.org/officeDocument/2006/relationships/hyperlink" Target="http://pbs.twimg.com/profile_images/639838070330671105/kQ1FQAcS_normal.jpg" TargetMode="External" /><Relationship Id="rId570" Type="http://schemas.openxmlformats.org/officeDocument/2006/relationships/hyperlink" Target="http://pbs.twimg.com/profile_images/639838070330671105/kQ1FQAcS_normal.jpg" TargetMode="External" /><Relationship Id="rId571" Type="http://schemas.openxmlformats.org/officeDocument/2006/relationships/hyperlink" Target="https://pbs.twimg.com/media/D4fC-mhUEAEAOE1.jpg" TargetMode="External" /><Relationship Id="rId572" Type="http://schemas.openxmlformats.org/officeDocument/2006/relationships/hyperlink" Target="http://pbs.twimg.com/profile_images/639838070330671105/kQ1FQAcS_normal.jpg" TargetMode="External" /><Relationship Id="rId573" Type="http://schemas.openxmlformats.org/officeDocument/2006/relationships/hyperlink" Target="https://pbs.twimg.com/media/D4j0ALIU4AEeZnX.jpg" TargetMode="External" /><Relationship Id="rId574" Type="http://schemas.openxmlformats.org/officeDocument/2006/relationships/hyperlink" Target="http://pbs.twimg.com/profile_images/639838070330671105/kQ1FQAcS_normal.jpg" TargetMode="External" /><Relationship Id="rId575" Type="http://schemas.openxmlformats.org/officeDocument/2006/relationships/hyperlink" Target="https://pbs.twimg.com/media/D4pZ5uzU8AA_GLs.jpg" TargetMode="External" /><Relationship Id="rId576" Type="http://schemas.openxmlformats.org/officeDocument/2006/relationships/hyperlink" Target="http://pbs.twimg.com/profile_images/639838070330671105/kQ1FQAcS_normal.jpg" TargetMode="External" /><Relationship Id="rId577" Type="http://schemas.openxmlformats.org/officeDocument/2006/relationships/hyperlink" Target="http://pbs.twimg.com/profile_images/639838070330671105/kQ1FQAcS_normal.jpg" TargetMode="External" /><Relationship Id="rId578" Type="http://schemas.openxmlformats.org/officeDocument/2006/relationships/hyperlink" Target="http://pbs.twimg.com/profile_images/639838070330671105/kQ1FQAcS_normal.jpg" TargetMode="External" /><Relationship Id="rId579" Type="http://schemas.openxmlformats.org/officeDocument/2006/relationships/hyperlink" Target="https://pbs.twimg.com/media/D4yARq4WAAAeGgU.jpg" TargetMode="External" /><Relationship Id="rId580" Type="http://schemas.openxmlformats.org/officeDocument/2006/relationships/hyperlink" Target="http://pbs.twimg.com/profile_images/639838070330671105/kQ1FQAcS_normal.jpg" TargetMode="External" /><Relationship Id="rId581" Type="http://schemas.openxmlformats.org/officeDocument/2006/relationships/hyperlink" Target="http://pbs.twimg.com/profile_images/639838070330671105/kQ1FQAcS_normal.jpg" TargetMode="External" /><Relationship Id="rId582" Type="http://schemas.openxmlformats.org/officeDocument/2006/relationships/hyperlink" Target="http://pbs.twimg.com/profile_images/639838070330671105/kQ1FQAcS_normal.jpg" TargetMode="External" /><Relationship Id="rId583" Type="http://schemas.openxmlformats.org/officeDocument/2006/relationships/hyperlink" Target="http://pbs.twimg.com/profile_images/639838070330671105/kQ1FQAcS_normal.jpg" TargetMode="External" /><Relationship Id="rId584" Type="http://schemas.openxmlformats.org/officeDocument/2006/relationships/hyperlink" Target="http://pbs.twimg.com/profile_images/639838070330671105/kQ1FQAcS_normal.jpg" TargetMode="External" /><Relationship Id="rId585" Type="http://schemas.openxmlformats.org/officeDocument/2006/relationships/hyperlink" Target="http://pbs.twimg.com/profile_images/639838070330671105/kQ1FQAcS_normal.jpg" TargetMode="External" /><Relationship Id="rId586" Type="http://schemas.openxmlformats.org/officeDocument/2006/relationships/hyperlink" Target="http://pbs.twimg.com/profile_images/1081573329302183938/lBSlCJ-a_normal.jpg" TargetMode="External" /><Relationship Id="rId587" Type="http://schemas.openxmlformats.org/officeDocument/2006/relationships/hyperlink" Target="http://pbs.twimg.com/profile_images/1081573329302183938/lBSlCJ-a_normal.jpg" TargetMode="External" /><Relationship Id="rId588" Type="http://schemas.openxmlformats.org/officeDocument/2006/relationships/hyperlink" Target="http://pbs.twimg.com/profile_images/1081573329302183938/lBSlCJ-a_normal.jpg" TargetMode="External" /><Relationship Id="rId589" Type="http://schemas.openxmlformats.org/officeDocument/2006/relationships/hyperlink" Target="http://pbs.twimg.com/profile_images/1081573329302183938/lBSlCJ-a_normal.jpg" TargetMode="External" /><Relationship Id="rId590" Type="http://schemas.openxmlformats.org/officeDocument/2006/relationships/hyperlink" Target="http://pbs.twimg.com/profile_images/1081573329302183938/lBSlCJ-a_normal.jpg" TargetMode="External" /><Relationship Id="rId591" Type="http://schemas.openxmlformats.org/officeDocument/2006/relationships/hyperlink" Target="http://pbs.twimg.com/profile_images/1081573329302183938/lBSlCJ-a_normal.jpg" TargetMode="External" /><Relationship Id="rId592" Type="http://schemas.openxmlformats.org/officeDocument/2006/relationships/hyperlink" Target="http://pbs.twimg.com/profile_images/1081573329302183938/lBSlCJ-a_normal.jpg" TargetMode="External" /><Relationship Id="rId593" Type="http://schemas.openxmlformats.org/officeDocument/2006/relationships/hyperlink" Target="http://pbs.twimg.com/profile_images/1081573329302183938/lBSlCJ-a_normal.jpg" TargetMode="External" /><Relationship Id="rId594" Type="http://schemas.openxmlformats.org/officeDocument/2006/relationships/hyperlink" Target="http://pbs.twimg.com/profile_images/1081573329302183938/lBSlCJ-a_normal.jpg" TargetMode="External" /><Relationship Id="rId595" Type="http://schemas.openxmlformats.org/officeDocument/2006/relationships/hyperlink" Target="https://pbs.twimg.com/tweet_video_thumb/D48Vc1zXoAAmedK.jpg" TargetMode="External" /><Relationship Id="rId596" Type="http://schemas.openxmlformats.org/officeDocument/2006/relationships/hyperlink" Target="http://pbs.twimg.com/profile_images/1081573329302183938/lBSlCJ-a_normal.jpg" TargetMode="External" /><Relationship Id="rId597" Type="http://schemas.openxmlformats.org/officeDocument/2006/relationships/hyperlink" Target="http://pbs.twimg.com/profile_images/1081573329302183938/lBSlCJ-a_normal.jpg" TargetMode="External" /><Relationship Id="rId598" Type="http://schemas.openxmlformats.org/officeDocument/2006/relationships/hyperlink" Target="http://pbs.twimg.com/profile_images/1081573329302183938/lBSlCJ-a_normal.jpg" TargetMode="External" /><Relationship Id="rId599" Type="http://schemas.openxmlformats.org/officeDocument/2006/relationships/hyperlink" Target="https://twitter.com/#!/bugeatersfc/status/1117833799709208576" TargetMode="External" /><Relationship Id="rId600" Type="http://schemas.openxmlformats.org/officeDocument/2006/relationships/hyperlink" Target="https://twitter.com/#!/bugeatersfc/status/1117833799709208576" TargetMode="External" /><Relationship Id="rId601" Type="http://schemas.openxmlformats.org/officeDocument/2006/relationships/hyperlink" Target="https://twitter.com/#!/bugeatersfc/status/1117833799709208576" TargetMode="External" /><Relationship Id="rId602" Type="http://schemas.openxmlformats.org/officeDocument/2006/relationships/hyperlink" Target="https://twitter.com/#!/bugeatersfc/status/1117833799709208576" TargetMode="External" /><Relationship Id="rId603" Type="http://schemas.openxmlformats.org/officeDocument/2006/relationships/hyperlink" Target="https://twitter.com/#!/bugeatersfc/status/1117833799709208576" TargetMode="External" /><Relationship Id="rId604" Type="http://schemas.openxmlformats.org/officeDocument/2006/relationships/hyperlink" Target="https://twitter.com/#!/susannahdunn/status/1117893539604471808" TargetMode="External" /><Relationship Id="rId605" Type="http://schemas.openxmlformats.org/officeDocument/2006/relationships/hyperlink" Target="https://twitter.com/#!/susannahdunn/status/1117893539604471808" TargetMode="External" /><Relationship Id="rId606" Type="http://schemas.openxmlformats.org/officeDocument/2006/relationships/hyperlink" Target="https://twitter.com/#!/hummusloser467/status/1117913632929509376" TargetMode="External" /><Relationship Id="rId607" Type="http://schemas.openxmlformats.org/officeDocument/2006/relationships/hyperlink" Target="https://twitter.com/#!/hummusloser467/status/1117913632929509376" TargetMode="External" /><Relationship Id="rId608" Type="http://schemas.openxmlformats.org/officeDocument/2006/relationships/hyperlink" Target="https://twitter.com/#!/danjacobsen/status/1117915384311472128" TargetMode="External" /><Relationship Id="rId609" Type="http://schemas.openxmlformats.org/officeDocument/2006/relationships/hyperlink" Target="https://twitter.com/#!/nuhockeyblog/status/1118192041828200449" TargetMode="External" /><Relationship Id="rId610" Type="http://schemas.openxmlformats.org/officeDocument/2006/relationships/hyperlink" Target="https://twitter.com/#!/nuhockeyblog/status/1118192041828200449" TargetMode="External" /><Relationship Id="rId611" Type="http://schemas.openxmlformats.org/officeDocument/2006/relationships/hyperlink" Target="https://twitter.com/#!/nuhockeyblog/status/1118192041828200449" TargetMode="External" /><Relationship Id="rId612" Type="http://schemas.openxmlformats.org/officeDocument/2006/relationships/hyperlink" Target="https://twitter.com/#!/burntboats/status/1118191845174071297" TargetMode="External" /><Relationship Id="rId613" Type="http://schemas.openxmlformats.org/officeDocument/2006/relationships/hyperlink" Target="https://twitter.com/#!/burntboats/status/1118193053645377540" TargetMode="External" /><Relationship Id="rId614" Type="http://schemas.openxmlformats.org/officeDocument/2006/relationships/hyperlink" Target="https://twitter.com/#!/fearthetriangle/status/1118191542202699776" TargetMode="External" /><Relationship Id="rId615" Type="http://schemas.openxmlformats.org/officeDocument/2006/relationships/hyperlink" Target="https://twitter.com/#!/fearthetriangle/status/1118191542202699776" TargetMode="External" /><Relationship Id="rId616" Type="http://schemas.openxmlformats.org/officeDocument/2006/relationships/hyperlink" Target="https://twitter.com/#!/fearthetriangle/status/1118192136032280576" TargetMode="External" /><Relationship Id="rId617" Type="http://schemas.openxmlformats.org/officeDocument/2006/relationships/hyperlink" Target="https://twitter.com/#!/fearthetriangle/status/1118192136032280576" TargetMode="External" /><Relationship Id="rId618" Type="http://schemas.openxmlformats.org/officeDocument/2006/relationships/hyperlink" Target="https://twitter.com/#!/fearthetriangle/status/1118193937221595136" TargetMode="External" /><Relationship Id="rId619" Type="http://schemas.openxmlformats.org/officeDocument/2006/relationships/hyperlink" Target="https://twitter.com/#!/fearthetriangle/status/1118193937221595136" TargetMode="External" /><Relationship Id="rId620" Type="http://schemas.openxmlformats.org/officeDocument/2006/relationships/hyperlink" Target="https://twitter.com/#!/nostatistics/status/1118195436953710594" TargetMode="External" /><Relationship Id="rId621" Type="http://schemas.openxmlformats.org/officeDocument/2006/relationships/hyperlink" Target="https://twitter.com/#!/nostatistics/status/1118195436953710594" TargetMode="External" /><Relationship Id="rId622" Type="http://schemas.openxmlformats.org/officeDocument/2006/relationships/hyperlink" Target="https://twitter.com/#!/nostatistics/status/1118195436953710594" TargetMode="External" /><Relationship Id="rId623" Type="http://schemas.openxmlformats.org/officeDocument/2006/relationships/hyperlink" Target="https://twitter.com/#!/quacktordavis/status/1118195961057218561" TargetMode="External" /><Relationship Id="rId624" Type="http://schemas.openxmlformats.org/officeDocument/2006/relationships/hyperlink" Target="https://twitter.com/#!/quacktordavis/status/1118195961057218561" TargetMode="External" /><Relationship Id="rId625" Type="http://schemas.openxmlformats.org/officeDocument/2006/relationships/hyperlink" Target="https://twitter.com/#!/42raingod/status/1118208734000484352" TargetMode="External" /><Relationship Id="rId626" Type="http://schemas.openxmlformats.org/officeDocument/2006/relationships/hyperlink" Target="https://twitter.com/#!/sailor_sunk/status/1118228472797827073" TargetMode="External" /><Relationship Id="rId627" Type="http://schemas.openxmlformats.org/officeDocument/2006/relationships/hyperlink" Target="https://twitter.com/#!/c__lee/status/1118235263610904576" TargetMode="External" /><Relationship Id="rId628" Type="http://schemas.openxmlformats.org/officeDocument/2006/relationships/hyperlink" Target="https://twitter.com/#!/baeikens/status/1118484047221743618" TargetMode="External" /><Relationship Id="rId629" Type="http://schemas.openxmlformats.org/officeDocument/2006/relationships/hyperlink" Target="https://twitter.com/#!/wx_dave/status/1118484293695807490" TargetMode="External" /><Relationship Id="rId630" Type="http://schemas.openxmlformats.org/officeDocument/2006/relationships/hyperlink" Target="https://twitter.com/#!/jacobpadilla_/status/1118701239511003137" TargetMode="External" /><Relationship Id="rId631" Type="http://schemas.openxmlformats.org/officeDocument/2006/relationships/hyperlink" Target="https://twitter.com/#!/renatavalquier/status/1119060338949992450" TargetMode="External" /><Relationship Id="rId632" Type="http://schemas.openxmlformats.org/officeDocument/2006/relationships/hyperlink" Target="https://twitter.com/#!/renatavalquier/status/1119060338949992450" TargetMode="External" /><Relationship Id="rId633" Type="http://schemas.openxmlformats.org/officeDocument/2006/relationships/hyperlink" Target="https://twitter.com/#!/richeson_matt/status/1118298022394388481" TargetMode="External" /><Relationship Id="rId634" Type="http://schemas.openxmlformats.org/officeDocument/2006/relationships/hyperlink" Target="https://twitter.com/#!/richeson_matt/status/1118298022394388481" TargetMode="External" /><Relationship Id="rId635" Type="http://schemas.openxmlformats.org/officeDocument/2006/relationships/hyperlink" Target="https://twitter.com/#!/richeson_matt/status/1118298808805482496" TargetMode="External" /><Relationship Id="rId636" Type="http://schemas.openxmlformats.org/officeDocument/2006/relationships/hyperlink" Target="https://twitter.com/#!/richeson_matt/status/1118298808805482496" TargetMode="External" /><Relationship Id="rId637" Type="http://schemas.openxmlformats.org/officeDocument/2006/relationships/hyperlink" Target="https://twitter.com/#!/richeson_matt/status/1118298808805482496" TargetMode="External" /><Relationship Id="rId638" Type="http://schemas.openxmlformats.org/officeDocument/2006/relationships/hyperlink" Target="https://twitter.com/#!/richeson_matt/status/1118298808805482496" TargetMode="External" /><Relationship Id="rId639" Type="http://schemas.openxmlformats.org/officeDocument/2006/relationships/hyperlink" Target="https://twitter.com/#!/richeson_matt/status/1118298808805482496" TargetMode="External" /><Relationship Id="rId640" Type="http://schemas.openxmlformats.org/officeDocument/2006/relationships/hyperlink" Target="https://twitter.com/#!/biddco/status/1118300377722519553" TargetMode="External" /><Relationship Id="rId641" Type="http://schemas.openxmlformats.org/officeDocument/2006/relationships/hyperlink" Target="https://twitter.com/#!/kimballhal/status/1119319665233342474" TargetMode="External" /><Relationship Id="rId642" Type="http://schemas.openxmlformats.org/officeDocument/2006/relationships/hyperlink" Target="https://twitter.com/#!/kimballhal/status/1119319665233342474" TargetMode="External" /><Relationship Id="rId643" Type="http://schemas.openxmlformats.org/officeDocument/2006/relationships/hyperlink" Target="https://twitter.com/#!/mrdahl87/status/1118643913944961024" TargetMode="External" /><Relationship Id="rId644" Type="http://schemas.openxmlformats.org/officeDocument/2006/relationships/hyperlink" Target="https://twitter.com/#!/mrdahl87/status/1118646749298663426" TargetMode="External" /><Relationship Id="rId645" Type="http://schemas.openxmlformats.org/officeDocument/2006/relationships/hyperlink" Target="https://twitter.com/#!/mrdahl87/status/1118646749298663426" TargetMode="External" /><Relationship Id="rId646" Type="http://schemas.openxmlformats.org/officeDocument/2006/relationships/hyperlink" Target="https://twitter.com/#!/fight_the_pants/status/1118645683031027712" TargetMode="External" /><Relationship Id="rId647" Type="http://schemas.openxmlformats.org/officeDocument/2006/relationships/hyperlink" Target="https://twitter.com/#!/davidweiler/status/1119327447114223616" TargetMode="External" /><Relationship Id="rId648" Type="http://schemas.openxmlformats.org/officeDocument/2006/relationships/hyperlink" Target="https://twitter.com/#!/davidweiler/status/1119327447114223616" TargetMode="External" /><Relationship Id="rId649" Type="http://schemas.openxmlformats.org/officeDocument/2006/relationships/hyperlink" Target="https://twitter.com/#!/cdewispelare/status/1119330916512542721" TargetMode="External" /><Relationship Id="rId650" Type="http://schemas.openxmlformats.org/officeDocument/2006/relationships/hyperlink" Target="https://twitter.com/#!/cdewispelare/status/1119330916512542721" TargetMode="External" /><Relationship Id="rId651" Type="http://schemas.openxmlformats.org/officeDocument/2006/relationships/hyperlink" Target="https://twitter.com/#!/one_crazy_idiot/status/1119365965484101639" TargetMode="External" /><Relationship Id="rId652" Type="http://schemas.openxmlformats.org/officeDocument/2006/relationships/hyperlink" Target="https://twitter.com/#!/one_crazy_idiot/status/1119365965484101639" TargetMode="External" /><Relationship Id="rId653" Type="http://schemas.openxmlformats.org/officeDocument/2006/relationships/hyperlink" Target="https://twitter.com/#!/one_crazy_idiot/status/1119366086384869376" TargetMode="External" /><Relationship Id="rId654" Type="http://schemas.openxmlformats.org/officeDocument/2006/relationships/hyperlink" Target="https://twitter.com/#!/one_crazy_idiot/status/1119366086384869376" TargetMode="External" /><Relationship Id="rId655" Type="http://schemas.openxmlformats.org/officeDocument/2006/relationships/hyperlink" Target="https://twitter.com/#!/one_crazy_idiot/status/1119366086384869376" TargetMode="External" /><Relationship Id="rId656" Type="http://schemas.openxmlformats.org/officeDocument/2006/relationships/hyperlink" Target="https://twitter.com/#!/dirty1313/status/1119415721510014976" TargetMode="External" /><Relationship Id="rId657" Type="http://schemas.openxmlformats.org/officeDocument/2006/relationships/hyperlink" Target="https://twitter.com/#!/dirty1313/status/1119415721510014976" TargetMode="External" /><Relationship Id="rId658" Type="http://schemas.openxmlformats.org/officeDocument/2006/relationships/hyperlink" Target="https://twitter.com/#!/josephghitis/status/1119416595879800835" TargetMode="External" /><Relationship Id="rId659" Type="http://schemas.openxmlformats.org/officeDocument/2006/relationships/hyperlink" Target="https://twitter.com/#!/josephghitis/status/1119416595879800835" TargetMode="External" /><Relationship Id="rId660" Type="http://schemas.openxmlformats.org/officeDocument/2006/relationships/hyperlink" Target="https://twitter.com/#!/conlars24/status/1119575928445775872" TargetMode="External" /><Relationship Id="rId661" Type="http://schemas.openxmlformats.org/officeDocument/2006/relationships/hyperlink" Target="https://twitter.com/#!/conlars24/status/1119575928445775872" TargetMode="External" /><Relationship Id="rId662" Type="http://schemas.openxmlformats.org/officeDocument/2006/relationships/hyperlink" Target="https://twitter.com/#!/conlars24/status/1119575928445775872" TargetMode="External" /><Relationship Id="rId663" Type="http://schemas.openxmlformats.org/officeDocument/2006/relationships/hyperlink" Target="https://twitter.com/#!/kcomaha/status/1119655058679959552" TargetMode="External" /><Relationship Id="rId664" Type="http://schemas.openxmlformats.org/officeDocument/2006/relationships/hyperlink" Target="https://twitter.com/#!/kcomaha/status/1119655058679959552" TargetMode="External" /><Relationship Id="rId665" Type="http://schemas.openxmlformats.org/officeDocument/2006/relationships/hyperlink" Target="https://twitter.com/#!/kcomaha/status/1119655058679959552" TargetMode="External" /><Relationship Id="rId666" Type="http://schemas.openxmlformats.org/officeDocument/2006/relationships/hyperlink" Target="https://twitter.com/#!/timtimt89/status/1119709884918853632" TargetMode="External" /><Relationship Id="rId667" Type="http://schemas.openxmlformats.org/officeDocument/2006/relationships/hyperlink" Target="https://twitter.com/#!/timtimt89/status/1119709884918853632" TargetMode="External" /><Relationship Id="rId668" Type="http://schemas.openxmlformats.org/officeDocument/2006/relationships/hyperlink" Target="https://twitter.com/#!/patrickrunge/status/1119984841360121856" TargetMode="External" /><Relationship Id="rId669" Type="http://schemas.openxmlformats.org/officeDocument/2006/relationships/hyperlink" Target="https://twitter.com/#!/devyn43/status/1120317636523569152" TargetMode="External" /><Relationship Id="rId670" Type="http://schemas.openxmlformats.org/officeDocument/2006/relationships/hyperlink" Target="https://twitter.com/#!/mavgirl0/status/1117968183401562112" TargetMode="External" /><Relationship Id="rId671" Type="http://schemas.openxmlformats.org/officeDocument/2006/relationships/hyperlink" Target="https://twitter.com/#!/mavgirl0/status/1117968183401562112" TargetMode="External" /><Relationship Id="rId672" Type="http://schemas.openxmlformats.org/officeDocument/2006/relationships/hyperlink" Target="https://twitter.com/#!/mavgirl0/status/1117980652312379392" TargetMode="External" /><Relationship Id="rId673" Type="http://schemas.openxmlformats.org/officeDocument/2006/relationships/hyperlink" Target="https://twitter.com/#!/mavgirl0/status/1118285523456602117" TargetMode="External" /><Relationship Id="rId674" Type="http://schemas.openxmlformats.org/officeDocument/2006/relationships/hyperlink" Target="https://twitter.com/#!/mavgirl0/status/1118285523456602117" TargetMode="External" /><Relationship Id="rId675" Type="http://schemas.openxmlformats.org/officeDocument/2006/relationships/hyperlink" Target="https://twitter.com/#!/mavgirl0/status/1118285523456602117" TargetMode="External" /><Relationship Id="rId676" Type="http://schemas.openxmlformats.org/officeDocument/2006/relationships/hyperlink" Target="https://twitter.com/#!/mavgirl0/status/1118285523456602117" TargetMode="External" /><Relationship Id="rId677" Type="http://schemas.openxmlformats.org/officeDocument/2006/relationships/hyperlink" Target="https://twitter.com/#!/mavgirl0/status/1120299879128096768" TargetMode="External" /><Relationship Id="rId678" Type="http://schemas.openxmlformats.org/officeDocument/2006/relationships/hyperlink" Target="https://twitter.com/#!/mavgirl0/status/1120299879128096768" TargetMode="External" /><Relationship Id="rId679" Type="http://schemas.openxmlformats.org/officeDocument/2006/relationships/hyperlink" Target="https://twitter.com/#!/mavgirl0/status/1120432288578318337" TargetMode="External" /><Relationship Id="rId680" Type="http://schemas.openxmlformats.org/officeDocument/2006/relationships/hyperlink" Target="https://twitter.com/#!/poleskykaren/status/1120468243217571841" TargetMode="External" /><Relationship Id="rId681" Type="http://schemas.openxmlformats.org/officeDocument/2006/relationships/hyperlink" Target="https://twitter.com/#!/poleskykaren/status/1120468243217571841" TargetMode="External" /><Relationship Id="rId682" Type="http://schemas.openxmlformats.org/officeDocument/2006/relationships/hyperlink" Target="https://twitter.com/#!/poleskykaren/status/1120468243217571841" TargetMode="External" /><Relationship Id="rId683" Type="http://schemas.openxmlformats.org/officeDocument/2006/relationships/hyperlink" Target="https://twitter.com/#!/oh_oh_oh_orylee/status/1120496152116379649" TargetMode="External" /><Relationship Id="rId684" Type="http://schemas.openxmlformats.org/officeDocument/2006/relationships/hyperlink" Target="https://twitter.com/#!/waterloverc/status/1118228362475053056" TargetMode="External" /><Relationship Id="rId685" Type="http://schemas.openxmlformats.org/officeDocument/2006/relationships/hyperlink" Target="https://twitter.com/#!/michaelgoodwil2/status/1118223906266128385" TargetMode="External" /><Relationship Id="rId686" Type="http://schemas.openxmlformats.org/officeDocument/2006/relationships/hyperlink" Target="https://twitter.com/#!/michaelgoodwil2/status/1118223906266128385" TargetMode="External" /><Relationship Id="rId687" Type="http://schemas.openxmlformats.org/officeDocument/2006/relationships/hyperlink" Target="https://twitter.com/#!/michaelgoodwil2/status/1118223906266128385" TargetMode="External" /><Relationship Id="rId688" Type="http://schemas.openxmlformats.org/officeDocument/2006/relationships/hyperlink" Target="https://twitter.com/#!/michaelgoodwil2/status/1118232315795210240" TargetMode="External" /><Relationship Id="rId689" Type="http://schemas.openxmlformats.org/officeDocument/2006/relationships/hyperlink" Target="https://twitter.com/#!/michaelgoodwil2/status/1118232315795210240" TargetMode="External" /><Relationship Id="rId690" Type="http://schemas.openxmlformats.org/officeDocument/2006/relationships/hyperlink" Target="https://twitter.com/#!/michaelgoodwil2/status/1118232315795210240" TargetMode="External" /><Relationship Id="rId691" Type="http://schemas.openxmlformats.org/officeDocument/2006/relationships/hyperlink" Target="https://twitter.com/#!/michaelgoodwil2/status/1119284595533516800" TargetMode="External" /><Relationship Id="rId692" Type="http://schemas.openxmlformats.org/officeDocument/2006/relationships/hyperlink" Target="https://twitter.com/#!/michaelgoodwil2/status/1119284595533516800" TargetMode="External" /><Relationship Id="rId693" Type="http://schemas.openxmlformats.org/officeDocument/2006/relationships/hyperlink" Target="https://twitter.com/#!/michaelgoodwil2/status/1119285548974264320" TargetMode="External" /><Relationship Id="rId694" Type="http://schemas.openxmlformats.org/officeDocument/2006/relationships/hyperlink" Target="https://twitter.com/#!/michaelgoodwil2/status/1119285548974264320" TargetMode="External" /><Relationship Id="rId695" Type="http://schemas.openxmlformats.org/officeDocument/2006/relationships/hyperlink" Target="https://twitter.com/#!/michaelgoodwil2/status/1120510913080176640" TargetMode="External" /><Relationship Id="rId696" Type="http://schemas.openxmlformats.org/officeDocument/2006/relationships/hyperlink" Target="https://twitter.com/#!/michaelgoodwil2/status/1120510913080176640" TargetMode="External" /><Relationship Id="rId697" Type="http://schemas.openxmlformats.org/officeDocument/2006/relationships/hyperlink" Target="https://twitter.com/#!/skcomahaboys/status/1117836250520719363" TargetMode="External" /><Relationship Id="rId698" Type="http://schemas.openxmlformats.org/officeDocument/2006/relationships/hyperlink" Target="https://twitter.com/#!/skcomahaboys/status/1117841889556877318" TargetMode="External" /><Relationship Id="rId699" Type="http://schemas.openxmlformats.org/officeDocument/2006/relationships/hyperlink" Target="https://twitter.com/#!/omahalfc/status/1117862229947375616" TargetMode="External" /><Relationship Id="rId700" Type="http://schemas.openxmlformats.org/officeDocument/2006/relationships/hyperlink" Target="https://twitter.com/#!/omahalfc/status/1117862229947375616" TargetMode="External" /><Relationship Id="rId701" Type="http://schemas.openxmlformats.org/officeDocument/2006/relationships/hyperlink" Target="https://twitter.com/#!/omahalfc/status/1117862229947375616" TargetMode="External" /><Relationship Id="rId702" Type="http://schemas.openxmlformats.org/officeDocument/2006/relationships/hyperlink" Target="https://twitter.com/#!/omahalfc/status/1117862229947375616" TargetMode="External" /><Relationship Id="rId703" Type="http://schemas.openxmlformats.org/officeDocument/2006/relationships/hyperlink" Target="https://twitter.com/#!/thefieldhands/status/1117833636567506944" TargetMode="External" /><Relationship Id="rId704" Type="http://schemas.openxmlformats.org/officeDocument/2006/relationships/hyperlink" Target="https://twitter.com/#!/thefieldhands/status/1117840892340187136" TargetMode="External" /><Relationship Id="rId705" Type="http://schemas.openxmlformats.org/officeDocument/2006/relationships/hyperlink" Target="https://twitter.com/#!/redarmyomaha/status/1117862642050166784" TargetMode="External" /><Relationship Id="rId706" Type="http://schemas.openxmlformats.org/officeDocument/2006/relationships/hyperlink" Target="https://twitter.com/#!/skcomahaboys/status/1117836250520719363" TargetMode="External" /><Relationship Id="rId707" Type="http://schemas.openxmlformats.org/officeDocument/2006/relationships/hyperlink" Target="https://twitter.com/#!/skcomahaboys/status/1117836250520719363" TargetMode="External" /><Relationship Id="rId708" Type="http://schemas.openxmlformats.org/officeDocument/2006/relationships/hyperlink" Target="https://twitter.com/#!/skcomahaboys/status/1117836250520719363" TargetMode="External" /><Relationship Id="rId709" Type="http://schemas.openxmlformats.org/officeDocument/2006/relationships/hyperlink" Target="https://twitter.com/#!/skcomahaboys/status/1117841889556877318" TargetMode="External" /><Relationship Id="rId710" Type="http://schemas.openxmlformats.org/officeDocument/2006/relationships/hyperlink" Target="https://twitter.com/#!/skcomahaboys/status/1117841889556877318" TargetMode="External" /><Relationship Id="rId711" Type="http://schemas.openxmlformats.org/officeDocument/2006/relationships/hyperlink" Target="https://twitter.com/#!/skcomahaboys/status/1117841889556877318" TargetMode="External" /><Relationship Id="rId712" Type="http://schemas.openxmlformats.org/officeDocument/2006/relationships/hyperlink" Target="https://twitter.com/#!/thefieldhands/status/1117833636567506944" TargetMode="External" /><Relationship Id="rId713" Type="http://schemas.openxmlformats.org/officeDocument/2006/relationships/hyperlink" Target="https://twitter.com/#!/thefieldhands/status/1117840892340187136" TargetMode="External" /><Relationship Id="rId714" Type="http://schemas.openxmlformats.org/officeDocument/2006/relationships/hyperlink" Target="https://twitter.com/#!/redarmyomaha/status/1117862642050166784" TargetMode="External" /><Relationship Id="rId715" Type="http://schemas.openxmlformats.org/officeDocument/2006/relationships/hyperlink" Target="https://twitter.com/#!/thefieldhands/status/1117833636567506944" TargetMode="External" /><Relationship Id="rId716" Type="http://schemas.openxmlformats.org/officeDocument/2006/relationships/hyperlink" Target="https://twitter.com/#!/thefieldhands/status/1117840892340187136" TargetMode="External" /><Relationship Id="rId717" Type="http://schemas.openxmlformats.org/officeDocument/2006/relationships/hyperlink" Target="https://twitter.com/#!/redarmyomaha/status/1117862642050166784" TargetMode="External" /><Relationship Id="rId718" Type="http://schemas.openxmlformats.org/officeDocument/2006/relationships/hyperlink" Target="https://twitter.com/#!/thefieldhands/status/1117833636567506944" TargetMode="External" /><Relationship Id="rId719" Type="http://schemas.openxmlformats.org/officeDocument/2006/relationships/hyperlink" Target="https://twitter.com/#!/thefieldhands/status/1117840892340187136" TargetMode="External" /><Relationship Id="rId720" Type="http://schemas.openxmlformats.org/officeDocument/2006/relationships/hyperlink" Target="https://twitter.com/#!/thefieldhands/status/1117951589602463745" TargetMode="External" /><Relationship Id="rId721" Type="http://schemas.openxmlformats.org/officeDocument/2006/relationships/hyperlink" Target="https://twitter.com/#!/redarmyomaha/status/1117862642050166784" TargetMode="External" /><Relationship Id="rId722" Type="http://schemas.openxmlformats.org/officeDocument/2006/relationships/hyperlink" Target="https://twitter.com/#!/recoveringops/status/1117892312820895744" TargetMode="External" /><Relationship Id="rId723" Type="http://schemas.openxmlformats.org/officeDocument/2006/relationships/hyperlink" Target="https://twitter.com/#!/redarmyomaha/status/1117892436699701248" TargetMode="External" /><Relationship Id="rId724" Type="http://schemas.openxmlformats.org/officeDocument/2006/relationships/hyperlink" Target="https://twitter.com/#!/redarmyomaha/status/1117972732279312384" TargetMode="External" /><Relationship Id="rId725" Type="http://schemas.openxmlformats.org/officeDocument/2006/relationships/hyperlink" Target="https://twitter.com/#!/redarmyomaha/status/1117972732279312384" TargetMode="External" /><Relationship Id="rId726" Type="http://schemas.openxmlformats.org/officeDocument/2006/relationships/hyperlink" Target="https://twitter.com/#!/intlmav/status/1117895511917219841" TargetMode="External" /><Relationship Id="rId727" Type="http://schemas.openxmlformats.org/officeDocument/2006/relationships/hyperlink" Target="https://twitter.com/#!/unocowbell/status/1117997448130068481" TargetMode="External" /><Relationship Id="rId728" Type="http://schemas.openxmlformats.org/officeDocument/2006/relationships/hyperlink" Target="https://twitter.com/#!/redarmyomaha/status/1117873653520011265" TargetMode="External" /><Relationship Id="rId729" Type="http://schemas.openxmlformats.org/officeDocument/2006/relationships/hyperlink" Target="https://twitter.com/#!/redarmyomaha/status/1118148093092843520" TargetMode="External" /><Relationship Id="rId730" Type="http://schemas.openxmlformats.org/officeDocument/2006/relationships/hyperlink" Target="https://twitter.com/#!/redarmyomaha/status/1118181694949847040" TargetMode="External" /><Relationship Id="rId731" Type="http://schemas.openxmlformats.org/officeDocument/2006/relationships/hyperlink" Target="https://twitter.com/#!/burntboats/status/1118189239420715008" TargetMode="External" /><Relationship Id="rId732" Type="http://schemas.openxmlformats.org/officeDocument/2006/relationships/hyperlink" Target="https://twitter.com/#!/burntboats/status/1118191845174071297" TargetMode="External" /><Relationship Id="rId733" Type="http://schemas.openxmlformats.org/officeDocument/2006/relationships/hyperlink" Target="https://twitter.com/#!/burntboats/status/1118193053645377540" TargetMode="External" /><Relationship Id="rId734" Type="http://schemas.openxmlformats.org/officeDocument/2006/relationships/hyperlink" Target="https://twitter.com/#!/redarmyomaha/status/1118185688908746752" TargetMode="External" /><Relationship Id="rId735" Type="http://schemas.openxmlformats.org/officeDocument/2006/relationships/hyperlink" Target="https://twitter.com/#!/thevthockeyblog/status/1118193653623787521" TargetMode="External" /><Relationship Id="rId736" Type="http://schemas.openxmlformats.org/officeDocument/2006/relationships/hyperlink" Target="https://twitter.com/#!/redarmyomaha/status/1118198462892216325" TargetMode="External" /><Relationship Id="rId737" Type="http://schemas.openxmlformats.org/officeDocument/2006/relationships/hyperlink" Target="https://twitter.com/#!/redarmyomaha/status/1118198731935846400" TargetMode="External" /><Relationship Id="rId738" Type="http://schemas.openxmlformats.org/officeDocument/2006/relationships/hyperlink" Target="https://twitter.com/#!/amycsc/status/1118207430419275776" TargetMode="External" /><Relationship Id="rId739" Type="http://schemas.openxmlformats.org/officeDocument/2006/relationships/hyperlink" Target="https://twitter.com/#!/amycsc/status/1118236519918178310" TargetMode="External" /><Relationship Id="rId740" Type="http://schemas.openxmlformats.org/officeDocument/2006/relationships/hyperlink" Target="https://twitter.com/#!/redarmyomaha/status/1118215456635015168" TargetMode="External" /><Relationship Id="rId741" Type="http://schemas.openxmlformats.org/officeDocument/2006/relationships/hyperlink" Target="https://twitter.com/#!/danjacobsen/status/1117861827470417920" TargetMode="External" /><Relationship Id="rId742" Type="http://schemas.openxmlformats.org/officeDocument/2006/relationships/hyperlink" Target="https://twitter.com/#!/danjacobsen/status/1117915384311472128" TargetMode="External" /><Relationship Id="rId743" Type="http://schemas.openxmlformats.org/officeDocument/2006/relationships/hyperlink" Target="https://twitter.com/#!/waterloverc/status/1118220102179217408" TargetMode="External" /><Relationship Id="rId744" Type="http://schemas.openxmlformats.org/officeDocument/2006/relationships/hyperlink" Target="https://twitter.com/#!/waterloverc/status/1118223440266375173" TargetMode="External" /><Relationship Id="rId745" Type="http://schemas.openxmlformats.org/officeDocument/2006/relationships/hyperlink" Target="https://twitter.com/#!/waterloverc/status/1118228362475053056" TargetMode="External" /><Relationship Id="rId746" Type="http://schemas.openxmlformats.org/officeDocument/2006/relationships/hyperlink" Target="https://twitter.com/#!/redarmyomaha/status/1117861713095712772" TargetMode="External" /><Relationship Id="rId747" Type="http://schemas.openxmlformats.org/officeDocument/2006/relationships/hyperlink" Target="https://twitter.com/#!/redarmyomaha/status/1118220988334755841" TargetMode="External" /><Relationship Id="rId748" Type="http://schemas.openxmlformats.org/officeDocument/2006/relationships/hyperlink" Target="https://twitter.com/#!/seamoresports/status/1118257831088619529" TargetMode="External" /><Relationship Id="rId749" Type="http://schemas.openxmlformats.org/officeDocument/2006/relationships/hyperlink" Target="https://twitter.com/#!/seamoresports/status/1118260598477873157" TargetMode="External" /><Relationship Id="rId750" Type="http://schemas.openxmlformats.org/officeDocument/2006/relationships/hyperlink" Target="https://twitter.com/#!/mavpuck/status/1119315391271112705" TargetMode="External" /><Relationship Id="rId751" Type="http://schemas.openxmlformats.org/officeDocument/2006/relationships/hyperlink" Target="https://twitter.com/#!/mavpuck/status/1119315391271112705" TargetMode="External" /><Relationship Id="rId752" Type="http://schemas.openxmlformats.org/officeDocument/2006/relationships/hyperlink" Target="https://twitter.com/#!/fight_the_pants/status/1118262727913480194" TargetMode="External" /><Relationship Id="rId753" Type="http://schemas.openxmlformats.org/officeDocument/2006/relationships/hyperlink" Target="https://twitter.com/#!/fight_the_pants/status/1118265306965794816" TargetMode="External" /><Relationship Id="rId754" Type="http://schemas.openxmlformats.org/officeDocument/2006/relationships/hyperlink" Target="https://twitter.com/#!/redarmyomaha/status/1118258893035978752" TargetMode="External" /><Relationship Id="rId755" Type="http://schemas.openxmlformats.org/officeDocument/2006/relationships/hyperlink" Target="https://twitter.com/#!/redarmyomaha/status/1118265075289088000" TargetMode="External" /><Relationship Id="rId756" Type="http://schemas.openxmlformats.org/officeDocument/2006/relationships/hyperlink" Target="https://twitter.com/#!/redarmyomaha/status/1118265737036984320" TargetMode="External" /><Relationship Id="rId757" Type="http://schemas.openxmlformats.org/officeDocument/2006/relationships/hyperlink" Target="https://twitter.com/#!/seamoresports/status/1118257831088619529" TargetMode="External" /><Relationship Id="rId758" Type="http://schemas.openxmlformats.org/officeDocument/2006/relationships/hyperlink" Target="https://twitter.com/#!/seamoresports/status/1118257831088619529" TargetMode="External" /><Relationship Id="rId759" Type="http://schemas.openxmlformats.org/officeDocument/2006/relationships/hyperlink" Target="https://twitter.com/#!/seamoresports/status/1118260598477873157" TargetMode="External" /><Relationship Id="rId760" Type="http://schemas.openxmlformats.org/officeDocument/2006/relationships/hyperlink" Target="https://twitter.com/#!/seamoresports/status/1118260598477873157" TargetMode="External" /><Relationship Id="rId761" Type="http://schemas.openxmlformats.org/officeDocument/2006/relationships/hyperlink" Target="https://twitter.com/#!/fight_the_pants/status/1118262727913480194" TargetMode="External" /><Relationship Id="rId762" Type="http://schemas.openxmlformats.org/officeDocument/2006/relationships/hyperlink" Target="https://twitter.com/#!/fight_the_pants/status/1118265306965794816" TargetMode="External" /><Relationship Id="rId763" Type="http://schemas.openxmlformats.org/officeDocument/2006/relationships/hyperlink" Target="https://twitter.com/#!/redarmyomaha/status/1118258893035978752" TargetMode="External" /><Relationship Id="rId764" Type="http://schemas.openxmlformats.org/officeDocument/2006/relationships/hyperlink" Target="https://twitter.com/#!/redarmyomaha/status/1118265075289088000" TargetMode="External" /><Relationship Id="rId765" Type="http://schemas.openxmlformats.org/officeDocument/2006/relationships/hyperlink" Target="https://twitter.com/#!/redarmyomaha/status/1118265737036984320" TargetMode="External" /><Relationship Id="rId766" Type="http://schemas.openxmlformats.org/officeDocument/2006/relationships/hyperlink" Target="https://twitter.com/#!/fight_the_pants/status/1118262727913480194" TargetMode="External" /><Relationship Id="rId767" Type="http://schemas.openxmlformats.org/officeDocument/2006/relationships/hyperlink" Target="https://twitter.com/#!/fight_the_pants/status/1118262727913480194" TargetMode="External" /><Relationship Id="rId768" Type="http://schemas.openxmlformats.org/officeDocument/2006/relationships/hyperlink" Target="https://twitter.com/#!/fight_the_pants/status/1118265306965794816" TargetMode="External" /><Relationship Id="rId769" Type="http://schemas.openxmlformats.org/officeDocument/2006/relationships/hyperlink" Target="https://twitter.com/#!/fight_the_pants/status/1118265306965794816" TargetMode="External" /><Relationship Id="rId770" Type="http://schemas.openxmlformats.org/officeDocument/2006/relationships/hyperlink" Target="https://twitter.com/#!/fight_the_pants/status/1118645683031027712" TargetMode="External" /><Relationship Id="rId771" Type="http://schemas.openxmlformats.org/officeDocument/2006/relationships/hyperlink" Target="https://twitter.com/#!/fight_the_pants/status/1119315459369766912" TargetMode="External" /><Relationship Id="rId772" Type="http://schemas.openxmlformats.org/officeDocument/2006/relationships/hyperlink" Target="https://twitter.com/#!/fight_the_pants/status/1119315459369766912" TargetMode="External" /><Relationship Id="rId773" Type="http://schemas.openxmlformats.org/officeDocument/2006/relationships/hyperlink" Target="https://twitter.com/#!/fight_the_pants/status/1119316550727753728" TargetMode="External" /><Relationship Id="rId774" Type="http://schemas.openxmlformats.org/officeDocument/2006/relationships/hyperlink" Target="https://twitter.com/#!/fight_the_pants/status/1119316550727753728" TargetMode="External" /><Relationship Id="rId775" Type="http://schemas.openxmlformats.org/officeDocument/2006/relationships/hyperlink" Target="https://twitter.com/#!/fight_the_pants/status/1119316550727753728" TargetMode="External" /><Relationship Id="rId776" Type="http://schemas.openxmlformats.org/officeDocument/2006/relationships/hyperlink" Target="https://twitter.com/#!/fight_the_pants/status/1119318038363496448" TargetMode="External" /><Relationship Id="rId777" Type="http://schemas.openxmlformats.org/officeDocument/2006/relationships/hyperlink" Target="https://twitter.com/#!/fight_the_pants/status/1119318038363496448" TargetMode="External" /><Relationship Id="rId778" Type="http://schemas.openxmlformats.org/officeDocument/2006/relationships/hyperlink" Target="https://twitter.com/#!/fight_the_pants/status/1119318038363496448" TargetMode="External" /><Relationship Id="rId779" Type="http://schemas.openxmlformats.org/officeDocument/2006/relationships/hyperlink" Target="https://twitter.com/#!/fight_the_pants/status/1119321867037368325" TargetMode="External" /><Relationship Id="rId780" Type="http://schemas.openxmlformats.org/officeDocument/2006/relationships/hyperlink" Target="https://twitter.com/#!/fight_the_pants/status/1119321867037368325" TargetMode="External" /><Relationship Id="rId781" Type="http://schemas.openxmlformats.org/officeDocument/2006/relationships/hyperlink" Target="https://twitter.com/#!/fight_the_pants/status/1119321867037368325" TargetMode="External" /><Relationship Id="rId782" Type="http://schemas.openxmlformats.org/officeDocument/2006/relationships/hyperlink" Target="https://twitter.com/#!/intlmav/status/1119317482362363905" TargetMode="External" /><Relationship Id="rId783" Type="http://schemas.openxmlformats.org/officeDocument/2006/relationships/hyperlink" Target="https://twitter.com/#!/intlmav/status/1119320502911275025" TargetMode="External" /><Relationship Id="rId784" Type="http://schemas.openxmlformats.org/officeDocument/2006/relationships/hyperlink" Target="https://twitter.com/#!/redarmyomaha/status/1118265075289088000" TargetMode="External" /><Relationship Id="rId785" Type="http://schemas.openxmlformats.org/officeDocument/2006/relationships/hyperlink" Target="https://twitter.com/#!/redarmyomaha/status/1118265737036984320" TargetMode="External" /><Relationship Id="rId786" Type="http://schemas.openxmlformats.org/officeDocument/2006/relationships/hyperlink" Target="https://twitter.com/#!/miamihockeyblog/status/1118506627995324416" TargetMode="External" /><Relationship Id="rId787" Type="http://schemas.openxmlformats.org/officeDocument/2006/relationships/hyperlink" Target="https://twitter.com/#!/redarmyomaha/status/1118508481793781761" TargetMode="External" /><Relationship Id="rId788" Type="http://schemas.openxmlformats.org/officeDocument/2006/relationships/hyperlink" Target="https://twitter.com/#!/siouxperman402/status/1118595336279339008" TargetMode="External" /><Relationship Id="rId789" Type="http://schemas.openxmlformats.org/officeDocument/2006/relationships/hyperlink" Target="https://twitter.com/#!/redarmyomaha/status/1118883903136133121" TargetMode="External" /><Relationship Id="rId790" Type="http://schemas.openxmlformats.org/officeDocument/2006/relationships/hyperlink" Target="https://twitter.com/#!/undhoops/status/1118977355362590720" TargetMode="External" /><Relationship Id="rId791" Type="http://schemas.openxmlformats.org/officeDocument/2006/relationships/hyperlink" Target="https://twitter.com/#!/redarmyomaha/status/1118944031067623424" TargetMode="External" /><Relationship Id="rId792" Type="http://schemas.openxmlformats.org/officeDocument/2006/relationships/hyperlink" Target="https://twitter.com/#!/redarmyomaha/status/1119040887755907074" TargetMode="External" /><Relationship Id="rId793" Type="http://schemas.openxmlformats.org/officeDocument/2006/relationships/hyperlink" Target="https://twitter.com/#!/210ellis/status/1119064185210580993" TargetMode="External" /><Relationship Id="rId794" Type="http://schemas.openxmlformats.org/officeDocument/2006/relationships/hyperlink" Target="https://twitter.com/#!/210ellis/status/1119064185210580993" TargetMode="External" /><Relationship Id="rId795" Type="http://schemas.openxmlformats.org/officeDocument/2006/relationships/hyperlink" Target="https://twitter.com/#!/runwiththedogs/status/1119060448152903687" TargetMode="External" /><Relationship Id="rId796" Type="http://schemas.openxmlformats.org/officeDocument/2006/relationships/hyperlink" Target="https://twitter.com/#!/runwiththedogs/status/1119064919121461248" TargetMode="External" /><Relationship Id="rId797" Type="http://schemas.openxmlformats.org/officeDocument/2006/relationships/hyperlink" Target="https://twitter.com/#!/redarmyomaha/status/1119063668644122624" TargetMode="External" /><Relationship Id="rId798" Type="http://schemas.openxmlformats.org/officeDocument/2006/relationships/hyperlink" Target="https://twitter.com/#!/runwiththedogs/status/1117862802256007169" TargetMode="External" /><Relationship Id="rId799" Type="http://schemas.openxmlformats.org/officeDocument/2006/relationships/hyperlink" Target="https://twitter.com/#!/runwiththedogs/status/1118701630340382722" TargetMode="External" /><Relationship Id="rId800" Type="http://schemas.openxmlformats.org/officeDocument/2006/relationships/hyperlink" Target="https://twitter.com/#!/runwiththedogs/status/1119060448152903687" TargetMode="External" /><Relationship Id="rId801" Type="http://schemas.openxmlformats.org/officeDocument/2006/relationships/hyperlink" Target="https://twitter.com/#!/runwiththedogs/status/1119064919121461248" TargetMode="External" /><Relationship Id="rId802" Type="http://schemas.openxmlformats.org/officeDocument/2006/relationships/hyperlink" Target="https://twitter.com/#!/redarmyomaha/status/1117862006004932610" TargetMode="External" /><Relationship Id="rId803" Type="http://schemas.openxmlformats.org/officeDocument/2006/relationships/hyperlink" Target="https://twitter.com/#!/redarmyomaha/status/1117864376436809730" TargetMode="External" /><Relationship Id="rId804" Type="http://schemas.openxmlformats.org/officeDocument/2006/relationships/hyperlink" Target="https://twitter.com/#!/redarmyomaha/status/1119063668644122624" TargetMode="External" /><Relationship Id="rId805" Type="http://schemas.openxmlformats.org/officeDocument/2006/relationships/hyperlink" Target="https://twitter.com/#!/redarmyomaha/status/1118981699725975552" TargetMode="External" /><Relationship Id="rId806" Type="http://schemas.openxmlformats.org/officeDocument/2006/relationships/hyperlink" Target="https://twitter.com/#!/redarmyomaha/status/1119070323419168769" TargetMode="External" /><Relationship Id="rId807" Type="http://schemas.openxmlformats.org/officeDocument/2006/relationships/hyperlink" Target="https://twitter.com/#!/redarmyomaha/status/1119082633294516224" TargetMode="External" /><Relationship Id="rId808" Type="http://schemas.openxmlformats.org/officeDocument/2006/relationships/hyperlink" Target="https://twitter.com/#!/scofarr/status/1119311544263876610" TargetMode="External" /><Relationship Id="rId809" Type="http://schemas.openxmlformats.org/officeDocument/2006/relationships/hyperlink" Target="https://twitter.com/#!/scofarr/status/1119311544263876610" TargetMode="External" /><Relationship Id="rId810" Type="http://schemas.openxmlformats.org/officeDocument/2006/relationships/hyperlink" Target="https://twitter.com/#!/scofarr/status/1119315259825754114" TargetMode="External" /><Relationship Id="rId811" Type="http://schemas.openxmlformats.org/officeDocument/2006/relationships/hyperlink" Target="https://twitter.com/#!/scofarr/status/1119315259825754114" TargetMode="External" /><Relationship Id="rId812" Type="http://schemas.openxmlformats.org/officeDocument/2006/relationships/hyperlink" Target="https://twitter.com/#!/redarmyomaha/status/1119312158511075328" TargetMode="External" /><Relationship Id="rId813" Type="http://schemas.openxmlformats.org/officeDocument/2006/relationships/hyperlink" Target="https://twitter.com/#!/kevinhupf/status/1119318470951407618" TargetMode="External" /><Relationship Id="rId814" Type="http://schemas.openxmlformats.org/officeDocument/2006/relationships/hyperlink" Target="https://twitter.com/#!/michaelhupf/status/1119315082134073349" TargetMode="External" /><Relationship Id="rId815" Type="http://schemas.openxmlformats.org/officeDocument/2006/relationships/hyperlink" Target="https://twitter.com/#!/michaelhupf/status/1119325442685702147" TargetMode="External" /><Relationship Id="rId816" Type="http://schemas.openxmlformats.org/officeDocument/2006/relationships/hyperlink" Target="https://twitter.com/#!/michaelhupf/status/1119325442685702147" TargetMode="External" /><Relationship Id="rId817" Type="http://schemas.openxmlformats.org/officeDocument/2006/relationships/hyperlink" Target="https://twitter.com/#!/michaelhupf/status/1120879453280849922" TargetMode="External" /><Relationship Id="rId818" Type="http://schemas.openxmlformats.org/officeDocument/2006/relationships/hyperlink" Target="https://twitter.com/#!/redarmyomaha/status/1119318836296028160" TargetMode="External" /><Relationship Id="rId819" Type="http://schemas.openxmlformats.org/officeDocument/2006/relationships/hyperlink" Target="https://twitter.com/#!/kevinhupf/status/1119318470951407618" TargetMode="External" /><Relationship Id="rId820" Type="http://schemas.openxmlformats.org/officeDocument/2006/relationships/hyperlink" Target="https://twitter.com/#!/redarmyomaha/status/1119318836296028160" TargetMode="External" /><Relationship Id="rId821" Type="http://schemas.openxmlformats.org/officeDocument/2006/relationships/hyperlink" Target="https://twitter.com/#!/gutiofficial/status/1119345156543733760" TargetMode="External" /><Relationship Id="rId822" Type="http://schemas.openxmlformats.org/officeDocument/2006/relationships/hyperlink" Target="https://twitter.com/#!/gutiofficial/status/1119356337270546433" TargetMode="External" /><Relationship Id="rId823" Type="http://schemas.openxmlformats.org/officeDocument/2006/relationships/hyperlink" Target="https://twitter.com/#!/gutiofficial/status/1119356544024481794" TargetMode="External" /><Relationship Id="rId824" Type="http://schemas.openxmlformats.org/officeDocument/2006/relationships/hyperlink" Target="https://twitter.com/#!/bobwarming/status/1119355808570015744" TargetMode="External" /><Relationship Id="rId825" Type="http://schemas.openxmlformats.org/officeDocument/2006/relationships/hyperlink" Target="https://twitter.com/#!/redarmyomaha/status/1119329756833402880" TargetMode="External" /><Relationship Id="rId826" Type="http://schemas.openxmlformats.org/officeDocument/2006/relationships/hyperlink" Target="https://twitter.com/#!/redarmyomaha/status/1119358261713612802" TargetMode="External" /><Relationship Id="rId827" Type="http://schemas.openxmlformats.org/officeDocument/2006/relationships/hyperlink" Target="https://twitter.com/#!/gutiofficial/status/1119065591602663426" TargetMode="External" /><Relationship Id="rId828" Type="http://schemas.openxmlformats.org/officeDocument/2006/relationships/hyperlink" Target="https://twitter.com/#!/gutiofficial/status/1119345156543733760" TargetMode="External" /><Relationship Id="rId829" Type="http://schemas.openxmlformats.org/officeDocument/2006/relationships/hyperlink" Target="https://twitter.com/#!/gutiofficial/status/1119356337270546433" TargetMode="External" /><Relationship Id="rId830" Type="http://schemas.openxmlformats.org/officeDocument/2006/relationships/hyperlink" Target="https://twitter.com/#!/gutiofficial/status/1119356337270546433" TargetMode="External" /><Relationship Id="rId831" Type="http://schemas.openxmlformats.org/officeDocument/2006/relationships/hyperlink" Target="https://twitter.com/#!/gutiofficial/status/1119356544024481794" TargetMode="External" /><Relationship Id="rId832" Type="http://schemas.openxmlformats.org/officeDocument/2006/relationships/hyperlink" Target="https://twitter.com/#!/gutiofficial/status/1119356544024481794" TargetMode="External" /><Relationship Id="rId833" Type="http://schemas.openxmlformats.org/officeDocument/2006/relationships/hyperlink" Target="https://twitter.com/#!/bobwarming/status/1119355808570015744" TargetMode="External" /><Relationship Id="rId834" Type="http://schemas.openxmlformats.org/officeDocument/2006/relationships/hyperlink" Target="https://twitter.com/#!/redarmyomaha/status/1119055863556108288" TargetMode="External" /><Relationship Id="rId835" Type="http://schemas.openxmlformats.org/officeDocument/2006/relationships/hyperlink" Target="https://twitter.com/#!/redarmyomaha/status/1119329756833402880" TargetMode="External" /><Relationship Id="rId836" Type="http://schemas.openxmlformats.org/officeDocument/2006/relationships/hyperlink" Target="https://twitter.com/#!/redarmyomaha/status/1119358261713612802" TargetMode="External" /><Relationship Id="rId837" Type="http://schemas.openxmlformats.org/officeDocument/2006/relationships/hyperlink" Target="https://twitter.com/#!/owhmavs/status/1119363196677185536" TargetMode="External" /><Relationship Id="rId838" Type="http://schemas.openxmlformats.org/officeDocument/2006/relationships/hyperlink" Target="https://twitter.com/#!/redarmyomaha/status/1119365672964739073" TargetMode="External" /><Relationship Id="rId839" Type="http://schemas.openxmlformats.org/officeDocument/2006/relationships/hyperlink" Target="https://twitter.com/#!/redarmyomaha/status/1119417715955912704" TargetMode="External" /><Relationship Id="rId840" Type="http://schemas.openxmlformats.org/officeDocument/2006/relationships/hyperlink" Target="https://twitter.com/#!/halliehoward_/status/1119445258662760454" TargetMode="External" /><Relationship Id="rId841" Type="http://schemas.openxmlformats.org/officeDocument/2006/relationships/hyperlink" Target="https://twitter.com/#!/redarmyomaha/status/1119446769539014656" TargetMode="External" /><Relationship Id="rId842" Type="http://schemas.openxmlformats.org/officeDocument/2006/relationships/hyperlink" Target="https://twitter.com/#!/biddco/status/1119283685600256000" TargetMode="External" /><Relationship Id="rId843" Type="http://schemas.openxmlformats.org/officeDocument/2006/relationships/hyperlink" Target="https://twitter.com/#!/hawkmav/status/1119048628604166144" TargetMode="External" /><Relationship Id="rId844" Type="http://schemas.openxmlformats.org/officeDocument/2006/relationships/hyperlink" Target="https://twitter.com/#!/secretagentmav/status/1119285629551038467" TargetMode="External" /><Relationship Id="rId845" Type="http://schemas.openxmlformats.org/officeDocument/2006/relationships/hyperlink" Target="https://twitter.com/#!/redarmyomaha/status/1119048553349824512" TargetMode="External" /><Relationship Id="rId846" Type="http://schemas.openxmlformats.org/officeDocument/2006/relationships/hyperlink" Target="https://twitter.com/#!/redarmyomaha/status/1119283543090139136" TargetMode="External" /><Relationship Id="rId847" Type="http://schemas.openxmlformats.org/officeDocument/2006/relationships/hyperlink" Target="https://twitter.com/#!/redarmyomaha/status/1119447591224143872" TargetMode="External" /><Relationship Id="rId848" Type="http://schemas.openxmlformats.org/officeDocument/2006/relationships/hyperlink" Target="https://twitter.com/#!/hawkmav/status/1119413788686671873" TargetMode="External" /><Relationship Id="rId849" Type="http://schemas.openxmlformats.org/officeDocument/2006/relationships/hyperlink" Target="https://twitter.com/#!/redarmyomaha/status/1119413858798428160" TargetMode="External" /><Relationship Id="rId850" Type="http://schemas.openxmlformats.org/officeDocument/2006/relationships/hyperlink" Target="https://twitter.com/#!/redarmyomaha/status/1119447591224143872" TargetMode="External" /><Relationship Id="rId851" Type="http://schemas.openxmlformats.org/officeDocument/2006/relationships/hyperlink" Target="https://twitter.com/#!/hawkmav/status/1119413788686671873" TargetMode="External" /><Relationship Id="rId852" Type="http://schemas.openxmlformats.org/officeDocument/2006/relationships/hyperlink" Target="https://twitter.com/#!/redarmyomaha/status/1119413858798428160" TargetMode="External" /><Relationship Id="rId853" Type="http://schemas.openxmlformats.org/officeDocument/2006/relationships/hyperlink" Target="https://twitter.com/#!/redarmyomaha/status/1119447591224143872" TargetMode="External" /><Relationship Id="rId854" Type="http://schemas.openxmlformats.org/officeDocument/2006/relationships/hyperlink" Target="https://twitter.com/#!/hawkmav/status/1119413788686671873" TargetMode="External" /><Relationship Id="rId855" Type="http://schemas.openxmlformats.org/officeDocument/2006/relationships/hyperlink" Target="https://twitter.com/#!/redarmyomaha/status/1119413858798428160" TargetMode="External" /><Relationship Id="rId856" Type="http://schemas.openxmlformats.org/officeDocument/2006/relationships/hyperlink" Target="https://twitter.com/#!/redarmyomaha/status/1119447591224143872" TargetMode="External" /><Relationship Id="rId857" Type="http://schemas.openxmlformats.org/officeDocument/2006/relationships/hyperlink" Target="https://twitter.com/#!/bobwarming/status/1119355808570015744" TargetMode="External" /><Relationship Id="rId858" Type="http://schemas.openxmlformats.org/officeDocument/2006/relationships/hyperlink" Target="https://twitter.com/#!/bobwarming/status/1119813172804898816" TargetMode="External" /><Relationship Id="rId859" Type="http://schemas.openxmlformats.org/officeDocument/2006/relationships/hyperlink" Target="https://twitter.com/#!/redarmyomaha/status/1119358261713612802" TargetMode="External" /><Relationship Id="rId860" Type="http://schemas.openxmlformats.org/officeDocument/2006/relationships/hyperlink" Target="https://twitter.com/#!/redarmyomaha/status/1119447591224143872" TargetMode="External" /><Relationship Id="rId861" Type="http://schemas.openxmlformats.org/officeDocument/2006/relationships/hyperlink" Target="https://twitter.com/#!/redarmyomaha/status/1119820974684135424" TargetMode="External" /><Relationship Id="rId862" Type="http://schemas.openxmlformats.org/officeDocument/2006/relationships/hyperlink" Target="https://twitter.com/#!/secretagentmav/status/1119285629551038467" TargetMode="External" /><Relationship Id="rId863" Type="http://schemas.openxmlformats.org/officeDocument/2006/relationships/hyperlink" Target="https://twitter.com/#!/secretagentmav/status/1119311728569982978" TargetMode="External" /><Relationship Id="rId864" Type="http://schemas.openxmlformats.org/officeDocument/2006/relationships/hyperlink" Target="https://twitter.com/#!/secretagentmav/status/1119313069627387904" TargetMode="External" /><Relationship Id="rId865" Type="http://schemas.openxmlformats.org/officeDocument/2006/relationships/hyperlink" Target="https://twitter.com/#!/secretagentmav/status/1119313436821872641" TargetMode="External" /><Relationship Id="rId866" Type="http://schemas.openxmlformats.org/officeDocument/2006/relationships/hyperlink" Target="https://twitter.com/#!/secretagentmav/status/1119973943769804800" TargetMode="External" /><Relationship Id="rId867" Type="http://schemas.openxmlformats.org/officeDocument/2006/relationships/hyperlink" Target="https://twitter.com/#!/secretagentmav/status/1120137230893441024" TargetMode="External" /><Relationship Id="rId868" Type="http://schemas.openxmlformats.org/officeDocument/2006/relationships/hyperlink" Target="https://twitter.com/#!/secretagentmav/status/1120148141918048256" TargetMode="External" /><Relationship Id="rId869" Type="http://schemas.openxmlformats.org/officeDocument/2006/relationships/hyperlink" Target="https://twitter.com/#!/redarmyomaha/status/1119312914383421440" TargetMode="External" /><Relationship Id="rId870" Type="http://schemas.openxmlformats.org/officeDocument/2006/relationships/hyperlink" Target="https://twitter.com/#!/redarmyomaha/status/1119313287869386752" TargetMode="External" /><Relationship Id="rId871" Type="http://schemas.openxmlformats.org/officeDocument/2006/relationships/hyperlink" Target="https://twitter.com/#!/redarmyomaha/status/1120140899306987520" TargetMode="External" /><Relationship Id="rId872" Type="http://schemas.openxmlformats.org/officeDocument/2006/relationships/hyperlink" Target="https://twitter.com/#!/redarmyomaha/status/1120152697653452800" TargetMode="External" /><Relationship Id="rId873" Type="http://schemas.openxmlformats.org/officeDocument/2006/relationships/hyperlink" Target="https://twitter.com/#!/oh_oh_oh_orylee/status/1120411178616881153" TargetMode="External" /><Relationship Id="rId874" Type="http://schemas.openxmlformats.org/officeDocument/2006/relationships/hyperlink" Target="https://twitter.com/#!/oh_oh_oh_orylee/status/1120411178616881153" TargetMode="External" /><Relationship Id="rId875" Type="http://schemas.openxmlformats.org/officeDocument/2006/relationships/hyperlink" Target="https://twitter.com/#!/oh_oh_oh_orylee/status/1120496152116379649" TargetMode="External" /><Relationship Id="rId876" Type="http://schemas.openxmlformats.org/officeDocument/2006/relationships/hyperlink" Target="https://twitter.com/#!/oh_oh_oh_orylee/status/1120496152116379649" TargetMode="External" /><Relationship Id="rId877" Type="http://schemas.openxmlformats.org/officeDocument/2006/relationships/hyperlink" Target="https://twitter.com/#!/redarmyomaha/status/1120410861988929537" TargetMode="External" /><Relationship Id="rId878" Type="http://schemas.openxmlformats.org/officeDocument/2006/relationships/hyperlink" Target="https://twitter.com/#!/omahavb/status/1117901522103197696" TargetMode="External" /><Relationship Id="rId879" Type="http://schemas.openxmlformats.org/officeDocument/2006/relationships/hyperlink" Target="https://twitter.com/#!/redarmyomaha/status/1118256553948106752" TargetMode="External" /><Relationship Id="rId880" Type="http://schemas.openxmlformats.org/officeDocument/2006/relationships/hyperlink" Target="https://twitter.com/#!/redarmyomaha/status/1118981699725975552" TargetMode="External" /><Relationship Id="rId881" Type="http://schemas.openxmlformats.org/officeDocument/2006/relationships/hyperlink" Target="https://twitter.com/#!/redarmyomaha/status/1120410861988929537" TargetMode="External" /><Relationship Id="rId882" Type="http://schemas.openxmlformats.org/officeDocument/2006/relationships/hyperlink" Target="https://twitter.com/#!/unocowbell/status/1118002459430072320" TargetMode="External" /><Relationship Id="rId883" Type="http://schemas.openxmlformats.org/officeDocument/2006/relationships/hyperlink" Target="https://twitter.com/#!/unocowbell/status/1119314866634993666" TargetMode="External" /><Relationship Id="rId884" Type="http://schemas.openxmlformats.org/officeDocument/2006/relationships/hyperlink" Target="https://twitter.com/#!/unocowbell/status/1119314866634993666" TargetMode="External" /><Relationship Id="rId885" Type="http://schemas.openxmlformats.org/officeDocument/2006/relationships/hyperlink" Target="https://twitter.com/#!/unocowbell/status/1120412156464435201" TargetMode="External" /><Relationship Id="rId886" Type="http://schemas.openxmlformats.org/officeDocument/2006/relationships/hyperlink" Target="https://twitter.com/#!/redarmyomaha/status/1118148093092843520" TargetMode="External" /><Relationship Id="rId887" Type="http://schemas.openxmlformats.org/officeDocument/2006/relationships/hyperlink" Target="https://twitter.com/#!/redarmyomaha/status/1120412599169028096" TargetMode="External" /><Relationship Id="rId888" Type="http://schemas.openxmlformats.org/officeDocument/2006/relationships/hyperlink" Target="https://twitter.com/#!/intlmav/status/1120094560124796928" TargetMode="External" /><Relationship Id="rId889" Type="http://schemas.openxmlformats.org/officeDocument/2006/relationships/hyperlink" Target="https://twitter.com/#!/redarmyomaha/status/1120502423674605568" TargetMode="External" /><Relationship Id="rId890" Type="http://schemas.openxmlformats.org/officeDocument/2006/relationships/hyperlink" Target="https://twitter.com/#!/redarmyomaha/status/1120506972787355649" TargetMode="External" /><Relationship Id="rId891" Type="http://schemas.openxmlformats.org/officeDocument/2006/relationships/hyperlink" Target="https://twitter.com/#!/bbrashaw/status/1119966188187148290" TargetMode="External" /><Relationship Id="rId892" Type="http://schemas.openxmlformats.org/officeDocument/2006/relationships/hyperlink" Target="https://twitter.com/#!/bbrashaw/status/1120327203164753920" TargetMode="External" /><Relationship Id="rId893" Type="http://schemas.openxmlformats.org/officeDocument/2006/relationships/hyperlink" Target="https://twitter.com/#!/bbrashaw/status/1120702345669689344" TargetMode="External" /><Relationship Id="rId894" Type="http://schemas.openxmlformats.org/officeDocument/2006/relationships/hyperlink" Target="https://twitter.com/#!/bbrashaw/status/1120712689305759755" TargetMode="External" /><Relationship Id="rId895" Type="http://schemas.openxmlformats.org/officeDocument/2006/relationships/hyperlink" Target="https://twitter.com/#!/redarmyomaha/status/1120710111620730880" TargetMode="External" /><Relationship Id="rId896" Type="http://schemas.openxmlformats.org/officeDocument/2006/relationships/hyperlink" Target="https://twitter.com/#!/redarmyomaha/status/1120788468236296192" TargetMode="External" /><Relationship Id="rId897" Type="http://schemas.openxmlformats.org/officeDocument/2006/relationships/hyperlink" Target="https://twitter.com/#!/lomendez12/status/1121109049267896320" TargetMode="External" /><Relationship Id="rId898" Type="http://schemas.openxmlformats.org/officeDocument/2006/relationships/hyperlink" Target="https://twitter.com/#!/redarmyomaha/status/1121107801403609089" TargetMode="External" /><Relationship Id="rId899" Type="http://schemas.openxmlformats.org/officeDocument/2006/relationships/hyperlink" Target="https://twitter.com/#!/hawkmav/status/1119048628604166144" TargetMode="External" /><Relationship Id="rId900" Type="http://schemas.openxmlformats.org/officeDocument/2006/relationships/hyperlink" Target="https://twitter.com/#!/hawkmav/status/1119072277784596480" TargetMode="External" /><Relationship Id="rId901" Type="http://schemas.openxmlformats.org/officeDocument/2006/relationships/hyperlink" Target="https://twitter.com/#!/hawkmav/status/1119077617452363776" TargetMode="External" /><Relationship Id="rId902" Type="http://schemas.openxmlformats.org/officeDocument/2006/relationships/hyperlink" Target="https://twitter.com/#!/hawkmav/status/1119311862850641921" TargetMode="External" /><Relationship Id="rId903" Type="http://schemas.openxmlformats.org/officeDocument/2006/relationships/hyperlink" Target="https://twitter.com/#!/hawkmav/status/1119806412450930691" TargetMode="External" /><Relationship Id="rId904" Type="http://schemas.openxmlformats.org/officeDocument/2006/relationships/hyperlink" Target="https://twitter.com/#!/lomendez12/status/1121109049267896320" TargetMode="External" /><Relationship Id="rId905" Type="http://schemas.openxmlformats.org/officeDocument/2006/relationships/hyperlink" Target="https://twitter.com/#!/redarmyomaha/status/1119048553349824512" TargetMode="External" /><Relationship Id="rId906" Type="http://schemas.openxmlformats.org/officeDocument/2006/relationships/hyperlink" Target="https://twitter.com/#!/redarmyomaha/status/1119312226563661824" TargetMode="External" /><Relationship Id="rId907" Type="http://schemas.openxmlformats.org/officeDocument/2006/relationships/hyperlink" Target="https://twitter.com/#!/redarmyomaha/status/1119413858798428160" TargetMode="External" /><Relationship Id="rId908" Type="http://schemas.openxmlformats.org/officeDocument/2006/relationships/hyperlink" Target="https://twitter.com/#!/redarmyomaha/status/1119447591224143872" TargetMode="External" /><Relationship Id="rId909" Type="http://schemas.openxmlformats.org/officeDocument/2006/relationships/hyperlink" Target="https://twitter.com/#!/redarmyomaha/status/1121107801403609089" TargetMode="External" /><Relationship Id="rId910" Type="http://schemas.openxmlformats.org/officeDocument/2006/relationships/hyperlink" Target="https://twitter.com/#!/lomendez12/status/1119960736757964801" TargetMode="External" /><Relationship Id="rId911" Type="http://schemas.openxmlformats.org/officeDocument/2006/relationships/hyperlink" Target="https://twitter.com/#!/lomendez12/status/1119961924173750272" TargetMode="External" /><Relationship Id="rId912" Type="http://schemas.openxmlformats.org/officeDocument/2006/relationships/hyperlink" Target="https://twitter.com/#!/lomendez12/status/1119971380097966080" TargetMode="External" /><Relationship Id="rId913" Type="http://schemas.openxmlformats.org/officeDocument/2006/relationships/hyperlink" Target="https://twitter.com/#!/lomendez12/status/1121109049267896320" TargetMode="External" /><Relationship Id="rId914" Type="http://schemas.openxmlformats.org/officeDocument/2006/relationships/hyperlink" Target="https://twitter.com/#!/redarmyomaha/status/1119961592739745792" TargetMode="External" /><Relationship Id="rId915" Type="http://schemas.openxmlformats.org/officeDocument/2006/relationships/hyperlink" Target="https://twitter.com/#!/redarmyomaha/status/1119971005701578752" TargetMode="External" /><Relationship Id="rId916" Type="http://schemas.openxmlformats.org/officeDocument/2006/relationships/hyperlink" Target="https://twitter.com/#!/redarmyomaha/status/1121107801403609089" TargetMode="External" /><Relationship Id="rId917" Type="http://schemas.openxmlformats.org/officeDocument/2006/relationships/hyperlink" Target="https://twitter.com/#!/redarmyomaha/status/1121135452055011328" TargetMode="External" /><Relationship Id="rId918" Type="http://schemas.openxmlformats.org/officeDocument/2006/relationships/hyperlink" Target="https://twitter.com/#!/redarmyomaha/status/1121135452055011328" TargetMode="External" /><Relationship Id="rId919" Type="http://schemas.openxmlformats.org/officeDocument/2006/relationships/hyperlink" Target="https://twitter.com/#!/redarmyomaha/status/1121135452055011328" TargetMode="External" /><Relationship Id="rId920" Type="http://schemas.openxmlformats.org/officeDocument/2006/relationships/hyperlink" Target="https://twitter.com/#!/redarmyomaha/status/1121135452055011328" TargetMode="External" /><Relationship Id="rId921" Type="http://schemas.openxmlformats.org/officeDocument/2006/relationships/hyperlink" Target="https://twitter.com/#!/redarmyomaha/status/1121135452055011328" TargetMode="External" /><Relationship Id="rId922" Type="http://schemas.openxmlformats.org/officeDocument/2006/relationships/hyperlink" Target="https://twitter.com/#!/redarmyomaha/status/1121135452055011328" TargetMode="External" /><Relationship Id="rId923" Type="http://schemas.openxmlformats.org/officeDocument/2006/relationships/hyperlink" Target="https://twitter.com/#!/redarmyomaha/status/1121135452055011328" TargetMode="External" /><Relationship Id="rId924" Type="http://schemas.openxmlformats.org/officeDocument/2006/relationships/hyperlink" Target="https://twitter.com/#!/redarmyomaha/status/1121135452055011328" TargetMode="External" /><Relationship Id="rId925" Type="http://schemas.openxmlformats.org/officeDocument/2006/relationships/hyperlink" Target="https://twitter.com/#!/redarmyomaha/status/1121135452055011328" TargetMode="External" /><Relationship Id="rId926" Type="http://schemas.openxmlformats.org/officeDocument/2006/relationships/hyperlink" Target="https://twitter.com/#!/redarmyomaha/status/1121135452055011328" TargetMode="External" /><Relationship Id="rId927" Type="http://schemas.openxmlformats.org/officeDocument/2006/relationships/hyperlink" Target="https://twitter.com/#!/redarmyomaha/status/1121135452055011328" TargetMode="External" /><Relationship Id="rId928" Type="http://schemas.openxmlformats.org/officeDocument/2006/relationships/hyperlink" Target="https://twitter.com/#!/redarmyomaha/status/1118210538939482112" TargetMode="External" /><Relationship Id="rId929" Type="http://schemas.openxmlformats.org/officeDocument/2006/relationships/hyperlink" Target="https://twitter.com/#!/gohuskieswooooo/status/1118207262533849088" TargetMode="External" /><Relationship Id="rId930" Type="http://schemas.openxmlformats.org/officeDocument/2006/relationships/hyperlink" Target="https://twitter.com/#!/waterloverc/status/1118226015904464902" TargetMode="External" /><Relationship Id="rId931" Type="http://schemas.openxmlformats.org/officeDocument/2006/relationships/hyperlink" Target="https://twitter.com/#!/waterloverc/status/1118226209530314754" TargetMode="External" /><Relationship Id="rId932" Type="http://schemas.openxmlformats.org/officeDocument/2006/relationships/hyperlink" Target="https://twitter.com/#!/inch/status/1118222455410180096" TargetMode="External" /><Relationship Id="rId933" Type="http://schemas.openxmlformats.org/officeDocument/2006/relationships/hyperlink" Target="https://twitter.com/#!/inch/status/1118224633352863744" TargetMode="External" /><Relationship Id="rId934" Type="http://schemas.openxmlformats.org/officeDocument/2006/relationships/hyperlink" Target="https://twitter.com/#!/inch/status/1118227762123354112" TargetMode="External" /><Relationship Id="rId935" Type="http://schemas.openxmlformats.org/officeDocument/2006/relationships/hyperlink" Target="https://twitter.com/#!/inch/status/1118261153145196546" TargetMode="External" /><Relationship Id="rId936" Type="http://schemas.openxmlformats.org/officeDocument/2006/relationships/hyperlink" Target="https://twitter.com/#!/jovenitti/status/1118221915594928128" TargetMode="External" /><Relationship Id="rId937" Type="http://schemas.openxmlformats.org/officeDocument/2006/relationships/hyperlink" Target="https://twitter.com/#!/jovenitti/status/1118223557329289216" TargetMode="External" /><Relationship Id="rId938" Type="http://schemas.openxmlformats.org/officeDocument/2006/relationships/hyperlink" Target="https://twitter.com/#!/jovenitti/status/1118243552583200770" TargetMode="External" /><Relationship Id="rId939" Type="http://schemas.openxmlformats.org/officeDocument/2006/relationships/hyperlink" Target="https://twitter.com/#!/jovenitti/status/1118269178673278979" TargetMode="External" /><Relationship Id="rId940" Type="http://schemas.openxmlformats.org/officeDocument/2006/relationships/hyperlink" Target="https://twitter.com/#!/intlmav/status/1117895511917219841" TargetMode="External" /><Relationship Id="rId941" Type="http://schemas.openxmlformats.org/officeDocument/2006/relationships/hyperlink" Target="https://twitter.com/#!/intlmav/status/1118202819880857601" TargetMode="External" /><Relationship Id="rId942" Type="http://schemas.openxmlformats.org/officeDocument/2006/relationships/hyperlink" Target="https://twitter.com/#!/intlmav/status/1119315740715356160" TargetMode="External" /><Relationship Id="rId943" Type="http://schemas.openxmlformats.org/officeDocument/2006/relationships/hyperlink" Target="https://twitter.com/#!/intlmav/status/1119315740715356160" TargetMode="External" /><Relationship Id="rId944" Type="http://schemas.openxmlformats.org/officeDocument/2006/relationships/hyperlink" Target="https://twitter.com/#!/intlmav/status/1119317482362363905" TargetMode="External" /><Relationship Id="rId945" Type="http://schemas.openxmlformats.org/officeDocument/2006/relationships/hyperlink" Target="https://twitter.com/#!/intlmav/status/1119317482362363905" TargetMode="External" /><Relationship Id="rId946" Type="http://schemas.openxmlformats.org/officeDocument/2006/relationships/hyperlink" Target="https://twitter.com/#!/intlmav/status/1119320502911275025" TargetMode="External" /><Relationship Id="rId947" Type="http://schemas.openxmlformats.org/officeDocument/2006/relationships/hyperlink" Target="https://twitter.com/#!/intlmav/status/1119320502911275025" TargetMode="External" /><Relationship Id="rId948" Type="http://schemas.openxmlformats.org/officeDocument/2006/relationships/hyperlink" Target="https://twitter.com/#!/intlmav/status/1120094560124796928" TargetMode="External" /><Relationship Id="rId949" Type="http://schemas.openxmlformats.org/officeDocument/2006/relationships/hyperlink" Target="https://twitter.com/#!/redarmyomaha/status/1118220380269756416" TargetMode="External" /><Relationship Id="rId950" Type="http://schemas.openxmlformats.org/officeDocument/2006/relationships/hyperlink" Target="https://twitter.com/#!/redarmyomaha/status/1118258893035978752" TargetMode="External" /><Relationship Id="rId951" Type="http://schemas.openxmlformats.org/officeDocument/2006/relationships/hyperlink" Target="https://twitter.com/#!/redarmyomaha/status/1118265075289088000" TargetMode="External" /><Relationship Id="rId952" Type="http://schemas.openxmlformats.org/officeDocument/2006/relationships/hyperlink" Target="https://twitter.com/#!/redarmyomaha/status/1118265737036984320" TargetMode="External" /><Relationship Id="rId953" Type="http://schemas.openxmlformats.org/officeDocument/2006/relationships/hyperlink" Target="https://twitter.com/#!/redarmyomaha/status/1121135452055011328" TargetMode="External" /><Relationship Id="rId954" Type="http://schemas.openxmlformats.org/officeDocument/2006/relationships/hyperlink" Target="https://twitter.com/#!/gohuskieswooooo/status/1118220902775304193" TargetMode="External" /><Relationship Id="rId955" Type="http://schemas.openxmlformats.org/officeDocument/2006/relationships/hyperlink" Target="https://twitter.com/#!/gohuskieswooooo/status/1118221460240261122" TargetMode="External" /><Relationship Id="rId956" Type="http://schemas.openxmlformats.org/officeDocument/2006/relationships/hyperlink" Target="https://twitter.com/#!/gohuskieswooooo/status/1118222759547547648" TargetMode="External" /><Relationship Id="rId957" Type="http://schemas.openxmlformats.org/officeDocument/2006/relationships/hyperlink" Target="https://twitter.com/#!/gohuskieswooooo/status/1118223724732387328" TargetMode="External" /><Relationship Id="rId958" Type="http://schemas.openxmlformats.org/officeDocument/2006/relationships/hyperlink" Target="https://twitter.com/#!/gohuskieswooooo/status/1118223757473124353" TargetMode="External" /><Relationship Id="rId959" Type="http://schemas.openxmlformats.org/officeDocument/2006/relationships/hyperlink" Target="https://twitter.com/#!/gohuskieswooooo/status/1118261601625358338" TargetMode="External" /><Relationship Id="rId960" Type="http://schemas.openxmlformats.org/officeDocument/2006/relationships/hyperlink" Target="https://twitter.com/#!/waterloverc/status/1118220102179217408" TargetMode="External" /><Relationship Id="rId961" Type="http://schemas.openxmlformats.org/officeDocument/2006/relationships/hyperlink" Target="https://twitter.com/#!/waterloverc/status/1118223440266375173" TargetMode="External" /><Relationship Id="rId962" Type="http://schemas.openxmlformats.org/officeDocument/2006/relationships/hyperlink" Target="https://twitter.com/#!/waterloverc/status/1118226015904464902" TargetMode="External" /><Relationship Id="rId963" Type="http://schemas.openxmlformats.org/officeDocument/2006/relationships/hyperlink" Target="https://twitter.com/#!/waterloverc/status/1118226015904464902" TargetMode="External" /><Relationship Id="rId964" Type="http://schemas.openxmlformats.org/officeDocument/2006/relationships/hyperlink" Target="https://twitter.com/#!/waterloverc/status/1118226015904464902" TargetMode="External" /><Relationship Id="rId965" Type="http://schemas.openxmlformats.org/officeDocument/2006/relationships/hyperlink" Target="https://twitter.com/#!/waterloverc/status/1118226015904464902" TargetMode="External" /><Relationship Id="rId966" Type="http://schemas.openxmlformats.org/officeDocument/2006/relationships/hyperlink" Target="https://twitter.com/#!/waterloverc/status/1118226209530314754" TargetMode="External" /><Relationship Id="rId967" Type="http://schemas.openxmlformats.org/officeDocument/2006/relationships/hyperlink" Target="https://twitter.com/#!/waterloverc/status/1118226209530314754" TargetMode="External" /><Relationship Id="rId968" Type="http://schemas.openxmlformats.org/officeDocument/2006/relationships/hyperlink" Target="https://twitter.com/#!/waterloverc/status/1118226209530314754" TargetMode="External" /><Relationship Id="rId969" Type="http://schemas.openxmlformats.org/officeDocument/2006/relationships/hyperlink" Target="https://twitter.com/#!/waterloverc/status/1118226209530314754" TargetMode="External" /><Relationship Id="rId970" Type="http://schemas.openxmlformats.org/officeDocument/2006/relationships/hyperlink" Target="https://twitter.com/#!/waterloverc/status/1118228362475053056" TargetMode="External" /><Relationship Id="rId971" Type="http://schemas.openxmlformats.org/officeDocument/2006/relationships/hyperlink" Target="https://twitter.com/#!/inch/status/1118227762123354112" TargetMode="External" /><Relationship Id="rId972" Type="http://schemas.openxmlformats.org/officeDocument/2006/relationships/hyperlink" Target="https://twitter.com/#!/inch/status/1118261153145196546" TargetMode="External" /><Relationship Id="rId973" Type="http://schemas.openxmlformats.org/officeDocument/2006/relationships/hyperlink" Target="https://twitter.com/#!/jovenitti/status/1118243552583200770" TargetMode="External" /><Relationship Id="rId974" Type="http://schemas.openxmlformats.org/officeDocument/2006/relationships/hyperlink" Target="https://twitter.com/#!/jovenitti/status/1118269178673278979" TargetMode="External" /><Relationship Id="rId975" Type="http://schemas.openxmlformats.org/officeDocument/2006/relationships/hyperlink" Target="https://twitter.com/#!/redarmyomaha/status/1118220988334755841" TargetMode="External" /><Relationship Id="rId976" Type="http://schemas.openxmlformats.org/officeDocument/2006/relationships/hyperlink" Target="https://twitter.com/#!/gohuskieswooooo/status/1118261601625358338" TargetMode="External" /><Relationship Id="rId977" Type="http://schemas.openxmlformats.org/officeDocument/2006/relationships/hyperlink" Target="https://twitter.com/#!/inch/status/1118222455410180096" TargetMode="External" /><Relationship Id="rId978" Type="http://schemas.openxmlformats.org/officeDocument/2006/relationships/hyperlink" Target="https://twitter.com/#!/inch/status/1118224633352863744" TargetMode="External" /><Relationship Id="rId979" Type="http://schemas.openxmlformats.org/officeDocument/2006/relationships/hyperlink" Target="https://twitter.com/#!/inch/status/1118227762123354112" TargetMode="External" /><Relationship Id="rId980" Type="http://schemas.openxmlformats.org/officeDocument/2006/relationships/hyperlink" Target="https://twitter.com/#!/inch/status/1118261153145196546" TargetMode="External" /><Relationship Id="rId981" Type="http://schemas.openxmlformats.org/officeDocument/2006/relationships/hyperlink" Target="https://twitter.com/#!/jovenitti/status/1118221915594928128" TargetMode="External" /><Relationship Id="rId982" Type="http://schemas.openxmlformats.org/officeDocument/2006/relationships/hyperlink" Target="https://twitter.com/#!/jovenitti/status/1118221915594928128" TargetMode="External" /><Relationship Id="rId983" Type="http://schemas.openxmlformats.org/officeDocument/2006/relationships/hyperlink" Target="https://twitter.com/#!/jovenitti/status/1118221915594928128" TargetMode="External" /><Relationship Id="rId984" Type="http://schemas.openxmlformats.org/officeDocument/2006/relationships/hyperlink" Target="https://twitter.com/#!/jovenitti/status/1118223557329289216" TargetMode="External" /><Relationship Id="rId985" Type="http://schemas.openxmlformats.org/officeDocument/2006/relationships/hyperlink" Target="https://twitter.com/#!/jovenitti/status/1118223557329289216" TargetMode="External" /><Relationship Id="rId986" Type="http://schemas.openxmlformats.org/officeDocument/2006/relationships/hyperlink" Target="https://twitter.com/#!/jovenitti/status/1118223557329289216" TargetMode="External" /><Relationship Id="rId987" Type="http://schemas.openxmlformats.org/officeDocument/2006/relationships/hyperlink" Target="https://twitter.com/#!/jovenitti/status/1118243552583200770" TargetMode="External" /><Relationship Id="rId988" Type="http://schemas.openxmlformats.org/officeDocument/2006/relationships/hyperlink" Target="https://twitter.com/#!/jovenitti/status/1118243552583200770" TargetMode="External" /><Relationship Id="rId989" Type="http://schemas.openxmlformats.org/officeDocument/2006/relationships/hyperlink" Target="https://twitter.com/#!/jovenitti/status/1118243552583200770" TargetMode="External" /><Relationship Id="rId990" Type="http://schemas.openxmlformats.org/officeDocument/2006/relationships/hyperlink" Target="https://twitter.com/#!/jovenitti/status/1118269178673278979" TargetMode="External" /><Relationship Id="rId991" Type="http://schemas.openxmlformats.org/officeDocument/2006/relationships/hyperlink" Target="https://twitter.com/#!/jovenitti/status/1118269178673278979" TargetMode="External" /><Relationship Id="rId992" Type="http://schemas.openxmlformats.org/officeDocument/2006/relationships/hyperlink" Target="https://twitter.com/#!/jovenitti/status/1118269178673278979" TargetMode="External" /><Relationship Id="rId993" Type="http://schemas.openxmlformats.org/officeDocument/2006/relationships/hyperlink" Target="https://twitter.com/#!/redarmyomaha/status/1118220380269756416" TargetMode="External" /><Relationship Id="rId994" Type="http://schemas.openxmlformats.org/officeDocument/2006/relationships/hyperlink" Target="https://twitter.com/#!/gohuskieswooooo/status/1118220902775304193" TargetMode="External" /><Relationship Id="rId995" Type="http://schemas.openxmlformats.org/officeDocument/2006/relationships/hyperlink" Target="https://twitter.com/#!/gohuskieswooooo/status/1118221460240261122" TargetMode="External" /><Relationship Id="rId996" Type="http://schemas.openxmlformats.org/officeDocument/2006/relationships/hyperlink" Target="https://twitter.com/#!/gohuskieswooooo/status/1118222759547547648" TargetMode="External" /><Relationship Id="rId997" Type="http://schemas.openxmlformats.org/officeDocument/2006/relationships/hyperlink" Target="https://twitter.com/#!/gohuskieswooooo/status/1118223724732387328" TargetMode="External" /><Relationship Id="rId998" Type="http://schemas.openxmlformats.org/officeDocument/2006/relationships/hyperlink" Target="https://twitter.com/#!/gohuskieswooooo/status/1118223757473124353" TargetMode="External" /><Relationship Id="rId999" Type="http://schemas.openxmlformats.org/officeDocument/2006/relationships/hyperlink" Target="https://twitter.com/#!/gohuskieswooooo/status/1118261601625358338" TargetMode="External" /><Relationship Id="rId1000" Type="http://schemas.openxmlformats.org/officeDocument/2006/relationships/hyperlink" Target="https://twitter.com/#!/inch/status/1118222455410180096" TargetMode="External" /><Relationship Id="rId1001" Type="http://schemas.openxmlformats.org/officeDocument/2006/relationships/hyperlink" Target="https://twitter.com/#!/inch/status/1118222455410180096" TargetMode="External" /><Relationship Id="rId1002" Type="http://schemas.openxmlformats.org/officeDocument/2006/relationships/hyperlink" Target="https://twitter.com/#!/inch/status/1118224633352863744" TargetMode="External" /><Relationship Id="rId1003" Type="http://schemas.openxmlformats.org/officeDocument/2006/relationships/hyperlink" Target="https://twitter.com/#!/inch/status/1118224633352863744" TargetMode="External" /><Relationship Id="rId1004" Type="http://schemas.openxmlformats.org/officeDocument/2006/relationships/hyperlink" Target="https://twitter.com/#!/inch/status/1118227762123354112" TargetMode="External" /><Relationship Id="rId1005" Type="http://schemas.openxmlformats.org/officeDocument/2006/relationships/hyperlink" Target="https://twitter.com/#!/inch/status/1118227762123354112" TargetMode="External" /><Relationship Id="rId1006" Type="http://schemas.openxmlformats.org/officeDocument/2006/relationships/hyperlink" Target="https://twitter.com/#!/inch/status/1118261153145196546" TargetMode="External" /><Relationship Id="rId1007" Type="http://schemas.openxmlformats.org/officeDocument/2006/relationships/hyperlink" Target="https://twitter.com/#!/inch/status/1118261153145196546" TargetMode="External" /><Relationship Id="rId1008" Type="http://schemas.openxmlformats.org/officeDocument/2006/relationships/hyperlink" Target="https://twitter.com/#!/redarmyomaha/status/1118220380269756416" TargetMode="External" /><Relationship Id="rId1009" Type="http://schemas.openxmlformats.org/officeDocument/2006/relationships/hyperlink" Target="https://twitter.com/#!/gohuskieswooooo/status/1118220902775304193" TargetMode="External" /><Relationship Id="rId1010" Type="http://schemas.openxmlformats.org/officeDocument/2006/relationships/hyperlink" Target="https://twitter.com/#!/gohuskieswooooo/status/1118221460240261122" TargetMode="External" /><Relationship Id="rId1011" Type="http://schemas.openxmlformats.org/officeDocument/2006/relationships/hyperlink" Target="https://twitter.com/#!/gohuskieswooooo/status/1118222759547547648" TargetMode="External" /><Relationship Id="rId1012" Type="http://schemas.openxmlformats.org/officeDocument/2006/relationships/hyperlink" Target="https://twitter.com/#!/gohuskieswooooo/status/1118223724732387328" TargetMode="External" /><Relationship Id="rId1013" Type="http://schemas.openxmlformats.org/officeDocument/2006/relationships/hyperlink" Target="https://twitter.com/#!/gohuskieswooooo/status/1118223757473124353" TargetMode="External" /><Relationship Id="rId1014" Type="http://schemas.openxmlformats.org/officeDocument/2006/relationships/hyperlink" Target="https://twitter.com/#!/gohuskieswooooo/status/1118261601625358338" TargetMode="External" /><Relationship Id="rId1015" Type="http://schemas.openxmlformats.org/officeDocument/2006/relationships/hyperlink" Target="https://twitter.com/#!/redarmyomaha/status/1119312158511075328" TargetMode="External" /><Relationship Id="rId1016" Type="http://schemas.openxmlformats.org/officeDocument/2006/relationships/hyperlink" Target="https://twitter.com/#!/gohuskieswooooo/status/1119320043156844545" TargetMode="External" /><Relationship Id="rId1017" Type="http://schemas.openxmlformats.org/officeDocument/2006/relationships/hyperlink" Target="https://twitter.com/#!/redarmyomaha/status/1121138208413110272" TargetMode="External" /><Relationship Id="rId1018" Type="http://schemas.openxmlformats.org/officeDocument/2006/relationships/hyperlink" Target="https://twitter.com/#!/gohuskieswooooo/status/1121138230106128384" TargetMode="External" /><Relationship Id="rId1019" Type="http://schemas.openxmlformats.org/officeDocument/2006/relationships/hyperlink" Target="https://twitter.com/#!/gohuskieswooooo/status/1121138427053969408" TargetMode="External" /><Relationship Id="rId1020" Type="http://schemas.openxmlformats.org/officeDocument/2006/relationships/hyperlink" Target="https://twitter.com/#!/redarmyomaha/status/1121138208413110272" TargetMode="External" /><Relationship Id="rId1021" Type="http://schemas.openxmlformats.org/officeDocument/2006/relationships/hyperlink" Target="https://twitter.com/#!/gohuskieswooooo/status/1121138230106128384" TargetMode="External" /><Relationship Id="rId1022" Type="http://schemas.openxmlformats.org/officeDocument/2006/relationships/hyperlink" Target="https://twitter.com/#!/gohuskieswooooo/status/1121138427053969408" TargetMode="External" /><Relationship Id="rId1023" Type="http://schemas.openxmlformats.org/officeDocument/2006/relationships/hyperlink" Target="https://twitter.com/#!/redarmyomaha/status/1121138208413110272" TargetMode="External" /><Relationship Id="rId1024" Type="http://schemas.openxmlformats.org/officeDocument/2006/relationships/hyperlink" Target="https://twitter.com/#!/gohuskieswooooo/status/1121138230106128384" TargetMode="External" /><Relationship Id="rId1025" Type="http://schemas.openxmlformats.org/officeDocument/2006/relationships/hyperlink" Target="https://twitter.com/#!/gohuskieswooooo/status/1121138427053969408" TargetMode="External" /><Relationship Id="rId1026" Type="http://schemas.openxmlformats.org/officeDocument/2006/relationships/hyperlink" Target="https://twitter.com/#!/redarmyomaha/status/1121138208413110272" TargetMode="External" /><Relationship Id="rId1027" Type="http://schemas.openxmlformats.org/officeDocument/2006/relationships/hyperlink" Target="https://twitter.com/#!/gohuskieswooooo/status/1121138230106128384" TargetMode="External" /><Relationship Id="rId1028" Type="http://schemas.openxmlformats.org/officeDocument/2006/relationships/hyperlink" Target="https://twitter.com/#!/gohuskieswooooo/status/1121138427053969408" TargetMode="External" /><Relationship Id="rId1029" Type="http://schemas.openxmlformats.org/officeDocument/2006/relationships/hyperlink" Target="https://twitter.com/#!/redarmyomaha/status/1121138208413110272" TargetMode="External" /><Relationship Id="rId1030" Type="http://schemas.openxmlformats.org/officeDocument/2006/relationships/hyperlink" Target="https://twitter.com/#!/gohuskieswooooo/status/1121138230106128384" TargetMode="External" /><Relationship Id="rId1031" Type="http://schemas.openxmlformats.org/officeDocument/2006/relationships/hyperlink" Target="https://twitter.com/#!/gohuskieswooooo/status/1121138427053969408" TargetMode="External" /><Relationship Id="rId1032" Type="http://schemas.openxmlformats.org/officeDocument/2006/relationships/hyperlink" Target="https://twitter.com/#!/redarmyomaha/status/1121138208413110272" TargetMode="External" /><Relationship Id="rId1033" Type="http://schemas.openxmlformats.org/officeDocument/2006/relationships/hyperlink" Target="https://twitter.com/#!/gohuskieswooooo/status/1121138230106128384" TargetMode="External" /><Relationship Id="rId1034" Type="http://schemas.openxmlformats.org/officeDocument/2006/relationships/hyperlink" Target="https://twitter.com/#!/gohuskieswooooo/status/1121138427053969408" TargetMode="External" /><Relationship Id="rId1035" Type="http://schemas.openxmlformats.org/officeDocument/2006/relationships/hyperlink" Target="https://twitter.com/#!/biddco/status/1118222771631292422" TargetMode="External" /><Relationship Id="rId1036" Type="http://schemas.openxmlformats.org/officeDocument/2006/relationships/hyperlink" Target="https://twitter.com/#!/biddco/status/1118300377722519553" TargetMode="External" /><Relationship Id="rId1037" Type="http://schemas.openxmlformats.org/officeDocument/2006/relationships/hyperlink" Target="https://twitter.com/#!/biddco/status/1118504058564829184" TargetMode="External" /><Relationship Id="rId1038" Type="http://schemas.openxmlformats.org/officeDocument/2006/relationships/hyperlink" Target="https://twitter.com/#!/biddco/status/1119283685600256000" TargetMode="External" /><Relationship Id="rId1039" Type="http://schemas.openxmlformats.org/officeDocument/2006/relationships/hyperlink" Target="https://twitter.com/#!/redarmyomaha/status/1118221280610701312" TargetMode="External" /><Relationship Id="rId1040" Type="http://schemas.openxmlformats.org/officeDocument/2006/relationships/hyperlink" Target="https://twitter.com/#!/redarmyomaha/status/1118508468703387650" TargetMode="External" /><Relationship Id="rId1041" Type="http://schemas.openxmlformats.org/officeDocument/2006/relationships/hyperlink" Target="https://twitter.com/#!/redarmyomaha/status/1121138208413110272" TargetMode="External" /><Relationship Id="rId1042" Type="http://schemas.openxmlformats.org/officeDocument/2006/relationships/hyperlink" Target="https://twitter.com/#!/gohuskieswooooo/status/1121138230106128384" TargetMode="External" /><Relationship Id="rId1043" Type="http://schemas.openxmlformats.org/officeDocument/2006/relationships/hyperlink" Target="https://twitter.com/#!/gohuskieswooooo/status/1121138427053969408" TargetMode="External" /><Relationship Id="rId1044" Type="http://schemas.openxmlformats.org/officeDocument/2006/relationships/hyperlink" Target="https://twitter.com/#!/redarmyomaha/status/1121138208413110272" TargetMode="External" /><Relationship Id="rId1045" Type="http://schemas.openxmlformats.org/officeDocument/2006/relationships/hyperlink" Target="https://twitter.com/#!/gohuskieswooooo/status/1121138230106128384" TargetMode="External" /><Relationship Id="rId1046" Type="http://schemas.openxmlformats.org/officeDocument/2006/relationships/hyperlink" Target="https://twitter.com/#!/gohuskieswooooo/status/1121138427053969408" TargetMode="External" /><Relationship Id="rId1047" Type="http://schemas.openxmlformats.org/officeDocument/2006/relationships/hyperlink" Target="https://twitter.com/#!/redarmyomaha/status/1117626412339351552" TargetMode="External" /><Relationship Id="rId1048" Type="http://schemas.openxmlformats.org/officeDocument/2006/relationships/hyperlink" Target="https://twitter.com/#!/redarmyomaha/status/1117885258794323968" TargetMode="External" /><Relationship Id="rId1049" Type="http://schemas.openxmlformats.org/officeDocument/2006/relationships/hyperlink" Target="https://twitter.com/#!/redarmyomaha/status/1118198571201810434" TargetMode="External" /><Relationship Id="rId1050" Type="http://schemas.openxmlformats.org/officeDocument/2006/relationships/hyperlink" Target="https://twitter.com/#!/redarmyomaha/status/1118199749390127105" TargetMode="External" /><Relationship Id="rId1051" Type="http://schemas.openxmlformats.org/officeDocument/2006/relationships/hyperlink" Target="https://twitter.com/#!/redarmyomaha/status/1118202308905422849" TargetMode="External" /><Relationship Id="rId1052" Type="http://schemas.openxmlformats.org/officeDocument/2006/relationships/hyperlink" Target="https://twitter.com/#!/redarmyomaha/status/1118210538939482112" TargetMode="External" /><Relationship Id="rId1053" Type="http://schemas.openxmlformats.org/officeDocument/2006/relationships/hyperlink" Target="https://twitter.com/#!/redarmyomaha/status/1118218774459510784" TargetMode="External" /><Relationship Id="rId1054" Type="http://schemas.openxmlformats.org/officeDocument/2006/relationships/hyperlink" Target="https://twitter.com/#!/redarmyomaha/status/1118356250226380801" TargetMode="External" /><Relationship Id="rId1055" Type="http://schemas.openxmlformats.org/officeDocument/2006/relationships/hyperlink" Target="https://twitter.com/#!/redarmyomaha/status/1118483238610096128" TargetMode="External" /><Relationship Id="rId1056" Type="http://schemas.openxmlformats.org/officeDocument/2006/relationships/hyperlink" Target="https://twitter.com/#!/redarmyomaha/status/1118508455029952514" TargetMode="External" /><Relationship Id="rId1057" Type="http://schemas.openxmlformats.org/officeDocument/2006/relationships/hyperlink" Target="https://twitter.com/#!/redarmyomaha/status/1118701056538492929" TargetMode="External" /><Relationship Id="rId1058" Type="http://schemas.openxmlformats.org/officeDocument/2006/relationships/hyperlink" Target="https://twitter.com/#!/redarmyomaha/status/1118943506452471808" TargetMode="External" /><Relationship Id="rId1059" Type="http://schemas.openxmlformats.org/officeDocument/2006/relationships/hyperlink" Target="https://twitter.com/#!/redarmyomaha/status/1119058854170353664" TargetMode="External" /><Relationship Id="rId1060" Type="http://schemas.openxmlformats.org/officeDocument/2006/relationships/hyperlink" Target="https://twitter.com/#!/redarmyomaha/status/1119077421905367043" TargetMode="External" /><Relationship Id="rId1061" Type="http://schemas.openxmlformats.org/officeDocument/2006/relationships/hyperlink" Target="https://twitter.com/#!/redarmyomaha/status/1119311333030105090" TargetMode="External" /><Relationship Id="rId1062" Type="http://schemas.openxmlformats.org/officeDocument/2006/relationships/hyperlink" Target="https://twitter.com/#!/redarmyomaha/status/1119412796779679744" TargetMode="External" /><Relationship Id="rId1063" Type="http://schemas.openxmlformats.org/officeDocument/2006/relationships/hyperlink" Target="https://twitter.com/#!/redarmyomaha/status/1119788580174307328" TargetMode="External" /><Relationship Id="rId1064" Type="http://schemas.openxmlformats.org/officeDocument/2006/relationships/hyperlink" Target="https://twitter.com/#!/redarmyomaha/status/1119806310172639233" TargetMode="External" /><Relationship Id="rId1065" Type="http://schemas.openxmlformats.org/officeDocument/2006/relationships/hyperlink" Target="https://twitter.com/#!/redarmyomaha/status/1119960201950416897" TargetMode="External" /><Relationship Id="rId1066" Type="http://schemas.openxmlformats.org/officeDocument/2006/relationships/hyperlink" Target="https://twitter.com/#!/redarmyomaha/status/1120128476084760576" TargetMode="External" /><Relationship Id="rId1067" Type="http://schemas.openxmlformats.org/officeDocument/2006/relationships/hyperlink" Target="https://twitter.com/#!/redarmyomaha/status/1120410769311584262" TargetMode="External" /><Relationship Id="rId1068" Type="http://schemas.openxmlformats.org/officeDocument/2006/relationships/hyperlink" Target="https://twitter.com/#!/redarmyomaha/status/1120411454765699074" TargetMode="External" /><Relationship Id="rId1069" Type="http://schemas.openxmlformats.org/officeDocument/2006/relationships/hyperlink" Target="https://twitter.com/#!/redarmyomaha/status/1120667614286503937" TargetMode="External" /><Relationship Id="rId1070" Type="http://schemas.openxmlformats.org/officeDocument/2006/relationships/hyperlink" Target="https://twitter.com/#!/redarmyomaha/status/1120739795695620096" TargetMode="External" /><Relationship Id="rId1071" Type="http://schemas.openxmlformats.org/officeDocument/2006/relationships/hyperlink" Target="https://twitter.com/#!/redarmyomaha/status/1120746873718026240" TargetMode="External" /><Relationship Id="rId1072" Type="http://schemas.openxmlformats.org/officeDocument/2006/relationships/hyperlink" Target="https://twitter.com/#!/redarmyomaha/status/1120761004030218240" TargetMode="External" /><Relationship Id="rId1073" Type="http://schemas.openxmlformats.org/officeDocument/2006/relationships/hyperlink" Target="https://twitter.com/#!/redarmyomaha/status/1121138208413110272" TargetMode="External" /><Relationship Id="rId1074" Type="http://schemas.openxmlformats.org/officeDocument/2006/relationships/hyperlink" Target="https://twitter.com/#!/redarmyomaha/status/1121139142295867392" TargetMode="External" /><Relationship Id="rId1075" Type="http://schemas.openxmlformats.org/officeDocument/2006/relationships/hyperlink" Target="https://twitter.com/#!/gohuskieswooooo/status/1118207262533849088" TargetMode="External" /><Relationship Id="rId1076" Type="http://schemas.openxmlformats.org/officeDocument/2006/relationships/hyperlink" Target="https://twitter.com/#!/gohuskieswooooo/status/1118220902775304193" TargetMode="External" /><Relationship Id="rId1077" Type="http://schemas.openxmlformats.org/officeDocument/2006/relationships/hyperlink" Target="https://twitter.com/#!/gohuskieswooooo/status/1118221460240261122" TargetMode="External" /><Relationship Id="rId1078" Type="http://schemas.openxmlformats.org/officeDocument/2006/relationships/hyperlink" Target="https://twitter.com/#!/gohuskieswooooo/status/1118222759547547648" TargetMode="External" /><Relationship Id="rId1079" Type="http://schemas.openxmlformats.org/officeDocument/2006/relationships/hyperlink" Target="https://twitter.com/#!/gohuskieswooooo/status/1118223724732387328" TargetMode="External" /><Relationship Id="rId1080" Type="http://schemas.openxmlformats.org/officeDocument/2006/relationships/hyperlink" Target="https://twitter.com/#!/gohuskieswooooo/status/1118223757473124353" TargetMode="External" /><Relationship Id="rId1081" Type="http://schemas.openxmlformats.org/officeDocument/2006/relationships/hyperlink" Target="https://twitter.com/#!/gohuskieswooooo/status/1118261601625358338" TargetMode="External" /><Relationship Id="rId1082" Type="http://schemas.openxmlformats.org/officeDocument/2006/relationships/hyperlink" Target="https://twitter.com/#!/gohuskieswooooo/status/1119320043156844545" TargetMode="External" /><Relationship Id="rId1083" Type="http://schemas.openxmlformats.org/officeDocument/2006/relationships/hyperlink" Target="https://twitter.com/#!/gohuskieswooooo/status/1121138230106128384" TargetMode="External" /><Relationship Id="rId1084" Type="http://schemas.openxmlformats.org/officeDocument/2006/relationships/hyperlink" Target="https://twitter.com/#!/gohuskieswooooo/status/1121138427053969408" TargetMode="External" /><Relationship Id="rId1085" Type="http://schemas.openxmlformats.org/officeDocument/2006/relationships/hyperlink" Target="https://twitter.com/#!/gohuskieswooooo/status/1121138790419054592" TargetMode="External" /><Relationship Id="rId1086" Type="http://schemas.openxmlformats.org/officeDocument/2006/relationships/hyperlink" Target="https://twitter.com/#!/gohuskieswooooo/status/1121140053890228224" TargetMode="External" /><Relationship Id="rId1087" Type="http://schemas.openxmlformats.org/officeDocument/2006/relationships/hyperlink" Target="https://twitter.com/#!/gohuskieswooooo/status/1118507535990951938" TargetMode="External" /><Relationship Id="rId1088" Type="http://schemas.openxmlformats.org/officeDocument/2006/relationships/hyperlink" Target="https://api.twitter.com/1.1/geo/id/a84b808ce3f11719.json" TargetMode="External" /><Relationship Id="rId1089" Type="http://schemas.openxmlformats.org/officeDocument/2006/relationships/hyperlink" Target="https://api.twitter.com/1.1/geo/id/62619a76134ad05e.json" TargetMode="External" /><Relationship Id="rId1090" Type="http://schemas.openxmlformats.org/officeDocument/2006/relationships/hyperlink" Target="https://api.twitter.com/1.1/geo/id/00ba4a216394fd45.json" TargetMode="External" /><Relationship Id="rId1091" Type="http://schemas.openxmlformats.org/officeDocument/2006/relationships/hyperlink" Target="https://api.twitter.com/1.1/geo/id/00ba4a216394fd45.json" TargetMode="External" /><Relationship Id="rId1092" Type="http://schemas.openxmlformats.org/officeDocument/2006/relationships/hyperlink" Target="https://api.twitter.com/1.1/geo/id/00ba4a216394fd45.json" TargetMode="External" /><Relationship Id="rId1093" Type="http://schemas.openxmlformats.org/officeDocument/2006/relationships/hyperlink" Target="https://api.twitter.com/1.1/geo/id/a84b808ce3f11719.json" TargetMode="External" /><Relationship Id="rId1094" Type="http://schemas.openxmlformats.org/officeDocument/2006/relationships/hyperlink" Target="https://api.twitter.com/1.1/geo/id/a84b808ce3f11719.json" TargetMode="External" /><Relationship Id="rId1095" Type="http://schemas.openxmlformats.org/officeDocument/2006/relationships/hyperlink" Target="https://api.twitter.com/1.1/geo/id/1d9a5370a355ab0c.json" TargetMode="External" /><Relationship Id="rId1096" Type="http://schemas.openxmlformats.org/officeDocument/2006/relationships/hyperlink" Target="https://api.twitter.com/1.1/geo/id/a84b808ce3f11719.json" TargetMode="External" /><Relationship Id="rId1097" Type="http://schemas.openxmlformats.org/officeDocument/2006/relationships/hyperlink" Target="https://api.twitter.com/1.1/geo/id/3df4f427b5a60fea.json" TargetMode="External" /><Relationship Id="rId1098" Type="http://schemas.openxmlformats.org/officeDocument/2006/relationships/hyperlink" Target="https://api.twitter.com/1.1/geo/id/3df4f427b5a60fea.json" TargetMode="External" /><Relationship Id="rId1099" Type="http://schemas.openxmlformats.org/officeDocument/2006/relationships/hyperlink" Target="https://api.twitter.com/1.1/geo/id/a84b808ce3f11719.json" TargetMode="External" /><Relationship Id="rId1100" Type="http://schemas.openxmlformats.org/officeDocument/2006/relationships/hyperlink" Target="https://api.twitter.com/1.1/geo/id/7dc5c6d3bfb10ccc.json" TargetMode="External" /><Relationship Id="rId1101" Type="http://schemas.openxmlformats.org/officeDocument/2006/relationships/hyperlink" Target="https://api.twitter.com/1.1/geo/id/7dc5c6d3bfb10ccc.json" TargetMode="External" /><Relationship Id="rId1102" Type="http://schemas.openxmlformats.org/officeDocument/2006/relationships/hyperlink" Target="https://api.twitter.com/1.1/geo/id/7dc5c6d3bfb10ccc.json" TargetMode="External" /><Relationship Id="rId1103" Type="http://schemas.openxmlformats.org/officeDocument/2006/relationships/hyperlink" Target="https://api.twitter.com/1.1/geo/id/7dc5c6d3bfb10ccc.json" TargetMode="External" /><Relationship Id="rId1104" Type="http://schemas.openxmlformats.org/officeDocument/2006/relationships/hyperlink" Target="https://api.twitter.com/1.1/geo/id/62619a76134ad05e.json" TargetMode="External" /><Relationship Id="rId1105" Type="http://schemas.openxmlformats.org/officeDocument/2006/relationships/hyperlink" Target="https://api.twitter.com/1.1/geo/id/1b86771ff62f45fb.json" TargetMode="External" /><Relationship Id="rId1106" Type="http://schemas.openxmlformats.org/officeDocument/2006/relationships/comments" Target="../comments1.xml" /><Relationship Id="rId1107" Type="http://schemas.openxmlformats.org/officeDocument/2006/relationships/vmlDrawing" Target="../drawings/vmlDrawing1.vml" /><Relationship Id="rId1108" Type="http://schemas.openxmlformats.org/officeDocument/2006/relationships/table" Target="../tables/table1.xml" /><Relationship Id="rId110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5jBuV31uhV" TargetMode="External" /><Relationship Id="rId3" Type="http://schemas.openxmlformats.org/officeDocument/2006/relationships/hyperlink" Target="http://t.co/uWI5PLFNvI" TargetMode="External" /><Relationship Id="rId4" Type="http://schemas.openxmlformats.org/officeDocument/2006/relationships/hyperlink" Target="https://t.co/5DF5fP3vdS" TargetMode="External" /><Relationship Id="rId5" Type="http://schemas.openxmlformats.org/officeDocument/2006/relationships/hyperlink" Target="https://t.co/9A4jvNMP6D" TargetMode="External" /><Relationship Id="rId6" Type="http://schemas.openxmlformats.org/officeDocument/2006/relationships/hyperlink" Target="https://t.co/FRG4V8CIhi" TargetMode="External" /><Relationship Id="rId7" Type="http://schemas.openxmlformats.org/officeDocument/2006/relationships/hyperlink" Target="https://t.co/Nk2z6RnYro" TargetMode="External" /><Relationship Id="rId8" Type="http://schemas.openxmlformats.org/officeDocument/2006/relationships/hyperlink" Target="https://t.co/vLlfACIDgw" TargetMode="External" /><Relationship Id="rId9" Type="http://schemas.openxmlformats.org/officeDocument/2006/relationships/hyperlink" Target="https://t.co/YLNb4zM67K" TargetMode="External" /><Relationship Id="rId10" Type="http://schemas.openxmlformats.org/officeDocument/2006/relationships/hyperlink" Target="http://t.co/mL6d5dgBrd" TargetMode="External" /><Relationship Id="rId11" Type="http://schemas.openxmlformats.org/officeDocument/2006/relationships/hyperlink" Target="https://t.co/SLPv9hAN0o" TargetMode="External" /><Relationship Id="rId12" Type="http://schemas.openxmlformats.org/officeDocument/2006/relationships/hyperlink" Target="http://t.co/SQi5deCElX" TargetMode="External" /><Relationship Id="rId13" Type="http://schemas.openxmlformats.org/officeDocument/2006/relationships/hyperlink" Target="https://t.co/H88Dle2wQx" TargetMode="External" /><Relationship Id="rId14" Type="http://schemas.openxmlformats.org/officeDocument/2006/relationships/hyperlink" Target="https://t.co/3UbVUiaOTW" TargetMode="External" /><Relationship Id="rId15" Type="http://schemas.openxmlformats.org/officeDocument/2006/relationships/hyperlink" Target="http://t.co/A7j6EElkfH" TargetMode="External" /><Relationship Id="rId16" Type="http://schemas.openxmlformats.org/officeDocument/2006/relationships/hyperlink" Target="http://t.co/n1OH5tR696" TargetMode="External" /><Relationship Id="rId17" Type="http://schemas.openxmlformats.org/officeDocument/2006/relationships/hyperlink" Target="https://t.co/hMHlKKdE8l" TargetMode="External" /><Relationship Id="rId18" Type="http://schemas.openxmlformats.org/officeDocument/2006/relationships/hyperlink" Target="https://t.co/9PoVZTOER3" TargetMode="External" /><Relationship Id="rId19" Type="http://schemas.openxmlformats.org/officeDocument/2006/relationships/hyperlink" Target="https://t.co/CAQB9RGHd8" TargetMode="External" /><Relationship Id="rId20" Type="http://schemas.openxmlformats.org/officeDocument/2006/relationships/hyperlink" Target="http://t.co/U4JwWiIxG8" TargetMode="External" /><Relationship Id="rId21" Type="http://schemas.openxmlformats.org/officeDocument/2006/relationships/hyperlink" Target="https://t.co/H0PZJTv1TG" TargetMode="External" /><Relationship Id="rId22" Type="http://schemas.openxmlformats.org/officeDocument/2006/relationships/hyperlink" Target="https://t.co/JY7MnAMkDO" TargetMode="External" /><Relationship Id="rId23" Type="http://schemas.openxmlformats.org/officeDocument/2006/relationships/hyperlink" Target="https://t.co/x73aSygXwp" TargetMode="External" /><Relationship Id="rId24" Type="http://schemas.openxmlformats.org/officeDocument/2006/relationships/hyperlink" Target="https://t.co/VcG2r4eebO" TargetMode="External" /><Relationship Id="rId25" Type="http://schemas.openxmlformats.org/officeDocument/2006/relationships/hyperlink" Target="https://t.co/jGxUiyWujD" TargetMode="External" /><Relationship Id="rId26" Type="http://schemas.openxmlformats.org/officeDocument/2006/relationships/hyperlink" Target="https://t.co/oSYuZl5inp" TargetMode="External" /><Relationship Id="rId27" Type="http://schemas.openxmlformats.org/officeDocument/2006/relationships/hyperlink" Target="https://t.co/ClPFQRulv6" TargetMode="External" /><Relationship Id="rId28" Type="http://schemas.openxmlformats.org/officeDocument/2006/relationships/hyperlink" Target="https://t.co/INQKsQfjtm" TargetMode="External" /><Relationship Id="rId29" Type="http://schemas.openxmlformats.org/officeDocument/2006/relationships/hyperlink" Target="https://t.co/RDjWpvBGQZ" TargetMode="External" /><Relationship Id="rId30" Type="http://schemas.openxmlformats.org/officeDocument/2006/relationships/hyperlink" Target="https://t.co/gnBmBufLc1" TargetMode="External" /><Relationship Id="rId31" Type="http://schemas.openxmlformats.org/officeDocument/2006/relationships/hyperlink" Target="http://t.co/HUD9K4xwpU" TargetMode="External" /><Relationship Id="rId32" Type="http://schemas.openxmlformats.org/officeDocument/2006/relationships/hyperlink" Target="https://t.co/CTGBdpCfXC" TargetMode="External" /><Relationship Id="rId33" Type="http://schemas.openxmlformats.org/officeDocument/2006/relationships/hyperlink" Target="https://t.co/W3rvMANpx3" TargetMode="External" /><Relationship Id="rId34" Type="http://schemas.openxmlformats.org/officeDocument/2006/relationships/hyperlink" Target="https://t.co/k87tYgdm2x" TargetMode="External" /><Relationship Id="rId35" Type="http://schemas.openxmlformats.org/officeDocument/2006/relationships/hyperlink" Target="https://t.co/CcGN9ENKlB" TargetMode="External" /><Relationship Id="rId36" Type="http://schemas.openxmlformats.org/officeDocument/2006/relationships/hyperlink" Target="https://t.co/TXleRkhOWx" TargetMode="External" /><Relationship Id="rId37" Type="http://schemas.openxmlformats.org/officeDocument/2006/relationships/hyperlink" Target="https://t.co/ol1K3QeP3F" TargetMode="External" /><Relationship Id="rId38" Type="http://schemas.openxmlformats.org/officeDocument/2006/relationships/hyperlink" Target="https://t.co/FKKr76FLpx" TargetMode="External" /><Relationship Id="rId39" Type="http://schemas.openxmlformats.org/officeDocument/2006/relationships/hyperlink" Target="https://t.co/drlWqPZTEb" TargetMode="External" /><Relationship Id="rId40" Type="http://schemas.openxmlformats.org/officeDocument/2006/relationships/hyperlink" Target="https://t.co/TAXQpsHa5X" TargetMode="External" /><Relationship Id="rId41" Type="http://schemas.openxmlformats.org/officeDocument/2006/relationships/hyperlink" Target="https://t.co/CfxAVeG1LD" TargetMode="External" /><Relationship Id="rId42" Type="http://schemas.openxmlformats.org/officeDocument/2006/relationships/hyperlink" Target="https://t.co/VzZGw26iWG" TargetMode="External" /><Relationship Id="rId43" Type="http://schemas.openxmlformats.org/officeDocument/2006/relationships/hyperlink" Target="http://t.co/TicqXqx9CV" TargetMode="External" /><Relationship Id="rId44" Type="http://schemas.openxmlformats.org/officeDocument/2006/relationships/hyperlink" Target="https://t.co/XjoTNJAvIW" TargetMode="External" /><Relationship Id="rId45" Type="http://schemas.openxmlformats.org/officeDocument/2006/relationships/hyperlink" Target="http://t.co/mDPKUhDOE1" TargetMode="External" /><Relationship Id="rId46" Type="http://schemas.openxmlformats.org/officeDocument/2006/relationships/hyperlink" Target="https://t.co/gpQV95ZnZJ" TargetMode="External" /><Relationship Id="rId47" Type="http://schemas.openxmlformats.org/officeDocument/2006/relationships/hyperlink" Target="https://t.co/AuJI04QqCR" TargetMode="External" /><Relationship Id="rId48" Type="http://schemas.openxmlformats.org/officeDocument/2006/relationships/hyperlink" Target="http://t.co/27rSfWbFbb" TargetMode="External" /><Relationship Id="rId49" Type="http://schemas.openxmlformats.org/officeDocument/2006/relationships/hyperlink" Target="https://pbs.twimg.com/profile_banners/905870828109213698/1528130256" TargetMode="External" /><Relationship Id="rId50" Type="http://schemas.openxmlformats.org/officeDocument/2006/relationships/hyperlink" Target="https://pbs.twimg.com/profile_banners/768270615253950464/1534197802" TargetMode="External" /><Relationship Id="rId51" Type="http://schemas.openxmlformats.org/officeDocument/2006/relationships/hyperlink" Target="https://pbs.twimg.com/profile_banners/600672207/1453918725" TargetMode="External" /><Relationship Id="rId52" Type="http://schemas.openxmlformats.org/officeDocument/2006/relationships/hyperlink" Target="https://pbs.twimg.com/profile_banners/176887325/1349052197" TargetMode="External" /><Relationship Id="rId53" Type="http://schemas.openxmlformats.org/officeDocument/2006/relationships/hyperlink" Target="https://pbs.twimg.com/profile_banners/80974227/1510464549" TargetMode="External" /><Relationship Id="rId54" Type="http://schemas.openxmlformats.org/officeDocument/2006/relationships/hyperlink" Target="https://pbs.twimg.com/profile_banners/953833313504059393/1533154545" TargetMode="External" /><Relationship Id="rId55" Type="http://schemas.openxmlformats.org/officeDocument/2006/relationships/hyperlink" Target="https://pbs.twimg.com/profile_banners/105598278/1496278865" TargetMode="External" /><Relationship Id="rId56" Type="http://schemas.openxmlformats.org/officeDocument/2006/relationships/hyperlink" Target="https://pbs.twimg.com/profile_banners/408964329/1547673344" TargetMode="External" /><Relationship Id="rId57" Type="http://schemas.openxmlformats.org/officeDocument/2006/relationships/hyperlink" Target="https://pbs.twimg.com/profile_banners/302938075/1517805073" TargetMode="External" /><Relationship Id="rId58" Type="http://schemas.openxmlformats.org/officeDocument/2006/relationships/hyperlink" Target="https://pbs.twimg.com/profile_banners/14328079/1524596446" TargetMode="External" /><Relationship Id="rId59" Type="http://schemas.openxmlformats.org/officeDocument/2006/relationships/hyperlink" Target="https://pbs.twimg.com/profile_banners/754073695312678913/1539806811" TargetMode="External" /><Relationship Id="rId60" Type="http://schemas.openxmlformats.org/officeDocument/2006/relationships/hyperlink" Target="https://pbs.twimg.com/profile_banners/87570943/1435839068" TargetMode="External" /><Relationship Id="rId61" Type="http://schemas.openxmlformats.org/officeDocument/2006/relationships/hyperlink" Target="https://pbs.twimg.com/profile_banners/996323678/1527689152" TargetMode="External" /><Relationship Id="rId62" Type="http://schemas.openxmlformats.org/officeDocument/2006/relationships/hyperlink" Target="https://pbs.twimg.com/profile_banners/960904430123089922/1544134612" TargetMode="External" /><Relationship Id="rId63" Type="http://schemas.openxmlformats.org/officeDocument/2006/relationships/hyperlink" Target="https://pbs.twimg.com/profile_banners/441261044/1418963008" TargetMode="External" /><Relationship Id="rId64" Type="http://schemas.openxmlformats.org/officeDocument/2006/relationships/hyperlink" Target="https://pbs.twimg.com/profile_banners/218324540/1427517696" TargetMode="External" /><Relationship Id="rId65" Type="http://schemas.openxmlformats.org/officeDocument/2006/relationships/hyperlink" Target="https://pbs.twimg.com/profile_banners/32950336/1534563170" TargetMode="External" /><Relationship Id="rId66" Type="http://schemas.openxmlformats.org/officeDocument/2006/relationships/hyperlink" Target="https://pbs.twimg.com/profile_banners/569307087/1506173893" TargetMode="External" /><Relationship Id="rId67" Type="http://schemas.openxmlformats.org/officeDocument/2006/relationships/hyperlink" Target="https://pbs.twimg.com/profile_banners/593208192/1532828229" TargetMode="External" /><Relationship Id="rId68" Type="http://schemas.openxmlformats.org/officeDocument/2006/relationships/hyperlink" Target="https://pbs.twimg.com/profile_banners/1066264752/1552266990" TargetMode="External" /><Relationship Id="rId69" Type="http://schemas.openxmlformats.org/officeDocument/2006/relationships/hyperlink" Target="https://pbs.twimg.com/profile_banners/3047416082/1552588673" TargetMode="External" /><Relationship Id="rId70" Type="http://schemas.openxmlformats.org/officeDocument/2006/relationships/hyperlink" Target="https://pbs.twimg.com/profile_banners/3937163413/1471906497" TargetMode="External" /><Relationship Id="rId71" Type="http://schemas.openxmlformats.org/officeDocument/2006/relationships/hyperlink" Target="https://pbs.twimg.com/profile_banners/17086381/1555340845" TargetMode="External" /><Relationship Id="rId72" Type="http://schemas.openxmlformats.org/officeDocument/2006/relationships/hyperlink" Target="https://pbs.twimg.com/profile_banners/3332249478/1550375039" TargetMode="External" /><Relationship Id="rId73" Type="http://schemas.openxmlformats.org/officeDocument/2006/relationships/hyperlink" Target="https://pbs.twimg.com/profile_banners/23385603/1461801325" TargetMode="External" /><Relationship Id="rId74" Type="http://schemas.openxmlformats.org/officeDocument/2006/relationships/hyperlink" Target="https://pbs.twimg.com/profile_banners/3272580572/1529218380" TargetMode="External" /><Relationship Id="rId75" Type="http://schemas.openxmlformats.org/officeDocument/2006/relationships/hyperlink" Target="https://pbs.twimg.com/profile_banners/49955428/1539050485" TargetMode="External" /><Relationship Id="rId76" Type="http://schemas.openxmlformats.org/officeDocument/2006/relationships/hyperlink" Target="https://pbs.twimg.com/profile_banners/204810045/1555293333" TargetMode="External" /><Relationship Id="rId77" Type="http://schemas.openxmlformats.org/officeDocument/2006/relationships/hyperlink" Target="https://pbs.twimg.com/profile_banners/1116025447/1540846654" TargetMode="External" /><Relationship Id="rId78" Type="http://schemas.openxmlformats.org/officeDocument/2006/relationships/hyperlink" Target="https://pbs.twimg.com/profile_banners/268950313/1553849754" TargetMode="External" /><Relationship Id="rId79" Type="http://schemas.openxmlformats.org/officeDocument/2006/relationships/hyperlink" Target="https://pbs.twimg.com/profile_banners/58497696/1525745771" TargetMode="External" /><Relationship Id="rId80" Type="http://schemas.openxmlformats.org/officeDocument/2006/relationships/hyperlink" Target="https://pbs.twimg.com/profile_banners/2161396040/1554811511" TargetMode="External" /><Relationship Id="rId81" Type="http://schemas.openxmlformats.org/officeDocument/2006/relationships/hyperlink" Target="https://pbs.twimg.com/profile_banners/632116104/1534035594" TargetMode="External" /><Relationship Id="rId82" Type="http://schemas.openxmlformats.org/officeDocument/2006/relationships/hyperlink" Target="https://pbs.twimg.com/profile_banners/1482937682/1545793058" TargetMode="External" /><Relationship Id="rId83" Type="http://schemas.openxmlformats.org/officeDocument/2006/relationships/hyperlink" Target="https://pbs.twimg.com/profile_banners/371786320/1479008738" TargetMode="External" /><Relationship Id="rId84" Type="http://schemas.openxmlformats.org/officeDocument/2006/relationships/hyperlink" Target="https://pbs.twimg.com/profile_banners/1112038242/1391461085" TargetMode="External" /><Relationship Id="rId85" Type="http://schemas.openxmlformats.org/officeDocument/2006/relationships/hyperlink" Target="https://pbs.twimg.com/profile_banners/166251103/1548712145" TargetMode="External" /><Relationship Id="rId86" Type="http://schemas.openxmlformats.org/officeDocument/2006/relationships/hyperlink" Target="https://pbs.twimg.com/profile_banners/731425578/1532437816" TargetMode="External" /><Relationship Id="rId87" Type="http://schemas.openxmlformats.org/officeDocument/2006/relationships/hyperlink" Target="https://pbs.twimg.com/profile_banners/1031273959/1393783170" TargetMode="External" /><Relationship Id="rId88" Type="http://schemas.openxmlformats.org/officeDocument/2006/relationships/hyperlink" Target="https://pbs.twimg.com/profile_banners/942167438/1491876448" TargetMode="External" /><Relationship Id="rId89" Type="http://schemas.openxmlformats.org/officeDocument/2006/relationships/hyperlink" Target="https://pbs.twimg.com/profile_banners/28118785/1484844821" TargetMode="External" /><Relationship Id="rId90" Type="http://schemas.openxmlformats.org/officeDocument/2006/relationships/hyperlink" Target="https://pbs.twimg.com/profile_banners/2696454370/1480745310" TargetMode="External" /><Relationship Id="rId91" Type="http://schemas.openxmlformats.org/officeDocument/2006/relationships/hyperlink" Target="https://pbs.twimg.com/profile_banners/351785030/1534036625" TargetMode="External" /><Relationship Id="rId92" Type="http://schemas.openxmlformats.org/officeDocument/2006/relationships/hyperlink" Target="https://pbs.twimg.com/profile_banners/2431144021/1435416998" TargetMode="External" /><Relationship Id="rId93" Type="http://schemas.openxmlformats.org/officeDocument/2006/relationships/hyperlink" Target="https://pbs.twimg.com/profile_banners/1934854556/1400107356" TargetMode="External" /><Relationship Id="rId94" Type="http://schemas.openxmlformats.org/officeDocument/2006/relationships/hyperlink" Target="https://pbs.twimg.com/profile_banners/776705282/1473099272" TargetMode="External" /><Relationship Id="rId95" Type="http://schemas.openxmlformats.org/officeDocument/2006/relationships/hyperlink" Target="https://pbs.twimg.com/profile_banners/847821883/1534035107" TargetMode="External" /><Relationship Id="rId96" Type="http://schemas.openxmlformats.org/officeDocument/2006/relationships/hyperlink" Target="https://pbs.twimg.com/profile_banners/28048265/1535750330" TargetMode="External" /><Relationship Id="rId97" Type="http://schemas.openxmlformats.org/officeDocument/2006/relationships/hyperlink" Target="https://pbs.twimg.com/profile_banners/364958564/1538066256" TargetMode="External" /><Relationship Id="rId98" Type="http://schemas.openxmlformats.org/officeDocument/2006/relationships/hyperlink" Target="https://pbs.twimg.com/profile_banners/1024789261/1496279603" TargetMode="External" /><Relationship Id="rId99" Type="http://schemas.openxmlformats.org/officeDocument/2006/relationships/hyperlink" Target="https://pbs.twimg.com/profile_banners/2841734370/1555341173" TargetMode="External" /><Relationship Id="rId100" Type="http://schemas.openxmlformats.org/officeDocument/2006/relationships/hyperlink" Target="https://pbs.twimg.com/profile_banners/778003708231680000/1474326848" TargetMode="External" /><Relationship Id="rId101" Type="http://schemas.openxmlformats.org/officeDocument/2006/relationships/hyperlink" Target="https://pbs.twimg.com/profile_banners/15614824/1468039959" TargetMode="External" /><Relationship Id="rId102" Type="http://schemas.openxmlformats.org/officeDocument/2006/relationships/hyperlink" Target="https://pbs.twimg.com/profile_banners/273095508/1515267226" TargetMode="External" /><Relationship Id="rId103" Type="http://schemas.openxmlformats.org/officeDocument/2006/relationships/hyperlink" Target="https://pbs.twimg.com/profile_banners/215371553/1360272778" TargetMode="External" /><Relationship Id="rId104" Type="http://schemas.openxmlformats.org/officeDocument/2006/relationships/hyperlink" Target="https://pbs.twimg.com/profile_banners/722683513/1534122510" TargetMode="External" /><Relationship Id="rId105" Type="http://schemas.openxmlformats.org/officeDocument/2006/relationships/hyperlink" Target="https://pbs.twimg.com/profile_banners/24153476/1555718472" TargetMode="External" /><Relationship Id="rId106" Type="http://schemas.openxmlformats.org/officeDocument/2006/relationships/hyperlink" Target="https://pbs.twimg.com/profile_banners/50726168/1523330648" TargetMode="External" /><Relationship Id="rId107" Type="http://schemas.openxmlformats.org/officeDocument/2006/relationships/hyperlink" Target="https://pbs.twimg.com/profile_banners/20343604/1540864990" TargetMode="External" /><Relationship Id="rId108" Type="http://schemas.openxmlformats.org/officeDocument/2006/relationships/hyperlink" Target="https://pbs.twimg.com/profile_banners/42896075/1504163079" TargetMode="External" /><Relationship Id="rId109" Type="http://schemas.openxmlformats.org/officeDocument/2006/relationships/hyperlink" Target="https://pbs.twimg.com/profile_banners/461625875/1536641608" TargetMode="External" /><Relationship Id="rId110" Type="http://schemas.openxmlformats.org/officeDocument/2006/relationships/hyperlink" Target="https://pbs.twimg.com/profile_banners/514967095/1553665431" TargetMode="External" /><Relationship Id="rId111" Type="http://schemas.openxmlformats.org/officeDocument/2006/relationships/hyperlink" Target="https://pbs.twimg.com/profile_banners/828149659/1522695156" TargetMode="External" /><Relationship Id="rId112" Type="http://schemas.openxmlformats.org/officeDocument/2006/relationships/hyperlink" Target="https://pbs.twimg.com/profile_banners/57255273/1550887288" TargetMode="External" /><Relationship Id="rId113" Type="http://schemas.openxmlformats.org/officeDocument/2006/relationships/hyperlink" Target="https://pbs.twimg.com/profile_banners/2845188720/1521168807" TargetMode="External" /><Relationship Id="rId114" Type="http://schemas.openxmlformats.org/officeDocument/2006/relationships/hyperlink" Target="https://pbs.twimg.com/profile_banners/146297045/1546833381" TargetMode="External" /><Relationship Id="rId115" Type="http://schemas.openxmlformats.org/officeDocument/2006/relationships/hyperlink" Target="https://pbs.twimg.com/profile_banners/655093/1439229732" TargetMode="External" /><Relationship Id="rId116" Type="http://schemas.openxmlformats.org/officeDocument/2006/relationships/hyperlink" Target="https://pbs.twimg.com/profile_banners/2151079860/1428068314" TargetMode="External" /><Relationship Id="rId117" Type="http://schemas.openxmlformats.org/officeDocument/2006/relationships/hyperlink" Target="https://pbs.twimg.com/profile_banners/494672123/1534034701" TargetMode="External" /><Relationship Id="rId118" Type="http://schemas.openxmlformats.org/officeDocument/2006/relationships/hyperlink" Target="https://pbs.twimg.com/profile_banners/365269036/1380379155" TargetMode="External" /><Relationship Id="rId119" Type="http://schemas.openxmlformats.org/officeDocument/2006/relationships/hyperlink" Target="https://pbs.twimg.com/profile_banners/279096966/1551564373" TargetMode="External" /><Relationship Id="rId120" Type="http://schemas.openxmlformats.org/officeDocument/2006/relationships/hyperlink" Target="https://pbs.twimg.com/profile_banners/41481983/1515633650" TargetMode="External" /><Relationship Id="rId121" Type="http://schemas.openxmlformats.org/officeDocument/2006/relationships/hyperlink" Target="https://pbs.twimg.com/profile_banners/107470796/1511241499" TargetMode="External" /><Relationship Id="rId122" Type="http://schemas.openxmlformats.org/officeDocument/2006/relationships/hyperlink" Target="https://pbs.twimg.com/profile_banners/243366276/1447281918" TargetMode="External" /><Relationship Id="rId123" Type="http://schemas.openxmlformats.org/officeDocument/2006/relationships/hyperlink" Target="https://pbs.twimg.com/profile_banners/2459930676/1539742887" TargetMode="External" /><Relationship Id="rId124" Type="http://schemas.openxmlformats.org/officeDocument/2006/relationships/hyperlink" Target="https://pbs.twimg.com/profile_banners/1072856488727756800/1552024211" TargetMode="External" /><Relationship Id="rId125" Type="http://schemas.openxmlformats.org/officeDocument/2006/relationships/hyperlink" Target="https://pbs.twimg.com/profile_banners/12006842/1489593974" TargetMode="External" /><Relationship Id="rId126" Type="http://schemas.openxmlformats.org/officeDocument/2006/relationships/hyperlink" Target="https://pbs.twimg.com/profile_banners/87606674/1405285356" TargetMode="External" /><Relationship Id="rId127" Type="http://schemas.openxmlformats.org/officeDocument/2006/relationships/hyperlink" Target="https://pbs.twimg.com/profile_banners/16809032/1552315600" TargetMode="External" /><Relationship Id="rId128" Type="http://schemas.openxmlformats.org/officeDocument/2006/relationships/hyperlink" Target="https://pbs.twimg.com/profile_banners/783214/1554147948" TargetMode="External" /><Relationship Id="rId129" Type="http://schemas.openxmlformats.org/officeDocument/2006/relationships/hyperlink" Target="https://pbs.twimg.com/profile_banners/1017479572865069056/1531421846" TargetMode="External" /><Relationship Id="rId130" Type="http://schemas.openxmlformats.org/officeDocument/2006/relationships/hyperlink" Target="https://pbs.twimg.com/profile_banners/2377200630/1525824099" TargetMode="External" /><Relationship Id="rId131" Type="http://schemas.openxmlformats.org/officeDocument/2006/relationships/hyperlink" Target="https://pbs.twimg.com/profile_banners/883127971/1555773062" TargetMode="External" /><Relationship Id="rId132" Type="http://schemas.openxmlformats.org/officeDocument/2006/relationships/hyperlink" Target="https://pbs.twimg.com/profile_banners/1335739284/1458751666" TargetMode="External" /><Relationship Id="rId133" Type="http://schemas.openxmlformats.org/officeDocument/2006/relationships/hyperlink" Target="https://pbs.twimg.com/profile_banners/3513271/1391531659" TargetMode="External" /><Relationship Id="rId134" Type="http://schemas.openxmlformats.org/officeDocument/2006/relationships/hyperlink" Target="https://pbs.twimg.com/profile_banners/28267266/1400678601" TargetMode="External" /><Relationship Id="rId135" Type="http://schemas.openxmlformats.org/officeDocument/2006/relationships/hyperlink" Target="https://pbs.twimg.com/profile_banners/707774702/1553878850" TargetMode="External" /><Relationship Id="rId136" Type="http://schemas.openxmlformats.org/officeDocument/2006/relationships/hyperlink" Target="https://pbs.twimg.com/profile_banners/619333410/1458623554" TargetMode="External" /><Relationship Id="rId137" Type="http://schemas.openxmlformats.org/officeDocument/2006/relationships/hyperlink" Target="https://pbs.twimg.com/profile_banners/467882896/1481651259" TargetMode="External" /><Relationship Id="rId138" Type="http://schemas.openxmlformats.org/officeDocument/2006/relationships/hyperlink" Target="https://pbs.twimg.com/profile_banners/2505922165/1519678453" TargetMode="External" /><Relationship Id="rId139" Type="http://schemas.openxmlformats.org/officeDocument/2006/relationships/hyperlink" Target="https://pbs.twimg.com/profile_banners/495359572/1538017066" TargetMode="External" /><Relationship Id="rId140" Type="http://schemas.openxmlformats.org/officeDocument/2006/relationships/hyperlink" Target="https://pbs.twimg.com/profile_banners/71708515/1545109140" TargetMode="External" /><Relationship Id="rId141" Type="http://schemas.openxmlformats.org/officeDocument/2006/relationships/hyperlink" Target="https://pbs.twimg.com/profile_banners/331892372/1553533586"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7/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4/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7/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6/bg.gif"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9/bg.gif" TargetMode="External" /><Relationship Id="rId172" Type="http://schemas.openxmlformats.org/officeDocument/2006/relationships/hyperlink" Target="http://abs.twimg.com/images/themes/theme20/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4/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4/bg.gif"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5/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4/bg.gif"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5/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4/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15/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2/bg.gif"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9/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4/bg.gif" TargetMode="External" /><Relationship Id="rId206" Type="http://schemas.openxmlformats.org/officeDocument/2006/relationships/hyperlink" Target="http://abs.twimg.com/images/themes/theme2/bg.gif" TargetMode="External" /><Relationship Id="rId207" Type="http://schemas.openxmlformats.org/officeDocument/2006/relationships/hyperlink" Target="http://abs.twimg.com/images/themes/theme5/bg.gif" TargetMode="External" /><Relationship Id="rId208" Type="http://schemas.openxmlformats.org/officeDocument/2006/relationships/hyperlink" Target="http://abs.twimg.com/images/themes/theme14/bg.gif"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4/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4/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0/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9/bg.gif" TargetMode="External" /><Relationship Id="rId228" Type="http://schemas.openxmlformats.org/officeDocument/2006/relationships/hyperlink" Target="http://abs.twimg.com/images/themes/theme14/bg.gif" TargetMode="External" /><Relationship Id="rId229" Type="http://schemas.openxmlformats.org/officeDocument/2006/relationships/hyperlink" Target="http://abs.twimg.com/images/themes/theme18/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4/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0/bg.gif" TargetMode="External" /><Relationship Id="rId241" Type="http://schemas.openxmlformats.org/officeDocument/2006/relationships/hyperlink" Target="http://abs.twimg.com/images/themes/theme14/bg.gif" TargetMode="External" /><Relationship Id="rId242" Type="http://schemas.openxmlformats.org/officeDocument/2006/relationships/hyperlink" Target="http://pbs.twimg.com/profile_images/940622137806667776/QrReQHA0_normal.jpg" TargetMode="External" /><Relationship Id="rId243" Type="http://schemas.openxmlformats.org/officeDocument/2006/relationships/hyperlink" Target="http://pbs.twimg.com/profile_images/790684776038408192/k1Bf_n_U_normal.jpg" TargetMode="External" /><Relationship Id="rId244" Type="http://schemas.openxmlformats.org/officeDocument/2006/relationships/hyperlink" Target="http://pbs.twimg.com/profile_images/826945973435957250/AodvhX-K_normal.jpg" TargetMode="External" /><Relationship Id="rId245" Type="http://schemas.openxmlformats.org/officeDocument/2006/relationships/hyperlink" Target="http://pbs.twimg.com/profile_images/1099973292/SkullJayBlueTop01_copy_normal.jpg" TargetMode="External" /><Relationship Id="rId246" Type="http://schemas.openxmlformats.org/officeDocument/2006/relationships/hyperlink" Target="http://pbs.twimg.com/profile_images/639838070330671105/kQ1FQAcS_normal.jpg" TargetMode="External" /><Relationship Id="rId247" Type="http://schemas.openxmlformats.org/officeDocument/2006/relationships/hyperlink" Target="http://pbs.twimg.com/profile_images/961840002631065601/qXrnPTHb_normal.jpg" TargetMode="External" /><Relationship Id="rId248" Type="http://schemas.openxmlformats.org/officeDocument/2006/relationships/hyperlink" Target="http://pbs.twimg.com/profile_images/1056619239627345920/LwlPMnZU_normal.jpg" TargetMode="External" /><Relationship Id="rId249" Type="http://schemas.openxmlformats.org/officeDocument/2006/relationships/hyperlink" Target="http://pbs.twimg.com/profile_images/1114236620960600064/aWP_Qz7X_normal.png" TargetMode="External" /><Relationship Id="rId250" Type="http://schemas.openxmlformats.org/officeDocument/2006/relationships/hyperlink" Target="http://pbs.twimg.com/profile_images/959954554359083012/lmWN3uIi_normal.jpg" TargetMode="External" /><Relationship Id="rId251" Type="http://schemas.openxmlformats.org/officeDocument/2006/relationships/hyperlink" Target="http://pbs.twimg.com/profile_images/1117452698356523009/tp6Anzsj_normal.jpg" TargetMode="External" /><Relationship Id="rId252" Type="http://schemas.openxmlformats.org/officeDocument/2006/relationships/hyperlink" Target="http://pbs.twimg.com/profile_images/1052660863927226368/zjZq546F_normal.jpg" TargetMode="External" /><Relationship Id="rId253" Type="http://schemas.openxmlformats.org/officeDocument/2006/relationships/hyperlink" Target="http://pbs.twimg.com/profile_images/643765415882162176/nQAKoXJt_normal.jpg" TargetMode="External" /><Relationship Id="rId254" Type="http://schemas.openxmlformats.org/officeDocument/2006/relationships/hyperlink" Target="http://pbs.twimg.com/profile_images/599031871255781376/J1fm9dxu_normal.jpg" TargetMode="External" /><Relationship Id="rId255" Type="http://schemas.openxmlformats.org/officeDocument/2006/relationships/hyperlink" Target="http://pbs.twimg.com/profile_images/965029100573339648/m_BEwADn_normal.jpg" TargetMode="External" /><Relationship Id="rId256" Type="http://schemas.openxmlformats.org/officeDocument/2006/relationships/hyperlink" Target="http://pbs.twimg.com/profile_images/677757362518794240/mhlzshHG_normal.jpg" TargetMode="External" /><Relationship Id="rId257" Type="http://schemas.openxmlformats.org/officeDocument/2006/relationships/hyperlink" Target="http://pbs.twimg.com/profile_images/538880072111775744/lsfdRecC_normal.jpe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1100435913958658048/NxGgjqkp_normal.jpg" TargetMode="External" /><Relationship Id="rId260" Type="http://schemas.openxmlformats.org/officeDocument/2006/relationships/hyperlink" Target="http://pbs.twimg.com/profile_images/1042210607129350144/dytUTpQ5_normal.jpg" TargetMode="External" /><Relationship Id="rId261" Type="http://schemas.openxmlformats.org/officeDocument/2006/relationships/hyperlink" Target="http://pbs.twimg.com/profile_images/1046950203318833152/Y9tlJF_z_normal.jpg" TargetMode="External" /><Relationship Id="rId262" Type="http://schemas.openxmlformats.org/officeDocument/2006/relationships/hyperlink" Target="http://pbs.twimg.com/profile_images/1111022780198387713/x1vTYcAe_normal.png" TargetMode="External" /><Relationship Id="rId263" Type="http://schemas.openxmlformats.org/officeDocument/2006/relationships/hyperlink" Target="http://pbs.twimg.com/profile_images/1104914257320255493/juny24ZD_normal.jpg" TargetMode="External" /><Relationship Id="rId264" Type="http://schemas.openxmlformats.org/officeDocument/2006/relationships/hyperlink" Target="http://pbs.twimg.com/profile_images/643358206509514753/4KxDdKV-_normal.jpg" TargetMode="External" /><Relationship Id="rId265" Type="http://schemas.openxmlformats.org/officeDocument/2006/relationships/hyperlink" Target="http://pbs.twimg.com/profile_images/767857596434747393/gCTIa508_normal.jpg" TargetMode="External" /><Relationship Id="rId266" Type="http://schemas.openxmlformats.org/officeDocument/2006/relationships/hyperlink" Target="http://pbs.twimg.com/profile_images/1117812464417165313/x-sLsmNC_normal.jpg" TargetMode="External" /><Relationship Id="rId267" Type="http://schemas.openxmlformats.org/officeDocument/2006/relationships/hyperlink" Target="http://pbs.twimg.com/profile_images/1077931373468549120/UnBwnObd_normal.jpg" TargetMode="External" /><Relationship Id="rId268" Type="http://schemas.openxmlformats.org/officeDocument/2006/relationships/hyperlink" Target="http://pbs.twimg.com/profile_images/725473524291260416/QU_dIfRY_normal.jpg" TargetMode="External" /><Relationship Id="rId269" Type="http://schemas.openxmlformats.org/officeDocument/2006/relationships/hyperlink" Target="http://pbs.twimg.com/profile_images/720117596343955457/u2pQve3K_normal.jpg" TargetMode="External" /><Relationship Id="rId270" Type="http://schemas.openxmlformats.org/officeDocument/2006/relationships/hyperlink" Target="http://pbs.twimg.com/profile_images/1058724147910578177/Fv2uZt-u_normal.jpg" TargetMode="External" /><Relationship Id="rId271" Type="http://schemas.openxmlformats.org/officeDocument/2006/relationships/hyperlink" Target="http://pbs.twimg.com/profile_images/978735321838964737/fEWkTGlW_normal.jpg" TargetMode="External" /><Relationship Id="rId272" Type="http://schemas.openxmlformats.org/officeDocument/2006/relationships/hyperlink" Target="http://pbs.twimg.com/profile_images/1117605331163656192/yJbhICcb_normal.png" TargetMode="External" /><Relationship Id="rId273" Type="http://schemas.openxmlformats.org/officeDocument/2006/relationships/hyperlink" Target="http://pbs.twimg.com/profile_images/1120144514927210499/rPqvruoi_normal.jpg" TargetMode="External" /><Relationship Id="rId274" Type="http://schemas.openxmlformats.org/officeDocument/2006/relationships/hyperlink" Target="http://pbs.twimg.com/profile_images/112891162/profile_normal.jpg" TargetMode="External" /><Relationship Id="rId275" Type="http://schemas.openxmlformats.org/officeDocument/2006/relationships/hyperlink" Target="http://pbs.twimg.com/profile_images/1111600051984453632/c4Q5PGwg_normal.jpg" TargetMode="External" /><Relationship Id="rId276" Type="http://schemas.openxmlformats.org/officeDocument/2006/relationships/hyperlink" Target="http://pbs.twimg.com/profile_images/1662947960/mud_1_normal.jpg" TargetMode="External" /><Relationship Id="rId277" Type="http://schemas.openxmlformats.org/officeDocument/2006/relationships/hyperlink" Target="http://pbs.twimg.com/profile_images/826761385241554945/SNKQJW8P_normal.jpg" TargetMode="External" /><Relationship Id="rId278" Type="http://schemas.openxmlformats.org/officeDocument/2006/relationships/hyperlink" Target="http://pbs.twimg.com/profile_images/993675433588809729/jYfy_bAk_normal.jpg" TargetMode="External" /><Relationship Id="rId279" Type="http://schemas.openxmlformats.org/officeDocument/2006/relationships/hyperlink" Target="http://pbs.twimg.com/profile_images/1112463534313619457/IgqrtezK_normal.png" TargetMode="External" /><Relationship Id="rId280" Type="http://schemas.openxmlformats.org/officeDocument/2006/relationships/hyperlink" Target="http://pbs.twimg.com/profile_images/1028445934261338117/_Csbir_J_normal.jpg" TargetMode="External" /><Relationship Id="rId281" Type="http://schemas.openxmlformats.org/officeDocument/2006/relationships/hyperlink" Target="http://pbs.twimg.com/profile_images/1077759997621293056/CXC_VTuH_normal.jpg" TargetMode="External" /><Relationship Id="rId282" Type="http://schemas.openxmlformats.org/officeDocument/2006/relationships/hyperlink" Target="http://pbs.twimg.com/profile_images/790334554607190016/ZsAsORGY_normal.jpg" TargetMode="External" /><Relationship Id="rId283" Type="http://schemas.openxmlformats.org/officeDocument/2006/relationships/hyperlink" Target="http://pbs.twimg.com/profile_images/3213281322/f6efb7d1f9cdfe7013116e5480810e80_normal.jpeg" TargetMode="External" /><Relationship Id="rId284" Type="http://schemas.openxmlformats.org/officeDocument/2006/relationships/hyperlink" Target="http://pbs.twimg.com/profile_images/746733700222590976/iIuGXZRL_normal.jpg" TargetMode="External" /><Relationship Id="rId285" Type="http://schemas.openxmlformats.org/officeDocument/2006/relationships/hyperlink" Target="http://pbs.twimg.com/profile_images/591029684319584256/l0Umw0yu_normal.jpg" TargetMode="External" /><Relationship Id="rId286" Type="http://schemas.openxmlformats.org/officeDocument/2006/relationships/hyperlink" Target="http://pbs.twimg.com/profile_images/1103122035545423872/X0WdeNR5_normal.jpg" TargetMode="External" /><Relationship Id="rId287" Type="http://schemas.openxmlformats.org/officeDocument/2006/relationships/hyperlink" Target="http://pbs.twimg.com/profile_images/537741920936919040/o6VoV3Zr_normal.jpeg" TargetMode="External" /><Relationship Id="rId288" Type="http://schemas.openxmlformats.org/officeDocument/2006/relationships/hyperlink" Target="http://pbs.twimg.com/profile_images/851618283396644864/l_uuWEtn_normal.jpg" TargetMode="External" /><Relationship Id="rId289" Type="http://schemas.openxmlformats.org/officeDocument/2006/relationships/hyperlink" Target="http://pbs.twimg.com/profile_images/822123724082024448/oQyx4obs_normal.jpg" TargetMode="External" /><Relationship Id="rId290" Type="http://schemas.openxmlformats.org/officeDocument/2006/relationships/hyperlink" Target="http://pbs.twimg.com/profile_images/705770329142996992/sSrB68Eb_normal.jpg" TargetMode="External" /><Relationship Id="rId291" Type="http://schemas.openxmlformats.org/officeDocument/2006/relationships/hyperlink" Target="http://abs.twimg.com/sticky/default_profile_images/default_profile_normal.png" TargetMode="External" /><Relationship Id="rId292" Type="http://schemas.openxmlformats.org/officeDocument/2006/relationships/hyperlink" Target="http://pbs.twimg.com/profile_images/378800000700751052/c49243872dd09aaeb5bfdcc08ff3bc8d_normal.jpeg" TargetMode="External" /><Relationship Id="rId293" Type="http://schemas.openxmlformats.org/officeDocument/2006/relationships/hyperlink" Target="http://pbs.twimg.com/profile_images/836437012668370944/bzV08CY3_normal.jpg" TargetMode="External" /><Relationship Id="rId294" Type="http://schemas.openxmlformats.org/officeDocument/2006/relationships/hyperlink" Target="http://pbs.twimg.com/profile_images/1028450258081275905/Ot_TUdhV_normal.jpg" TargetMode="External" /><Relationship Id="rId295" Type="http://schemas.openxmlformats.org/officeDocument/2006/relationships/hyperlink" Target="http://pbs.twimg.com/profile_images/1014897714113515521/_Hbn8sSI_normal.jpg" TargetMode="External" /><Relationship Id="rId296" Type="http://schemas.openxmlformats.org/officeDocument/2006/relationships/hyperlink" Target="http://pbs.twimg.com/profile_images/466710208597991425/pzbFeYry_normal.jpeg" TargetMode="External" /><Relationship Id="rId297" Type="http://schemas.openxmlformats.org/officeDocument/2006/relationships/hyperlink" Target="http://abs.twimg.com/sticky/default_profile_images/default_profile_normal.png" TargetMode="External" /><Relationship Id="rId298" Type="http://schemas.openxmlformats.org/officeDocument/2006/relationships/hyperlink" Target="http://pbs.twimg.com/profile_images/2536013033/Boone_Mug_normal.jpg" TargetMode="External" /><Relationship Id="rId299" Type="http://schemas.openxmlformats.org/officeDocument/2006/relationships/hyperlink" Target="http://pbs.twimg.com/profile_images/1028443891152891904/Sms0N8lP_normal.jpg" TargetMode="External" /><Relationship Id="rId300" Type="http://schemas.openxmlformats.org/officeDocument/2006/relationships/hyperlink" Target="http://pbs.twimg.com/profile_images/839352604974972928/wp8GaDe9_normal.jpg" TargetMode="External" /><Relationship Id="rId301" Type="http://schemas.openxmlformats.org/officeDocument/2006/relationships/hyperlink" Target="http://pbs.twimg.com/profile_images/978713815503200257/7WsIgoUB_normal.jpg" TargetMode="External" /><Relationship Id="rId302" Type="http://schemas.openxmlformats.org/officeDocument/2006/relationships/hyperlink" Target="http://pbs.twimg.com/profile_images/682734532068388864/kxtuYAFd_normal.jpg" TargetMode="External" /><Relationship Id="rId303" Type="http://schemas.openxmlformats.org/officeDocument/2006/relationships/hyperlink" Target="http://pbs.twimg.com/profile_images/1117808011207217152/IAEmWRf9_normal.jpg" TargetMode="External" /><Relationship Id="rId304" Type="http://schemas.openxmlformats.org/officeDocument/2006/relationships/hyperlink" Target="http://pbs.twimg.com/profile_images/778009027032776704/KCXAk7B6_normal.jpg" TargetMode="External" /><Relationship Id="rId305" Type="http://schemas.openxmlformats.org/officeDocument/2006/relationships/hyperlink" Target="http://pbs.twimg.com/profile_images/502917117889368067/NNhzTCH__normal.jpeg" TargetMode="External" /><Relationship Id="rId306" Type="http://schemas.openxmlformats.org/officeDocument/2006/relationships/hyperlink" Target="http://pbs.twimg.com/profile_images/992125311151099906/qzJT98g1_normal.jpg" TargetMode="External" /><Relationship Id="rId307" Type="http://schemas.openxmlformats.org/officeDocument/2006/relationships/hyperlink" Target="http://pbs.twimg.com/profile_images/769239520571068416/OzD0XDQc_normal.jpg" TargetMode="External" /><Relationship Id="rId308" Type="http://schemas.openxmlformats.org/officeDocument/2006/relationships/hyperlink" Target="http://pbs.twimg.com/profile_images/811397825707773953/GzepQPNz_normal.jpg" TargetMode="External" /><Relationship Id="rId309" Type="http://schemas.openxmlformats.org/officeDocument/2006/relationships/hyperlink" Target="http://pbs.twimg.com/profile_images/1037066840843972608/0_kkCKvm_normal.jpg" TargetMode="External" /><Relationship Id="rId310" Type="http://schemas.openxmlformats.org/officeDocument/2006/relationships/hyperlink" Target="http://pbs.twimg.com/profile_images/1000898172934291456/-raLGoqK_normal.jpg" TargetMode="External" /><Relationship Id="rId311" Type="http://schemas.openxmlformats.org/officeDocument/2006/relationships/hyperlink" Target="http://pbs.twimg.com/profile_images/1120899996881162242/ese1-S1i_normal.png" TargetMode="External" /><Relationship Id="rId312" Type="http://schemas.openxmlformats.org/officeDocument/2006/relationships/hyperlink" Target="http://pbs.twimg.com/profile_images/1120518578464272384/4rjCuW9n_normal.jpg" TargetMode="External" /><Relationship Id="rId313" Type="http://schemas.openxmlformats.org/officeDocument/2006/relationships/hyperlink" Target="http://pbs.twimg.com/profile_images/864194960278597632/acEvMNnL_normal.jpg" TargetMode="External" /><Relationship Id="rId314" Type="http://schemas.openxmlformats.org/officeDocument/2006/relationships/hyperlink" Target="http://pbs.twimg.com/profile_images/1106371480382816256/mea0JSo6_normal.jpg" TargetMode="External" /><Relationship Id="rId315" Type="http://schemas.openxmlformats.org/officeDocument/2006/relationships/hyperlink" Target="http://pbs.twimg.com/profile_images/1110101056078274560/ZwXcwPhq_normal.jpg" TargetMode="External" /><Relationship Id="rId316" Type="http://schemas.openxmlformats.org/officeDocument/2006/relationships/hyperlink" Target="http://pbs.twimg.com/profile_images/980880316268036096/nx8L4Rhs_normal.jpg" TargetMode="External" /><Relationship Id="rId317" Type="http://schemas.openxmlformats.org/officeDocument/2006/relationships/hyperlink" Target="http://pbs.twimg.com/profile_images/639202160484315136/XL8Boeo5_normal.jpg" TargetMode="External" /><Relationship Id="rId318" Type="http://schemas.openxmlformats.org/officeDocument/2006/relationships/hyperlink" Target="http://pbs.twimg.com/profile_images/1066503677266051073/DaFQYSRW_normal.jpg" TargetMode="External" /><Relationship Id="rId319" Type="http://schemas.openxmlformats.org/officeDocument/2006/relationships/hyperlink" Target="http://pbs.twimg.com/profile_images/1082123741340069888/L6xsR6gI_normal.jpg" TargetMode="External" /><Relationship Id="rId320" Type="http://schemas.openxmlformats.org/officeDocument/2006/relationships/hyperlink" Target="http://pbs.twimg.com/profile_images/58245337/images_normal.jpg" TargetMode="External" /><Relationship Id="rId321" Type="http://schemas.openxmlformats.org/officeDocument/2006/relationships/hyperlink" Target="http://pbs.twimg.com/profile_images/868234499686977536/DDd3eQAd_normal.jpg" TargetMode="External" /><Relationship Id="rId322" Type="http://schemas.openxmlformats.org/officeDocument/2006/relationships/hyperlink" Target="http://pbs.twimg.com/profile_images/1028442189574098944/VG63uZ1p_normal.jpg" TargetMode="External" /><Relationship Id="rId323" Type="http://schemas.openxmlformats.org/officeDocument/2006/relationships/hyperlink" Target="http://pbs.twimg.com/profile_images/378800000513250297/1cd84863f04ea7229261e98274e278a0_normal.jpeg" TargetMode="External" /><Relationship Id="rId324" Type="http://schemas.openxmlformats.org/officeDocument/2006/relationships/hyperlink" Target="http://pbs.twimg.com/profile_images/1008954654854668293/_tqusz-P_normal.jpg" TargetMode="External" /><Relationship Id="rId325" Type="http://schemas.openxmlformats.org/officeDocument/2006/relationships/hyperlink" Target="http://pbs.twimg.com/profile_images/1101966964669497351/SJXsn1o-_normal.jpg" TargetMode="External" /><Relationship Id="rId326" Type="http://schemas.openxmlformats.org/officeDocument/2006/relationships/hyperlink" Target="http://pbs.twimg.com/profile_images/835379160407281664/PtQwwA81_normal.jpg" TargetMode="External" /><Relationship Id="rId327" Type="http://schemas.openxmlformats.org/officeDocument/2006/relationships/hyperlink" Target="http://pbs.twimg.com/profile_images/923243414425976832/GWZwBnhE_normal.jpg" TargetMode="External" /><Relationship Id="rId328" Type="http://schemas.openxmlformats.org/officeDocument/2006/relationships/hyperlink" Target="http://pbs.twimg.com/profile_images/1105934886291079168/pv3Xc09h_normal.png" TargetMode="External" /><Relationship Id="rId329" Type="http://schemas.openxmlformats.org/officeDocument/2006/relationships/hyperlink" Target="http://pbs.twimg.com/profile_images/477498319128641537/80VgI0B-_normal.jpeg" TargetMode="External" /><Relationship Id="rId330" Type="http://schemas.openxmlformats.org/officeDocument/2006/relationships/hyperlink" Target="http://pbs.twimg.com/profile_images/1052383728792567808/NMlGtNO-_normal.jpg" TargetMode="External" /><Relationship Id="rId331" Type="http://schemas.openxmlformats.org/officeDocument/2006/relationships/hyperlink" Target="http://pbs.twimg.com/profile_images/1072869088517443585/5QEOMp5B_normal.jpg" TargetMode="External" /><Relationship Id="rId332" Type="http://schemas.openxmlformats.org/officeDocument/2006/relationships/hyperlink" Target="http://pbs.twimg.com/profile_images/912667889395798022/pMoB2qc8_normal.jpg" TargetMode="External" /><Relationship Id="rId333" Type="http://schemas.openxmlformats.org/officeDocument/2006/relationships/hyperlink" Target="http://pbs.twimg.com/profile_images/849132774661308416/pa2Uplq1_normal.jpg" TargetMode="External" /><Relationship Id="rId334" Type="http://schemas.openxmlformats.org/officeDocument/2006/relationships/hyperlink" Target="http://pbs.twimg.com/profile_images/1087719846605979648/HRHFp3Nq_normal.jpg" TargetMode="External" /><Relationship Id="rId335" Type="http://schemas.openxmlformats.org/officeDocument/2006/relationships/hyperlink" Target="http://pbs.twimg.com/profile_images/1111729635610382336/_65QFl7B_normal.png" TargetMode="External" /><Relationship Id="rId336" Type="http://schemas.openxmlformats.org/officeDocument/2006/relationships/hyperlink" Target="http://pbs.twimg.com/profile_images/1017480965659267073/GhV235RG_normal.jpg" TargetMode="External" /><Relationship Id="rId337" Type="http://schemas.openxmlformats.org/officeDocument/2006/relationships/hyperlink" Target="http://pbs.twimg.com/profile_images/1061744570344517633/fKDfFqhQ_normal.jpg" TargetMode="External" /><Relationship Id="rId338" Type="http://schemas.openxmlformats.org/officeDocument/2006/relationships/hyperlink" Target="http://pbs.twimg.com/profile_images/1095205038027350016/qs0lYHhw_normal.jpg" TargetMode="External" /><Relationship Id="rId339" Type="http://schemas.openxmlformats.org/officeDocument/2006/relationships/hyperlink" Target="http://pbs.twimg.com/profile_images/1081573329302183938/lBSlCJ-a_normal.jpg" TargetMode="External" /><Relationship Id="rId340" Type="http://schemas.openxmlformats.org/officeDocument/2006/relationships/hyperlink" Target="http://pbs.twimg.com/profile_images/17946522/small_normal.gif" TargetMode="External" /><Relationship Id="rId341" Type="http://schemas.openxmlformats.org/officeDocument/2006/relationships/hyperlink" Target="http://pbs.twimg.com/profile_images/713748515365777408/ANm42zjt_normal.jpg" TargetMode="External" /><Relationship Id="rId342" Type="http://schemas.openxmlformats.org/officeDocument/2006/relationships/hyperlink" Target="http://pbs.twimg.com/profile_images/1012361887902674944/_GgvCZOb_normal.jpg" TargetMode="External" /><Relationship Id="rId343" Type="http://schemas.openxmlformats.org/officeDocument/2006/relationships/hyperlink" Target="http://pbs.twimg.com/profile_images/844688513408872449/1il1LBUC_normal.jpg" TargetMode="External" /><Relationship Id="rId344" Type="http://schemas.openxmlformats.org/officeDocument/2006/relationships/hyperlink" Target="http://pbs.twimg.com/profile_images/960035852280913920/PHj4-BGL_normal.jpg" TargetMode="External" /><Relationship Id="rId345" Type="http://schemas.openxmlformats.org/officeDocument/2006/relationships/hyperlink" Target="http://pbs.twimg.com/profile_images/821171067741990912/q8K6n86Y_normal.jpg" TargetMode="External" /><Relationship Id="rId346" Type="http://schemas.openxmlformats.org/officeDocument/2006/relationships/hyperlink" Target="http://pbs.twimg.com/profile_images/1117245909480411137/3R9V_Wee_normal.jpg" TargetMode="External" /><Relationship Id="rId347" Type="http://schemas.openxmlformats.org/officeDocument/2006/relationships/hyperlink" Target="http://pbs.twimg.com/profile_images/1118635068740837381/8Xnx640C_normal.png" TargetMode="External" /><Relationship Id="rId348" Type="http://schemas.openxmlformats.org/officeDocument/2006/relationships/hyperlink" Target="http://pbs.twimg.com/profile_images/1110226197575663619/JxPjIQ0h_normal.png" TargetMode="External" /><Relationship Id="rId349" Type="http://schemas.openxmlformats.org/officeDocument/2006/relationships/hyperlink" Target="https://twitter.com/bugeatersfc" TargetMode="External" /><Relationship Id="rId350" Type="http://schemas.openxmlformats.org/officeDocument/2006/relationships/hyperlink" Target="https://twitter.com/omahalfc" TargetMode="External" /><Relationship Id="rId351" Type="http://schemas.openxmlformats.org/officeDocument/2006/relationships/hyperlink" Target="https://twitter.com/skcomahaboys" TargetMode="External" /><Relationship Id="rId352" Type="http://schemas.openxmlformats.org/officeDocument/2006/relationships/hyperlink" Target="https://twitter.com/cusoccerfans" TargetMode="External" /><Relationship Id="rId353" Type="http://schemas.openxmlformats.org/officeDocument/2006/relationships/hyperlink" Target="https://twitter.com/redarmyomaha" TargetMode="External" /><Relationship Id="rId354" Type="http://schemas.openxmlformats.org/officeDocument/2006/relationships/hyperlink" Target="https://twitter.com/thefieldhands" TargetMode="External" /><Relationship Id="rId355" Type="http://schemas.openxmlformats.org/officeDocument/2006/relationships/hyperlink" Target="https://twitter.com/susannahdunn" TargetMode="External" /><Relationship Id="rId356" Type="http://schemas.openxmlformats.org/officeDocument/2006/relationships/hyperlink" Target="https://twitter.com/recoveringops" TargetMode="External" /><Relationship Id="rId357" Type="http://schemas.openxmlformats.org/officeDocument/2006/relationships/hyperlink" Target="https://twitter.com/hummusloser467" TargetMode="External" /><Relationship Id="rId358" Type="http://schemas.openxmlformats.org/officeDocument/2006/relationships/hyperlink" Target="https://twitter.com/danjacobsen" TargetMode="External" /><Relationship Id="rId359" Type="http://schemas.openxmlformats.org/officeDocument/2006/relationships/hyperlink" Target="https://twitter.com/nuhockeyblog" TargetMode="External" /><Relationship Id="rId360" Type="http://schemas.openxmlformats.org/officeDocument/2006/relationships/hyperlink" Target="https://twitter.com/fearthetriangle" TargetMode="External" /><Relationship Id="rId361" Type="http://schemas.openxmlformats.org/officeDocument/2006/relationships/hyperlink" Target="https://twitter.com/burntboats" TargetMode="External" /><Relationship Id="rId362" Type="http://schemas.openxmlformats.org/officeDocument/2006/relationships/hyperlink" Target="https://twitter.com/nostatistics" TargetMode="External" /><Relationship Id="rId363" Type="http://schemas.openxmlformats.org/officeDocument/2006/relationships/hyperlink" Target="https://twitter.com/quacktordavis" TargetMode="External" /><Relationship Id="rId364" Type="http://schemas.openxmlformats.org/officeDocument/2006/relationships/hyperlink" Target="https://twitter.com/42raingod" TargetMode="External" /><Relationship Id="rId365" Type="http://schemas.openxmlformats.org/officeDocument/2006/relationships/hyperlink" Target="https://twitter.com/sailor_sunk" TargetMode="External" /><Relationship Id="rId366" Type="http://schemas.openxmlformats.org/officeDocument/2006/relationships/hyperlink" Target="https://twitter.com/c__lee" TargetMode="External" /><Relationship Id="rId367" Type="http://schemas.openxmlformats.org/officeDocument/2006/relationships/hyperlink" Target="https://twitter.com/baeikens" TargetMode="External" /><Relationship Id="rId368" Type="http://schemas.openxmlformats.org/officeDocument/2006/relationships/hyperlink" Target="https://twitter.com/wx_dave" TargetMode="External" /><Relationship Id="rId369" Type="http://schemas.openxmlformats.org/officeDocument/2006/relationships/hyperlink" Target="https://twitter.com/jacobpadilla_" TargetMode="External" /><Relationship Id="rId370" Type="http://schemas.openxmlformats.org/officeDocument/2006/relationships/hyperlink" Target="https://twitter.com/renatavalquier" TargetMode="External" /><Relationship Id="rId371" Type="http://schemas.openxmlformats.org/officeDocument/2006/relationships/hyperlink" Target="https://twitter.com/hankbounds" TargetMode="External" /><Relationship Id="rId372" Type="http://schemas.openxmlformats.org/officeDocument/2006/relationships/hyperlink" Target="https://twitter.com/richeson_matt" TargetMode="External" /><Relationship Id="rId373" Type="http://schemas.openxmlformats.org/officeDocument/2006/relationships/hyperlink" Target="https://twitter.com/biddco" TargetMode="External" /><Relationship Id="rId374" Type="http://schemas.openxmlformats.org/officeDocument/2006/relationships/hyperlink" Target="https://twitter.com/intlmav" TargetMode="External" /><Relationship Id="rId375" Type="http://schemas.openxmlformats.org/officeDocument/2006/relationships/hyperlink" Target="https://twitter.com/mavpuck" TargetMode="External" /><Relationship Id="rId376" Type="http://schemas.openxmlformats.org/officeDocument/2006/relationships/hyperlink" Target="https://twitter.com/seamoresports" TargetMode="External" /><Relationship Id="rId377" Type="http://schemas.openxmlformats.org/officeDocument/2006/relationships/hyperlink" Target="https://twitter.com/fight_the_pants" TargetMode="External" /><Relationship Id="rId378" Type="http://schemas.openxmlformats.org/officeDocument/2006/relationships/hyperlink" Target="https://twitter.com/kimballhal" TargetMode="External" /><Relationship Id="rId379" Type="http://schemas.openxmlformats.org/officeDocument/2006/relationships/hyperlink" Target="https://twitter.com/ncaaicehockey" TargetMode="External" /><Relationship Id="rId380" Type="http://schemas.openxmlformats.org/officeDocument/2006/relationships/hyperlink" Target="https://twitter.com/mrdahl87" TargetMode="External" /><Relationship Id="rId381" Type="http://schemas.openxmlformats.org/officeDocument/2006/relationships/hyperlink" Target="https://twitter.com/davidweiler" TargetMode="External" /><Relationship Id="rId382" Type="http://schemas.openxmlformats.org/officeDocument/2006/relationships/hyperlink" Target="https://twitter.com/hawkmav" TargetMode="External" /><Relationship Id="rId383" Type="http://schemas.openxmlformats.org/officeDocument/2006/relationships/hyperlink" Target="https://twitter.com/cdewispelare" TargetMode="External" /><Relationship Id="rId384" Type="http://schemas.openxmlformats.org/officeDocument/2006/relationships/hyperlink" Target="https://twitter.com/unoparking" TargetMode="External" /><Relationship Id="rId385" Type="http://schemas.openxmlformats.org/officeDocument/2006/relationships/hyperlink" Target="https://twitter.com/one_crazy_idiot" TargetMode="External" /><Relationship Id="rId386" Type="http://schemas.openxmlformats.org/officeDocument/2006/relationships/hyperlink" Target="https://twitter.com/dirty1313" TargetMode="External" /><Relationship Id="rId387" Type="http://schemas.openxmlformats.org/officeDocument/2006/relationships/hyperlink" Target="https://twitter.com/omahamsoc" TargetMode="External" /><Relationship Id="rId388" Type="http://schemas.openxmlformats.org/officeDocument/2006/relationships/hyperlink" Target="https://twitter.com/josephghitis" TargetMode="External" /><Relationship Id="rId389" Type="http://schemas.openxmlformats.org/officeDocument/2006/relationships/hyperlink" Target="https://twitter.com/conlars24" TargetMode="External" /><Relationship Id="rId390" Type="http://schemas.openxmlformats.org/officeDocument/2006/relationships/hyperlink" Target="https://twitter.com/kevinhupf" TargetMode="External" /><Relationship Id="rId391" Type="http://schemas.openxmlformats.org/officeDocument/2006/relationships/hyperlink" Target="https://twitter.com/michaelhupf" TargetMode="External" /><Relationship Id="rId392" Type="http://schemas.openxmlformats.org/officeDocument/2006/relationships/hyperlink" Target="https://twitter.com/kcomaha" TargetMode="External" /><Relationship Id="rId393" Type="http://schemas.openxmlformats.org/officeDocument/2006/relationships/hyperlink" Target="https://twitter.com/ayo_akinwole" TargetMode="External" /><Relationship Id="rId394" Type="http://schemas.openxmlformats.org/officeDocument/2006/relationships/hyperlink" Target="https://twitter.com/derrinhansen" TargetMode="External" /><Relationship Id="rId395" Type="http://schemas.openxmlformats.org/officeDocument/2006/relationships/hyperlink" Target="https://twitter.com/timtimt89" TargetMode="External" /><Relationship Id="rId396" Type="http://schemas.openxmlformats.org/officeDocument/2006/relationships/hyperlink" Target="https://twitter.com/patrickrunge" TargetMode="External" /><Relationship Id="rId397" Type="http://schemas.openxmlformats.org/officeDocument/2006/relationships/hyperlink" Target="https://twitter.com/devyn43" TargetMode="External" /><Relationship Id="rId398" Type="http://schemas.openxmlformats.org/officeDocument/2006/relationships/hyperlink" Target="https://twitter.com/mavgirl0" TargetMode="External" /><Relationship Id="rId399" Type="http://schemas.openxmlformats.org/officeDocument/2006/relationships/hyperlink" Target="https://twitter.com/secretagentmav" TargetMode="External" /><Relationship Id="rId400" Type="http://schemas.openxmlformats.org/officeDocument/2006/relationships/hyperlink" Target="https://twitter.com/poleskykaren" TargetMode="External" /><Relationship Id="rId401" Type="http://schemas.openxmlformats.org/officeDocument/2006/relationships/hyperlink" Target="https://twitter.com/omahavb" TargetMode="External" /><Relationship Id="rId402" Type="http://schemas.openxmlformats.org/officeDocument/2006/relationships/hyperlink" Target="https://twitter.com/oh_oh_oh_orylee" TargetMode="External" /><Relationship Id="rId403" Type="http://schemas.openxmlformats.org/officeDocument/2006/relationships/hyperlink" Target="https://twitter.com/waterloverc" TargetMode="External" /><Relationship Id="rId404" Type="http://schemas.openxmlformats.org/officeDocument/2006/relationships/hyperlink" Target="https://twitter.com/michaelgoodwil2" TargetMode="External" /><Relationship Id="rId405" Type="http://schemas.openxmlformats.org/officeDocument/2006/relationships/hyperlink" Target="https://twitter.com/booneowh" TargetMode="External" /><Relationship Id="rId406" Type="http://schemas.openxmlformats.org/officeDocument/2006/relationships/hyperlink" Target="https://twitter.com/omahawbb" TargetMode="External" /><Relationship Id="rId407" Type="http://schemas.openxmlformats.org/officeDocument/2006/relationships/hyperlink" Target="https://twitter.com/coach_janet" TargetMode="External" /><Relationship Id="rId408" Type="http://schemas.openxmlformats.org/officeDocument/2006/relationships/hyperlink" Target="https://twitter.com/dartmouth_mih" TargetMode="External" /><Relationship Id="rId409" Type="http://schemas.openxmlformats.org/officeDocument/2006/relationships/hyperlink" Target="https://twitter.com/unocowbell" TargetMode="External" /><Relationship Id="rId410" Type="http://schemas.openxmlformats.org/officeDocument/2006/relationships/hyperlink" Target="https://twitter.com/lexikajdasz" TargetMode="External" /><Relationship Id="rId411" Type="http://schemas.openxmlformats.org/officeDocument/2006/relationships/hyperlink" Target="https://twitter.com/thevthockeyblog" TargetMode="External" /><Relationship Id="rId412" Type="http://schemas.openxmlformats.org/officeDocument/2006/relationships/hyperlink" Target="https://twitter.com/amycsc" TargetMode="External" /><Relationship Id="rId413" Type="http://schemas.openxmlformats.org/officeDocument/2006/relationships/hyperlink" Target="https://twitter.com/miamihockeyblog" TargetMode="External" /><Relationship Id="rId414" Type="http://schemas.openxmlformats.org/officeDocument/2006/relationships/hyperlink" Target="https://twitter.com/siouxperman402" TargetMode="External" /><Relationship Id="rId415" Type="http://schemas.openxmlformats.org/officeDocument/2006/relationships/hyperlink" Target="https://twitter.com/undhoops" TargetMode="External" /><Relationship Id="rId416" Type="http://schemas.openxmlformats.org/officeDocument/2006/relationships/hyperlink" Target="https://twitter.com/marcosbp_" TargetMode="External" /><Relationship Id="rId417" Type="http://schemas.openxmlformats.org/officeDocument/2006/relationships/hyperlink" Target="https://twitter.com/210ellis" TargetMode="External" /><Relationship Id="rId418" Type="http://schemas.openxmlformats.org/officeDocument/2006/relationships/hyperlink" Target="https://twitter.com/runwiththedogs" TargetMode="External" /><Relationship Id="rId419" Type="http://schemas.openxmlformats.org/officeDocument/2006/relationships/hyperlink" Target="https://twitter.com/notmoops" TargetMode="External" /><Relationship Id="rId420" Type="http://schemas.openxmlformats.org/officeDocument/2006/relationships/hyperlink" Target="https://twitter.com/scofarr" TargetMode="External" /><Relationship Id="rId421" Type="http://schemas.openxmlformats.org/officeDocument/2006/relationships/hyperlink" Target="https://twitter.com/gutiofficial" TargetMode="External" /><Relationship Id="rId422" Type="http://schemas.openxmlformats.org/officeDocument/2006/relationships/hyperlink" Target="https://twitter.com/kingluiss6" TargetMode="External" /><Relationship Id="rId423" Type="http://schemas.openxmlformats.org/officeDocument/2006/relationships/hyperlink" Target="https://twitter.com/bobwarming" TargetMode="External" /><Relationship Id="rId424" Type="http://schemas.openxmlformats.org/officeDocument/2006/relationships/hyperlink" Target="https://twitter.com/owhmavs" TargetMode="External" /><Relationship Id="rId425" Type="http://schemas.openxmlformats.org/officeDocument/2006/relationships/hyperlink" Target="https://twitter.com/avariehoward31" TargetMode="External" /><Relationship Id="rId426" Type="http://schemas.openxmlformats.org/officeDocument/2006/relationships/hyperlink" Target="https://twitter.com/halliehoward_" TargetMode="External" /><Relationship Id="rId427" Type="http://schemas.openxmlformats.org/officeDocument/2006/relationships/hyperlink" Target="https://twitter.com/god" TargetMode="External" /><Relationship Id="rId428" Type="http://schemas.openxmlformats.org/officeDocument/2006/relationships/hyperlink" Target="https://twitter.com/jeffreypgold" TargetMode="External" /><Relationship Id="rId429" Type="http://schemas.openxmlformats.org/officeDocument/2006/relationships/hyperlink" Target="https://twitter.com/omahabsb" TargetMode="External" /><Relationship Id="rId430" Type="http://schemas.openxmlformats.org/officeDocument/2006/relationships/hyperlink" Target="https://twitter.com/bbrashaw" TargetMode="External" /><Relationship Id="rId431" Type="http://schemas.openxmlformats.org/officeDocument/2006/relationships/hyperlink" Target="https://twitter.com/iandarke" TargetMode="External" /><Relationship Id="rId432" Type="http://schemas.openxmlformats.org/officeDocument/2006/relationships/hyperlink" Target="https://twitter.com/lomendez12" TargetMode="External" /><Relationship Id="rId433" Type="http://schemas.openxmlformats.org/officeDocument/2006/relationships/hyperlink" Target="https://twitter.com/tpwalters" TargetMode="External" /><Relationship Id="rId434" Type="http://schemas.openxmlformats.org/officeDocument/2006/relationships/hyperlink" Target="https://twitter.com/communo" TargetMode="External" /><Relationship Id="rId435" Type="http://schemas.openxmlformats.org/officeDocument/2006/relationships/hyperlink" Target="https://twitter.com/ncjru" TargetMode="External" /><Relationship Id="rId436" Type="http://schemas.openxmlformats.org/officeDocument/2006/relationships/hyperlink" Target="https://twitter.com/u_nebraska" TargetMode="External" /><Relationship Id="rId437" Type="http://schemas.openxmlformats.org/officeDocument/2006/relationships/hyperlink" Target="https://twitter.com/ryanespohn" TargetMode="External" /><Relationship Id="rId438" Type="http://schemas.openxmlformats.org/officeDocument/2006/relationships/hyperlink" Target="https://twitter.com/drdanielgih" TargetMode="External" /><Relationship Id="rId439" Type="http://schemas.openxmlformats.org/officeDocument/2006/relationships/hyperlink" Target="https://twitter.com/jeremyhl" TargetMode="External" /><Relationship Id="rId440" Type="http://schemas.openxmlformats.org/officeDocument/2006/relationships/hyperlink" Target="https://twitter.com/nodexl" TargetMode="External" /><Relationship Id="rId441" Type="http://schemas.openxmlformats.org/officeDocument/2006/relationships/hyperlink" Target="https://twitter.com/unomaha" TargetMode="External" /><Relationship Id="rId442" Type="http://schemas.openxmlformats.org/officeDocument/2006/relationships/hyperlink" Target="https://twitter.com/twitter" TargetMode="External" /><Relationship Id="rId443" Type="http://schemas.openxmlformats.org/officeDocument/2006/relationships/hyperlink" Target="https://twitter.com/sachakopp" TargetMode="External" /><Relationship Id="rId444" Type="http://schemas.openxmlformats.org/officeDocument/2006/relationships/hyperlink" Target="https://twitter.com/unosml" TargetMode="External" /><Relationship Id="rId445" Type="http://schemas.openxmlformats.org/officeDocument/2006/relationships/hyperlink" Target="https://twitter.com/jeffcoxsports" TargetMode="External" /><Relationship Id="rId446" Type="http://schemas.openxmlformats.org/officeDocument/2006/relationships/hyperlink" Target="https://twitter.com/gohuskieswooooo" TargetMode="External" /><Relationship Id="rId447" Type="http://schemas.openxmlformats.org/officeDocument/2006/relationships/hyperlink" Target="https://twitter.com/inch" TargetMode="External" /><Relationship Id="rId448" Type="http://schemas.openxmlformats.org/officeDocument/2006/relationships/hyperlink" Target="https://twitter.com/jovenitti" TargetMode="External" /><Relationship Id="rId449" Type="http://schemas.openxmlformats.org/officeDocument/2006/relationships/hyperlink" Target="https://twitter.com/blizzardscsu" TargetMode="External" /><Relationship Id="rId450" Type="http://schemas.openxmlformats.org/officeDocument/2006/relationships/hyperlink" Target="https://twitter.com/umdchamp" TargetMode="External" /><Relationship Id="rId451" Type="http://schemas.openxmlformats.org/officeDocument/2006/relationships/hyperlink" Target="https://twitter.com/jacksoncates5" TargetMode="External" /><Relationship Id="rId452" Type="http://schemas.openxmlformats.org/officeDocument/2006/relationships/hyperlink" Target="https://twitter.com/cates_noah" TargetMode="External" /><Relationship Id="rId453" Type="http://schemas.openxmlformats.org/officeDocument/2006/relationships/hyperlink" Target="https://twitter.com/joeyandy19" TargetMode="External" /><Relationship Id="rId454" Type="http://schemas.openxmlformats.org/officeDocument/2006/relationships/hyperlink" Target="https://twitter.com/kellyhinseth" TargetMode="External" /><Relationship Id="rId455" Type="http://schemas.openxmlformats.org/officeDocument/2006/relationships/hyperlink" Target="https://twitter.com/thenchc" TargetMode="External" /><Relationship Id="rId456" Type="http://schemas.openxmlformats.org/officeDocument/2006/relationships/comments" Target="../comments2.xml" /><Relationship Id="rId457" Type="http://schemas.openxmlformats.org/officeDocument/2006/relationships/vmlDrawing" Target="../drawings/vmlDrawing2.vml" /><Relationship Id="rId458" Type="http://schemas.openxmlformats.org/officeDocument/2006/relationships/table" Target="../tables/table2.xml" /><Relationship Id="rId459" Type="http://schemas.openxmlformats.org/officeDocument/2006/relationships/drawing" Target="../drawings/drawing1.xml" /><Relationship Id="rId4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witter.com/chnews/status/1118192081397321728" TargetMode="External" /><Relationship Id="rId2" Type="http://schemas.openxmlformats.org/officeDocument/2006/relationships/hyperlink" Target="https://twitter.com/redarmyomaha/status/1118483238610096128" TargetMode="External" /><Relationship Id="rId3" Type="http://schemas.openxmlformats.org/officeDocument/2006/relationships/hyperlink" Target="https://twitter.com/redarmyomaha/status/1119412796779679744?s=21" TargetMode="External" /><Relationship Id="rId4" Type="http://schemas.openxmlformats.org/officeDocument/2006/relationships/hyperlink" Target="https://twitter.com/redarmyomaha/status/896223770599346176?s=21" TargetMode="External" /><Relationship Id="rId5" Type="http://schemas.openxmlformats.org/officeDocument/2006/relationships/hyperlink" Target="https://twitter.com/omahabsb/status/1120473608306847744" TargetMode="External" /><Relationship Id="rId6" Type="http://schemas.openxmlformats.org/officeDocument/2006/relationships/hyperlink" Target="https://twitter.com/redarmyomaha/status/1119417715955912704" TargetMode="External" /><Relationship Id="rId7" Type="http://schemas.openxmlformats.org/officeDocument/2006/relationships/hyperlink" Target="https://www.omaha.com/uno/baseball/three-uno-pitchers-combine-for-five-hit-shutout-win-over/article_c7845514-1e5b-5257-942b-09b8fc029b2b.html" TargetMode="External" /><Relationship Id="rId8" Type="http://schemas.openxmlformats.org/officeDocument/2006/relationships/hyperlink" Target="https://twitter.com/redarmyomaha/status/1119806310172639233" TargetMode="External" /><Relationship Id="rId9" Type="http://schemas.openxmlformats.org/officeDocument/2006/relationships/hyperlink" Target="https://twitter.com/RedArmyOmaha/status/1120128476084760576" TargetMode="External" /><Relationship Id="rId10" Type="http://schemas.openxmlformats.org/officeDocument/2006/relationships/hyperlink" Target="https://twitter.com/RedArmyOmaha/status/1119960201950416897" TargetMode="External" /><Relationship Id="rId11" Type="http://schemas.openxmlformats.org/officeDocument/2006/relationships/hyperlink" Target="https://twitter.com/chnews/status/1118192081397321728" TargetMode="External" /><Relationship Id="rId12" Type="http://schemas.openxmlformats.org/officeDocument/2006/relationships/hyperlink" Target="https://twitter.com/redarmyomaha/status/1119412796779679744?s=21" TargetMode="External" /><Relationship Id="rId13" Type="http://schemas.openxmlformats.org/officeDocument/2006/relationships/hyperlink" Target="https://twitter.com/redarmyomaha/status/896223770599346176?s=21" TargetMode="External" /><Relationship Id="rId14" Type="http://schemas.openxmlformats.org/officeDocument/2006/relationships/hyperlink" Target="https://twitter.com/collegehockey/status/1117883131833376768" TargetMode="External" /><Relationship Id="rId15" Type="http://schemas.openxmlformats.org/officeDocument/2006/relationships/hyperlink" Target="https://twitter.com/mattserweketv/status/1118478917646671872" TargetMode="External" /><Relationship Id="rId16" Type="http://schemas.openxmlformats.org/officeDocument/2006/relationships/hyperlink" Target="https://twitter.com/BooneOWH/status/1118700794654658560" TargetMode="External" /><Relationship Id="rId17" Type="http://schemas.openxmlformats.org/officeDocument/2006/relationships/hyperlink" Target="https://twitter.com/omahatfxc/status/1118911257279643648" TargetMode="External" /><Relationship Id="rId18" Type="http://schemas.openxmlformats.org/officeDocument/2006/relationships/hyperlink" Target="https://twitter.com/OmahaBSB/status/1120121377825218561" TargetMode="External" /><Relationship Id="rId19" Type="http://schemas.openxmlformats.org/officeDocument/2006/relationships/hyperlink" Target="https://twitter.com/wowt6news/status/1120539970790465538" TargetMode="External" /><Relationship Id="rId20" Type="http://schemas.openxmlformats.org/officeDocument/2006/relationships/hyperlink" Target="https://twitter.com/omahasb/status/1120730161744367616" TargetMode="External" /><Relationship Id="rId21" Type="http://schemas.openxmlformats.org/officeDocument/2006/relationships/hyperlink" Target="https://twitter.com/redarmyomaha/status/1118483238610096128" TargetMode="External" /><Relationship Id="rId22" Type="http://schemas.openxmlformats.org/officeDocument/2006/relationships/hyperlink" Target="https://twitter.com/RedArmyOmaha/status/1118202308905422849" TargetMode="External" /><Relationship Id="rId23" Type="http://schemas.openxmlformats.org/officeDocument/2006/relationships/hyperlink" Target="https://twitter.com/RedArmyOmaha/status/1119960201950416897" TargetMode="External" /><Relationship Id="rId24" Type="http://schemas.openxmlformats.org/officeDocument/2006/relationships/hyperlink" Target="https://twitter.com/RedArmyOmaha/status/1120128476084760576" TargetMode="External" /><Relationship Id="rId25" Type="http://schemas.openxmlformats.org/officeDocument/2006/relationships/hyperlink" Target="https://twitter.com/redarmyomaha/status/1119806310172639233" TargetMode="External" /><Relationship Id="rId26" Type="http://schemas.openxmlformats.org/officeDocument/2006/relationships/table" Target="../tables/table12.xml" /><Relationship Id="rId27" Type="http://schemas.openxmlformats.org/officeDocument/2006/relationships/table" Target="../tables/table13.xml" /><Relationship Id="rId28" Type="http://schemas.openxmlformats.org/officeDocument/2006/relationships/table" Target="../tables/table14.xml" /><Relationship Id="rId29" Type="http://schemas.openxmlformats.org/officeDocument/2006/relationships/table" Target="../tables/table15.xml" /><Relationship Id="rId30" Type="http://schemas.openxmlformats.org/officeDocument/2006/relationships/table" Target="../tables/table16.xml" /><Relationship Id="rId31" Type="http://schemas.openxmlformats.org/officeDocument/2006/relationships/table" Target="../tables/table17.xml" /><Relationship Id="rId32" Type="http://schemas.openxmlformats.org/officeDocument/2006/relationships/table" Target="../tables/table18.xml" /><Relationship Id="rId33"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2012</v>
      </c>
      <c r="BB2" s="13" t="s">
        <v>2034</v>
      </c>
      <c r="BC2" s="13" t="s">
        <v>2035</v>
      </c>
      <c r="BD2" s="118" t="s">
        <v>2780</v>
      </c>
      <c r="BE2" s="118" t="s">
        <v>2781</v>
      </c>
      <c r="BF2" s="118" t="s">
        <v>2782</v>
      </c>
      <c r="BG2" s="118" t="s">
        <v>2783</v>
      </c>
      <c r="BH2" s="118" t="s">
        <v>2784</v>
      </c>
      <c r="BI2" s="118" t="s">
        <v>2785</v>
      </c>
      <c r="BJ2" s="118" t="s">
        <v>2786</v>
      </c>
      <c r="BK2" s="118" t="s">
        <v>2787</v>
      </c>
      <c r="BL2" s="118" t="s">
        <v>2788</v>
      </c>
    </row>
    <row r="3" spans="1:64" ht="15" customHeight="1">
      <c r="A3" s="64" t="s">
        <v>212</v>
      </c>
      <c r="B3" s="64" t="s">
        <v>249</v>
      </c>
      <c r="C3" s="65" t="s">
        <v>2792</v>
      </c>
      <c r="D3" s="66">
        <v>3</v>
      </c>
      <c r="E3" s="67" t="s">
        <v>132</v>
      </c>
      <c r="F3" s="68">
        <v>32</v>
      </c>
      <c r="G3" s="65"/>
      <c r="H3" s="69"/>
      <c r="I3" s="70"/>
      <c r="J3" s="70"/>
      <c r="K3" s="34" t="s">
        <v>65</v>
      </c>
      <c r="L3" s="71">
        <v>3</v>
      </c>
      <c r="M3" s="71"/>
      <c r="N3" s="72"/>
      <c r="O3" s="78" t="s">
        <v>319</v>
      </c>
      <c r="P3" s="80">
        <v>43570.705092592594</v>
      </c>
      <c r="Q3" s="78" t="s">
        <v>321</v>
      </c>
      <c r="R3" s="78"/>
      <c r="S3" s="78"/>
      <c r="T3" s="78"/>
      <c r="U3" s="78"/>
      <c r="V3" s="83" t="s">
        <v>617</v>
      </c>
      <c r="W3" s="80">
        <v>43570.705092592594</v>
      </c>
      <c r="X3" s="83" t="s">
        <v>677</v>
      </c>
      <c r="Y3" s="78"/>
      <c r="Z3" s="78"/>
      <c r="AA3" s="84" t="s">
        <v>916</v>
      </c>
      <c r="AB3" s="78"/>
      <c r="AC3" s="78" t="b">
        <v>0</v>
      </c>
      <c r="AD3" s="78">
        <v>0</v>
      </c>
      <c r="AE3" s="84" t="s">
        <v>1178</v>
      </c>
      <c r="AF3" s="78" t="b">
        <v>0</v>
      </c>
      <c r="AG3" s="78" t="s">
        <v>1226</v>
      </c>
      <c r="AH3" s="78"/>
      <c r="AI3" s="84" t="s">
        <v>1178</v>
      </c>
      <c r="AJ3" s="78" t="b">
        <v>0</v>
      </c>
      <c r="AK3" s="78">
        <v>1</v>
      </c>
      <c r="AL3" s="84" t="s">
        <v>969</v>
      </c>
      <c r="AM3" s="78" t="s">
        <v>1243</v>
      </c>
      <c r="AN3" s="78" t="b">
        <v>0</v>
      </c>
      <c r="AO3" s="84" t="s">
        <v>969</v>
      </c>
      <c r="AP3" s="78" t="s">
        <v>176</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212</v>
      </c>
      <c r="B4" s="64" t="s">
        <v>248</v>
      </c>
      <c r="C4" s="65" t="s">
        <v>2792</v>
      </c>
      <c r="D4" s="66">
        <v>3</v>
      </c>
      <c r="E4" s="67" t="s">
        <v>132</v>
      </c>
      <c r="F4" s="68">
        <v>32</v>
      </c>
      <c r="G4" s="65"/>
      <c r="H4" s="69"/>
      <c r="I4" s="70"/>
      <c r="J4" s="70"/>
      <c r="K4" s="34" t="s">
        <v>65</v>
      </c>
      <c r="L4" s="77">
        <v>4</v>
      </c>
      <c r="M4" s="77"/>
      <c r="N4" s="72"/>
      <c r="O4" s="79" t="s">
        <v>319</v>
      </c>
      <c r="P4" s="81">
        <v>43570.705092592594</v>
      </c>
      <c r="Q4" s="79" t="s">
        <v>321</v>
      </c>
      <c r="R4" s="79"/>
      <c r="S4" s="79"/>
      <c r="T4" s="79"/>
      <c r="U4" s="79"/>
      <c r="V4" s="82" t="s">
        <v>617</v>
      </c>
      <c r="W4" s="81">
        <v>43570.705092592594</v>
      </c>
      <c r="X4" s="82" t="s">
        <v>677</v>
      </c>
      <c r="Y4" s="79"/>
      <c r="Z4" s="79"/>
      <c r="AA4" s="85" t="s">
        <v>916</v>
      </c>
      <c r="AB4" s="79"/>
      <c r="AC4" s="79" t="b">
        <v>0</v>
      </c>
      <c r="AD4" s="79">
        <v>0</v>
      </c>
      <c r="AE4" s="85" t="s">
        <v>1178</v>
      </c>
      <c r="AF4" s="79" t="b">
        <v>0</v>
      </c>
      <c r="AG4" s="79" t="s">
        <v>1226</v>
      </c>
      <c r="AH4" s="79"/>
      <c r="AI4" s="85" t="s">
        <v>1178</v>
      </c>
      <c r="AJ4" s="79" t="b">
        <v>0</v>
      </c>
      <c r="AK4" s="79">
        <v>1</v>
      </c>
      <c r="AL4" s="85" t="s">
        <v>969</v>
      </c>
      <c r="AM4" s="79" t="s">
        <v>1243</v>
      </c>
      <c r="AN4" s="79" t="b">
        <v>0</v>
      </c>
      <c r="AO4" s="85" t="s">
        <v>969</v>
      </c>
      <c r="AP4" s="79" t="s">
        <v>176</v>
      </c>
      <c r="AQ4" s="79">
        <v>0</v>
      </c>
      <c r="AR4" s="79">
        <v>0</v>
      </c>
      <c r="AS4" s="79"/>
      <c r="AT4" s="79"/>
      <c r="AU4" s="79"/>
      <c r="AV4" s="79"/>
      <c r="AW4" s="79"/>
      <c r="AX4" s="79"/>
      <c r="AY4" s="79"/>
      <c r="AZ4" s="79"/>
      <c r="BA4">
        <v>1</v>
      </c>
      <c r="BB4" s="78" t="str">
        <f>REPLACE(INDEX(GroupVertices[Group],MATCH(Edges[[#This Row],[Vertex 1]],GroupVertices[Vertex],0)),1,1,"")</f>
        <v>6</v>
      </c>
      <c r="BC4" s="78" t="str">
        <f>REPLACE(INDEX(GroupVertices[Group],MATCH(Edges[[#This Row],[Vertex 2]],GroupVertices[Vertex],0)),1,1,"")</f>
        <v>6</v>
      </c>
      <c r="BD4" s="48"/>
      <c r="BE4" s="49"/>
      <c r="BF4" s="48"/>
      <c r="BG4" s="49"/>
      <c r="BH4" s="48"/>
      <c r="BI4" s="49"/>
      <c r="BJ4" s="48"/>
      <c r="BK4" s="49"/>
      <c r="BL4" s="48"/>
    </row>
    <row r="5" spans="1:64" ht="15">
      <c r="A5" s="64" t="s">
        <v>212</v>
      </c>
      <c r="B5" s="64" t="s">
        <v>279</v>
      </c>
      <c r="C5" s="65" t="s">
        <v>2792</v>
      </c>
      <c r="D5" s="66">
        <v>3</v>
      </c>
      <c r="E5" s="67" t="s">
        <v>132</v>
      </c>
      <c r="F5" s="68">
        <v>32</v>
      </c>
      <c r="G5" s="65"/>
      <c r="H5" s="69"/>
      <c r="I5" s="70"/>
      <c r="J5" s="70"/>
      <c r="K5" s="34" t="s">
        <v>65</v>
      </c>
      <c r="L5" s="77">
        <v>5</v>
      </c>
      <c r="M5" s="77"/>
      <c r="N5" s="72"/>
      <c r="O5" s="79" t="s">
        <v>319</v>
      </c>
      <c r="P5" s="81">
        <v>43570.705092592594</v>
      </c>
      <c r="Q5" s="79" t="s">
        <v>321</v>
      </c>
      <c r="R5" s="79"/>
      <c r="S5" s="79"/>
      <c r="T5" s="79"/>
      <c r="U5" s="79"/>
      <c r="V5" s="82" t="s">
        <v>617</v>
      </c>
      <c r="W5" s="81">
        <v>43570.705092592594</v>
      </c>
      <c r="X5" s="82" t="s">
        <v>677</v>
      </c>
      <c r="Y5" s="79"/>
      <c r="Z5" s="79"/>
      <c r="AA5" s="85" t="s">
        <v>916</v>
      </c>
      <c r="AB5" s="79"/>
      <c r="AC5" s="79" t="b">
        <v>0</v>
      </c>
      <c r="AD5" s="79">
        <v>0</v>
      </c>
      <c r="AE5" s="85" t="s">
        <v>1178</v>
      </c>
      <c r="AF5" s="79" t="b">
        <v>0</v>
      </c>
      <c r="AG5" s="79" t="s">
        <v>1226</v>
      </c>
      <c r="AH5" s="79"/>
      <c r="AI5" s="85" t="s">
        <v>1178</v>
      </c>
      <c r="AJ5" s="79" t="b">
        <v>0</v>
      </c>
      <c r="AK5" s="79">
        <v>1</v>
      </c>
      <c r="AL5" s="85" t="s">
        <v>969</v>
      </c>
      <c r="AM5" s="79" t="s">
        <v>1243</v>
      </c>
      <c r="AN5" s="79" t="b">
        <v>0</v>
      </c>
      <c r="AO5" s="85" t="s">
        <v>969</v>
      </c>
      <c r="AP5" s="79" t="s">
        <v>176</v>
      </c>
      <c r="AQ5" s="79">
        <v>0</v>
      </c>
      <c r="AR5" s="79">
        <v>0</v>
      </c>
      <c r="AS5" s="79"/>
      <c r="AT5" s="79"/>
      <c r="AU5" s="79"/>
      <c r="AV5" s="79"/>
      <c r="AW5" s="79"/>
      <c r="AX5" s="79"/>
      <c r="AY5" s="79"/>
      <c r="AZ5" s="79"/>
      <c r="BA5">
        <v>1</v>
      </c>
      <c r="BB5" s="78" t="str">
        <f>REPLACE(INDEX(GroupVertices[Group],MATCH(Edges[[#This Row],[Vertex 1]],GroupVertices[Vertex],0)),1,1,"")</f>
        <v>6</v>
      </c>
      <c r="BC5" s="78" t="str">
        <f>REPLACE(INDEX(GroupVertices[Group],MATCH(Edges[[#This Row],[Vertex 2]],GroupVertices[Vertex],0)),1,1,"")</f>
        <v>6</v>
      </c>
      <c r="BD5" s="48"/>
      <c r="BE5" s="49"/>
      <c r="BF5" s="48"/>
      <c r="BG5" s="49"/>
      <c r="BH5" s="48"/>
      <c r="BI5" s="49"/>
      <c r="BJ5" s="48"/>
      <c r="BK5" s="49"/>
      <c r="BL5" s="48"/>
    </row>
    <row r="6" spans="1:64" ht="15">
      <c r="A6" s="64" t="s">
        <v>212</v>
      </c>
      <c r="B6" s="64" t="s">
        <v>251</v>
      </c>
      <c r="C6" s="65" t="s">
        <v>2792</v>
      </c>
      <c r="D6" s="66">
        <v>3</v>
      </c>
      <c r="E6" s="67" t="s">
        <v>132</v>
      </c>
      <c r="F6" s="68">
        <v>32</v>
      </c>
      <c r="G6" s="65"/>
      <c r="H6" s="69"/>
      <c r="I6" s="70"/>
      <c r="J6" s="70"/>
      <c r="K6" s="34" t="s">
        <v>65</v>
      </c>
      <c r="L6" s="77">
        <v>6</v>
      </c>
      <c r="M6" s="77"/>
      <c r="N6" s="72"/>
      <c r="O6" s="79" t="s">
        <v>319</v>
      </c>
      <c r="P6" s="81">
        <v>43570.705092592594</v>
      </c>
      <c r="Q6" s="79" t="s">
        <v>321</v>
      </c>
      <c r="R6" s="79"/>
      <c r="S6" s="79"/>
      <c r="T6" s="79"/>
      <c r="U6" s="79"/>
      <c r="V6" s="82" t="s">
        <v>617</v>
      </c>
      <c r="W6" s="81">
        <v>43570.705092592594</v>
      </c>
      <c r="X6" s="82" t="s">
        <v>677</v>
      </c>
      <c r="Y6" s="79"/>
      <c r="Z6" s="79"/>
      <c r="AA6" s="85" t="s">
        <v>916</v>
      </c>
      <c r="AB6" s="79"/>
      <c r="AC6" s="79" t="b">
        <v>0</v>
      </c>
      <c r="AD6" s="79">
        <v>0</v>
      </c>
      <c r="AE6" s="85" t="s">
        <v>1178</v>
      </c>
      <c r="AF6" s="79" t="b">
        <v>0</v>
      </c>
      <c r="AG6" s="79" t="s">
        <v>1226</v>
      </c>
      <c r="AH6" s="79"/>
      <c r="AI6" s="85" t="s">
        <v>1178</v>
      </c>
      <c r="AJ6" s="79" t="b">
        <v>0</v>
      </c>
      <c r="AK6" s="79">
        <v>1</v>
      </c>
      <c r="AL6" s="85" t="s">
        <v>969</v>
      </c>
      <c r="AM6" s="79" t="s">
        <v>1243</v>
      </c>
      <c r="AN6" s="79" t="b">
        <v>0</v>
      </c>
      <c r="AO6" s="85" t="s">
        <v>969</v>
      </c>
      <c r="AP6" s="79" t="s">
        <v>176</v>
      </c>
      <c r="AQ6" s="79">
        <v>0</v>
      </c>
      <c r="AR6" s="79">
        <v>0</v>
      </c>
      <c r="AS6" s="79"/>
      <c r="AT6" s="79"/>
      <c r="AU6" s="79"/>
      <c r="AV6" s="79"/>
      <c r="AW6" s="79"/>
      <c r="AX6" s="79"/>
      <c r="AY6" s="79"/>
      <c r="AZ6" s="79"/>
      <c r="BA6">
        <v>1</v>
      </c>
      <c r="BB6" s="78" t="str">
        <f>REPLACE(INDEX(GroupVertices[Group],MATCH(Edges[[#This Row],[Vertex 1]],GroupVertices[Vertex],0)),1,1,"")</f>
        <v>6</v>
      </c>
      <c r="BC6" s="78" t="str">
        <f>REPLACE(INDEX(GroupVertices[Group],MATCH(Edges[[#This Row],[Vertex 2]],GroupVertices[Vertex],0)),1,1,"")</f>
        <v>1</v>
      </c>
      <c r="BD6" s="48"/>
      <c r="BE6" s="49"/>
      <c r="BF6" s="48"/>
      <c r="BG6" s="49"/>
      <c r="BH6" s="48"/>
      <c r="BI6" s="49"/>
      <c r="BJ6" s="48"/>
      <c r="BK6" s="49"/>
      <c r="BL6" s="48"/>
    </row>
    <row r="7" spans="1:64" ht="15">
      <c r="A7" s="64" t="s">
        <v>212</v>
      </c>
      <c r="B7" s="64" t="s">
        <v>250</v>
      </c>
      <c r="C7" s="65" t="s">
        <v>2792</v>
      </c>
      <c r="D7" s="66">
        <v>3</v>
      </c>
      <c r="E7" s="67" t="s">
        <v>132</v>
      </c>
      <c r="F7" s="68">
        <v>32</v>
      </c>
      <c r="G7" s="65"/>
      <c r="H7" s="69"/>
      <c r="I7" s="70"/>
      <c r="J7" s="70"/>
      <c r="K7" s="34" t="s">
        <v>65</v>
      </c>
      <c r="L7" s="77">
        <v>7</v>
      </c>
      <c r="M7" s="77"/>
      <c r="N7" s="72"/>
      <c r="O7" s="79" t="s">
        <v>319</v>
      </c>
      <c r="P7" s="81">
        <v>43570.705092592594</v>
      </c>
      <c r="Q7" s="79" t="s">
        <v>321</v>
      </c>
      <c r="R7" s="79"/>
      <c r="S7" s="79"/>
      <c r="T7" s="79"/>
      <c r="U7" s="79"/>
      <c r="V7" s="82" t="s">
        <v>617</v>
      </c>
      <c r="W7" s="81">
        <v>43570.705092592594</v>
      </c>
      <c r="X7" s="82" t="s">
        <v>677</v>
      </c>
      <c r="Y7" s="79"/>
      <c r="Z7" s="79"/>
      <c r="AA7" s="85" t="s">
        <v>916</v>
      </c>
      <c r="AB7" s="79"/>
      <c r="AC7" s="79" t="b">
        <v>0</v>
      </c>
      <c r="AD7" s="79">
        <v>0</v>
      </c>
      <c r="AE7" s="85" t="s">
        <v>1178</v>
      </c>
      <c r="AF7" s="79" t="b">
        <v>0</v>
      </c>
      <c r="AG7" s="79" t="s">
        <v>1226</v>
      </c>
      <c r="AH7" s="79"/>
      <c r="AI7" s="85" t="s">
        <v>1178</v>
      </c>
      <c r="AJ7" s="79" t="b">
        <v>0</v>
      </c>
      <c r="AK7" s="79">
        <v>1</v>
      </c>
      <c r="AL7" s="85" t="s">
        <v>969</v>
      </c>
      <c r="AM7" s="79" t="s">
        <v>1243</v>
      </c>
      <c r="AN7" s="79" t="b">
        <v>0</v>
      </c>
      <c r="AO7" s="85" t="s">
        <v>969</v>
      </c>
      <c r="AP7" s="79" t="s">
        <v>176</v>
      </c>
      <c r="AQ7" s="79">
        <v>0</v>
      </c>
      <c r="AR7" s="79">
        <v>0</v>
      </c>
      <c r="AS7" s="79"/>
      <c r="AT7" s="79"/>
      <c r="AU7" s="79"/>
      <c r="AV7" s="79"/>
      <c r="AW7" s="79"/>
      <c r="AX7" s="79"/>
      <c r="AY7" s="79"/>
      <c r="AZ7" s="79"/>
      <c r="BA7">
        <v>1</v>
      </c>
      <c r="BB7" s="78" t="str">
        <f>REPLACE(INDEX(GroupVertices[Group],MATCH(Edges[[#This Row],[Vertex 1]],GroupVertices[Vertex],0)),1,1,"")</f>
        <v>6</v>
      </c>
      <c r="BC7" s="78" t="str">
        <f>REPLACE(INDEX(GroupVertices[Group],MATCH(Edges[[#This Row],[Vertex 2]],GroupVertices[Vertex],0)),1,1,"")</f>
        <v>6</v>
      </c>
      <c r="BD7" s="48">
        <v>0</v>
      </c>
      <c r="BE7" s="49">
        <v>0</v>
      </c>
      <c r="BF7" s="48">
        <v>0</v>
      </c>
      <c r="BG7" s="49">
        <v>0</v>
      </c>
      <c r="BH7" s="48">
        <v>0</v>
      </c>
      <c r="BI7" s="49">
        <v>0</v>
      </c>
      <c r="BJ7" s="48">
        <v>11</v>
      </c>
      <c r="BK7" s="49">
        <v>100</v>
      </c>
      <c r="BL7" s="48">
        <v>11</v>
      </c>
    </row>
    <row r="8" spans="1:64" ht="15">
      <c r="A8" s="64" t="s">
        <v>213</v>
      </c>
      <c r="B8" s="64" t="s">
        <v>251</v>
      </c>
      <c r="C8" s="65" t="s">
        <v>2792</v>
      </c>
      <c r="D8" s="66">
        <v>3</v>
      </c>
      <c r="E8" s="67" t="s">
        <v>132</v>
      </c>
      <c r="F8" s="68">
        <v>32</v>
      </c>
      <c r="G8" s="65"/>
      <c r="H8" s="69"/>
      <c r="I8" s="70"/>
      <c r="J8" s="70"/>
      <c r="K8" s="34" t="s">
        <v>65</v>
      </c>
      <c r="L8" s="77">
        <v>8</v>
      </c>
      <c r="M8" s="77"/>
      <c r="N8" s="72"/>
      <c r="O8" s="79" t="s">
        <v>319</v>
      </c>
      <c r="P8" s="81">
        <v>43570.869942129626</v>
      </c>
      <c r="Q8" s="79" t="s">
        <v>322</v>
      </c>
      <c r="R8" s="79"/>
      <c r="S8" s="79"/>
      <c r="T8" s="79"/>
      <c r="U8" s="79"/>
      <c r="V8" s="82" t="s">
        <v>618</v>
      </c>
      <c r="W8" s="81">
        <v>43570.869942129626</v>
      </c>
      <c r="X8" s="82" t="s">
        <v>678</v>
      </c>
      <c r="Y8" s="79"/>
      <c r="Z8" s="79"/>
      <c r="AA8" s="85" t="s">
        <v>917</v>
      </c>
      <c r="AB8" s="85" t="s">
        <v>973</v>
      </c>
      <c r="AC8" s="79" t="b">
        <v>0</v>
      </c>
      <c r="AD8" s="79">
        <v>0</v>
      </c>
      <c r="AE8" s="85" t="s">
        <v>1179</v>
      </c>
      <c r="AF8" s="79" t="b">
        <v>0</v>
      </c>
      <c r="AG8" s="79" t="s">
        <v>1227</v>
      </c>
      <c r="AH8" s="79"/>
      <c r="AI8" s="85" t="s">
        <v>1178</v>
      </c>
      <c r="AJ8" s="79" t="b">
        <v>0</v>
      </c>
      <c r="AK8" s="79">
        <v>0</v>
      </c>
      <c r="AL8" s="85" t="s">
        <v>1178</v>
      </c>
      <c r="AM8" s="79" t="s">
        <v>1243</v>
      </c>
      <c r="AN8" s="79" t="b">
        <v>0</v>
      </c>
      <c r="AO8" s="85" t="s">
        <v>973</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1</v>
      </c>
      <c r="BD8" s="48"/>
      <c r="BE8" s="49"/>
      <c r="BF8" s="48"/>
      <c r="BG8" s="49"/>
      <c r="BH8" s="48"/>
      <c r="BI8" s="49"/>
      <c r="BJ8" s="48"/>
      <c r="BK8" s="49"/>
      <c r="BL8" s="48"/>
    </row>
    <row r="9" spans="1:64" ht="15">
      <c r="A9" s="64" t="s">
        <v>213</v>
      </c>
      <c r="B9" s="64" t="s">
        <v>252</v>
      </c>
      <c r="C9" s="65" t="s">
        <v>2792</v>
      </c>
      <c r="D9" s="66">
        <v>3</v>
      </c>
      <c r="E9" s="67" t="s">
        <v>132</v>
      </c>
      <c r="F9" s="68">
        <v>32</v>
      </c>
      <c r="G9" s="65"/>
      <c r="H9" s="69"/>
      <c r="I9" s="70"/>
      <c r="J9" s="70"/>
      <c r="K9" s="34" t="s">
        <v>65</v>
      </c>
      <c r="L9" s="77">
        <v>9</v>
      </c>
      <c r="M9" s="77"/>
      <c r="N9" s="72"/>
      <c r="O9" s="79" t="s">
        <v>320</v>
      </c>
      <c r="P9" s="81">
        <v>43570.869942129626</v>
      </c>
      <c r="Q9" s="79" t="s">
        <v>322</v>
      </c>
      <c r="R9" s="79"/>
      <c r="S9" s="79"/>
      <c r="T9" s="79"/>
      <c r="U9" s="79"/>
      <c r="V9" s="82" t="s">
        <v>618</v>
      </c>
      <c r="W9" s="81">
        <v>43570.869942129626</v>
      </c>
      <c r="X9" s="82" t="s">
        <v>678</v>
      </c>
      <c r="Y9" s="79"/>
      <c r="Z9" s="79"/>
      <c r="AA9" s="85" t="s">
        <v>917</v>
      </c>
      <c r="AB9" s="85" t="s">
        <v>973</v>
      </c>
      <c r="AC9" s="79" t="b">
        <v>0</v>
      </c>
      <c r="AD9" s="79">
        <v>0</v>
      </c>
      <c r="AE9" s="85" t="s">
        <v>1179</v>
      </c>
      <c r="AF9" s="79" t="b">
        <v>0</v>
      </c>
      <c r="AG9" s="79" t="s">
        <v>1227</v>
      </c>
      <c r="AH9" s="79"/>
      <c r="AI9" s="85" t="s">
        <v>1178</v>
      </c>
      <c r="AJ9" s="79" t="b">
        <v>0</v>
      </c>
      <c r="AK9" s="79">
        <v>0</v>
      </c>
      <c r="AL9" s="85" t="s">
        <v>1178</v>
      </c>
      <c r="AM9" s="79" t="s">
        <v>1243</v>
      </c>
      <c r="AN9" s="79" t="b">
        <v>0</v>
      </c>
      <c r="AO9" s="85" t="s">
        <v>973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2</v>
      </c>
      <c r="BK9" s="49">
        <v>100</v>
      </c>
      <c r="BL9" s="48">
        <v>2</v>
      </c>
    </row>
    <row r="10" spans="1:64" ht="15">
      <c r="A10" s="64" t="s">
        <v>214</v>
      </c>
      <c r="B10" s="64" t="s">
        <v>251</v>
      </c>
      <c r="C10" s="65" t="s">
        <v>2792</v>
      </c>
      <c r="D10" s="66">
        <v>3</v>
      </c>
      <c r="E10" s="67" t="s">
        <v>132</v>
      </c>
      <c r="F10" s="68">
        <v>32</v>
      </c>
      <c r="G10" s="65"/>
      <c r="H10" s="69"/>
      <c r="I10" s="70"/>
      <c r="J10" s="70"/>
      <c r="K10" s="34" t="s">
        <v>65</v>
      </c>
      <c r="L10" s="77">
        <v>10</v>
      </c>
      <c r="M10" s="77"/>
      <c r="N10" s="72"/>
      <c r="O10" s="79" t="s">
        <v>319</v>
      </c>
      <c r="P10" s="81">
        <v>43570.92539351852</v>
      </c>
      <c r="Q10" s="79" t="s">
        <v>323</v>
      </c>
      <c r="R10" s="79"/>
      <c r="S10" s="79"/>
      <c r="T10" s="79"/>
      <c r="U10" s="79"/>
      <c r="V10" s="82" t="s">
        <v>619</v>
      </c>
      <c r="W10" s="81">
        <v>43570.92539351852</v>
      </c>
      <c r="X10" s="82" t="s">
        <v>679</v>
      </c>
      <c r="Y10" s="79"/>
      <c r="Z10" s="79"/>
      <c r="AA10" s="85" t="s">
        <v>918</v>
      </c>
      <c r="AB10" s="85" t="s">
        <v>989</v>
      </c>
      <c r="AC10" s="79" t="b">
        <v>0</v>
      </c>
      <c r="AD10" s="79">
        <v>0</v>
      </c>
      <c r="AE10" s="85" t="s">
        <v>1180</v>
      </c>
      <c r="AF10" s="79" t="b">
        <v>0</v>
      </c>
      <c r="AG10" s="79" t="s">
        <v>1226</v>
      </c>
      <c r="AH10" s="79"/>
      <c r="AI10" s="85" t="s">
        <v>1178</v>
      </c>
      <c r="AJ10" s="79" t="b">
        <v>0</v>
      </c>
      <c r="AK10" s="79">
        <v>0</v>
      </c>
      <c r="AL10" s="85" t="s">
        <v>1178</v>
      </c>
      <c r="AM10" s="79" t="s">
        <v>1243</v>
      </c>
      <c r="AN10" s="79" t="b">
        <v>0</v>
      </c>
      <c r="AO10" s="85" t="s">
        <v>989</v>
      </c>
      <c r="AP10" s="79" t="s">
        <v>176</v>
      </c>
      <c r="AQ10" s="79">
        <v>0</v>
      </c>
      <c r="AR10" s="79">
        <v>0</v>
      </c>
      <c r="AS10" s="79"/>
      <c r="AT10" s="79"/>
      <c r="AU10" s="79"/>
      <c r="AV10" s="79"/>
      <c r="AW10" s="79"/>
      <c r="AX10" s="79"/>
      <c r="AY10" s="79"/>
      <c r="AZ10" s="79"/>
      <c r="BA10">
        <v>1</v>
      </c>
      <c r="BB10" s="78" t="str">
        <f>REPLACE(INDEX(GroupVertices[Group],MATCH(Edges[[#This Row],[Vertex 1]],GroupVertices[Vertex],0)),1,1,"")</f>
        <v>3</v>
      </c>
      <c r="BC10" s="78" t="str">
        <f>REPLACE(INDEX(GroupVertices[Group],MATCH(Edges[[#This Row],[Vertex 2]],GroupVertices[Vertex],0)),1,1,"")</f>
        <v>1</v>
      </c>
      <c r="BD10" s="48"/>
      <c r="BE10" s="49"/>
      <c r="BF10" s="48"/>
      <c r="BG10" s="49"/>
      <c r="BH10" s="48"/>
      <c r="BI10" s="49"/>
      <c r="BJ10" s="48"/>
      <c r="BK10" s="49"/>
      <c r="BL10" s="48"/>
    </row>
    <row r="11" spans="1:64" ht="15">
      <c r="A11" s="64" t="s">
        <v>214</v>
      </c>
      <c r="B11" s="64" t="s">
        <v>215</v>
      </c>
      <c r="C11" s="65" t="s">
        <v>2792</v>
      </c>
      <c r="D11" s="66">
        <v>3</v>
      </c>
      <c r="E11" s="67" t="s">
        <v>132</v>
      </c>
      <c r="F11" s="68">
        <v>32</v>
      </c>
      <c r="G11" s="65"/>
      <c r="H11" s="69"/>
      <c r="I11" s="70"/>
      <c r="J11" s="70"/>
      <c r="K11" s="34" t="s">
        <v>66</v>
      </c>
      <c r="L11" s="77">
        <v>11</v>
      </c>
      <c r="M11" s="77"/>
      <c r="N11" s="72"/>
      <c r="O11" s="79" t="s">
        <v>320</v>
      </c>
      <c r="P11" s="81">
        <v>43570.92539351852</v>
      </c>
      <c r="Q11" s="79" t="s">
        <v>323</v>
      </c>
      <c r="R11" s="79"/>
      <c r="S11" s="79"/>
      <c r="T11" s="79"/>
      <c r="U11" s="79"/>
      <c r="V11" s="82" t="s">
        <v>619</v>
      </c>
      <c r="W11" s="81">
        <v>43570.92539351852</v>
      </c>
      <c r="X11" s="82" t="s">
        <v>679</v>
      </c>
      <c r="Y11" s="79"/>
      <c r="Z11" s="79"/>
      <c r="AA11" s="85" t="s">
        <v>918</v>
      </c>
      <c r="AB11" s="85" t="s">
        <v>989</v>
      </c>
      <c r="AC11" s="79" t="b">
        <v>0</v>
      </c>
      <c r="AD11" s="79">
        <v>0</v>
      </c>
      <c r="AE11" s="85" t="s">
        <v>1180</v>
      </c>
      <c r="AF11" s="79" t="b">
        <v>0</v>
      </c>
      <c r="AG11" s="79" t="s">
        <v>1226</v>
      </c>
      <c r="AH11" s="79"/>
      <c r="AI11" s="85" t="s">
        <v>1178</v>
      </c>
      <c r="AJ11" s="79" t="b">
        <v>0</v>
      </c>
      <c r="AK11" s="79">
        <v>0</v>
      </c>
      <c r="AL11" s="85" t="s">
        <v>1178</v>
      </c>
      <c r="AM11" s="79" t="s">
        <v>1243</v>
      </c>
      <c r="AN11" s="79" t="b">
        <v>0</v>
      </c>
      <c r="AO11" s="85" t="s">
        <v>989</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3</v>
      </c>
      <c r="BD11" s="48">
        <v>0</v>
      </c>
      <c r="BE11" s="49">
        <v>0</v>
      </c>
      <c r="BF11" s="48">
        <v>1</v>
      </c>
      <c r="BG11" s="49">
        <v>11.11111111111111</v>
      </c>
      <c r="BH11" s="48">
        <v>0</v>
      </c>
      <c r="BI11" s="49">
        <v>0</v>
      </c>
      <c r="BJ11" s="48">
        <v>8</v>
      </c>
      <c r="BK11" s="49">
        <v>88.88888888888889</v>
      </c>
      <c r="BL11" s="48">
        <v>9</v>
      </c>
    </row>
    <row r="12" spans="1:64" ht="15">
      <c r="A12" s="64" t="s">
        <v>215</v>
      </c>
      <c r="B12" s="64" t="s">
        <v>214</v>
      </c>
      <c r="C12" s="65" t="s">
        <v>2792</v>
      </c>
      <c r="D12" s="66">
        <v>3</v>
      </c>
      <c r="E12" s="67" t="s">
        <v>132</v>
      </c>
      <c r="F12" s="68">
        <v>32</v>
      </c>
      <c r="G12" s="65"/>
      <c r="H12" s="69"/>
      <c r="I12" s="70"/>
      <c r="J12" s="70"/>
      <c r="K12" s="34" t="s">
        <v>66</v>
      </c>
      <c r="L12" s="77">
        <v>12</v>
      </c>
      <c r="M12" s="77"/>
      <c r="N12" s="72"/>
      <c r="O12" s="79" t="s">
        <v>320</v>
      </c>
      <c r="P12" s="81">
        <v>43570.930231481485</v>
      </c>
      <c r="Q12" s="79" t="s">
        <v>324</v>
      </c>
      <c r="R12" s="79"/>
      <c r="S12" s="79"/>
      <c r="T12" s="79"/>
      <c r="U12" s="79"/>
      <c r="V12" s="82" t="s">
        <v>620</v>
      </c>
      <c r="W12" s="81">
        <v>43570.930231481485</v>
      </c>
      <c r="X12" s="82" t="s">
        <v>680</v>
      </c>
      <c r="Y12" s="79"/>
      <c r="Z12" s="79"/>
      <c r="AA12" s="85" t="s">
        <v>919</v>
      </c>
      <c r="AB12" s="85" t="s">
        <v>918</v>
      </c>
      <c r="AC12" s="79" t="b">
        <v>0</v>
      </c>
      <c r="AD12" s="79">
        <v>0</v>
      </c>
      <c r="AE12" s="85" t="s">
        <v>1181</v>
      </c>
      <c r="AF12" s="79" t="b">
        <v>0</v>
      </c>
      <c r="AG12" s="79" t="s">
        <v>1226</v>
      </c>
      <c r="AH12" s="79"/>
      <c r="AI12" s="85" t="s">
        <v>1178</v>
      </c>
      <c r="AJ12" s="79" t="b">
        <v>0</v>
      </c>
      <c r="AK12" s="79">
        <v>0</v>
      </c>
      <c r="AL12" s="85" t="s">
        <v>1178</v>
      </c>
      <c r="AM12" s="79" t="s">
        <v>1244</v>
      </c>
      <c r="AN12" s="79" t="b">
        <v>0</v>
      </c>
      <c r="AO12" s="85" t="s">
        <v>918</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c r="BE12" s="49"/>
      <c r="BF12" s="48"/>
      <c r="BG12" s="49"/>
      <c r="BH12" s="48"/>
      <c r="BI12" s="49"/>
      <c r="BJ12" s="48"/>
      <c r="BK12" s="49"/>
      <c r="BL12" s="48"/>
    </row>
    <row r="13" spans="1:64" ht="15">
      <c r="A13" s="64" t="s">
        <v>216</v>
      </c>
      <c r="B13" s="64" t="s">
        <v>251</v>
      </c>
      <c r="C13" s="65" t="s">
        <v>2792</v>
      </c>
      <c r="D13" s="66">
        <v>3</v>
      </c>
      <c r="E13" s="67" t="s">
        <v>132</v>
      </c>
      <c r="F13" s="68">
        <v>32</v>
      </c>
      <c r="G13" s="65"/>
      <c r="H13" s="69"/>
      <c r="I13" s="70"/>
      <c r="J13" s="70"/>
      <c r="K13" s="34" t="s">
        <v>65</v>
      </c>
      <c r="L13" s="77">
        <v>13</v>
      </c>
      <c r="M13" s="77"/>
      <c r="N13" s="72"/>
      <c r="O13" s="79" t="s">
        <v>319</v>
      </c>
      <c r="P13" s="81">
        <v>43571.693657407406</v>
      </c>
      <c r="Q13" s="79" t="s">
        <v>325</v>
      </c>
      <c r="R13" s="79"/>
      <c r="S13" s="79"/>
      <c r="T13" s="79"/>
      <c r="U13" s="79"/>
      <c r="V13" s="82" t="s">
        <v>621</v>
      </c>
      <c r="W13" s="81">
        <v>43571.693657407406</v>
      </c>
      <c r="X13" s="82" t="s">
        <v>681</v>
      </c>
      <c r="Y13" s="79"/>
      <c r="Z13" s="79"/>
      <c r="AA13" s="85" t="s">
        <v>920</v>
      </c>
      <c r="AB13" s="85" t="s">
        <v>921</v>
      </c>
      <c r="AC13" s="79" t="b">
        <v>0</v>
      </c>
      <c r="AD13" s="79">
        <v>3</v>
      </c>
      <c r="AE13" s="85" t="s">
        <v>1182</v>
      </c>
      <c r="AF13" s="79" t="b">
        <v>0</v>
      </c>
      <c r="AG13" s="79" t="s">
        <v>1226</v>
      </c>
      <c r="AH13" s="79"/>
      <c r="AI13" s="85" t="s">
        <v>1178</v>
      </c>
      <c r="AJ13" s="79" t="b">
        <v>0</v>
      </c>
      <c r="AK13" s="79">
        <v>0</v>
      </c>
      <c r="AL13" s="85" t="s">
        <v>1178</v>
      </c>
      <c r="AM13" s="79" t="s">
        <v>1244</v>
      </c>
      <c r="AN13" s="79" t="b">
        <v>0</v>
      </c>
      <c r="AO13" s="85" t="s">
        <v>921</v>
      </c>
      <c r="AP13" s="79" t="s">
        <v>176</v>
      </c>
      <c r="AQ13" s="79">
        <v>0</v>
      </c>
      <c r="AR13" s="79">
        <v>0</v>
      </c>
      <c r="AS13" s="79"/>
      <c r="AT13" s="79"/>
      <c r="AU13" s="79"/>
      <c r="AV13" s="79"/>
      <c r="AW13" s="79"/>
      <c r="AX13" s="79"/>
      <c r="AY13" s="79"/>
      <c r="AZ13" s="79"/>
      <c r="BA13">
        <v>1</v>
      </c>
      <c r="BB13" s="78" t="str">
        <f>REPLACE(INDEX(GroupVertices[Group],MATCH(Edges[[#This Row],[Vertex 1]],GroupVertices[Vertex],0)),1,1,"")</f>
        <v>5</v>
      </c>
      <c r="BC13" s="78" t="str">
        <f>REPLACE(INDEX(GroupVertices[Group],MATCH(Edges[[#This Row],[Vertex 2]],GroupVertices[Vertex],0)),1,1,"")</f>
        <v>1</v>
      </c>
      <c r="BD13" s="48"/>
      <c r="BE13" s="49"/>
      <c r="BF13" s="48"/>
      <c r="BG13" s="49"/>
      <c r="BH13" s="48"/>
      <c r="BI13" s="49"/>
      <c r="BJ13" s="48"/>
      <c r="BK13" s="49"/>
      <c r="BL13" s="48"/>
    </row>
    <row r="14" spans="1:64" ht="15">
      <c r="A14" s="64" t="s">
        <v>216</v>
      </c>
      <c r="B14" s="64" t="s">
        <v>218</v>
      </c>
      <c r="C14" s="65" t="s">
        <v>2792</v>
      </c>
      <c r="D14" s="66">
        <v>3</v>
      </c>
      <c r="E14" s="67" t="s">
        <v>132</v>
      </c>
      <c r="F14" s="68">
        <v>32</v>
      </c>
      <c r="G14" s="65"/>
      <c r="H14" s="69"/>
      <c r="I14" s="70"/>
      <c r="J14" s="70"/>
      <c r="K14" s="34" t="s">
        <v>65</v>
      </c>
      <c r="L14" s="77">
        <v>14</v>
      </c>
      <c r="M14" s="77"/>
      <c r="N14" s="72"/>
      <c r="O14" s="79" t="s">
        <v>319</v>
      </c>
      <c r="P14" s="81">
        <v>43571.693657407406</v>
      </c>
      <c r="Q14" s="79" t="s">
        <v>325</v>
      </c>
      <c r="R14" s="79"/>
      <c r="S14" s="79"/>
      <c r="T14" s="79"/>
      <c r="U14" s="79"/>
      <c r="V14" s="82" t="s">
        <v>621</v>
      </c>
      <c r="W14" s="81">
        <v>43571.693657407406</v>
      </c>
      <c r="X14" s="82" t="s">
        <v>681</v>
      </c>
      <c r="Y14" s="79"/>
      <c r="Z14" s="79"/>
      <c r="AA14" s="85" t="s">
        <v>920</v>
      </c>
      <c r="AB14" s="85" t="s">
        <v>921</v>
      </c>
      <c r="AC14" s="79" t="b">
        <v>0</v>
      </c>
      <c r="AD14" s="79">
        <v>3</v>
      </c>
      <c r="AE14" s="85" t="s">
        <v>1182</v>
      </c>
      <c r="AF14" s="79" t="b">
        <v>0</v>
      </c>
      <c r="AG14" s="79" t="s">
        <v>1226</v>
      </c>
      <c r="AH14" s="79"/>
      <c r="AI14" s="85" t="s">
        <v>1178</v>
      </c>
      <c r="AJ14" s="79" t="b">
        <v>0</v>
      </c>
      <c r="AK14" s="79">
        <v>0</v>
      </c>
      <c r="AL14" s="85" t="s">
        <v>1178</v>
      </c>
      <c r="AM14" s="79" t="s">
        <v>1244</v>
      </c>
      <c r="AN14" s="79" t="b">
        <v>0</v>
      </c>
      <c r="AO14" s="85" t="s">
        <v>921</v>
      </c>
      <c r="AP14" s="79" t="s">
        <v>176</v>
      </c>
      <c r="AQ14" s="79">
        <v>0</v>
      </c>
      <c r="AR14" s="79">
        <v>0</v>
      </c>
      <c r="AS14" s="79"/>
      <c r="AT14" s="79"/>
      <c r="AU14" s="79"/>
      <c r="AV14" s="79"/>
      <c r="AW14" s="79"/>
      <c r="AX14" s="79"/>
      <c r="AY14" s="79"/>
      <c r="AZ14" s="79"/>
      <c r="BA14">
        <v>1</v>
      </c>
      <c r="BB14" s="78" t="str">
        <f>REPLACE(INDEX(GroupVertices[Group],MATCH(Edges[[#This Row],[Vertex 1]],GroupVertices[Vertex],0)),1,1,"")</f>
        <v>5</v>
      </c>
      <c r="BC14" s="78" t="str">
        <f>REPLACE(INDEX(GroupVertices[Group],MATCH(Edges[[#This Row],[Vertex 2]],GroupVertices[Vertex],0)),1,1,"")</f>
        <v>5</v>
      </c>
      <c r="BD14" s="48"/>
      <c r="BE14" s="49"/>
      <c r="BF14" s="48"/>
      <c r="BG14" s="49"/>
      <c r="BH14" s="48"/>
      <c r="BI14" s="49"/>
      <c r="BJ14" s="48"/>
      <c r="BK14" s="49"/>
      <c r="BL14" s="48"/>
    </row>
    <row r="15" spans="1:64" ht="15">
      <c r="A15" s="64" t="s">
        <v>216</v>
      </c>
      <c r="B15" s="64" t="s">
        <v>217</v>
      </c>
      <c r="C15" s="65" t="s">
        <v>2792</v>
      </c>
      <c r="D15" s="66">
        <v>3</v>
      </c>
      <c r="E15" s="67" t="s">
        <v>132</v>
      </c>
      <c r="F15" s="68">
        <v>32</v>
      </c>
      <c r="G15" s="65"/>
      <c r="H15" s="69"/>
      <c r="I15" s="70"/>
      <c r="J15" s="70"/>
      <c r="K15" s="34" t="s">
        <v>65</v>
      </c>
      <c r="L15" s="77">
        <v>15</v>
      </c>
      <c r="M15" s="77"/>
      <c r="N15" s="72"/>
      <c r="O15" s="79" t="s">
        <v>320</v>
      </c>
      <c r="P15" s="81">
        <v>43571.693657407406</v>
      </c>
      <c r="Q15" s="79" t="s">
        <v>325</v>
      </c>
      <c r="R15" s="79"/>
      <c r="S15" s="79"/>
      <c r="T15" s="79"/>
      <c r="U15" s="79"/>
      <c r="V15" s="82" t="s">
        <v>621</v>
      </c>
      <c r="W15" s="81">
        <v>43571.693657407406</v>
      </c>
      <c r="X15" s="82" t="s">
        <v>681</v>
      </c>
      <c r="Y15" s="79"/>
      <c r="Z15" s="79"/>
      <c r="AA15" s="85" t="s">
        <v>920</v>
      </c>
      <c r="AB15" s="85" t="s">
        <v>921</v>
      </c>
      <c r="AC15" s="79" t="b">
        <v>0</v>
      </c>
      <c r="AD15" s="79">
        <v>3</v>
      </c>
      <c r="AE15" s="85" t="s">
        <v>1182</v>
      </c>
      <c r="AF15" s="79" t="b">
        <v>0</v>
      </c>
      <c r="AG15" s="79" t="s">
        <v>1226</v>
      </c>
      <c r="AH15" s="79"/>
      <c r="AI15" s="85" t="s">
        <v>1178</v>
      </c>
      <c r="AJ15" s="79" t="b">
        <v>0</v>
      </c>
      <c r="AK15" s="79">
        <v>0</v>
      </c>
      <c r="AL15" s="85" t="s">
        <v>1178</v>
      </c>
      <c r="AM15" s="79" t="s">
        <v>1244</v>
      </c>
      <c r="AN15" s="79" t="b">
        <v>0</v>
      </c>
      <c r="AO15" s="85" t="s">
        <v>921</v>
      </c>
      <c r="AP15" s="79" t="s">
        <v>176</v>
      </c>
      <c r="AQ15" s="79">
        <v>0</v>
      </c>
      <c r="AR15" s="79">
        <v>0</v>
      </c>
      <c r="AS15" s="79"/>
      <c r="AT15" s="79"/>
      <c r="AU15" s="79"/>
      <c r="AV15" s="79"/>
      <c r="AW15" s="79"/>
      <c r="AX15" s="79"/>
      <c r="AY15" s="79"/>
      <c r="AZ15" s="79"/>
      <c r="BA15">
        <v>1</v>
      </c>
      <c r="BB15" s="78" t="str">
        <f>REPLACE(INDEX(GroupVertices[Group],MATCH(Edges[[#This Row],[Vertex 1]],GroupVertices[Vertex],0)),1,1,"")</f>
        <v>5</v>
      </c>
      <c r="BC15" s="78" t="str">
        <f>REPLACE(INDEX(GroupVertices[Group],MATCH(Edges[[#This Row],[Vertex 2]],GroupVertices[Vertex],0)),1,1,"")</f>
        <v>5</v>
      </c>
      <c r="BD15" s="48">
        <v>1</v>
      </c>
      <c r="BE15" s="49">
        <v>3.225806451612903</v>
      </c>
      <c r="BF15" s="48">
        <v>0</v>
      </c>
      <c r="BG15" s="49">
        <v>0</v>
      </c>
      <c r="BH15" s="48">
        <v>0</v>
      </c>
      <c r="BI15" s="49">
        <v>0</v>
      </c>
      <c r="BJ15" s="48">
        <v>30</v>
      </c>
      <c r="BK15" s="49">
        <v>96.7741935483871</v>
      </c>
      <c r="BL15" s="48">
        <v>31</v>
      </c>
    </row>
    <row r="16" spans="1:64" ht="15">
      <c r="A16" s="64" t="s">
        <v>217</v>
      </c>
      <c r="B16" s="64" t="s">
        <v>218</v>
      </c>
      <c r="C16" s="65" t="s">
        <v>2793</v>
      </c>
      <c r="D16" s="66">
        <v>4.166666666666667</v>
      </c>
      <c r="E16" s="67" t="s">
        <v>136</v>
      </c>
      <c r="F16" s="68">
        <v>30.869565217391305</v>
      </c>
      <c r="G16" s="65"/>
      <c r="H16" s="69"/>
      <c r="I16" s="70"/>
      <c r="J16" s="70"/>
      <c r="K16" s="34" t="s">
        <v>66</v>
      </c>
      <c r="L16" s="77">
        <v>16</v>
      </c>
      <c r="M16" s="77"/>
      <c r="N16" s="72"/>
      <c r="O16" s="79" t="s">
        <v>320</v>
      </c>
      <c r="P16" s="81">
        <v>43571.69311342593</v>
      </c>
      <c r="Q16" s="79" t="s">
        <v>326</v>
      </c>
      <c r="R16" s="79"/>
      <c r="S16" s="79"/>
      <c r="T16" s="79"/>
      <c r="U16" s="79"/>
      <c r="V16" s="82" t="s">
        <v>622</v>
      </c>
      <c r="W16" s="81">
        <v>43571.69311342593</v>
      </c>
      <c r="X16" s="82" t="s">
        <v>682</v>
      </c>
      <c r="Y16" s="79"/>
      <c r="Z16" s="79"/>
      <c r="AA16" s="85" t="s">
        <v>921</v>
      </c>
      <c r="AB16" s="85" t="s">
        <v>923</v>
      </c>
      <c r="AC16" s="79" t="b">
        <v>0</v>
      </c>
      <c r="AD16" s="79">
        <v>3</v>
      </c>
      <c r="AE16" s="85" t="s">
        <v>1183</v>
      </c>
      <c r="AF16" s="79" t="b">
        <v>0</v>
      </c>
      <c r="AG16" s="79" t="s">
        <v>1226</v>
      </c>
      <c r="AH16" s="79"/>
      <c r="AI16" s="85" t="s">
        <v>1178</v>
      </c>
      <c r="AJ16" s="79" t="b">
        <v>0</v>
      </c>
      <c r="AK16" s="79">
        <v>0</v>
      </c>
      <c r="AL16" s="85" t="s">
        <v>1178</v>
      </c>
      <c r="AM16" s="79" t="s">
        <v>1244</v>
      </c>
      <c r="AN16" s="79" t="b">
        <v>0</v>
      </c>
      <c r="AO16" s="85" t="s">
        <v>923</v>
      </c>
      <c r="AP16" s="79" t="s">
        <v>176</v>
      </c>
      <c r="AQ16" s="79">
        <v>0</v>
      </c>
      <c r="AR16" s="79">
        <v>0</v>
      </c>
      <c r="AS16" s="79"/>
      <c r="AT16" s="79"/>
      <c r="AU16" s="79"/>
      <c r="AV16" s="79"/>
      <c r="AW16" s="79"/>
      <c r="AX16" s="79"/>
      <c r="AY16" s="79"/>
      <c r="AZ16" s="79"/>
      <c r="BA16">
        <v>2</v>
      </c>
      <c r="BB16" s="78" t="str">
        <f>REPLACE(INDEX(GroupVertices[Group],MATCH(Edges[[#This Row],[Vertex 1]],GroupVertices[Vertex],0)),1,1,"")</f>
        <v>5</v>
      </c>
      <c r="BC16" s="78" t="str">
        <f>REPLACE(INDEX(GroupVertices[Group],MATCH(Edges[[#This Row],[Vertex 2]],GroupVertices[Vertex],0)),1,1,"")</f>
        <v>5</v>
      </c>
      <c r="BD16" s="48"/>
      <c r="BE16" s="49"/>
      <c r="BF16" s="48"/>
      <c r="BG16" s="49"/>
      <c r="BH16" s="48"/>
      <c r="BI16" s="49"/>
      <c r="BJ16" s="48"/>
      <c r="BK16" s="49"/>
      <c r="BL16" s="48"/>
    </row>
    <row r="17" spans="1:64" ht="15">
      <c r="A17" s="64" t="s">
        <v>217</v>
      </c>
      <c r="B17" s="64" t="s">
        <v>218</v>
      </c>
      <c r="C17" s="65" t="s">
        <v>2793</v>
      </c>
      <c r="D17" s="66">
        <v>4.166666666666667</v>
      </c>
      <c r="E17" s="67" t="s">
        <v>136</v>
      </c>
      <c r="F17" s="68">
        <v>30.869565217391305</v>
      </c>
      <c r="G17" s="65"/>
      <c r="H17" s="69"/>
      <c r="I17" s="70"/>
      <c r="J17" s="70"/>
      <c r="K17" s="34" t="s">
        <v>66</v>
      </c>
      <c r="L17" s="77">
        <v>17</v>
      </c>
      <c r="M17" s="77"/>
      <c r="N17" s="72"/>
      <c r="O17" s="79" t="s">
        <v>320</v>
      </c>
      <c r="P17" s="81">
        <v>43571.69644675926</v>
      </c>
      <c r="Q17" s="79" t="s">
        <v>327</v>
      </c>
      <c r="R17" s="79"/>
      <c r="S17" s="79"/>
      <c r="T17" s="79"/>
      <c r="U17" s="79"/>
      <c r="V17" s="82" t="s">
        <v>622</v>
      </c>
      <c r="W17" s="81">
        <v>43571.69644675926</v>
      </c>
      <c r="X17" s="82" t="s">
        <v>683</v>
      </c>
      <c r="Y17" s="79"/>
      <c r="Z17" s="79"/>
      <c r="AA17" s="85" t="s">
        <v>922</v>
      </c>
      <c r="AB17" s="85" t="s">
        <v>924</v>
      </c>
      <c r="AC17" s="79" t="b">
        <v>0</v>
      </c>
      <c r="AD17" s="79">
        <v>1</v>
      </c>
      <c r="AE17" s="85" t="s">
        <v>1183</v>
      </c>
      <c r="AF17" s="79" t="b">
        <v>0</v>
      </c>
      <c r="AG17" s="79" t="s">
        <v>1226</v>
      </c>
      <c r="AH17" s="79"/>
      <c r="AI17" s="85" t="s">
        <v>1178</v>
      </c>
      <c r="AJ17" s="79" t="b">
        <v>0</v>
      </c>
      <c r="AK17" s="79">
        <v>0</v>
      </c>
      <c r="AL17" s="85" t="s">
        <v>1178</v>
      </c>
      <c r="AM17" s="79" t="s">
        <v>1244</v>
      </c>
      <c r="AN17" s="79" t="b">
        <v>0</v>
      </c>
      <c r="AO17" s="85" t="s">
        <v>924</v>
      </c>
      <c r="AP17" s="79" t="s">
        <v>176</v>
      </c>
      <c r="AQ17" s="79">
        <v>0</v>
      </c>
      <c r="AR17" s="79">
        <v>0</v>
      </c>
      <c r="AS17" s="79"/>
      <c r="AT17" s="79"/>
      <c r="AU17" s="79"/>
      <c r="AV17" s="79"/>
      <c r="AW17" s="79"/>
      <c r="AX17" s="79"/>
      <c r="AY17" s="79"/>
      <c r="AZ17" s="79"/>
      <c r="BA17">
        <v>2</v>
      </c>
      <c r="BB17" s="78" t="str">
        <f>REPLACE(INDEX(GroupVertices[Group],MATCH(Edges[[#This Row],[Vertex 1]],GroupVertices[Vertex],0)),1,1,"")</f>
        <v>5</v>
      </c>
      <c r="BC17" s="78" t="str">
        <f>REPLACE(INDEX(GroupVertices[Group],MATCH(Edges[[#This Row],[Vertex 2]],GroupVertices[Vertex],0)),1,1,"")</f>
        <v>5</v>
      </c>
      <c r="BD17" s="48"/>
      <c r="BE17" s="49"/>
      <c r="BF17" s="48"/>
      <c r="BG17" s="49"/>
      <c r="BH17" s="48"/>
      <c r="BI17" s="49"/>
      <c r="BJ17" s="48"/>
      <c r="BK17" s="49"/>
      <c r="BL17" s="48"/>
    </row>
    <row r="18" spans="1:64" ht="15">
      <c r="A18" s="64" t="s">
        <v>218</v>
      </c>
      <c r="B18" s="64" t="s">
        <v>251</v>
      </c>
      <c r="C18" s="65" t="s">
        <v>2794</v>
      </c>
      <c r="D18" s="66">
        <v>5.333333333333334</v>
      </c>
      <c r="E18" s="67" t="s">
        <v>136</v>
      </c>
      <c r="F18" s="68">
        <v>29.73913043478261</v>
      </c>
      <c r="G18" s="65"/>
      <c r="H18" s="69"/>
      <c r="I18" s="70"/>
      <c r="J18" s="70"/>
      <c r="K18" s="34" t="s">
        <v>65</v>
      </c>
      <c r="L18" s="77">
        <v>18</v>
      </c>
      <c r="M18" s="77"/>
      <c r="N18" s="72"/>
      <c r="O18" s="79" t="s">
        <v>319</v>
      </c>
      <c r="P18" s="81">
        <v>43571.69228009259</v>
      </c>
      <c r="Q18" s="79" t="s">
        <v>328</v>
      </c>
      <c r="R18" s="79"/>
      <c r="S18" s="79"/>
      <c r="T18" s="79"/>
      <c r="U18" s="79"/>
      <c r="V18" s="82" t="s">
        <v>623</v>
      </c>
      <c r="W18" s="81">
        <v>43571.69228009259</v>
      </c>
      <c r="X18" s="82" t="s">
        <v>684</v>
      </c>
      <c r="Y18" s="79"/>
      <c r="Z18" s="79"/>
      <c r="AA18" s="85" t="s">
        <v>923</v>
      </c>
      <c r="AB18" s="85" t="s">
        <v>981</v>
      </c>
      <c r="AC18" s="79" t="b">
        <v>0</v>
      </c>
      <c r="AD18" s="79">
        <v>2</v>
      </c>
      <c r="AE18" s="85" t="s">
        <v>1182</v>
      </c>
      <c r="AF18" s="79" t="b">
        <v>0</v>
      </c>
      <c r="AG18" s="79" t="s">
        <v>1226</v>
      </c>
      <c r="AH18" s="79"/>
      <c r="AI18" s="85" t="s">
        <v>1178</v>
      </c>
      <c r="AJ18" s="79" t="b">
        <v>0</v>
      </c>
      <c r="AK18" s="79">
        <v>0</v>
      </c>
      <c r="AL18" s="85" t="s">
        <v>1178</v>
      </c>
      <c r="AM18" s="79" t="s">
        <v>1245</v>
      </c>
      <c r="AN18" s="79" t="b">
        <v>0</v>
      </c>
      <c r="AO18" s="85" t="s">
        <v>981</v>
      </c>
      <c r="AP18" s="79" t="s">
        <v>176</v>
      </c>
      <c r="AQ18" s="79">
        <v>0</v>
      </c>
      <c r="AR18" s="79">
        <v>0</v>
      </c>
      <c r="AS18" s="79"/>
      <c r="AT18" s="79"/>
      <c r="AU18" s="79"/>
      <c r="AV18" s="79"/>
      <c r="AW18" s="79"/>
      <c r="AX18" s="79"/>
      <c r="AY18" s="79"/>
      <c r="AZ18" s="79"/>
      <c r="BA18">
        <v>3</v>
      </c>
      <c r="BB18" s="78" t="str">
        <f>REPLACE(INDEX(GroupVertices[Group],MATCH(Edges[[#This Row],[Vertex 1]],GroupVertices[Vertex],0)),1,1,"")</f>
        <v>5</v>
      </c>
      <c r="BC18" s="78" t="str">
        <f>REPLACE(INDEX(GroupVertices[Group],MATCH(Edges[[#This Row],[Vertex 2]],GroupVertices[Vertex],0)),1,1,"")</f>
        <v>1</v>
      </c>
      <c r="BD18" s="48"/>
      <c r="BE18" s="49"/>
      <c r="BF18" s="48"/>
      <c r="BG18" s="49"/>
      <c r="BH18" s="48"/>
      <c r="BI18" s="49"/>
      <c r="BJ18" s="48"/>
      <c r="BK18" s="49"/>
      <c r="BL18" s="48"/>
    </row>
    <row r="19" spans="1:64" ht="15">
      <c r="A19" s="64" t="s">
        <v>218</v>
      </c>
      <c r="B19" s="64" t="s">
        <v>217</v>
      </c>
      <c r="C19" s="65" t="s">
        <v>2794</v>
      </c>
      <c r="D19" s="66">
        <v>5.333333333333334</v>
      </c>
      <c r="E19" s="67" t="s">
        <v>136</v>
      </c>
      <c r="F19" s="68">
        <v>29.73913043478261</v>
      </c>
      <c r="G19" s="65"/>
      <c r="H19" s="69"/>
      <c r="I19" s="70"/>
      <c r="J19" s="70"/>
      <c r="K19" s="34" t="s">
        <v>66</v>
      </c>
      <c r="L19" s="77">
        <v>19</v>
      </c>
      <c r="M19" s="77"/>
      <c r="N19" s="72"/>
      <c r="O19" s="79" t="s">
        <v>320</v>
      </c>
      <c r="P19" s="81">
        <v>43571.69228009259</v>
      </c>
      <c r="Q19" s="79" t="s">
        <v>328</v>
      </c>
      <c r="R19" s="79"/>
      <c r="S19" s="79"/>
      <c r="T19" s="79"/>
      <c r="U19" s="79"/>
      <c r="V19" s="82" t="s">
        <v>623</v>
      </c>
      <c r="W19" s="81">
        <v>43571.69228009259</v>
      </c>
      <c r="X19" s="82" t="s">
        <v>684</v>
      </c>
      <c r="Y19" s="79"/>
      <c r="Z19" s="79"/>
      <c r="AA19" s="85" t="s">
        <v>923</v>
      </c>
      <c r="AB19" s="85" t="s">
        <v>981</v>
      </c>
      <c r="AC19" s="79" t="b">
        <v>0</v>
      </c>
      <c r="AD19" s="79">
        <v>2</v>
      </c>
      <c r="AE19" s="85" t="s">
        <v>1182</v>
      </c>
      <c r="AF19" s="79" t="b">
        <v>0</v>
      </c>
      <c r="AG19" s="79" t="s">
        <v>1226</v>
      </c>
      <c r="AH19" s="79"/>
      <c r="AI19" s="85" t="s">
        <v>1178</v>
      </c>
      <c r="AJ19" s="79" t="b">
        <v>0</v>
      </c>
      <c r="AK19" s="79">
        <v>0</v>
      </c>
      <c r="AL19" s="85" t="s">
        <v>1178</v>
      </c>
      <c r="AM19" s="79" t="s">
        <v>1245</v>
      </c>
      <c r="AN19" s="79" t="b">
        <v>0</v>
      </c>
      <c r="AO19" s="85" t="s">
        <v>981</v>
      </c>
      <c r="AP19" s="79" t="s">
        <v>176</v>
      </c>
      <c r="AQ19" s="79">
        <v>0</v>
      </c>
      <c r="AR19" s="79">
        <v>0</v>
      </c>
      <c r="AS19" s="79"/>
      <c r="AT19" s="79"/>
      <c r="AU19" s="79"/>
      <c r="AV19" s="79"/>
      <c r="AW19" s="79"/>
      <c r="AX19" s="79"/>
      <c r="AY19" s="79"/>
      <c r="AZ19" s="79"/>
      <c r="BA19">
        <v>3</v>
      </c>
      <c r="BB19" s="78" t="str">
        <f>REPLACE(INDEX(GroupVertices[Group],MATCH(Edges[[#This Row],[Vertex 1]],GroupVertices[Vertex],0)),1,1,"")</f>
        <v>5</v>
      </c>
      <c r="BC19" s="78" t="str">
        <f>REPLACE(INDEX(GroupVertices[Group],MATCH(Edges[[#This Row],[Vertex 2]],GroupVertices[Vertex],0)),1,1,"")</f>
        <v>5</v>
      </c>
      <c r="BD19" s="48">
        <v>0</v>
      </c>
      <c r="BE19" s="49">
        <v>0</v>
      </c>
      <c r="BF19" s="48">
        <v>1</v>
      </c>
      <c r="BG19" s="49">
        <v>5.2631578947368425</v>
      </c>
      <c r="BH19" s="48">
        <v>0</v>
      </c>
      <c r="BI19" s="49">
        <v>0</v>
      </c>
      <c r="BJ19" s="48">
        <v>18</v>
      </c>
      <c r="BK19" s="49">
        <v>94.73684210526316</v>
      </c>
      <c r="BL19" s="48">
        <v>19</v>
      </c>
    </row>
    <row r="20" spans="1:64" ht="15">
      <c r="A20" s="64" t="s">
        <v>218</v>
      </c>
      <c r="B20" s="64" t="s">
        <v>251</v>
      </c>
      <c r="C20" s="65" t="s">
        <v>2794</v>
      </c>
      <c r="D20" s="66">
        <v>5.333333333333334</v>
      </c>
      <c r="E20" s="67" t="s">
        <v>136</v>
      </c>
      <c r="F20" s="68">
        <v>29.73913043478261</v>
      </c>
      <c r="G20" s="65"/>
      <c r="H20" s="69"/>
      <c r="I20" s="70"/>
      <c r="J20" s="70"/>
      <c r="K20" s="34" t="s">
        <v>65</v>
      </c>
      <c r="L20" s="77">
        <v>20</v>
      </c>
      <c r="M20" s="77"/>
      <c r="N20" s="72"/>
      <c r="O20" s="79" t="s">
        <v>319</v>
      </c>
      <c r="P20" s="81">
        <v>43571.69391203704</v>
      </c>
      <c r="Q20" s="79" t="s">
        <v>329</v>
      </c>
      <c r="R20" s="79"/>
      <c r="S20" s="79"/>
      <c r="T20" s="79"/>
      <c r="U20" s="79"/>
      <c r="V20" s="82" t="s">
        <v>623</v>
      </c>
      <c r="W20" s="81">
        <v>43571.69391203704</v>
      </c>
      <c r="X20" s="82" t="s">
        <v>685</v>
      </c>
      <c r="Y20" s="79"/>
      <c r="Z20" s="79"/>
      <c r="AA20" s="85" t="s">
        <v>924</v>
      </c>
      <c r="AB20" s="85" t="s">
        <v>921</v>
      </c>
      <c r="AC20" s="79" t="b">
        <v>0</v>
      </c>
      <c r="AD20" s="79">
        <v>0</v>
      </c>
      <c r="AE20" s="85" t="s">
        <v>1182</v>
      </c>
      <c r="AF20" s="79" t="b">
        <v>0</v>
      </c>
      <c r="AG20" s="79" t="s">
        <v>1226</v>
      </c>
      <c r="AH20" s="79"/>
      <c r="AI20" s="85" t="s">
        <v>1178</v>
      </c>
      <c r="AJ20" s="79" t="b">
        <v>0</v>
      </c>
      <c r="AK20" s="79">
        <v>0</v>
      </c>
      <c r="AL20" s="85" t="s">
        <v>1178</v>
      </c>
      <c r="AM20" s="79" t="s">
        <v>1245</v>
      </c>
      <c r="AN20" s="79" t="b">
        <v>0</v>
      </c>
      <c r="AO20" s="85" t="s">
        <v>921</v>
      </c>
      <c r="AP20" s="79" t="s">
        <v>176</v>
      </c>
      <c r="AQ20" s="79">
        <v>0</v>
      </c>
      <c r="AR20" s="79">
        <v>0</v>
      </c>
      <c r="AS20" s="79"/>
      <c r="AT20" s="79"/>
      <c r="AU20" s="79"/>
      <c r="AV20" s="79"/>
      <c r="AW20" s="79"/>
      <c r="AX20" s="79"/>
      <c r="AY20" s="79"/>
      <c r="AZ20" s="79"/>
      <c r="BA20">
        <v>3</v>
      </c>
      <c r="BB20" s="78" t="str">
        <f>REPLACE(INDEX(GroupVertices[Group],MATCH(Edges[[#This Row],[Vertex 1]],GroupVertices[Vertex],0)),1,1,"")</f>
        <v>5</v>
      </c>
      <c r="BC20" s="78" t="str">
        <f>REPLACE(INDEX(GroupVertices[Group],MATCH(Edges[[#This Row],[Vertex 2]],GroupVertices[Vertex],0)),1,1,"")</f>
        <v>1</v>
      </c>
      <c r="BD20" s="48"/>
      <c r="BE20" s="49"/>
      <c r="BF20" s="48"/>
      <c r="BG20" s="49"/>
      <c r="BH20" s="48"/>
      <c r="BI20" s="49"/>
      <c r="BJ20" s="48"/>
      <c r="BK20" s="49"/>
      <c r="BL20" s="48"/>
    </row>
    <row r="21" spans="1:64" ht="15">
      <c r="A21" s="64" t="s">
        <v>218</v>
      </c>
      <c r="B21" s="64" t="s">
        <v>217</v>
      </c>
      <c r="C21" s="65" t="s">
        <v>2794</v>
      </c>
      <c r="D21" s="66">
        <v>5.333333333333334</v>
      </c>
      <c r="E21" s="67" t="s">
        <v>136</v>
      </c>
      <c r="F21" s="68">
        <v>29.73913043478261</v>
      </c>
      <c r="G21" s="65"/>
      <c r="H21" s="69"/>
      <c r="I21" s="70"/>
      <c r="J21" s="70"/>
      <c r="K21" s="34" t="s">
        <v>66</v>
      </c>
      <c r="L21" s="77">
        <v>21</v>
      </c>
      <c r="M21" s="77"/>
      <c r="N21" s="72"/>
      <c r="O21" s="79" t="s">
        <v>320</v>
      </c>
      <c r="P21" s="81">
        <v>43571.69391203704</v>
      </c>
      <c r="Q21" s="79" t="s">
        <v>329</v>
      </c>
      <c r="R21" s="79"/>
      <c r="S21" s="79"/>
      <c r="T21" s="79"/>
      <c r="U21" s="79"/>
      <c r="V21" s="82" t="s">
        <v>623</v>
      </c>
      <c r="W21" s="81">
        <v>43571.69391203704</v>
      </c>
      <c r="X21" s="82" t="s">
        <v>685</v>
      </c>
      <c r="Y21" s="79"/>
      <c r="Z21" s="79"/>
      <c r="AA21" s="85" t="s">
        <v>924</v>
      </c>
      <c r="AB21" s="85" t="s">
        <v>921</v>
      </c>
      <c r="AC21" s="79" t="b">
        <v>0</v>
      </c>
      <c r="AD21" s="79">
        <v>0</v>
      </c>
      <c r="AE21" s="85" t="s">
        <v>1182</v>
      </c>
      <c r="AF21" s="79" t="b">
        <v>0</v>
      </c>
      <c r="AG21" s="79" t="s">
        <v>1226</v>
      </c>
      <c r="AH21" s="79"/>
      <c r="AI21" s="85" t="s">
        <v>1178</v>
      </c>
      <c r="AJ21" s="79" t="b">
        <v>0</v>
      </c>
      <c r="AK21" s="79">
        <v>0</v>
      </c>
      <c r="AL21" s="85" t="s">
        <v>1178</v>
      </c>
      <c r="AM21" s="79" t="s">
        <v>1245</v>
      </c>
      <c r="AN21" s="79" t="b">
        <v>0</v>
      </c>
      <c r="AO21" s="85" t="s">
        <v>921</v>
      </c>
      <c r="AP21" s="79" t="s">
        <v>176</v>
      </c>
      <c r="AQ21" s="79">
        <v>0</v>
      </c>
      <c r="AR21" s="79">
        <v>0</v>
      </c>
      <c r="AS21" s="79"/>
      <c r="AT21" s="79"/>
      <c r="AU21" s="79"/>
      <c r="AV21" s="79"/>
      <c r="AW21" s="79"/>
      <c r="AX21" s="79"/>
      <c r="AY21" s="79"/>
      <c r="AZ21" s="79"/>
      <c r="BA21">
        <v>3</v>
      </c>
      <c r="BB21" s="78" t="str">
        <f>REPLACE(INDEX(GroupVertices[Group],MATCH(Edges[[#This Row],[Vertex 1]],GroupVertices[Vertex],0)),1,1,"")</f>
        <v>5</v>
      </c>
      <c r="BC21" s="78" t="str">
        <f>REPLACE(INDEX(GroupVertices[Group],MATCH(Edges[[#This Row],[Vertex 2]],GroupVertices[Vertex],0)),1,1,"")</f>
        <v>5</v>
      </c>
      <c r="BD21" s="48">
        <v>1</v>
      </c>
      <c r="BE21" s="49">
        <v>6.25</v>
      </c>
      <c r="BF21" s="48">
        <v>1</v>
      </c>
      <c r="BG21" s="49">
        <v>6.25</v>
      </c>
      <c r="BH21" s="48">
        <v>0</v>
      </c>
      <c r="BI21" s="49">
        <v>0</v>
      </c>
      <c r="BJ21" s="48">
        <v>14</v>
      </c>
      <c r="BK21" s="49">
        <v>87.5</v>
      </c>
      <c r="BL21" s="48">
        <v>16</v>
      </c>
    </row>
    <row r="22" spans="1:64" ht="15">
      <c r="A22" s="64" t="s">
        <v>218</v>
      </c>
      <c r="B22" s="64" t="s">
        <v>251</v>
      </c>
      <c r="C22" s="65" t="s">
        <v>2794</v>
      </c>
      <c r="D22" s="66">
        <v>5.333333333333334</v>
      </c>
      <c r="E22" s="67" t="s">
        <v>136</v>
      </c>
      <c r="F22" s="68">
        <v>29.73913043478261</v>
      </c>
      <c r="G22" s="65"/>
      <c r="H22" s="69"/>
      <c r="I22" s="70"/>
      <c r="J22" s="70"/>
      <c r="K22" s="34" t="s">
        <v>65</v>
      </c>
      <c r="L22" s="77">
        <v>22</v>
      </c>
      <c r="M22" s="77"/>
      <c r="N22" s="72"/>
      <c r="O22" s="79" t="s">
        <v>319</v>
      </c>
      <c r="P22" s="81">
        <v>43571.69888888889</v>
      </c>
      <c r="Q22" s="79" t="s">
        <v>330</v>
      </c>
      <c r="R22" s="79"/>
      <c r="S22" s="79"/>
      <c r="T22" s="79"/>
      <c r="U22" s="79"/>
      <c r="V22" s="82" t="s">
        <v>623</v>
      </c>
      <c r="W22" s="81">
        <v>43571.69888888889</v>
      </c>
      <c r="X22" s="82" t="s">
        <v>686</v>
      </c>
      <c r="Y22" s="79"/>
      <c r="Z22" s="79"/>
      <c r="AA22" s="85" t="s">
        <v>925</v>
      </c>
      <c r="AB22" s="85" t="s">
        <v>922</v>
      </c>
      <c r="AC22" s="79" t="b">
        <v>0</v>
      </c>
      <c r="AD22" s="79">
        <v>5</v>
      </c>
      <c r="AE22" s="85" t="s">
        <v>1182</v>
      </c>
      <c r="AF22" s="79" t="b">
        <v>0</v>
      </c>
      <c r="AG22" s="79" t="s">
        <v>1226</v>
      </c>
      <c r="AH22" s="79"/>
      <c r="AI22" s="85" t="s">
        <v>1178</v>
      </c>
      <c r="AJ22" s="79" t="b">
        <v>0</v>
      </c>
      <c r="AK22" s="79">
        <v>0</v>
      </c>
      <c r="AL22" s="85" t="s">
        <v>1178</v>
      </c>
      <c r="AM22" s="79" t="s">
        <v>1245</v>
      </c>
      <c r="AN22" s="79" t="b">
        <v>0</v>
      </c>
      <c r="AO22" s="85" t="s">
        <v>922</v>
      </c>
      <c r="AP22" s="79" t="s">
        <v>176</v>
      </c>
      <c r="AQ22" s="79">
        <v>0</v>
      </c>
      <c r="AR22" s="79">
        <v>0</v>
      </c>
      <c r="AS22" s="79"/>
      <c r="AT22" s="79"/>
      <c r="AU22" s="79"/>
      <c r="AV22" s="79"/>
      <c r="AW22" s="79"/>
      <c r="AX22" s="79"/>
      <c r="AY22" s="79"/>
      <c r="AZ22" s="79"/>
      <c r="BA22">
        <v>3</v>
      </c>
      <c r="BB22" s="78" t="str">
        <f>REPLACE(INDEX(GroupVertices[Group],MATCH(Edges[[#This Row],[Vertex 1]],GroupVertices[Vertex],0)),1,1,"")</f>
        <v>5</v>
      </c>
      <c r="BC22" s="78" t="str">
        <f>REPLACE(INDEX(GroupVertices[Group],MATCH(Edges[[#This Row],[Vertex 2]],GroupVertices[Vertex],0)),1,1,"")</f>
        <v>1</v>
      </c>
      <c r="BD22" s="48"/>
      <c r="BE22" s="49"/>
      <c r="BF22" s="48"/>
      <c r="BG22" s="49"/>
      <c r="BH22" s="48"/>
      <c r="BI22" s="49"/>
      <c r="BJ22" s="48"/>
      <c r="BK22" s="49"/>
      <c r="BL22" s="48"/>
    </row>
    <row r="23" spans="1:64" ht="15">
      <c r="A23" s="64" t="s">
        <v>218</v>
      </c>
      <c r="B23" s="64" t="s">
        <v>217</v>
      </c>
      <c r="C23" s="65" t="s">
        <v>2794</v>
      </c>
      <c r="D23" s="66">
        <v>5.333333333333334</v>
      </c>
      <c r="E23" s="67" t="s">
        <v>136</v>
      </c>
      <c r="F23" s="68">
        <v>29.73913043478261</v>
      </c>
      <c r="G23" s="65"/>
      <c r="H23" s="69"/>
      <c r="I23" s="70"/>
      <c r="J23" s="70"/>
      <c r="K23" s="34" t="s">
        <v>66</v>
      </c>
      <c r="L23" s="77">
        <v>23</v>
      </c>
      <c r="M23" s="77"/>
      <c r="N23" s="72"/>
      <c r="O23" s="79" t="s">
        <v>320</v>
      </c>
      <c r="P23" s="81">
        <v>43571.69888888889</v>
      </c>
      <c r="Q23" s="79" t="s">
        <v>330</v>
      </c>
      <c r="R23" s="79"/>
      <c r="S23" s="79"/>
      <c r="T23" s="79"/>
      <c r="U23" s="79"/>
      <c r="V23" s="82" t="s">
        <v>623</v>
      </c>
      <c r="W23" s="81">
        <v>43571.69888888889</v>
      </c>
      <c r="X23" s="82" t="s">
        <v>686</v>
      </c>
      <c r="Y23" s="79"/>
      <c r="Z23" s="79"/>
      <c r="AA23" s="85" t="s">
        <v>925</v>
      </c>
      <c r="AB23" s="85" t="s">
        <v>922</v>
      </c>
      <c r="AC23" s="79" t="b">
        <v>0</v>
      </c>
      <c r="AD23" s="79">
        <v>5</v>
      </c>
      <c r="AE23" s="85" t="s">
        <v>1182</v>
      </c>
      <c r="AF23" s="79" t="b">
        <v>0</v>
      </c>
      <c r="AG23" s="79" t="s">
        <v>1226</v>
      </c>
      <c r="AH23" s="79"/>
      <c r="AI23" s="85" t="s">
        <v>1178</v>
      </c>
      <c r="AJ23" s="79" t="b">
        <v>0</v>
      </c>
      <c r="AK23" s="79">
        <v>0</v>
      </c>
      <c r="AL23" s="85" t="s">
        <v>1178</v>
      </c>
      <c r="AM23" s="79" t="s">
        <v>1245</v>
      </c>
      <c r="AN23" s="79" t="b">
        <v>0</v>
      </c>
      <c r="AO23" s="85" t="s">
        <v>922</v>
      </c>
      <c r="AP23" s="79" t="s">
        <v>176</v>
      </c>
      <c r="AQ23" s="79">
        <v>0</v>
      </c>
      <c r="AR23" s="79">
        <v>0</v>
      </c>
      <c r="AS23" s="79"/>
      <c r="AT23" s="79"/>
      <c r="AU23" s="79"/>
      <c r="AV23" s="79"/>
      <c r="AW23" s="79"/>
      <c r="AX23" s="79"/>
      <c r="AY23" s="79"/>
      <c r="AZ23" s="79"/>
      <c r="BA23">
        <v>3</v>
      </c>
      <c r="BB23" s="78" t="str">
        <f>REPLACE(INDEX(GroupVertices[Group],MATCH(Edges[[#This Row],[Vertex 1]],GroupVertices[Vertex],0)),1,1,"")</f>
        <v>5</v>
      </c>
      <c r="BC23" s="78" t="str">
        <f>REPLACE(INDEX(GroupVertices[Group],MATCH(Edges[[#This Row],[Vertex 2]],GroupVertices[Vertex],0)),1,1,"")</f>
        <v>5</v>
      </c>
      <c r="BD23" s="48">
        <v>2</v>
      </c>
      <c r="BE23" s="49">
        <v>5.714285714285714</v>
      </c>
      <c r="BF23" s="48">
        <v>1</v>
      </c>
      <c r="BG23" s="49">
        <v>2.857142857142857</v>
      </c>
      <c r="BH23" s="48">
        <v>0</v>
      </c>
      <c r="BI23" s="49">
        <v>0</v>
      </c>
      <c r="BJ23" s="48">
        <v>32</v>
      </c>
      <c r="BK23" s="49">
        <v>91.42857142857143</v>
      </c>
      <c r="BL23" s="48">
        <v>35</v>
      </c>
    </row>
    <row r="24" spans="1:64" ht="15">
      <c r="A24" s="64" t="s">
        <v>219</v>
      </c>
      <c r="B24" s="64" t="s">
        <v>218</v>
      </c>
      <c r="C24" s="65" t="s">
        <v>2792</v>
      </c>
      <c r="D24" s="66">
        <v>3</v>
      </c>
      <c r="E24" s="67" t="s">
        <v>132</v>
      </c>
      <c r="F24" s="68">
        <v>32</v>
      </c>
      <c r="G24" s="65"/>
      <c r="H24" s="69"/>
      <c r="I24" s="70"/>
      <c r="J24" s="70"/>
      <c r="K24" s="34" t="s">
        <v>65</v>
      </c>
      <c r="L24" s="77">
        <v>24</v>
      </c>
      <c r="M24" s="77"/>
      <c r="N24" s="72"/>
      <c r="O24" s="79" t="s">
        <v>320</v>
      </c>
      <c r="P24" s="81">
        <v>43571.70302083333</v>
      </c>
      <c r="Q24" s="79" t="s">
        <v>331</v>
      </c>
      <c r="R24" s="79"/>
      <c r="S24" s="79"/>
      <c r="T24" s="79" t="s">
        <v>582</v>
      </c>
      <c r="U24" s="79"/>
      <c r="V24" s="82" t="s">
        <v>624</v>
      </c>
      <c r="W24" s="81">
        <v>43571.70302083333</v>
      </c>
      <c r="X24" s="82" t="s">
        <v>687</v>
      </c>
      <c r="Y24" s="79"/>
      <c r="Z24" s="79"/>
      <c r="AA24" s="85" t="s">
        <v>926</v>
      </c>
      <c r="AB24" s="85" t="s">
        <v>925</v>
      </c>
      <c r="AC24" s="79" t="b">
        <v>0</v>
      </c>
      <c r="AD24" s="79">
        <v>2</v>
      </c>
      <c r="AE24" s="85" t="s">
        <v>1183</v>
      </c>
      <c r="AF24" s="79" t="b">
        <v>0</v>
      </c>
      <c r="AG24" s="79" t="s">
        <v>1226</v>
      </c>
      <c r="AH24" s="79"/>
      <c r="AI24" s="85" t="s">
        <v>1178</v>
      </c>
      <c r="AJ24" s="79" t="b">
        <v>0</v>
      </c>
      <c r="AK24" s="79">
        <v>0</v>
      </c>
      <c r="AL24" s="85" t="s">
        <v>1178</v>
      </c>
      <c r="AM24" s="79" t="s">
        <v>1244</v>
      </c>
      <c r="AN24" s="79" t="b">
        <v>0</v>
      </c>
      <c r="AO24" s="85" t="s">
        <v>925</v>
      </c>
      <c r="AP24" s="79" t="s">
        <v>176</v>
      </c>
      <c r="AQ24" s="79">
        <v>0</v>
      </c>
      <c r="AR24" s="79">
        <v>0</v>
      </c>
      <c r="AS24" s="79"/>
      <c r="AT24" s="79"/>
      <c r="AU24" s="79"/>
      <c r="AV24" s="79"/>
      <c r="AW24" s="79"/>
      <c r="AX24" s="79"/>
      <c r="AY24" s="79"/>
      <c r="AZ24" s="79"/>
      <c r="BA24">
        <v>1</v>
      </c>
      <c r="BB24" s="78" t="str">
        <f>REPLACE(INDEX(GroupVertices[Group],MATCH(Edges[[#This Row],[Vertex 1]],GroupVertices[Vertex],0)),1,1,"")</f>
        <v>5</v>
      </c>
      <c r="BC24" s="78" t="str">
        <f>REPLACE(INDEX(GroupVertices[Group],MATCH(Edges[[#This Row],[Vertex 2]],GroupVertices[Vertex],0)),1,1,"")</f>
        <v>5</v>
      </c>
      <c r="BD24" s="48"/>
      <c r="BE24" s="49"/>
      <c r="BF24" s="48"/>
      <c r="BG24" s="49"/>
      <c r="BH24" s="48"/>
      <c r="BI24" s="49"/>
      <c r="BJ24" s="48"/>
      <c r="BK24" s="49"/>
      <c r="BL24" s="48"/>
    </row>
    <row r="25" spans="1:64" ht="15">
      <c r="A25" s="64" t="s">
        <v>219</v>
      </c>
      <c r="B25" s="64" t="s">
        <v>251</v>
      </c>
      <c r="C25" s="65" t="s">
        <v>2792</v>
      </c>
      <c r="D25" s="66">
        <v>3</v>
      </c>
      <c r="E25" s="67" t="s">
        <v>132</v>
      </c>
      <c r="F25" s="68">
        <v>32</v>
      </c>
      <c r="G25" s="65"/>
      <c r="H25" s="69"/>
      <c r="I25" s="70"/>
      <c r="J25" s="70"/>
      <c r="K25" s="34" t="s">
        <v>65</v>
      </c>
      <c r="L25" s="77">
        <v>25</v>
      </c>
      <c r="M25" s="77"/>
      <c r="N25" s="72"/>
      <c r="O25" s="79" t="s">
        <v>319</v>
      </c>
      <c r="P25" s="81">
        <v>43571.70302083333</v>
      </c>
      <c r="Q25" s="79" t="s">
        <v>331</v>
      </c>
      <c r="R25" s="79"/>
      <c r="S25" s="79"/>
      <c r="T25" s="79" t="s">
        <v>582</v>
      </c>
      <c r="U25" s="79"/>
      <c r="V25" s="82" t="s">
        <v>624</v>
      </c>
      <c r="W25" s="81">
        <v>43571.70302083333</v>
      </c>
      <c r="X25" s="82" t="s">
        <v>687</v>
      </c>
      <c r="Y25" s="79"/>
      <c r="Z25" s="79"/>
      <c r="AA25" s="85" t="s">
        <v>926</v>
      </c>
      <c r="AB25" s="85" t="s">
        <v>925</v>
      </c>
      <c r="AC25" s="79" t="b">
        <v>0</v>
      </c>
      <c r="AD25" s="79">
        <v>2</v>
      </c>
      <c r="AE25" s="85" t="s">
        <v>1183</v>
      </c>
      <c r="AF25" s="79" t="b">
        <v>0</v>
      </c>
      <c r="AG25" s="79" t="s">
        <v>1226</v>
      </c>
      <c r="AH25" s="79"/>
      <c r="AI25" s="85" t="s">
        <v>1178</v>
      </c>
      <c r="AJ25" s="79" t="b">
        <v>0</v>
      </c>
      <c r="AK25" s="79">
        <v>0</v>
      </c>
      <c r="AL25" s="85" t="s">
        <v>1178</v>
      </c>
      <c r="AM25" s="79" t="s">
        <v>1244</v>
      </c>
      <c r="AN25" s="79" t="b">
        <v>0</v>
      </c>
      <c r="AO25" s="85" t="s">
        <v>925</v>
      </c>
      <c r="AP25" s="79" t="s">
        <v>176</v>
      </c>
      <c r="AQ25" s="79">
        <v>0</v>
      </c>
      <c r="AR25" s="79">
        <v>0</v>
      </c>
      <c r="AS25" s="79"/>
      <c r="AT25" s="79"/>
      <c r="AU25" s="79"/>
      <c r="AV25" s="79"/>
      <c r="AW25" s="79"/>
      <c r="AX25" s="79"/>
      <c r="AY25" s="79"/>
      <c r="AZ25" s="79"/>
      <c r="BA25">
        <v>1</v>
      </c>
      <c r="BB25" s="78" t="str">
        <f>REPLACE(INDEX(GroupVertices[Group],MATCH(Edges[[#This Row],[Vertex 1]],GroupVertices[Vertex],0)),1,1,"")</f>
        <v>5</v>
      </c>
      <c r="BC25" s="78" t="str">
        <f>REPLACE(INDEX(GroupVertices[Group],MATCH(Edges[[#This Row],[Vertex 2]],GroupVertices[Vertex],0)),1,1,"")</f>
        <v>1</v>
      </c>
      <c r="BD25" s="48"/>
      <c r="BE25" s="49"/>
      <c r="BF25" s="48"/>
      <c r="BG25" s="49"/>
      <c r="BH25" s="48"/>
      <c r="BI25" s="49"/>
      <c r="BJ25" s="48"/>
      <c r="BK25" s="49"/>
      <c r="BL25" s="48"/>
    </row>
    <row r="26" spans="1:64" ht="15">
      <c r="A26" s="64" t="s">
        <v>219</v>
      </c>
      <c r="B26" s="64" t="s">
        <v>217</v>
      </c>
      <c r="C26" s="65" t="s">
        <v>2792</v>
      </c>
      <c r="D26" s="66">
        <v>3</v>
      </c>
      <c r="E26" s="67" t="s">
        <v>132</v>
      </c>
      <c r="F26" s="68">
        <v>32</v>
      </c>
      <c r="G26" s="65"/>
      <c r="H26" s="69"/>
      <c r="I26" s="70"/>
      <c r="J26" s="70"/>
      <c r="K26" s="34" t="s">
        <v>65</v>
      </c>
      <c r="L26" s="77">
        <v>26</v>
      </c>
      <c r="M26" s="77"/>
      <c r="N26" s="72"/>
      <c r="O26" s="79" t="s">
        <v>319</v>
      </c>
      <c r="P26" s="81">
        <v>43571.70302083333</v>
      </c>
      <c r="Q26" s="79" t="s">
        <v>331</v>
      </c>
      <c r="R26" s="79"/>
      <c r="S26" s="79"/>
      <c r="T26" s="79" t="s">
        <v>582</v>
      </c>
      <c r="U26" s="79"/>
      <c r="V26" s="82" t="s">
        <v>624</v>
      </c>
      <c r="W26" s="81">
        <v>43571.70302083333</v>
      </c>
      <c r="X26" s="82" t="s">
        <v>687</v>
      </c>
      <c r="Y26" s="79"/>
      <c r="Z26" s="79"/>
      <c r="AA26" s="85" t="s">
        <v>926</v>
      </c>
      <c r="AB26" s="85" t="s">
        <v>925</v>
      </c>
      <c r="AC26" s="79" t="b">
        <v>0</v>
      </c>
      <c r="AD26" s="79">
        <v>2</v>
      </c>
      <c r="AE26" s="85" t="s">
        <v>1183</v>
      </c>
      <c r="AF26" s="79" t="b">
        <v>0</v>
      </c>
      <c r="AG26" s="79" t="s">
        <v>1226</v>
      </c>
      <c r="AH26" s="79"/>
      <c r="AI26" s="85" t="s">
        <v>1178</v>
      </c>
      <c r="AJ26" s="79" t="b">
        <v>0</v>
      </c>
      <c r="AK26" s="79">
        <v>0</v>
      </c>
      <c r="AL26" s="85" t="s">
        <v>1178</v>
      </c>
      <c r="AM26" s="79" t="s">
        <v>1244</v>
      </c>
      <c r="AN26" s="79" t="b">
        <v>0</v>
      </c>
      <c r="AO26" s="85" t="s">
        <v>925</v>
      </c>
      <c r="AP26" s="79" t="s">
        <v>176</v>
      </c>
      <c r="AQ26" s="79">
        <v>0</v>
      </c>
      <c r="AR26" s="79">
        <v>0</v>
      </c>
      <c r="AS26" s="79"/>
      <c r="AT26" s="79"/>
      <c r="AU26" s="79"/>
      <c r="AV26" s="79"/>
      <c r="AW26" s="79"/>
      <c r="AX26" s="79"/>
      <c r="AY26" s="79"/>
      <c r="AZ26" s="79"/>
      <c r="BA26">
        <v>1</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12</v>
      </c>
      <c r="BK26" s="49">
        <v>100</v>
      </c>
      <c r="BL26" s="48">
        <v>12</v>
      </c>
    </row>
    <row r="27" spans="1:64" ht="15">
      <c r="A27" s="64" t="s">
        <v>220</v>
      </c>
      <c r="B27" s="64" t="s">
        <v>251</v>
      </c>
      <c r="C27" s="65" t="s">
        <v>2792</v>
      </c>
      <c r="D27" s="66">
        <v>3</v>
      </c>
      <c r="E27" s="67" t="s">
        <v>132</v>
      </c>
      <c r="F27" s="68">
        <v>32</v>
      </c>
      <c r="G27" s="65"/>
      <c r="H27" s="69"/>
      <c r="I27" s="70"/>
      <c r="J27" s="70"/>
      <c r="K27" s="34" t="s">
        <v>65</v>
      </c>
      <c r="L27" s="77">
        <v>27</v>
      </c>
      <c r="M27" s="77"/>
      <c r="N27" s="72"/>
      <c r="O27" s="79" t="s">
        <v>319</v>
      </c>
      <c r="P27" s="81">
        <v>43571.70446759259</v>
      </c>
      <c r="Q27" s="79" t="s">
        <v>332</v>
      </c>
      <c r="R27" s="79"/>
      <c r="S27" s="79"/>
      <c r="T27" s="79"/>
      <c r="U27" s="82" t="s">
        <v>590</v>
      </c>
      <c r="V27" s="82" t="s">
        <v>590</v>
      </c>
      <c r="W27" s="81">
        <v>43571.70446759259</v>
      </c>
      <c r="X27" s="82" t="s">
        <v>688</v>
      </c>
      <c r="Y27" s="79"/>
      <c r="Z27" s="79"/>
      <c r="AA27" s="85" t="s">
        <v>927</v>
      </c>
      <c r="AB27" s="85" t="s">
        <v>981</v>
      </c>
      <c r="AC27" s="79" t="b">
        <v>0</v>
      </c>
      <c r="AD27" s="79">
        <v>1</v>
      </c>
      <c r="AE27" s="85" t="s">
        <v>1182</v>
      </c>
      <c r="AF27" s="79" t="b">
        <v>0</v>
      </c>
      <c r="AG27" s="79" t="s">
        <v>1227</v>
      </c>
      <c r="AH27" s="79"/>
      <c r="AI27" s="85" t="s">
        <v>1178</v>
      </c>
      <c r="AJ27" s="79" t="b">
        <v>0</v>
      </c>
      <c r="AK27" s="79">
        <v>0</v>
      </c>
      <c r="AL27" s="85" t="s">
        <v>1178</v>
      </c>
      <c r="AM27" s="79" t="s">
        <v>1246</v>
      </c>
      <c r="AN27" s="79" t="b">
        <v>0</v>
      </c>
      <c r="AO27" s="85" t="s">
        <v>981</v>
      </c>
      <c r="AP27" s="79" t="s">
        <v>176</v>
      </c>
      <c r="AQ27" s="79">
        <v>0</v>
      </c>
      <c r="AR27" s="79">
        <v>0</v>
      </c>
      <c r="AS27" s="79"/>
      <c r="AT27" s="79"/>
      <c r="AU27" s="79"/>
      <c r="AV27" s="79"/>
      <c r="AW27" s="79"/>
      <c r="AX27" s="79"/>
      <c r="AY27" s="79"/>
      <c r="AZ27" s="79"/>
      <c r="BA27">
        <v>1</v>
      </c>
      <c r="BB27" s="78" t="str">
        <f>REPLACE(INDEX(GroupVertices[Group],MATCH(Edges[[#This Row],[Vertex 1]],GroupVertices[Vertex],0)),1,1,"")</f>
        <v>5</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217</v>
      </c>
      <c r="C28" s="65" t="s">
        <v>2792</v>
      </c>
      <c r="D28" s="66">
        <v>3</v>
      </c>
      <c r="E28" s="67" t="s">
        <v>132</v>
      </c>
      <c r="F28" s="68">
        <v>32</v>
      </c>
      <c r="G28" s="65"/>
      <c r="H28" s="69"/>
      <c r="I28" s="70"/>
      <c r="J28" s="70"/>
      <c r="K28" s="34" t="s">
        <v>65</v>
      </c>
      <c r="L28" s="77">
        <v>28</v>
      </c>
      <c r="M28" s="77"/>
      <c r="N28" s="72"/>
      <c r="O28" s="79" t="s">
        <v>320</v>
      </c>
      <c r="P28" s="81">
        <v>43571.70446759259</v>
      </c>
      <c r="Q28" s="79" t="s">
        <v>332</v>
      </c>
      <c r="R28" s="79"/>
      <c r="S28" s="79"/>
      <c r="T28" s="79"/>
      <c r="U28" s="82" t="s">
        <v>590</v>
      </c>
      <c r="V28" s="82" t="s">
        <v>590</v>
      </c>
      <c r="W28" s="81">
        <v>43571.70446759259</v>
      </c>
      <c r="X28" s="82" t="s">
        <v>688</v>
      </c>
      <c r="Y28" s="79"/>
      <c r="Z28" s="79"/>
      <c r="AA28" s="85" t="s">
        <v>927</v>
      </c>
      <c r="AB28" s="85" t="s">
        <v>981</v>
      </c>
      <c r="AC28" s="79" t="b">
        <v>0</v>
      </c>
      <c r="AD28" s="79">
        <v>1</v>
      </c>
      <c r="AE28" s="85" t="s">
        <v>1182</v>
      </c>
      <c r="AF28" s="79" t="b">
        <v>0</v>
      </c>
      <c r="AG28" s="79" t="s">
        <v>1227</v>
      </c>
      <c r="AH28" s="79"/>
      <c r="AI28" s="85" t="s">
        <v>1178</v>
      </c>
      <c r="AJ28" s="79" t="b">
        <v>0</v>
      </c>
      <c r="AK28" s="79">
        <v>0</v>
      </c>
      <c r="AL28" s="85" t="s">
        <v>1178</v>
      </c>
      <c r="AM28" s="79" t="s">
        <v>1246</v>
      </c>
      <c r="AN28" s="79" t="b">
        <v>0</v>
      </c>
      <c r="AO28" s="85" t="s">
        <v>981</v>
      </c>
      <c r="AP28" s="79" t="s">
        <v>176</v>
      </c>
      <c r="AQ28" s="79">
        <v>0</v>
      </c>
      <c r="AR28" s="79">
        <v>0</v>
      </c>
      <c r="AS28" s="79"/>
      <c r="AT28" s="79"/>
      <c r="AU28" s="79"/>
      <c r="AV28" s="79"/>
      <c r="AW28" s="79"/>
      <c r="AX28" s="79"/>
      <c r="AY28" s="79"/>
      <c r="AZ28" s="79"/>
      <c r="BA28">
        <v>1</v>
      </c>
      <c r="BB28" s="78" t="str">
        <f>REPLACE(INDEX(GroupVertices[Group],MATCH(Edges[[#This Row],[Vertex 1]],GroupVertices[Vertex],0)),1,1,"")</f>
        <v>5</v>
      </c>
      <c r="BC28" s="78" t="str">
        <f>REPLACE(INDEX(GroupVertices[Group],MATCH(Edges[[#This Row],[Vertex 2]],GroupVertices[Vertex],0)),1,1,"")</f>
        <v>5</v>
      </c>
      <c r="BD28" s="48">
        <v>0</v>
      </c>
      <c r="BE28" s="49">
        <v>0</v>
      </c>
      <c r="BF28" s="48">
        <v>0</v>
      </c>
      <c r="BG28" s="49">
        <v>0</v>
      </c>
      <c r="BH28" s="48">
        <v>0</v>
      </c>
      <c r="BI28" s="49">
        <v>0</v>
      </c>
      <c r="BJ28" s="48">
        <v>2</v>
      </c>
      <c r="BK28" s="49">
        <v>100</v>
      </c>
      <c r="BL28" s="48">
        <v>2</v>
      </c>
    </row>
    <row r="29" spans="1:64" ht="15">
      <c r="A29" s="64" t="s">
        <v>221</v>
      </c>
      <c r="B29" s="64" t="s">
        <v>251</v>
      </c>
      <c r="C29" s="65" t="s">
        <v>2792</v>
      </c>
      <c r="D29" s="66">
        <v>3</v>
      </c>
      <c r="E29" s="67" t="s">
        <v>132</v>
      </c>
      <c r="F29" s="68">
        <v>32</v>
      </c>
      <c r="G29" s="65"/>
      <c r="H29" s="69"/>
      <c r="I29" s="70"/>
      <c r="J29" s="70"/>
      <c r="K29" s="34" t="s">
        <v>65</v>
      </c>
      <c r="L29" s="77">
        <v>29</v>
      </c>
      <c r="M29" s="77"/>
      <c r="N29" s="72"/>
      <c r="O29" s="79" t="s">
        <v>320</v>
      </c>
      <c r="P29" s="81">
        <v>43571.73972222222</v>
      </c>
      <c r="Q29" s="79" t="s">
        <v>333</v>
      </c>
      <c r="R29" s="79"/>
      <c r="S29" s="79"/>
      <c r="T29" s="79"/>
      <c r="U29" s="79"/>
      <c r="V29" s="82" t="s">
        <v>625</v>
      </c>
      <c r="W29" s="81">
        <v>43571.73972222222</v>
      </c>
      <c r="X29" s="82" t="s">
        <v>689</v>
      </c>
      <c r="Y29" s="79"/>
      <c r="Z29" s="79"/>
      <c r="AA29" s="85" t="s">
        <v>928</v>
      </c>
      <c r="AB29" s="85" t="s">
        <v>1129</v>
      </c>
      <c r="AC29" s="79" t="b">
        <v>0</v>
      </c>
      <c r="AD29" s="79">
        <v>1</v>
      </c>
      <c r="AE29" s="85" t="s">
        <v>1184</v>
      </c>
      <c r="AF29" s="79" t="b">
        <v>0</v>
      </c>
      <c r="AG29" s="79" t="s">
        <v>1226</v>
      </c>
      <c r="AH29" s="79"/>
      <c r="AI29" s="85" t="s">
        <v>1178</v>
      </c>
      <c r="AJ29" s="79" t="b">
        <v>0</v>
      </c>
      <c r="AK29" s="79">
        <v>0</v>
      </c>
      <c r="AL29" s="85" t="s">
        <v>1178</v>
      </c>
      <c r="AM29" s="79" t="s">
        <v>1244</v>
      </c>
      <c r="AN29" s="79" t="b">
        <v>0</v>
      </c>
      <c r="AO29" s="85" t="s">
        <v>1129</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7.142857142857143</v>
      </c>
      <c r="BF29" s="48">
        <v>0</v>
      </c>
      <c r="BG29" s="49">
        <v>0</v>
      </c>
      <c r="BH29" s="48">
        <v>0</v>
      </c>
      <c r="BI29" s="49">
        <v>0</v>
      </c>
      <c r="BJ29" s="48">
        <v>13</v>
      </c>
      <c r="BK29" s="49">
        <v>92.85714285714286</v>
      </c>
      <c r="BL29" s="48">
        <v>14</v>
      </c>
    </row>
    <row r="30" spans="1:64" ht="15">
      <c r="A30" s="64" t="s">
        <v>222</v>
      </c>
      <c r="B30" s="64" t="s">
        <v>251</v>
      </c>
      <c r="C30" s="65" t="s">
        <v>2792</v>
      </c>
      <c r="D30" s="66">
        <v>3</v>
      </c>
      <c r="E30" s="67" t="s">
        <v>132</v>
      </c>
      <c r="F30" s="68">
        <v>32</v>
      </c>
      <c r="G30" s="65"/>
      <c r="H30" s="69"/>
      <c r="I30" s="70"/>
      <c r="J30" s="70"/>
      <c r="K30" s="34" t="s">
        <v>65</v>
      </c>
      <c r="L30" s="77">
        <v>30</v>
      </c>
      <c r="M30" s="77"/>
      <c r="N30" s="72"/>
      <c r="O30" s="79" t="s">
        <v>320</v>
      </c>
      <c r="P30" s="81">
        <v>43571.79418981481</v>
      </c>
      <c r="Q30" s="79" t="s">
        <v>334</v>
      </c>
      <c r="R30" s="79"/>
      <c r="S30" s="79"/>
      <c r="T30" s="79"/>
      <c r="U30" s="79"/>
      <c r="V30" s="82" t="s">
        <v>626</v>
      </c>
      <c r="W30" s="81">
        <v>43571.79418981481</v>
      </c>
      <c r="X30" s="82" t="s">
        <v>690</v>
      </c>
      <c r="Y30" s="79"/>
      <c r="Z30" s="79"/>
      <c r="AA30" s="85" t="s">
        <v>929</v>
      </c>
      <c r="AB30" s="85" t="s">
        <v>1155</v>
      </c>
      <c r="AC30" s="79" t="b">
        <v>0</v>
      </c>
      <c r="AD30" s="79">
        <v>0</v>
      </c>
      <c r="AE30" s="85" t="s">
        <v>1184</v>
      </c>
      <c r="AF30" s="79" t="b">
        <v>0</v>
      </c>
      <c r="AG30" s="79" t="s">
        <v>1226</v>
      </c>
      <c r="AH30" s="79"/>
      <c r="AI30" s="85" t="s">
        <v>1178</v>
      </c>
      <c r="AJ30" s="79" t="b">
        <v>0</v>
      </c>
      <c r="AK30" s="79">
        <v>0</v>
      </c>
      <c r="AL30" s="85" t="s">
        <v>1178</v>
      </c>
      <c r="AM30" s="79" t="s">
        <v>1246</v>
      </c>
      <c r="AN30" s="79" t="b">
        <v>0</v>
      </c>
      <c r="AO30" s="85" t="s">
        <v>1155</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0</v>
      </c>
      <c r="BE30" s="49">
        <v>0</v>
      </c>
      <c r="BF30" s="48">
        <v>0</v>
      </c>
      <c r="BG30" s="49">
        <v>0</v>
      </c>
      <c r="BH30" s="48">
        <v>0</v>
      </c>
      <c r="BI30" s="49">
        <v>0</v>
      </c>
      <c r="BJ30" s="48">
        <v>4</v>
      </c>
      <c r="BK30" s="49">
        <v>100</v>
      </c>
      <c r="BL30" s="48">
        <v>4</v>
      </c>
    </row>
    <row r="31" spans="1:64" ht="15">
      <c r="A31" s="64" t="s">
        <v>223</v>
      </c>
      <c r="B31" s="64" t="s">
        <v>251</v>
      </c>
      <c r="C31" s="65" t="s">
        <v>2792</v>
      </c>
      <c r="D31" s="66">
        <v>3</v>
      </c>
      <c r="E31" s="67" t="s">
        <v>132</v>
      </c>
      <c r="F31" s="68">
        <v>32</v>
      </c>
      <c r="G31" s="65"/>
      <c r="H31" s="69"/>
      <c r="I31" s="70"/>
      <c r="J31" s="70"/>
      <c r="K31" s="34" t="s">
        <v>65</v>
      </c>
      <c r="L31" s="77">
        <v>31</v>
      </c>
      <c r="M31" s="77"/>
      <c r="N31" s="72"/>
      <c r="O31" s="79" t="s">
        <v>320</v>
      </c>
      <c r="P31" s="81">
        <v>43571.81292824074</v>
      </c>
      <c r="Q31" s="79" t="s">
        <v>335</v>
      </c>
      <c r="R31" s="79"/>
      <c r="S31" s="79"/>
      <c r="T31" s="79"/>
      <c r="U31" s="79"/>
      <c r="V31" s="82" t="s">
        <v>627</v>
      </c>
      <c r="W31" s="81">
        <v>43571.81292824074</v>
      </c>
      <c r="X31" s="82" t="s">
        <v>691</v>
      </c>
      <c r="Y31" s="79"/>
      <c r="Z31" s="79"/>
      <c r="AA31" s="85" t="s">
        <v>930</v>
      </c>
      <c r="AB31" s="85" t="s">
        <v>1131</v>
      </c>
      <c r="AC31" s="79" t="b">
        <v>0</v>
      </c>
      <c r="AD31" s="79">
        <v>0</v>
      </c>
      <c r="AE31" s="85" t="s">
        <v>1184</v>
      </c>
      <c r="AF31" s="79" t="b">
        <v>0</v>
      </c>
      <c r="AG31" s="79" t="s">
        <v>1226</v>
      </c>
      <c r="AH31" s="79"/>
      <c r="AI31" s="85" t="s">
        <v>1178</v>
      </c>
      <c r="AJ31" s="79" t="b">
        <v>0</v>
      </c>
      <c r="AK31" s="79">
        <v>0</v>
      </c>
      <c r="AL31" s="85" t="s">
        <v>1178</v>
      </c>
      <c r="AM31" s="79" t="s">
        <v>1243</v>
      </c>
      <c r="AN31" s="79" t="b">
        <v>0</v>
      </c>
      <c r="AO31" s="85" t="s">
        <v>1131</v>
      </c>
      <c r="AP31" s="79" t="s">
        <v>176</v>
      </c>
      <c r="AQ31" s="79">
        <v>0</v>
      </c>
      <c r="AR31" s="79">
        <v>0</v>
      </c>
      <c r="AS31" s="79" t="s">
        <v>1252</v>
      </c>
      <c r="AT31" s="79" t="s">
        <v>1259</v>
      </c>
      <c r="AU31" s="79" t="s">
        <v>1260</v>
      </c>
      <c r="AV31" s="79" t="s">
        <v>1261</v>
      </c>
      <c r="AW31" s="79" t="s">
        <v>1268</v>
      </c>
      <c r="AX31" s="79" t="s">
        <v>1275</v>
      </c>
      <c r="AY31" s="79" t="s">
        <v>1282</v>
      </c>
      <c r="AZ31" s="82" t="s">
        <v>1284</v>
      </c>
      <c r="BA31">
        <v>1</v>
      </c>
      <c r="BB31" s="78" t="str">
        <f>REPLACE(INDEX(GroupVertices[Group],MATCH(Edges[[#This Row],[Vertex 1]],GroupVertices[Vertex],0)),1,1,"")</f>
        <v>1</v>
      </c>
      <c r="BC31" s="78" t="str">
        <f>REPLACE(INDEX(GroupVertices[Group],MATCH(Edges[[#This Row],[Vertex 2]],GroupVertices[Vertex],0)),1,1,"")</f>
        <v>1</v>
      </c>
      <c r="BD31" s="48">
        <v>1</v>
      </c>
      <c r="BE31" s="49">
        <v>5.2631578947368425</v>
      </c>
      <c r="BF31" s="48">
        <v>0</v>
      </c>
      <c r="BG31" s="49">
        <v>0</v>
      </c>
      <c r="BH31" s="48">
        <v>0</v>
      </c>
      <c r="BI31" s="49">
        <v>0</v>
      </c>
      <c r="BJ31" s="48">
        <v>18</v>
      </c>
      <c r="BK31" s="49">
        <v>94.73684210526316</v>
      </c>
      <c r="BL31" s="48">
        <v>19</v>
      </c>
    </row>
    <row r="32" spans="1:64" ht="15">
      <c r="A32" s="64" t="s">
        <v>224</v>
      </c>
      <c r="B32" s="64" t="s">
        <v>251</v>
      </c>
      <c r="C32" s="65" t="s">
        <v>2792</v>
      </c>
      <c r="D32" s="66">
        <v>3</v>
      </c>
      <c r="E32" s="67" t="s">
        <v>132</v>
      </c>
      <c r="F32" s="68">
        <v>32</v>
      </c>
      <c r="G32" s="65"/>
      <c r="H32" s="69"/>
      <c r="I32" s="70"/>
      <c r="J32" s="70"/>
      <c r="K32" s="34" t="s">
        <v>65</v>
      </c>
      <c r="L32" s="77">
        <v>32</v>
      </c>
      <c r="M32" s="77"/>
      <c r="N32" s="72"/>
      <c r="O32" s="79" t="s">
        <v>320</v>
      </c>
      <c r="P32" s="81">
        <v>43572.49943287037</v>
      </c>
      <c r="Q32" s="79" t="s">
        <v>336</v>
      </c>
      <c r="R32" s="79"/>
      <c r="S32" s="79"/>
      <c r="T32" s="79"/>
      <c r="U32" s="82" t="s">
        <v>591</v>
      </c>
      <c r="V32" s="82" t="s">
        <v>591</v>
      </c>
      <c r="W32" s="81">
        <v>43572.49943287037</v>
      </c>
      <c r="X32" s="82" t="s">
        <v>692</v>
      </c>
      <c r="Y32" s="79"/>
      <c r="Z32" s="79"/>
      <c r="AA32" s="85" t="s">
        <v>931</v>
      </c>
      <c r="AB32" s="85" t="s">
        <v>1133</v>
      </c>
      <c r="AC32" s="79" t="b">
        <v>0</v>
      </c>
      <c r="AD32" s="79">
        <v>1</v>
      </c>
      <c r="AE32" s="85" t="s">
        <v>1184</v>
      </c>
      <c r="AF32" s="79" t="b">
        <v>0</v>
      </c>
      <c r="AG32" s="79" t="s">
        <v>1226</v>
      </c>
      <c r="AH32" s="79"/>
      <c r="AI32" s="85" t="s">
        <v>1178</v>
      </c>
      <c r="AJ32" s="79" t="b">
        <v>0</v>
      </c>
      <c r="AK32" s="79">
        <v>0</v>
      </c>
      <c r="AL32" s="85" t="s">
        <v>1178</v>
      </c>
      <c r="AM32" s="79" t="s">
        <v>1243</v>
      </c>
      <c r="AN32" s="79" t="b">
        <v>0</v>
      </c>
      <c r="AO32" s="85" t="s">
        <v>1133</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1</v>
      </c>
      <c r="BD32" s="48">
        <v>0</v>
      </c>
      <c r="BE32" s="49">
        <v>0</v>
      </c>
      <c r="BF32" s="48">
        <v>0</v>
      </c>
      <c r="BG32" s="49">
        <v>0</v>
      </c>
      <c r="BH32" s="48">
        <v>0</v>
      </c>
      <c r="BI32" s="49">
        <v>0</v>
      </c>
      <c r="BJ32" s="48">
        <v>17</v>
      </c>
      <c r="BK32" s="49">
        <v>100</v>
      </c>
      <c r="BL32" s="48">
        <v>17</v>
      </c>
    </row>
    <row r="33" spans="1:64" ht="15">
      <c r="A33" s="64" t="s">
        <v>225</v>
      </c>
      <c r="B33" s="64" t="s">
        <v>251</v>
      </c>
      <c r="C33" s="65" t="s">
        <v>2792</v>
      </c>
      <c r="D33" s="66">
        <v>3</v>
      </c>
      <c r="E33" s="67" t="s">
        <v>132</v>
      </c>
      <c r="F33" s="68">
        <v>32</v>
      </c>
      <c r="G33" s="65"/>
      <c r="H33" s="69"/>
      <c r="I33" s="70"/>
      <c r="J33" s="70"/>
      <c r="K33" s="34" t="s">
        <v>65</v>
      </c>
      <c r="L33" s="77">
        <v>33</v>
      </c>
      <c r="M33" s="77"/>
      <c r="N33" s="72"/>
      <c r="O33" s="79" t="s">
        <v>320</v>
      </c>
      <c r="P33" s="81">
        <v>43572.50011574074</v>
      </c>
      <c r="Q33" s="79" t="s">
        <v>337</v>
      </c>
      <c r="R33" s="79"/>
      <c r="S33" s="79"/>
      <c r="T33" s="79"/>
      <c r="U33" s="79"/>
      <c r="V33" s="82" t="s">
        <v>628</v>
      </c>
      <c r="W33" s="81">
        <v>43572.50011574074</v>
      </c>
      <c r="X33" s="82" t="s">
        <v>693</v>
      </c>
      <c r="Y33" s="79"/>
      <c r="Z33" s="79"/>
      <c r="AA33" s="85" t="s">
        <v>932</v>
      </c>
      <c r="AB33" s="85" t="s">
        <v>1133</v>
      </c>
      <c r="AC33" s="79" t="b">
        <v>0</v>
      </c>
      <c r="AD33" s="79">
        <v>4</v>
      </c>
      <c r="AE33" s="85" t="s">
        <v>1184</v>
      </c>
      <c r="AF33" s="79" t="b">
        <v>0</v>
      </c>
      <c r="AG33" s="79" t="s">
        <v>1226</v>
      </c>
      <c r="AH33" s="79"/>
      <c r="AI33" s="85" t="s">
        <v>1178</v>
      </c>
      <c r="AJ33" s="79" t="b">
        <v>0</v>
      </c>
      <c r="AK33" s="79">
        <v>0</v>
      </c>
      <c r="AL33" s="85" t="s">
        <v>1178</v>
      </c>
      <c r="AM33" s="79" t="s">
        <v>1243</v>
      </c>
      <c r="AN33" s="79" t="b">
        <v>0</v>
      </c>
      <c r="AO33" s="85" t="s">
        <v>1133</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5</v>
      </c>
      <c r="BK33" s="49">
        <v>100</v>
      </c>
      <c r="BL33" s="48">
        <v>5</v>
      </c>
    </row>
    <row r="34" spans="1:64" ht="15">
      <c r="A34" s="64" t="s">
        <v>226</v>
      </c>
      <c r="B34" s="64" t="s">
        <v>251</v>
      </c>
      <c r="C34" s="65" t="s">
        <v>2792</v>
      </c>
      <c r="D34" s="66">
        <v>3</v>
      </c>
      <c r="E34" s="67" t="s">
        <v>132</v>
      </c>
      <c r="F34" s="68">
        <v>32</v>
      </c>
      <c r="G34" s="65"/>
      <c r="H34" s="69"/>
      <c r="I34" s="70"/>
      <c r="J34" s="70"/>
      <c r="K34" s="34" t="s">
        <v>65</v>
      </c>
      <c r="L34" s="77">
        <v>34</v>
      </c>
      <c r="M34" s="77"/>
      <c r="N34" s="72"/>
      <c r="O34" s="79" t="s">
        <v>320</v>
      </c>
      <c r="P34" s="81">
        <v>43573.09877314815</v>
      </c>
      <c r="Q34" s="79" t="s">
        <v>338</v>
      </c>
      <c r="R34" s="79"/>
      <c r="S34" s="79"/>
      <c r="T34" s="79"/>
      <c r="U34" s="79"/>
      <c r="V34" s="82" t="s">
        <v>629</v>
      </c>
      <c r="W34" s="81">
        <v>43573.09877314815</v>
      </c>
      <c r="X34" s="82" t="s">
        <v>694</v>
      </c>
      <c r="Y34" s="79"/>
      <c r="Z34" s="79"/>
      <c r="AA34" s="85" t="s">
        <v>933</v>
      </c>
      <c r="AB34" s="85" t="s">
        <v>1135</v>
      </c>
      <c r="AC34" s="79" t="b">
        <v>0</v>
      </c>
      <c r="AD34" s="79">
        <v>0</v>
      </c>
      <c r="AE34" s="85" t="s">
        <v>1184</v>
      </c>
      <c r="AF34" s="79" t="b">
        <v>0</v>
      </c>
      <c r="AG34" s="79" t="s">
        <v>1226</v>
      </c>
      <c r="AH34" s="79"/>
      <c r="AI34" s="85" t="s">
        <v>1178</v>
      </c>
      <c r="AJ34" s="79" t="b">
        <v>0</v>
      </c>
      <c r="AK34" s="79">
        <v>0</v>
      </c>
      <c r="AL34" s="85" t="s">
        <v>1178</v>
      </c>
      <c r="AM34" s="79" t="s">
        <v>1247</v>
      </c>
      <c r="AN34" s="79" t="b">
        <v>0</v>
      </c>
      <c r="AO34" s="85" t="s">
        <v>1135</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13</v>
      </c>
      <c r="BK34" s="49">
        <v>100</v>
      </c>
      <c r="BL34" s="48">
        <v>13</v>
      </c>
    </row>
    <row r="35" spans="1:64" ht="15">
      <c r="A35" s="64" t="s">
        <v>227</v>
      </c>
      <c r="B35" s="64" t="s">
        <v>280</v>
      </c>
      <c r="C35" s="65" t="s">
        <v>2792</v>
      </c>
      <c r="D35" s="66">
        <v>3</v>
      </c>
      <c r="E35" s="67" t="s">
        <v>132</v>
      </c>
      <c r="F35" s="68">
        <v>32</v>
      </c>
      <c r="G35" s="65"/>
      <c r="H35" s="69"/>
      <c r="I35" s="70"/>
      <c r="J35" s="70"/>
      <c r="K35" s="34" t="s">
        <v>65</v>
      </c>
      <c r="L35" s="77">
        <v>35</v>
      </c>
      <c r="M35" s="77"/>
      <c r="N35" s="72"/>
      <c r="O35" s="79" t="s">
        <v>319</v>
      </c>
      <c r="P35" s="81">
        <v>43574.08969907407</v>
      </c>
      <c r="Q35" s="79" t="s">
        <v>339</v>
      </c>
      <c r="R35" s="79"/>
      <c r="S35" s="79"/>
      <c r="T35" s="79"/>
      <c r="U35" s="79"/>
      <c r="V35" s="82" t="s">
        <v>630</v>
      </c>
      <c r="W35" s="81">
        <v>43574.08969907407</v>
      </c>
      <c r="X35" s="82" t="s">
        <v>695</v>
      </c>
      <c r="Y35" s="79"/>
      <c r="Z35" s="79"/>
      <c r="AA35" s="85" t="s">
        <v>934</v>
      </c>
      <c r="AB35" s="85" t="s">
        <v>1136</v>
      </c>
      <c r="AC35" s="79" t="b">
        <v>0</v>
      </c>
      <c r="AD35" s="79">
        <v>1</v>
      </c>
      <c r="AE35" s="85" t="s">
        <v>1184</v>
      </c>
      <c r="AF35" s="79" t="b">
        <v>0</v>
      </c>
      <c r="AG35" s="79" t="s">
        <v>1226</v>
      </c>
      <c r="AH35" s="79"/>
      <c r="AI35" s="85" t="s">
        <v>1178</v>
      </c>
      <c r="AJ35" s="79" t="b">
        <v>0</v>
      </c>
      <c r="AK35" s="79">
        <v>0</v>
      </c>
      <c r="AL35" s="85" t="s">
        <v>1178</v>
      </c>
      <c r="AM35" s="79" t="s">
        <v>1243</v>
      </c>
      <c r="AN35" s="79" t="b">
        <v>0</v>
      </c>
      <c r="AO35" s="85" t="s">
        <v>1136</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1</v>
      </c>
      <c r="BE35" s="49">
        <v>25</v>
      </c>
      <c r="BF35" s="48">
        <v>0</v>
      </c>
      <c r="BG35" s="49">
        <v>0</v>
      </c>
      <c r="BH35" s="48">
        <v>0</v>
      </c>
      <c r="BI35" s="49">
        <v>0</v>
      </c>
      <c r="BJ35" s="48">
        <v>3</v>
      </c>
      <c r="BK35" s="49">
        <v>75</v>
      </c>
      <c r="BL35" s="48">
        <v>4</v>
      </c>
    </row>
    <row r="36" spans="1:64" ht="15">
      <c r="A36" s="64" t="s">
        <v>227</v>
      </c>
      <c r="B36" s="64" t="s">
        <v>251</v>
      </c>
      <c r="C36" s="65" t="s">
        <v>2792</v>
      </c>
      <c r="D36" s="66">
        <v>3</v>
      </c>
      <c r="E36" s="67" t="s">
        <v>132</v>
      </c>
      <c r="F36" s="68">
        <v>32</v>
      </c>
      <c r="G36" s="65"/>
      <c r="H36" s="69"/>
      <c r="I36" s="70"/>
      <c r="J36" s="70"/>
      <c r="K36" s="34" t="s">
        <v>65</v>
      </c>
      <c r="L36" s="77">
        <v>36</v>
      </c>
      <c r="M36" s="77"/>
      <c r="N36" s="72"/>
      <c r="O36" s="79" t="s">
        <v>320</v>
      </c>
      <c r="P36" s="81">
        <v>43574.08969907407</v>
      </c>
      <c r="Q36" s="79" t="s">
        <v>339</v>
      </c>
      <c r="R36" s="79"/>
      <c r="S36" s="79"/>
      <c r="T36" s="79"/>
      <c r="U36" s="79"/>
      <c r="V36" s="82" t="s">
        <v>630</v>
      </c>
      <c r="W36" s="81">
        <v>43574.08969907407</v>
      </c>
      <c r="X36" s="82" t="s">
        <v>695</v>
      </c>
      <c r="Y36" s="79"/>
      <c r="Z36" s="79"/>
      <c r="AA36" s="85" t="s">
        <v>934</v>
      </c>
      <c r="AB36" s="85" t="s">
        <v>1136</v>
      </c>
      <c r="AC36" s="79" t="b">
        <v>0</v>
      </c>
      <c r="AD36" s="79">
        <v>1</v>
      </c>
      <c r="AE36" s="85" t="s">
        <v>1184</v>
      </c>
      <c r="AF36" s="79" t="b">
        <v>0</v>
      </c>
      <c r="AG36" s="79" t="s">
        <v>1226</v>
      </c>
      <c r="AH36" s="79"/>
      <c r="AI36" s="85" t="s">
        <v>1178</v>
      </c>
      <c r="AJ36" s="79" t="b">
        <v>0</v>
      </c>
      <c r="AK36" s="79">
        <v>0</v>
      </c>
      <c r="AL36" s="85" t="s">
        <v>1178</v>
      </c>
      <c r="AM36" s="79" t="s">
        <v>1243</v>
      </c>
      <c r="AN36" s="79" t="b">
        <v>0</v>
      </c>
      <c r="AO36" s="85" t="s">
        <v>1136</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228</v>
      </c>
      <c r="B37" s="64" t="s">
        <v>251</v>
      </c>
      <c r="C37" s="65" t="s">
        <v>2792</v>
      </c>
      <c r="D37" s="66">
        <v>3</v>
      </c>
      <c r="E37" s="67" t="s">
        <v>132</v>
      </c>
      <c r="F37" s="68">
        <v>32</v>
      </c>
      <c r="G37" s="65"/>
      <c r="H37" s="69"/>
      <c r="I37" s="70"/>
      <c r="J37" s="70"/>
      <c r="K37" s="34" t="s">
        <v>65</v>
      </c>
      <c r="L37" s="77">
        <v>37</v>
      </c>
      <c r="M37" s="77"/>
      <c r="N37" s="72"/>
      <c r="O37" s="79" t="s">
        <v>319</v>
      </c>
      <c r="P37" s="81">
        <v>43571.98611111111</v>
      </c>
      <c r="Q37" s="79" t="s">
        <v>340</v>
      </c>
      <c r="R37" s="79"/>
      <c r="S37" s="79"/>
      <c r="T37" s="79"/>
      <c r="U37" s="79"/>
      <c r="V37" s="82" t="s">
        <v>631</v>
      </c>
      <c r="W37" s="81">
        <v>43571.98611111111</v>
      </c>
      <c r="X37" s="82" t="s">
        <v>696</v>
      </c>
      <c r="Y37" s="79"/>
      <c r="Z37" s="79"/>
      <c r="AA37" s="85" t="s">
        <v>935</v>
      </c>
      <c r="AB37" s="85" t="s">
        <v>1122</v>
      </c>
      <c r="AC37" s="79" t="b">
        <v>0</v>
      </c>
      <c r="AD37" s="79">
        <v>0</v>
      </c>
      <c r="AE37" s="85" t="s">
        <v>1185</v>
      </c>
      <c r="AF37" s="79" t="b">
        <v>0</v>
      </c>
      <c r="AG37" s="79" t="s">
        <v>1226</v>
      </c>
      <c r="AH37" s="79"/>
      <c r="AI37" s="85" t="s">
        <v>1178</v>
      </c>
      <c r="AJ37" s="79" t="b">
        <v>0</v>
      </c>
      <c r="AK37" s="79">
        <v>0</v>
      </c>
      <c r="AL37" s="85" t="s">
        <v>1178</v>
      </c>
      <c r="AM37" s="79" t="s">
        <v>1243</v>
      </c>
      <c r="AN37" s="79" t="b">
        <v>0</v>
      </c>
      <c r="AO37" s="85" t="s">
        <v>1122</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1</v>
      </c>
      <c r="BD37" s="48"/>
      <c r="BE37" s="49"/>
      <c r="BF37" s="48"/>
      <c r="BG37" s="49"/>
      <c r="BH37" s="48"/>
      <c r="BI37" s="49"/>
      <c r="BJ37" s="48"/>
      <c r="BK37" s="49"/>
      <c r="BL37" s="48"/>
    </row>
    <row r="38" spans="1:64" ht="15">
      <c r="A38" s="64" t="s">
        <v>228</v>
      </c>
      <c r="B38" s="64" t="s">
        <v>229</v>
      </c>
      <c r="C38" s="65" t="s">
        <v>2792</v>
      </c>
      <c r="D38" s="66">
        <v>3</v>
      </c>
      <c r="E38" s="67" t="s">
        <v>132</v>
      </c>
      <c r="F38" s="68">
        <v>32</v>
      </c>
      <c r="G38" s="65"/>
      <c r="H38" s="69"/>
      <c r="I38" s="70"/>
      <c r="J38" s="70"/>
      <c r="K38" s="34" t="s">
        <v>66</v>
      </c>
      <c r="L38" s="77">
        <v>38</v>
      </c>
      <c r="M38" s="77"/>
      <c r="N38" s="72"/>
      <c r="O38" s="79" t="s">
        <v>320</v>
      </c>
      <c r="P38" s="81">
        <v>43571.98611111111</v>
      </c>
      <c r="Q38" s="79" t="s">
        <v>340</v>
      </c>
      <c r="R38" s="79"/>
      <c r="S38" s="79"/>
      <c r="T38" s="79"/>
      <c r="U38" s="79"/>
      <c r="V38" s="82" t="s">
        <v>631</v>
      </c>
      <c r="W38" s="81">
        <v>43571.98611111111</v>
      </c>
      <c r="X38" s="82" t="s">
        <v>696</v>
      </c>
      <c r="Y38" s="79"/>
      <c r="Z38" s="79"/>
      <c r="AA38" s="85" t="s">
        <v>935</v>
      </c>
      <c r="AB38" s="85" t="s">
        <v>1122</v>
      </c>
      <c r="AC38" s="79" t="b">
        <v>0</v>
      </c>
      <c r="AD38" s="79">
        <v>0</v>
      </c>
      <c r="AE38" s="85" t="s">
        <v>1185</v>
      </c>
      <c r="AF38" s="79" t="b">
        <v>0</v>
      </c>
      <c r="AG38" s="79" t="s">
        <v>1226</v>
      </c>
      <c r="AH38" s="79"/>
      <c r="AI38" s="85" t="s">
        <v>1178</v>
      </c>
      <c r="AJ38" s="79" t="b">
        <v>0</v>
      </c>
      <c r="AK38" s="79">
        <v>0</v>
      </c>
      <c r="AL38" s="85" t="s">
        <v>1178</v>
      </c>
      <c r="AM38" s="79" t="s">
        <v>1243</v>
      </c>
      <c r="AN38" s="79" t="b">
        <v>0</v>
      </c>
      <c r="AO38" s="85" t="s">
        <v>1122</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3</v>
      </c>
      <c r="BD38" s="48">
        <v>0</v>
      </c>
      <c r="BE38" s="49">
        <v>0</v>
      </c>
      <c r="BF38" s="48">
        <v>0</v>
      </c>
      <c r="BG38" s="49">
        <v>0</v>
      </c>
      <c r="BH38" s="48">
        <v>0</v>
      </c>
      <c r="BI38" s="49">
        <v>0</v>
      </c>
      <c r="BJ38" s="48">
        <v>5</v>
      </c>
      <c r="BK38" s="49">
        <v>100</v>
      </c>
      <c r="BL38" s="48">
        <v>5</v>
      </c>
    </row>
    <row r="39" spans="1:64" ht="15">
      <c r="A39" s="64" t="s">
        <v>228</v>
      </c>
      <c r="B39" s="64" t="s">
        <v>253</v>
      </c>
      <c r="C39" s="65" t="s">
        <v>2792</v>
      </c>
      <c r="D39" s="66">
        <v>3</v>
      </c>
      <c r="E39" s="67" t="s">
        <v>132</v>
      </c>
      <c r="F39" s="68">
        <v>32</v>
      </c>
      <c r="G39" s="65"/>
      <c r="H39" s="69"/>
      <c r="I39" s="70"/>
      <c r="J39" s="70"/>
      <c r="K39" s="34" t="s">
        <v>65</v>
      </c>
      <c r="L39" s="77">
        <v>39</v>
      </c>
      <c r="M39" s="77"/>
      <c r="N39" s="72"/>
      <c r="O39" s="79" t="s">
        <v>319</v>
      </c>
      <c r="P39" s="81">
        <v>43571.988275462965</v>
      </c>
      <c r="Q39" s="79" t="s">
        <v>341</v>
      </c>
      <c r="R39" s="79"/>
      <c r="S39" s="79"/>
      <c r="T39" s="79"/>
      <c r="U39" s="82" t="s">
        <v>592</v>
      </c>
      <c r="V39" s="82" t="s">
        <v>592</v>
      </c>
      <c r="W39" s="81">
        <v>43571.988275462965</v>
      </c>
      <c r="X39" s="82" t="s">
        <v>697</v>
      </c>
      <c r="Y39" s="79"/>
      <c r="Z39" s="79"/>
      <c r="AA39" s="85" t="s">
        <v>936</v>
      </c>
      <c r="AB39" s="85" t="s">
        <v>1001</v>
      </c>
      <c r="AC39" s="79" t="b">
        <v>0</v>
      </c>
      <c r="AD39" s="79">
        <v>2</v>
      </c>
      <c r="AE39" s="85" t="s">
        <v>1184</v>
      </c>
      <c r="AF39" s="79" t="b">
        <v>0</v>
      </c>
      <c r="AG39" s="79" t="s">
        <v>1227</v>
      </c>
      <c r="AH39" s="79"/>
      <c r="AI39" s="85" t="s">
        <v>1178</v>
      </c>
      <c r="AJ39" s="79" t="b">
        <v>0</v>
      </c>
      <c r="AK39" s="79">
        <v>0</v>
      </c>
      <c r="AL39" s="85" t="s">
        <v>1178</v>
      </c>
      <c r="AM39" s="79" t="s">
        <v>1243</v>
      </c>
      <c r="AN39" s="79" t="b">
        <v>0</v>
      </c>
      <c r="AO39" s="85" t="s">
        <v>1001</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2</v>
      </c>
      <c r="BD39" s="48"/>
      <c r="BE39" s="49"/>
      <c r="BF39" s="48"/>
      <c r="BG39" s="49"/>
      <c r="BH39" s="48"/>
      <c r="BI39" s="49"/>
      <c r="BJ39" s="48"/>
      <c r="BK39" s="49"/>
      <c r="BL39" s="48"/>
    </row>
    <row r="40" spans="1:64" ht="15">
      <c r="A40" s="64" t="s">
        <v>228</v>
      </c>
      <c r="B40" s="64" t="s">
        <v>258</v>
      </c>
      <c r="C40" s="65" t="s">
        <v>2792</v>
      </c>
      <c r="D40" s="66">
        <v>3</v>
      </c>
      <c r="E40" s="67" t="s">
        <v>132</v>
      </c>
      <c r="F40" s="68">
        <v>32</v>
      </c>
      <c r="G40" s="65"/>
      <c r="H40" s="69"/>
      <c r="I40" s="70"/>
      <c r="J40" s="70"/>
      <c r="K40" s="34" t="s">
        <v>65</v>
      </c>
      <c r="L40" s="77">
        <v>40</v>
      </c>
      <c r="M40" s="77"/>
      <c r="N40" s="72"/>
      <c r="O40" s="79" t="s">
        <v>319</v>
      </c>
      <c r="P40" s="81">
        <v>43571.988275462965</v>
      </c>
      <c r="Q40" s="79" t="s">
        <v>341</v>
      </c>
      <c r="R40" s="79"/>
      <c r="S40" s="79"/>
      <c r="T40" s="79"/>
      <c r="U40" s="82" t="s">
        <v>592</v>
      </c>
      <c r="V40" s="82" t="s">
        <v>592</v>
      </c>
      <c r="W40" s="81">
        <v>43571.988275462965</v>
      </c>
      <c r="X40" s="82" t="s">
        <v>697</v>
      </c>
      <c r="Y40" s="79"/>
      <c r="Z40" s="79"/>
      <c r="AA40" s="85" t="s">
        <v>936</v>
      </c>
      <c r="AB40" s="85" t="s">
        <v>1001</v>
      </c>
      <c r="AC40" s="79" t="b">
        <v>0</v>
      </c>
      <c r="AD40" s="79">
        <v>2</v>
      </c>
      <c r="AE40" s="85" t="s">
        <v>1184</v>
      </c>
      <c r="AF40" s="79" t="b">
        <v>0</v>
      </c>
      <c r="AG40" s="79" t="s">
        <v>1227</v>
      </c>
      <c r="AH40" s="79"/>
      <c r="AI40" s="85" t="s">
        <v>1178</v>
      </c>
      <c r="AJ40" s="79" t="b">
        <v>0</v>
      </c>
      <c r="AK40" s="79">
        <v>0</v>
      </c>
      <c r="AL40" s="85" t="s">
        <v>1178</v>
      </c>
      <c r="AM40" s="79" t="s">
        <v>1243</v>
      </c>
      <c r="AN40" s="79" t="b">
        <v>0</v>
      </c>
      <c r="AO40" s="85" t="s">
        <v>1001</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228</v>
      </c>
      <c r="B41" s="64" t="s">
        <v>257</v>
      </c>
      <c r="C41" s="65" t="s">
        <v>2792</v>
      </c>
      <c r="D41" s="66">
        <v>3</v>
      </c>
      <c r="E41" s="67" t="s">
        <v>132</v>
      </c>
      <c r="F41" s="68">
        <v>32</v>
      </c>
      <c r="G41" s="65"/>
      <c r="H41" s="69"/>
      <c r="I41" s="70"/>
      <c r="J41" s="70"/>
      <c r="K41" s="34" t="s">
        <v>65</v>
      </c>
      <c r="L41" s="77">
        <v>41</v>
      </c>
      <c r="M41" s="77"/>
      <c r="N41" s="72"/>
      <c r="O41" s="79" t="s">
        <v>319</v>
      </c>
      <c r="P41" s="81">
        <v>43571.988275462965</v>
      </c>
      <c r="Q41" s="79" t="s">
        <v>341</v>
      </c>
      <c r="R41" s="79"/>
      <c r="S41" s="79"/>
      <c r="T41" s="79"/>
      <c r="U41" s="82" t="s">
        <v>592</v>
      </c>
      <c r="V41" s="82" t="s">
        <v>592</v>
      </c>
      <c r="W41" s="81">
        <v>43571.988275462965</v>
      </c>
      <c r="X41" s="82" t="s">
        <v>697</v>
      </c>
      <c r="Y41" s="79"/>
      <c r="Z41" s="79"/>
      <c r="AA41" s="85" t="s">
        <v>936</v>
      </c>
      <c r="AB41" s="85" t="s">
        <v>1001</v>
      </c>
      <c r="AC41" s="79" t="b">
        <v>0</v>
      </c>
      <c r="AD41" s="79">
        <v>2</v>
      </c>
      <c r="AE41" s="85" t="s">
        <v>1184</v>
      </c>
      <c r="AF41" s="79" t="b">
        <v>0</v>
      </c>
      <c r="AG41" s="79" t="s">
        <v>1227</v>
      </c>
      <c r="AH41" s="79"/>
      <c r="AI41" s="85" t="s">
        <v>1178</v>
      </c>
      <c r="AJ41" s="79" t="b">
        <v>0</v>
      </c>
      <c r="AK41" s="79">
        <v>0</v>
      </c>
      <c r="AL41" s="85" t="s">
        <v>1178</v>
      </c>
      <c r="AM41" s="79" t="s">
        <v>1243</v>
      </c>
      <c r="AN41" s="79" t="b">
        <v>0</v>
      </c>
      <c r="AO41" s="85" t="s">
        <v>1001</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c r="BE41" s="49"/>
      <c r="BF41" s="48"/>
      <c r="BG41" s="49"/>
      <c r="BH41" s="48"/>
      <c r="BI41" s="49"/>
      <c r="BJ41" s="48"/>
      <c r="BK41" s="49"/>
      <c r="BL41" s="48"/>
    </row>
    <row r="42" spans="1:64" ht="15">
      <c r="A42" s="64" t="s">
        <v>228</v>
      </c>
      <c r="B42" s="64" t="s">
        <v>232</v>
      </c>
      <c r="C42" s="65" t="s">
        <v>2792</v>
      </c>
      <c r="D42" s="66">
        <v>3</v>
      </c>
      <c r="E42" s="67" t="s">
        <v>132</v>
      </c>
      <c r="F42" s="68">
        <v>32</v>
      </c>
      <c r="G42" s="65"/>
      <c r="H42" s="69"/>
      <c r="I42" s="70"/>
      <c r="J42" s="70"/>
      <c r="K42" s="34" t="s">
        <v>65</v>
      </c>
      <c r="L42" s="77">
        <v>42</v>
      </c>
      <c r="M42" s="77"/>
      <c r="N42" s="72"/>
      <c r="O42" s="79" t="s">
        <v>319</v>
      </c>
      <c r="P42" s="81">
        <v>43571.988275462965</v>
      </c>
      <c r="Q42" s="79" t="s">
        <v>341</v>
      </c>
      <c r="R42" s="79"/>
      <c r="S42" s="79"/>
      <c r="T42" s="79"/>
      <c r="U42" s="82" t="s">
        <v>592</v>
      </c>
      <c r="V42" s="82" t="s">
        <v>592</v>
      </c>
      <c r="W42" s="81">
        <v>43571.988275462965</v>
      </c>
      <c r="X42" s="82" t="s">
        <v>697</v>
      </c>
      <c r="Y42" s="79"/>
      <c r="Z42" s="79"/>
      <c r="AA42" s="85" t="s">
        <v>936</v>
      </c>
      <c r="AB42" s="85" t="s">
        <v>1001</v>
      </c>
      <c r="AC42" s="79" t="b">
        <v>0</v>
      </c>
      <c r="AD42" s="79">
        <v>2</v>
      </c>
      <c r="AE42" s="85" t="s">
        <v>1184</v>
      </c>
      <c r="AF42" s="79" t="b">
        <v>0</v>
      </c>
      <c r="AG42" s="79" t="s">
        <v>1227</v>
      </c>
      <c r="AH42" s="79"/>
      <c r="AI42" s="85" t="s">
        <v>1178</v>
      </c>
      <c r="AJ42" s="79" t="b">
        <v>0</v>
      </c>
      <c r="AK42" s="79">
        <v>0</v>
      </c>
      <c r="AL42" s="85" t="s">
        <v>1178</v>
      </c>
      <c r="AM42" s="79" t="s">
        <v>1243</v>
      </c>
      <c r="AN42" s="79" t="b">
        <v>0</v>
      </c>
      <c r="AO42" s="85" t="s">
        <v>1001</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4</v>
      </c>
      <c r="BD42" s="48">
        <v>0</v>
      </c>
      <c r="BE42" s="49">
        <v>0</v>
      </c>
      <c r="BF42" s="48">
        <v>0</v>
      </c>
      <c r="BG42" s="49">
        <v>0</v>
      </c>
      <c r="BH42" s="48">
        <v>0</v>
      </c>
      <c r="BI42" s="49">
        <v>0</v>
      </c>
      <c r="BJ42" s="48">
        <v>5</v>
      </c>
      <c r="BK42" s="49">
        <v>100</v>
      </c>
      <c r="BL42" s="48">
        <v>5</v>
      </c>
    </row>
    <row r="43" spans="1:64" ht="15">
      <c r="A43" s="64" t="s">
        <v>228</v>
      </c>
      <c r="B43" s="64" t="s">
        <v>251</v>
      </c>
      <c r="C43" s="65" t="s">
        <v>2792</v>
      </c>
      <c r="D43" s="66">
        <v>3</v>
      </c>
      <c r="E43" s="67" t="s">
        <v>132</v>
      </c>
      <c r="F43" s="68">
        <v>32</v>
      </c>
      <c r="G43" s="65"/>
      <c r="H43" s="69"/>
      <c r="I43" s="70"/>
      <c r="J43" s="70"/>
      <c r="K43" s="34" t="s">
        <v>65</v>
      </c>
      <c r="L43" s="77">
        <v>43</v>
      </c>
      <c r="M43" s="77"/>
      <c r="N43" s="72"/>
      <c r="O43" s="79" t="s">
        <v>320</v>
      </c>
      <c r="P43" s="81">
        <v>43571.988275462965</v>
      </c>
      <c r="Q43" s="79" t="s">
        <v>341</v>
      </c>
      <c r="R43" s="79"/>
      <c r="S43" s="79"/>
      <c r="T43" s="79"/>
      <c r="U43" s="82" t="s">
        <v>592</v>
      </c>
      <c r="V43" s="82" t="s">
        <v>592</v>
      </c>
      <c r="W43" s="81">
        <v>43571.988275462965</v>
      </c>
      <c r="X43" s="82" t="s">
        <v>697</v>
      </c>
      <c r="Y43" s="79"/>
      <c r="Z43" s="79"/>
      <c r="AA43" s="85" t="s">
        <v>936</v>
      </c>
      <c r="AB43" s="85" t="s">
        <v>1001</v>
      </c>
      <c r="AC43" s="79" t="b">
        <v>0</v>
      </c>
      <c r="AD43" s="79">
        <v>2</v>
      </c>
      <c r="AE43" s="85" t="s">
        <v>1184</v>
      </c>
      <c r="AF43" s="79" t="b">
        <v>0</v>
      </c>
      <c r="AG43" s="79" t="s">
        <v>1227</v>
      </c>
      <c r="AH43" s="79"/>
      <c r="AI43" s="85" t="s">
        <v>1178</v>
      </c>
      <c r="AJ43" s="79" t="b">
        <v>0</v>
      </c>
      <c r="AK43" s="79">
        <v>0</v>
      </c>
      <c r="AL43" s="85" t="s">
        <v>1178</v>
      </c>
      <c r="AM43" s="79" t="s">
        <v>1243</v>
      </c>
      <c r="AN43" s="79" t="b">
        <v>0</v>
      </c>
      <c r="AO43" s="85" t="s">
        <v>1001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1</v>
      </c>
      <c r="BD43" s="48"/>
      <c r="BE43" s="49"/>
      <c r="BF43" s="48"/>
      <c r="BG43" s="49"/>
      <c r="BH43" s="48"/>
      <c r="BI43" s="49"/>
      <c r="BJ43" s="48"/>
      <c r="BK43" s="49"/>
      <c r="BL43" s="48"/>
    </row>
    <row r="44" spans="1:64" ht="15">
      <c r="A44" s="64" t="s">
        <v>229</v>
      </c>
      <c r="B44" s="64" t="s">
        <v>228</v>
      </c>
      <c r="C44" s="65" t="s">
        <v>2792</v>
      </c>
      <c r="D44" s="66">
        <v>3</v>
      </c>
      <c r="E44" s="67" t="s">
        <v>132</v>
      </c>
      <c r="F44" s="68">
        <v>32</v>
      </c>
      <c r="G44" s="65"/>
      <c r="H44" s="69"/>
      <c r="I44" s="70"/>
      <c r="J44" s="70"/>
      <c r="K44" s="34" t="s">
        <v>66</v>
      </c>
      <c r="L44" s="77">
        <v>44</v>
      </c>
      <c r="M44" s="77"/>
      <c r="N44" s="72"/>
      <c r="O44" s="79" t="s">
        <v>320</v>
      </c>
      <c r="P44" s="81">
        <v>43571.99260416667</v>
      </c>
      <c r="Q44" s="79" t="s">
        <v>342</v>
      </c>
      <c r="R44" s="79"/>
      <c r="S44" s="79"/>
      <c r="T44" s="79"/>
      <c r="U44" s="79"/>
      <c r="V44" s="82" t="s">
        <v>632</v>
      </c>
      <c r="W44" s="81">
        <v>43571.99260416667</v>
      </c>
      <c r="X44" s="82" t="s">
        <v>698</v>
      </c>
      <c r="Y44" s="79"/>
      <c r="Z44" s="79"/>
      <c r="AA44" s="85" t="s">
        <v>937</v>
      </c>
      <c r="AB44" s="85" t="s">
        <v>935</v>
      </c>
      <c r="AC44" s="79" t="b">
        <v>0</v>
      </c>
      <c r="AD44" s="79">
        <v>0</v>
      </c>
      <c r="AE44" s="85" t="s">
        <v>1186</v>
      </c>
      <c r="AF44" s="79" t="b">
        <v>0</v>
      </c>
      <c r="AG44" s="79" t="s">
        <v>1227</v>
      </c>
      <c r="AH44" s="79"/>
      <c r="AI44" s="85" t="s">
        <v>1178</v>
      </c>
      <c r="AJ44" s="79" t="b">
        <v>0</v>
      </c>
      <c r="AK44" s="79">
        <v>0</v>
      </c>
      <c r="AL44" s="85" t="s">
        <v>1178</v>
      </c>
      <c r="AM44" s="79" t="s">
        <v>1243</v>
      </c>
      <c r="AN44" s="79" t="b">
        <v>0</v>
      </c>
      <c r="AO44" s="85" t="s">
        <v>935</v>
      </c>
      <c r="AP44" s="79" t="s">
        <v>176</v>
      </c>
      <c r="AQ44" s="79">
        <v>0</v>
      </c>
      <c r="AR44" s="79">
        <v>0</v>
      </c>
      <c r="AS44" s="79" t="s">
        <v>1253</v>
      </c>
      <c r="AT44" s="79" t="s">
        <v>1259</v>
      </c>
      <c r="AU44" s="79" t="s">
        <v>1260</v>
      </c>
      <c r="AV44" s="79" t="s">
        <v>1262</v>
      </c>
      <c r="AW44" s="79" t="s">
        <v>1269</v>
      </c>
      <c r="AX44" s="79" t="s">
        <v>1276</v>
      </c>
      <c r="AY44" s="79" t="s">
        <v>1282</v>
      </c>
      <c r="AZ44" s="82" t="s">
        <v>1285</v>
      </c>
      <c r="BA44">
        <v>1</v>
      </c>
      <c r="BB44" s="78" t="str">
        <f>REPLACE(INDEX(GroupVertices[Group],MATCH(Edges[[#This Row],[Vertex 1]],GroupVertices[Vertex],0)),1,1,"")</f>
        <v>3</v>
      </c>
      <c r="BC44" s="78" t="str">
        <f>REPLACE(INDEX(GroupVertices[Group],MATCH(Edges[[#This Row],[Vertex 2]],GroupVertices[Vertex],0)),1,1,"")</f>
        <v>4</v>
      </c>
      <c r="BD44" s="48"/>
      <c r="BE44" s="49"/>
      <c r="BF44" s="48"/>
      <c r="BG44" s="49"/>
      <c r="BH44" s="48"/>
      <c r="BI44" s="49"/>
      <c r="BJ44" s="48"/>
      <c r="BK44" s="49"/>
      <c r="BL44" s="48"/>
    </row>
    <row r="45" spans="1:64" ht="15">
      <c r="A45" s="64" t="s">
        <v>230</v>
      </c>
      <c r="B45" s="64" t="s">
        <v>281</v>
      </c>
      <c r="C45" s="65" t="s">
        <v>2792</v>
      </c>
      <c r="D45" s="66">
        <v>3</v>
      </c>
      <c r="E45" s="67" t="s">
        <v>132</v>
      </c>
      <c r="F45" s="68">
        <v>32</v>
      </c>
      <c r="G45" s="65"/>
      <c r="H45" s="69"/>
      <c r="I45" s="70"/>
      <c r="J45" s="70"/>
      <c r="K45" s="34" t="s">
        <v>65</v>
      </c>
      <c r="L45" s="77">
        <v>45</v>
      </c>
      <c r="M45" s="77"/>
      <c r="N45" s="72"/>
      <c r="O45" s="79" t="s">
        <v>319</v>
      </c>
      <c r="P45" s="81">
        <v>43574.805300925924</v>
      </c>
      <c r="Q45" s="79" t="s">
        <v>343</v>
      </c>
      <c r="R45" s="79"/>
      <c r="S45" s="79"/>
      <c r="T45" s="79"/>
      <c r="U45" s="79"/>
      <c r="V45" s="82" t="s">
        <v>633</v>
      </c>
      <c r="W45" s="81">
        <v>43574.805300925924</v>
      </c>
      <c r="X45" s="82" t="s">
        <v>699</v>
      </c>
      <c r="Y45" s="79"/>
      <c r="Z45" s="79"/>
      <c r="AA45" s="85" t="s">
        <v>938</v>
      </c>
      <c r="AB45" s="85" t="s">
        <v>1156</v>
      </c>
      <c r="AC45" s="79" t="b">
        <v>0</v>
      </c>
      <c r="AD45" s="79">
        <v>0</v>
      </c>
      <c r="AE45" s="85" t="s">
        <v>1184</v>
      </c>
      <c r="AF45" s="79" t="b">
        <v>0</v>
      </c>
      <c r="AG45" s="79" t="s">
        <v>1226</v>
      </c>
      <c r="AH45" s="79"/>
      <c r="AI45" s="85" t="s">
        <v>1178</v>
      </c>
      <c r="AJ45" s="79" t="b">
        <v>0</v>
      </c>
      <c r="AK45" s="79">
        <v>0</v>
      </c>
      <c r="AL45" s="85" t="s">
        <v>1178</v>
      </c>
      <c r="AM45" s="79" t="s">
        <v>1243</v>
      </c>
      <c r="AN45" s="79" t="b">
        <v>0</v>
      </c>
      <c r="AO45" s="85" t="s">
        <v>1156</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0</v>
      </c>
      <c r="BE45" s="49">
        <v>0</v>
      </c>
      <c r="BF45" s="48">
        <v>0</v>
      </c>
      <c r="BG45" s="49">
        <v>0</v>
      </c>
      <c r="BH45" s="48">
        <v>0</v>
      </c>
      <c r="BI45" s="49">
        <v>0</v>
      </c>
      <c r="BJ45" s="48">
        <v>9</v>
      </c>
      <c r="BK45" s="49">
        <v>100</v>
      </c>
      <c r="BL45" s="48">
        <v>9</v>
      </c>
    </row>
    <row r="46" spans="1:64" ht="15">
      <c r="A46" s="64" t="s">
        <v>230</v>
      </c>
      <c r="B46" s="64" t="s">
        <v>251</v>
      </c>
      <c r="C46" s="65" t="s">
        <v>2792</v>
      </c>
      <c r="D46" s="66">
        <v>3</v>
      </c>
      <c r="E46" s="67" t="s">
        <v>132</v>
      </c>
      <c r="F46" s="68">
        <v>32</v>
      </c>
      <c r="G46" s="65"/>
      <c r="H46" s="69"/>
      <c r="I46" s="70"/>
      <c r="J46" s="70"/>
      <c r="K46" s="34" t="s">
        <v>65</v>
      </c>
      <c r="L46" s="77">
        <v>46</v>
      </c>
      <c r="M46" s="77"/>
      <c r="N46" s="72"/>
      <c r="O46" s="79" t="s">
        <v>320</v>
      </c>
      <c r="P46" s="81">
        <v>43574.805300925924</v>
      </c>
      <c r="Q46" s="79" t="s">
        <v>343</v>
      </c>
      <c r="R46" s="79"/>
      <c r="S46" s="79"/>
      <c r="T46" s="79"/>
      <c r="U46" s="79"/>
      <c r="V46" s="82" t="s">
        <v>633</v>
      </c>
      <c r="W46" s="81">
        <v>43574.805300925924</v>
      </c>
      <c r="X46" s="82" t="s">
        <v>699</v>
      </c>
      <c r="Y46" s="79"/>
      <c r="Z46" s="79"/>
      <c r="AA46" s="85" t="s">
        <v>938</v>
      </c>
      <c r="AB46" s="85" t="s">
        <v>1156</v>
      </c>
      <c r="AC46" s="79" t="b">
        <v>0</v>
      </c>
      <c r="AD46" s="79">
        <v>0</v>
      </c>
      <c r="AE46" s="85" t="s">
        <v>1184</v>
      </c>
      <c r="AF46" s="79" t="b">
        <v>0</v>
      </c>
      <c r="AG46" s="79" t="s">
        <v>1226</v>
      </c>
      <c r="AH46" s="79"/>
      <c r="AI46" s="85" t="s">
        <v>1178</v>
      </c>
      <c r="AJ46" s="79" t="b">
        <v>0</v>
      </c>
      <c r="AK46" s="79">
        <v>0</v>
      </c>
      <c r="AL46" s="85" t="s">
        <v>1178</v>
      </c>
      <c r="AM46" s="79" t="s">
        <v>1243</v>
      </c>
      <c r="AN46" s="79" t="b">
        <v>0</v>
      </c>
      <c r="AO46" s="85" t="s">
        <v>1156</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1</v>
      </c>
      <c r="BD46" s="48"/>
      <c r="BE46" s="49"/>
      <c r="BF46" s="48"/>
      <c r="BG46" s="49"/>
      <c r="BH46" s="48"/>
      <c r="BI46" s="49"/>
      <c r="BJ46" s="48"/>
      <c r="BK46" s="49"/>
      <c r="BL46" s="48"/>
    </row>
    <row r="47" spans="1:64" ht="15">
      <c r="A47" s="64" t="s">
        <v>231</v>
      </c>
      <c r="B47" s="64" t="s">
        <v>251</v>
      </c>
      <c r="C47" s="65" t="s">
        <v>2792</v>
      </c>
      <c r="D47" s="66">
        <v>3</v>
      </c>
      <c r="E47" s="67" t="s">
        <v>132</v>
      </c>
      <c r="F47" s="68">
        <v>32</v>
      </c>
      <c r="G47" s="65"/>
      <c r="H47" s="69"/>
      <c r="I47" s="70"/>
      <c r="J47" s="70"/>
      <c r="K47" s="34" t="s">
        <v>65</v>
      </c>
      <c r="L47" s="77">
        <v>47</v>
      </c>
      <c r="M47" s="77"/>
      <c r="N47" s="72"/>
      <c r="O47" s="79" t="s">
        <v>320</v>
      </c>
      <c r="P47" s="81">
        <v>43572.94059027778</v>
      </c>
      <c r="Q47" s="79" t="s">
        <v>344</v>
      </c>
      <c r="R47" s="79"/>
      <c r="S47" s="79"/>
      <c r="T47" s="79"/>
      <c r="U47" s="82" t="s">
        <v>593</v>
      </c>
      <c r="V47" s="82" t="s">
        <v>593</v>
      </c>
      <c r="W47" s="81">
        <v>43572.94059027778</v>
      </c>
      <c r="X47" s="82" t="s">
        <v>700</v>
      </c>
      <c r="Y47" s="79"/>
      <c r="Z47" s="79"/>
      <c r="AA47" s="85" t="s">
        <v>939</v>
      </c>
      <c r="AB47" s="85" t="s">
        <v>1133</v>
      </c>
      <c r="AC47" s="79" t="b">
        <v>0</v>
      </c>
      <c r="AD47" s="79">
        <v>1</v>
      </c>
      <c r="AE47" s="85" t="s">
        <v>1184</v>
      </c>
      <c r="AF47" s="79" t="b">
        <v>0</v>
      </c>
      <c r="AG47" s="79" t="s">
        <v>1226</v>
      </c>
      <c r="AH47" s="79"/>
      <c r="AI47" s="85" t="s">
        <v>1178</v>
      </c>
      <c r="AJ47" s="79" t="b">
        <v>0</v>
      </c>
      <c r="AK47" s="79">
        <v>0</v>
      </c>
      <c r="AL47" s="85" t="s">
        <v>1178</v>
      </c>
      <c r="AM47" s="79" t="s">
        <v>1244</v>
      </c>
      <c r="AN47" s="79" t="b">
        <v>0</v>
      </c>
      <c r="AO47" s="85" t="s">
        <v>1133</v>
      </c>
      <c r="AP47" s="79" t="s">
        <v>176</v>
      </c>
      <c r="AQ47" s="79">
        <v>0</v>
      </c>
      <c r="AR47" s="79">
        <v>0</v>
      </c>
      <c r="AS47" s="79" t="s">
        <v>1254</v>
      </c>
      <c r="AT47" s="79" t="s">
        <v>1259</v>
      </c>
      <c r="AU47" s="79" t="s">
        <v>1260</v>
      </c>
      <c r="AV47" s="79" t="s">
        <v>1263</v>
      </c>
      <c r="AW47" s="79" t="s">
        <v>1270</v>
      </c>
      <c r="AX47" s="79" t="s">
        <v>1277</v>
      </c>
      <c r="AY47" s="79" t="s">
        <v>1282</v>
      </c>
      <c r="AZ47" s="82" t="s">
        <v>1286</v>
      </c>
      <c r="BA47">
        <v>1</v>
      </c>
      <c r="BB47" s="78" t="str">
        <f>REPLACE(INDEX(GroupVertices[Group],MATCH(Edges[[#This Row],[Vertex 1]],GroupVertices[Vertex],0)),1,1,"")</f>
        <v>4</v>
      </c>
      <c r="BC47" s="78" t="str">
        <f>REPLACE(INDEX(GroupVertices[Group],MATCH(Edges[[#This Row],[Vertex 2]],GroupVertices[Vertex],0)),1,1,"")</f>
        <v>1</v>
      </c>
      <c r="BD47" s="48">
        <v>1</v>
      </c>
      <c r="BE47" s="49">
        <v>8.333333333333334</v>
      </c>
      <c r="BF47" s="48">
        <v>3</v>
      </c>
      <c r="BG47" s="49">
        <v>25</v>
      </c>
      <c r="BH47" s="48">
        <v>0</v>
      </c>
      <c r="BI47" s="49">
        <v>0</v>
      </c>
      <c r="BJ47" s="48">
        <v>8</v>
      </c>
      <c r="BK47" s="49">
        <v>66.66666666666667</v>
      </c>
      <c r="BL47" s="48">
        <v>12</v>
      </c>
    </row>
    <row r="48" spans="1:64" ht="15">
      <c r="A48" s="64" t="s">
        <v>231</v>
      </c>
      <c r="B48" s="64" t="s">
        <v>251</v>
      </c>
      <c r="C48" s="65" t="s">
        <v>2792</v>
      </c>
      <c r="D48" s="66">
        <v>3</v>
      </c>
      <c r="E48" s="67" t="s">
        <v>132</v>
      </c>
      <c r="F48" s="68">
        <v>32</v>
      </c>
      <c r="G48" s="65"/>
      <c r="H48" s="69"/>
      <c r="I48" s="70"/>
      <c r="J48" s="70"/>
      <c r="K48" s="34" t="s">
        <v>65</v>
      </c>
      <c r="L48" s="77">
        <v>48</v>
      </c>
      <c r="M48" s="77"/>
      <c r="N48" s="72"/>
      <c r="O48" s="79" t="s">
        <v>319</v>
      </c>
      <c r="P48" s="81">
        <v>43572.94841435185</v>
      </c>
      <c r="Q48" s="79" t="s">
        <v>345</v>
      </c>
      <c r="R48" s="79"/>
      <c r="S48" s="79"/>
      <c r="T48" s="79"/>
      <c r="U48" s="79"/>
      <c r="V48" s="82" t="s">
        <v>634</v>
      </c>
      <c r="W48" s="81">
        <v>43572.94841435185</v>
      </c>
      <c r="X48" s="82" t="s">
        <v>701</v>
      </c>
      <c r="Y48" s="79"/>
      <c r="Z48" s="79"/>
      <c r="AA48" s="85" t="s">
        <v>940</v>
      </c>
      <c r="AB48" s="85" t="s">
        <v>941</v>
      </c>
      <c r="AC48" s="79" t="b">
        <v>0</v>
      </c>
      <c r="AD48" s="79">
        <v>2</v>
      </c>
      <c r="AE48" s="85" t="s">
        <v>1187</v>
      </c>
      <c r="AF48" s="79" t="b">
        <v>0</v>
      </c>
      <c r="AG48" s="79" t="s">
        <v>1226</v>
      </c>
      <c r="AH48" s="79"/>
      <c r="AI48" s="85" t="s">
        <v>1178</v>
      </c>
      <c r="AJ48" s="79" t="b">
        <v>0</v>
      </c>
      <c r="AK48" s="79">
        <v>0</v>
      </c>
      <c r="AL48" s="85" t="s">
        <v>1178</v>
      </c>
      <c r="AM48" s="79" t="s">
        <v>1244</v>
      </c>
      <c r="AN48" s="79" t="b">
        <v>0</v>
      </c>
      <c r="AO48" s="85" t="s">
        <v>941</v>
      </c>
      <c r="AP48" s="79" t="s">
        <v>176</v>
      </c>
      <c r="AQ48" s="79">
        <v>0</v>
      </c>
      <c r="AR48" s="79">
        <v>0</v>
      </c>
      <c r="AS48" s="79" t="s">
        <v>1254</v>
      </c>
      <c r="AT48" s="79" t="s">
        <v>1259</v>
      </c>
      <c r="AU48" s="79" t="s">
        <v>1260</v>
      </c>
      <c r="AV48" s="79" t="s">
        <v>1263</v>
      </c>
      <c r="AW48" s="79" t="s">
        <v>1270</v>
      </c>
      <c r="AX48" s="79" t="s">
        <v>1277</v>
      </c>
      <c r="AY48" s="79" t="s">
        <v>1282</v>
      </c>
      <c r="AZ48" s="82" t="s">
        <v>1286</v>
      </c>
      <c r="BA48">
        <v>1</v>
      </c>
      <c r="BB48" s="78" t="str">
        <f>REPLACE(INDEX(GroupVertices[Group],MATCH(Edges[[#This Row],[Vertex 1]],GroupVertices[Vertex],0)),1,1,"")</f>
        <v>4</v>
      </c>
      <c r="BC48" s="78" t="str">
        <f>REPLACE(INDEX(GroupVertices[Group],MATCH(Edges[[#This Row],[Vertex 2]],GroupVertices[Vertex],0)),1,1,"")</f>
        <v>1</v>
      </c>
      <c r="BD48" s="48"/>
      <c r="BE48" s="49"/>
      <c r="BF48" s="48"/>
      <c r="BG48" s="49"/>
      <c r="BH48" s="48"/>
      <c r="BI48" s="49"/>
      <c r="BJ48" s="48"/>
      <c r="BK48" s="49"/>
      <c r="BL48" s="48"/>
    </row>
    <row r="49" spans="1:64" ht="15">
      <c r="A49" s="64" t="s">
        <v>231</v>
      </c>
      <c r="B49" s="64" t="s">
        <v>232</v>
      </c>
      <c r="C49" s="65" t="s">
        <v>2792</v>
      </c>
      <c r="D49" s="66">
        <v>3</v>
      </c>
      <c r="E49" s="67" t="s">
        <v>132</v>
      </c>
      <c r="F49" s="68">
        <v>32</v>
      </c>
      <c r="G49" s="65"/>
      <c r="H49" s="69"/>
      <c r="I49" s="70"/>
      <c r="J49" s="70"/>
      <c r="K49" s="34" t="s">
        <v>66</v>
      </c>
      <c r="L49" s="77">
        <v>49</v>
      </c>
      <c r="M49" s="77"/>
      <c r="N49" s="72"/>
      <c r="O49" s="79" t="s">
        <v>320</v>
      </c>
      <c r="P49" s="81">
        <v>43572.94841435185</v>
      </c>
      <c r="Q49" s="79" t="s">
        <v>345</v>
      </c>
      <c r="R49" s="79"/>
      <c r="S49" s="79"/>
      <c r="T49" s="79"/>
      <c r="U49" s="79"/>
      <c r="V49" s="82" t="s">
        <v>634</v>
      </c>
      <c r="W49" s="81">
        <v>43572.94841435185</v>
      </c>
      <c r="X49" s="82" t="s">
        <v>701</v>
      </c>
      <c r="Y49" s="79"/>
      <c r="Z49" s="79"/>
      <c r="AA49" s="85" t="s">
        <v>940</v>
      </c>
      <c r="AB49" s="85" t="s">
        <v>941</v>
      </c>
      <c r="AC49" s="79" t="b">
        <v>0</v>
      </c>
      <c r="AD49" s="79">
        <v>2</v>
      </c>
      <c r="AE49" s="85" t="s">
        <v>1187</v>
      </c>
      <c r="AF49" s="79" t="b">
        <v>0</v>
      </c>
      <c r="AG49" s="79" t="s">
        <v>1226</v>
      </c>
      <c r="AH49" s="79"/>
      <c r="AI49" s="85" t="s">
        <v>1178</v>
      </c>
      <c r="AJ49" s="79" t="b">
        <v>0</v>
      </c>
      <c r="AK49" s="79">
        <v>0</v>
      </c>
      <c r="AL49" s="85" t="s">
        <v>1178</v>
      </c>
      <c r="AM49" s="79" t="s">
        <v>1244</v>
      </c>
      <c r="AN49" s="79" t="b">
        <v>0</v>
      </c>
      <c r="AO49" s="85" t="s">
        <v>941</v>
      </c>
      <c r="AP49" s="79" t="s">
        <v>176</v>
      </c>
      <c r="AQ49" s="79">
        <v>0</v>
      </c>
      <c r="AR49" s="79">
        <v>0</v>
      </c>
      <c r="AS49" s="79" t="s">
        <v>1254</v>
      </c>
      <c r="AT49" s="79" t="s">
        <v>1259</v>
      </c>
      <c r="AU49" s="79" t="s">
        <v>1260</v>
      </c>
      <c r="AV49" s="79" t="s">
        <v>1263</v>
      </c>
      <c r="AW49" s="79" t="s">
        <v>1270</v>
      </c>
      <c r="AX49" s="79" t="s">
        <v>1277</v>
      </c>
      <c r="AY49" s="79" t="s">
        <v>1282</v>
      </c>
      <c r="AZ49" s="82" t="s">
        <v>1286</v>
      </c>
      <c r="BA49">
        <v>1</v>
      </c>
      <c r="BB49" s="78" t="str">
        <f>REPLACE(INDEX(GroupVertices[Group],MATCH(Edges[[#This Row],[Vertex 1]],GroupVertices[Vertex],0)),1,1,"")</f>
        <v>4</v>
      </c>
      <c r="BC49" s="78" t="str">
        <f>REPLACE(INDEX(GroupVertices[Group],MATCH(Edges[[#This Row],[Vertex 2]],GroupVertices[Vertex],0)),1,1,"")</f>
        <v>4</v>
      </c>
      <c r="BD49" s="48">
        <v>0</v>
      </c>
      <c r="BE49" s="49">
        <v>0</v>
      </c>
      <c r="BF49" s="48">
        <v>1</v>
      </c>
      <c r="BG49" s="49">
        <v>12.5</v>
      </c>
      <c r="BH49" s="48">
        <v>0</v>
      </c>
      <c r="BI49" s="49">
        <v>0</v>
      </c>
      <c r="BJ49" s="48">
        <v>7</v>
      </c>
      <c r="BK49" s="49">
        <v>87.5</v>
      </c>
      <c r="BL49" s="48">
        <v>8</v>
      </c>
    </row>
    <row r="50" spans="1:64" ht="15">
      <c r="A50" s="64" t="s">
        <v>232</v>
      </c>
      <c r="B50" s="64" t="s">
        <v>231</v>
      </c>
      <c r="C50" s="65" t="s">
        <v>2792</v>
      </c>
      <c r="D50" s="66">
        <v>3</v>
      </c>
      <c r="E50" s="67" t="s">
        <v>132</v>
      </c>
      <c r="F50" s="68">
        <v>32</v>
      </c>
      <c r="G50" s="65"/>
      <c r="H50" s="69"/>
      <c r="I50" s="70"/>
      <c r="J50" s="70"/>
      <c r="K50" s="34" t="s">
        <v>66</v>
      </c>
      <c r="L50" s="77">
        <v>50</v>
      </c>
      <c r="M50" s="77"/>
      <c r="N50" s="72"/>
      <c r="O50" s="79" t="s">
        <v>320</v>
      </c>
      <c r="P50" s="81">
        <v>43572.94546296296</v>
      </c>
      <c r="Q50" s="79" t="s">
        <v>346</v>
      </c>
      <c r="R50" s="79"/>
      <c r="S50" s="79"/>
      <c r="T50" s="79"/>
      <c r="U50" s="82" t="s">
        <v>594</v>
      </c>
      <c r="V50" s="82" t="s">
        <v>594</v>
      </c>
      <c r="W50" s="81">
        <v>43572.94546296296</v>
      </c>
      <c r="X50" s="82" t="s">
        <v>702</v>
      </c>
      <c r="Y50" s="79"/>
      <c r="Z50" s="79"/>
      <c r="AA50" s="85" t="s">
        <v>941</v>
      </c>
      <c r="AB50" s="85" t="s">
        <v>939</v>
      </c>
      <c r="AC50" s="79" t="b">
        <v>0</v>
      </c>
      <c r="AD50" s="79">
        <v>1</v>
      </c>
      <c r="AE50" s="85" t="s">
        <v>1188</v>
      </c>
      <c r="AF50" s="79" t="b">
        <v>0</v>
      </c>
      <c r="AG50" s="79" t="s">
        <v>1226</v>
      </c>
      <c r="AH50" s="79"/>
      <c r="AI50" s="85" t="s">
        <v>1178</v>
      </c>
      <c r="AJ50" s="79" t="b">
        <v>0</v>
      </c>
      <c r="AK50" s="79">
        <v>0</v>
      </c>
      <c r="AL50" s="85" t="s">
        <v>1178</v>
      </c>
      <c r="AM50" s="79" t="s">
        <v>1244</v>
      </c>
      <c r="AN50" s="79" t="b">
        <v>0</v>
      </c>
      <c r="AO50" s="85" t="s">
        <v>939</v>
      </c>
      <c r="AP50" s="79" t="s">
        <v>176</v>
      </c>
      <c r="AQ50" s="79">
        <v>0</v>
      </c>
      <c r="AR50" s="79">
        <v>0</v>
      </c>
      <c r="AS50" s="79"/>
      <c r="AT50" s="79"/>
      <c r="AU50" s="79"/>
      <c r="AV50" s="79"/>
      <c r="AW50" s="79"/>
      <c r="AX50" s="79"/>
      <c r="AY50" s="79"/>
      <c r="AZ50" s="79"/>
      <c r="BA50">
        <v>1</v>
      </c>
      <c r="BB50" s="78" t="str">
        <f>REPLACE(INDEX(GroupVertices[Group],MATCH(Edges[[#This Row],[Vertex 1]],GroupVertices[Vertex],0)),1,1,"")</f>
        <v>4</v>
      </c>
      <c r="BC50" s="78" t="str">
        <f>REPLACE(INDEX(GroupVertices[Group],MATCH(Edges[[#This Row],[Vertex 2]],GroupVertices[Vertex],0)),1,1,"")</f>
        <v>4</v>
      </c>
      <c r="BD50" s="48">
        <v>1</v>
      </c>
      <c r="BE50" s="49">
        <v>12.5</v>
      </c>
      <c r="BF50" s="48">
        <v>0</v>
      </c>
      <c r="BG50" s="49">
        <v>0</v>
      </c>
      <c r="BH50" s="48">
        <v>0</v>
      </c>
      <c r="BI50" s="49">
        <v>0</v>
      </c>
      <c r="BJ50" s="48">
        <v>7</v>
      </c>
      <c r="BK50" s="49">
        <v>87.5</v>
      </c>
      <c r="BL50" s="48">
        <v>8</v>
      </c>
    </row>
    <row r="51" spans="1:64" ht="15">
      <c r="A51" s="64" t="s">
        <v>233</v>
      </c>
      <c r="B51" s="64" t="s">
        <v>271</v>
      </c>
      <c r="C51" s="65" t="s">
        <v>2792</v>
      </c>
      <c r="D51" s="66">
        <v>3</v>
      </c>
      <c r="E51" s="67" t="s">
        <v>132</v>
      </c>
      <c r="F51" s="68">
        <v>32</v>
      </c>
      <c r="G51" s="65"/>
      <c r="H51" s="69"/>
      <c r="I51" s="70"/>
      <c r="J51" s="70"/>
      <c r="K51" s="34" t="s">
        <v>65</v>
      </c>
      <c r="L51" s="77">
        <v>51</v>
      </c>
      <c r="M51" s="77"/>
      <c r="N51" s="72"/>
      <c r="O51" s="79" t="s">
        <v>319</v>
      </c>
      <c r="P51" s="81">
        <v>43574.82678240741</v>
      </c>
      <c r="Q51" s="79" t="s">
        <v>347</v>
      </c>
      <c r="R51" s="79"/>
      <c r="S51" s="79"/>
      <c r="T51" s="79" t="s">
        <v>583</v>
      </c>
      <c r="U51" s="79"/>
      <c r="V51" s="82" t="s">
        <v>635</v>
      </c>
      <c r="W51" s="81">
        <v>43574.82678240741</v>
      </c>
      <c r="X51" s="82" t="s">
        <v>703</v>
      </c>
      <c r="Y51" s="79"/>
      <c r="Z51" s="79"/>
      <c r="AA51" s="85" t="s">
        <v>942</v>
      </c>
      <c r="AB51" s="85" t="s">
        <v>1138</v>
      </c>
      <c r="AC51" s="79" t="b">
        <v>0</v>
      </c>
      <c r="AD51" s="79">
        <v>3</v>
      </c>
      <c r="AE51" s="85" t="s">
        <v>1184</v>
      </c>
      <c r="AF51" s="79" t="b">
        <v>0</v>
      </c>
      <c r="AG51" s="79" t="s">
        <v>1226</v>
      </c>
      <c r="AH51" s="79"/>
      <c r="AI51" s="85" t="s">
        <v>1178</v>
      </c>
      <c r="AJ51" s="79" t="b">
        <v>0</v>
      </c>
      <c r="AK51" s="79">
        <v>0</v>
      </c>
      <c r="AL51" s="85" t="s">
        <v>1178</v>
      </c>
      <c r="AM51" s="79" t="s">
        <v>1243</v>
      </c>
      <c r="AN51" s="79" t="b">
        <v>0</v>
      </c>
      <c r="AO51" s="85" t="s">
        <v>1138</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0</v>
      </c>
      <c r="BE51" s="49">
        <v>0</v>
      </c>
      <c r="BF51" s="48">
        <v>0</v>
      </c>
      <c r="BG51" s="49">
        <v>0</v>
      </c>
      <c r="BH51" s="48">
        <v>0</v>
      </c>
      <c r="BI51" s="49">
        <v>0</v>
      </c>
      <c r="BJ51" s="48">
        <v>14</v>
      </c>
      <c r="BK51" s="49">
        <v>100</v>
      </c>
      <c r="BL51" s="48">
        <v>14</v>
      </c>
    </row>
    <row r="52" spans="1:64" ht="15">
      <c r="A52" s="64" t="s">
        <v>233</v>
      </c>
      <c r="B52" s="64" t="s">
        <v>251</v>
      </c>
      <c r="C52" s="65" t="s">
        <v>2792</v>
      </c>
      <c r="D52" s="66">
        <v>3</v>
      </c>
      <c r="E52" s="67" t="s">
        <v>132</v>
      </c>
      <c r="F52" s="68">
        <v>32</v>
      </c>
      <c r="G52" s="65"/>
      <c r="H52" s="69"/>
      <c r="I52" s="70"/>
      <c r="J52" s="70"/>
      <c r="K52" s="34" t="s">
        <v>65</v>
      </c>
      <c r="L52" s="77">
        <v>52</v>
      </c>
      <c r="M52" s="77"/>
      <c r="N52" s="72"/>
      <c r="O52" s="79" t="s">
        <v>320</v>
      </c>
      <c r="P52" s="81">
        <v>43574.82678240741</v>
      </c>
      <c r="Q52" s="79" t="s">
        <v>347</v>
      </c>
      <c r="R52" s="79"/>
      <c r="S52" s="79"/>
      <c r="T52" s="79" t="s">
        <v>583</v>
      </c>
      <c r="U52" s="79"/>
      <c r="V52" s="82" t="s">
        <v>635</v>
      </c>
      <c r="W52" s="81">
        <v>43574.82678240741</v>
      </c>
      <c r="X52" s="82" t="s">
        <v>703</v>
      </c>
      <c r="Y52" s="79"/>
      <c r="Z52" s="79"/>
      <c r="AA52" s="85" t="s">
        <v>942</v>
      </c>
      <c r="AB52" s="85" t="s">
        <v>1138</v>
      </c>
      <c r="AC52" s="79" t="b">
        <v>0</v>
      </c>
      <c r="AD52" s="79">
        <v>3</v>
      </c>
      <c r="AE52" s="85" t="s">
        <v>1184</v>
      </c>
      <c r="AF52" s="79" t="b">
        <v>0</v>
      </c>
      <c r="AG52" s="79" t="s">
        <v>1226</v>
      </c>
      <c r="AH52" s="79"/>
      <c r="AI52" s="85" t="s">
        <v>1178</v>
      </c>
      <c r="AJ52" s="79" t="b">
        <v>0</v>
      </c>
      <c r="AK52" s="79">
        <v>0</v>
      </c>
      <c r="AL52" s="85" t="s">
        <v>1178</v>
      </c>
      <c r="AM52" s="79" t="s">
        <v>1243</v>
      </c>
      <c r="AN52" s="79" t="b">
        <v>0</v>
      </c>
      <c r="AO52" s="85" t="s">
        <v>1138</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234</v>
      </c>
      <c r="B53" s="64" t="s">
        <v>282</v>
      </c>
      <c r="C53" s="65" t="s">
        <v>2792</v>
      </c>
      <c r="D53" s="66">
        <v>3</v>
      </c>
      <c r="E53" s="67" t="s">
        <v>132</v>
      </c>
      <c r="F53" s="68">
        <v>32</v>
      </c>
      <c r="G53" s="65"/>
      <c r="H53" s="69"/>
      <c r="I53" s="70"/>
      <c r="J53" s="70"/>
      <c r="K53" s="34" t="s">
        <v>65</v>
      </c>
      <c r="L53" s="77">
        <v>53</v>
      </c>
      <c r="M53" s="77"/>
      <c r="N53" s="72"/>
      <c r="O53" s="79" t="s">
        <v>319</v>
      </c>
      <c r="P53" s="81">
        <v>43574.83635416667</v>
      </c>
      <c r="Q53" s="79" t="s">
        <v>348</v>
      </c>
      <c r="R53" s="79"/>
      <c r="S53" s="79"/>
      <c r="T53" s="79"/>
      <c r="U53" s="79"/>
      <c r="V53" s="82" t="s">
        <v>636</v>
      </c>
      <c r="W53" s="81">
        <v>43574.83635416667</v>
      </c>
      <c r="X53" s="82" t="s">
        <v>704</v>
      </c>
      <c r="Y53" s="79"/>
      <c r="Z53" s="79"/>
      <c r="AA53" s="85" t="s">
        <v>943</v>
      </c>
      <c r="AB53" s="85" t="s">
        <v>1051</v>
      </c>
      <c r="AC53" s="79" t="b">
        <v>0</v>
      </c>
      <c r="AD53" s="79">
        <v>1</v>
      </c>
      <c r="AE53" s="85" t="s">
        <v>1184</v>
      </c>
      <c r="AF53" s="79" t="b">
        <v>0</v>
      </c>
      <c r="AG53" s="79" t="s">
        <v>1226</v>
      </c>
      <c r="AH53" s="79"/>
      <c r="AI53" s="85" t="s">
        <v>1178</v>
      </c>
      <c r="AJ53" s="79" t="b">
        <v>0</v>
      </c>
      <c r="AK53" s="79">
        <v>0</v>
      </c>
      <c r="AL53" s="85" t="s">
        <v>1178</v>
      </c>
      <c r="AM53" s="79" t="s">
        <v>1244</v>
      </c>
      <c r="AN53" s="79" t="b">
        <v>0</v>
      </c>
      <c r="AO53" s="85" t="s">
        <v>1051</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0</v>
      </c>
      <c r="BE53" s="49">
        <v>0</v>
      </c>
      <c r="BF53" s="48">
        <v>0</v>
      </c>
      <c r="BG53" s="49">
        <v>0</v>
      </c>
      <c r="BH53" s="48">
        <v>0</v>
      </c>
      <c r="BI53" s="49">
        <v>0</v>
      </c>
      <c r="BJ53" s="48">
        <v>6</v>
      </c>
      <c r="BK53" s="49">
        <v>100</v>
      </c>
      <c r="BL53" s="48">
        <v>6</v>
      </c>
    </row>
    <row r="54" spans="1:64" ht="15">
      <c r="A54" s="64" t="s">
        <v>234</v>
      </c>
      <c r="B54" s="64" t="s">
        <v>251</v>
      </c>
      <c r="C54" s="65" t="s">
        <v>2792</v>
      </c>
      <c r="D54" s="66">
        <v>3</v>
      </c>
      <c r="E54" s="67" t="s">
        <v>132</v>
      </c>
      <c r="F54" s="68">
        <v>32</v>
      </c>
      <c r="G54" s="65"/>
      <c r="H54" s="69"/>
      <c r="I54" s="70"/>
      <c r="J54" s="70"/>
      <c r="K54" s="34" t="s">
        <v>65</v>
      </c>
      <c r="L54" s="77">
        <v>54</v>
      </c>
      <c r="M54" s="77"/>
      <c r="N54" s="72"/>
      <c r="O54" s="79" t="s">
        <v>320</v>
      </c>
      <c r="P54" s="81">
        <v>43574.83635416667</v>
      </c>
      <c r="Q54" s="79" t="s">
        <v>348</v>
      </c>
      <c r="R54" s="79"/>
      <c r="S54" s="79"/>
      <c r="T54" s="79"/>
      <c r="U54" s="79"/>
      <c r="V54" s="82" t="s">
        <v>636</v>
      </c>
      <c r="W54" s="81">
        <v>43574.83635416667</v>
      </c>
      <c r="X54" s="82" t="s">
        <v>704</v>
      </c>
      <c r="Y54" s="79"/>
      <c r="Z54" s="79"/>
      <c r="AA54" s="85" t="s">
        <v>943</v>
      </c>
      <c r="AB54" s="85" t="s">
        <v>1051</v>
      </c>
      <c r="AC54" s="79" t="b">
        <v>0</v>
      </c>
      <c r="AD54" s="79">
        <v>1</v>
      </c>
      <c r="AE54" s="85" t="s">
        <v>1184</v>
      </c>
      <c r="AF54" s="79" t="b">
        <v>0</v>
      </c>
      <c r="AG54" s="79" t="s">
        <v>1226</v>
      </c>
      <c r="AH54" s="79"/>
      <c r="AI54" s="85" t="s">
        <v>1178</v>
      </c>
      <c r="AJ54" s="79" t="b">
        <v>0</v>
      </c>
      <c r="AK54" s="79">
        <v>0</v>
      </c>
      <c r="AL54" s="85" t="s">
        <v>1178</v>
      </c>
      <c r="AM54" s="79" t="s">
        <v>1244</v>
      </c>
      <c r="AN54" s="79" t="b">
        <v>0</v>
      </c>
      <c r="AO54" s="85" t="s">
        <v>1051</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1</v>
      </c>
      <c r="BD54" s="48"/>
      <c r="BE54" s="49"/>
      <c r="BF54" s="48"/>
      <c r="BG54" s="49"/>
      <c r="BH54" s="48"/>
      <c r="BI54" s="49"/>
      <c r="BJ54" s="48"/>
      <c r="BK54" s="49"/>
      <c r="BL54" s="48"/>
    </row>
    <row r="55" spans="1:64" ht="15">
      <c r="A55" s="64" t="s">
        <v>235</v>
      </c>
      <c r="B55" s="64" t="s">
        <v>282</v>
      </c>
      <c r="C55" s="65" t="s">
        <v>2793</v>
      </c>
      <c r="D55" s="66">
        <v>4.166666666666667</v>
      </c>
      <c r="E55" s="67" t="s">
        <v>136</v>
      </c>
      <c r="F55" s="68">
        <v>30.869565217391305</v>
      </c>
      <c r="G55" s="65"/>
      <c r="H55" s="69"/>
      <c r="I55" s="70"/>
      <c r="J55" s="70"/>
      <c r="K55" s="34" t="s">
        <v>65</v>
      </c>
      <c r="L55" s="77">
        <v>55</v>
      </c>
      <c r="M55" s="77"/>
      <c r="N55" s="72"/>
      <c r="O55" s="79" t="s">
        <v>319</v>
      </c>
      <c r="P55" s="81">
        <v>43574.93306712963</v>
      </c>
      <c r="Q55" s="79" t="s">
        <v>349</v>
      </c>
      <c r="R55" s="79"/>
      <c r="S55" s="79"/>
      <c r="T55" s="79"/>
      <c r="U55" s="82" t="s">
        <v>595</v>
      </c>
      <c r="V55" s="82" t="s">
        <v>595</v>
      </c>
      <c r="W55" s="81">
        <v>43574.93306712963</v>
      </c>
      <c r="X55" s="82" t="s">
        <v>705</v>
      </c>
      <c r="Y55" s="79"/>
      <c r="Z55" s="79"/>
      <c r="AA55" s="85" t="s">
        <v>944</v>
      </c>
      <c r="AB55" s="85" t="s">
        <v>1051</v>
      </c>
      <c r="AC55" s="79" t="b">
        <v>0</v>
      </c>
      <c r="AD55" s="79">
        <v>3</v>
      </c>
      <c r="AE55" s="85" t="s">
        <v>1184</v>
      </c>
      <c r="AF55" s="79" t="b">
        <v>0</v>
      </c>
      <c r="AG55" s="79" t="s">
        <v>1227</v>
      </c>
      <c r="AH55" s="79"/>
      <c r="AI55" s="85" t="s">
        <v>1178</v>
      </c>
      <c r="AJ55" s="79" t="b">
        <v>0</v>
      </c>
      <c r="AK55" s="79">
        <v>0</v>
      </c>
      <c r="AL55" s="85" t="s">
        <v>1178</v>
      </c>
      <c r="AM55" s="79" t="s">
        <v>1244</v>
      </c>
      <c r="AN55" s="79" t="b">
        <v>0</v>
      </c>
      <c r="AO55" s="85" t="s">
        <v>1051</v>
      </c>
      <c r="AP55" s="79" t="s">
        <v>176</v>
      </c>
      <c r="AQ55" s="79">
        <v>0</v>
      </c>
      <c r="AR55" s="79">
        <v>0</v>
      </c>
      <c r="AS55" s="79"/>
      <c r="AT55" s="79"/>
      <c r="AU55" s="79"/>
      <c r="AV55" s="79"/>
      <c r="AW55" s="79"/>
      <c r="AX55" s="79"/>
      <c r="AY55" s="79"/>
      <c r="AZ55" s="79"/>
      <c r="BA55">
        <v>2</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235</v>
      </c>
      <c r="B56" s="64" t="s">
        <v>251</v>
      </c>
      <c r="C56" s="65" t="s">
        <v>2792</v>
      </c>
      <c r="D56" s="66">
        <v>3</v>
      </c>
      <c r="E56" s="67" t="s">
        <v>132</v>
      </c>
      <c r="F56" s="68">
        <v>32</v>
      </c>
      <c r="G56" s="65"/>
      <c r="H56" s="69"/>
      <c r="I56" s="70"/>
      <c r="J56" s="70"/>
      <c r="K56" s="34" t="s">
        <v>65</v>
      </c>
      <c r="L56" s="77">
        <v>56</v>
      </c>
      <c r="M56" s="77"/>
      <c r="N56" s="72"/>
      <c r="O56" s="79" t="s">
        <v>320</v>
      </c>
      <c r="P56" s="81">
        <v>43574.93306712963</v>
      </c>
      <c r="Q56" s="79" t="s">
        <v>349</v>
      </c>
      <c r="R56" s="79"/>
      <c r="S56" s="79"/>
      <c r="T56" s="79"/>
      <c r="U56" s="82" t="s">
        <v>595</v>
      </c>
      <c r="V56" s="82" t="s">
        <v>595</v>
      </c>
      <c r="W56" s="81">
        <v>43574.93306712963</v>
      </c>
      <c r="X56" s="82" t="s">
        <v>705</v>
      </c>
      <c r="Y56" s="79"/>
      <c r="Z56" s="79"/>
      <c r="AA56" s="85" t="s">
        <v>944</v>
      </c>
      <c r="AB56" s="85" t="s">
        <v>1051</v>
      </c>
      <c r="AC56" s="79" t="b">
        <v>0</v>
      </c>
      <c r="AD56" s="79">
        <v>3</v>
      </c>
      <c r="AE56" s="85" t="s">
        <v>1184</v>
      </c>
      <c r="AF56" s="79" t="b">
        <v>0</v>
      </c>
      <c r="AG56" s="79" t="s">
        <v>1227</v>
      </c>
      <c r="AH56" s="79"/>
      <c r="AI56" s="85" t="s">
        <v>1178</v>
      </c>
      <c r="AJ56" s="79" t="b">
        <v>0</v>
      </c>
      <c r="AK56" s="79">
        <v>0</v>
      </c>
      <c r="AL56" s="85" t="s">
        <v>1178</v>
      </c>
      <c r="AM56" s="79" t="s">
        <v>1244</v>
      </c>
      <c r="AN56" s="79" t="b">
        <v>0</v>
      </c>
      <c r="AO56" s="85" t="s">
        <v>1051</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1</v>
      </c>
      <c r="BD56" s="48">
        <v>0</v>
      </c>
      <c r="BE56" s="49">
        <v>0</v>
      </c>
      <c r="BF56" s="48">
        <v>0</v>
      </c>
      <c r="BG56" s="49">
        <v>0</v>
      </c>
      <c r="BH56" s="48">
        <v>0</v>
      </c>
      <c r="BI56" s="49">
        <v>0</v>
      </c>
      <c r="BJ56" s="48">
        <v>2</v>
      </c>
      <c r="BK56" s="49">
        <v>100</v>
      </c>
      <c r="BL56" s="48">
        <v>2</v>
      </c>
    </row>
    <row r="57" spans="1:64" ht="15">
      <c r="A57" s="64" t="s">
        <v>235</v>
      </c>
      <c r="B57" s="64" t="s">
        <v>282</v>
      </c>
      <c r="C57" s="65" t="s">
        <v>2793</v>
      </c>
      <c r="D57" s="66">
        <v>4.166666666666667</v>
      </c>
      <c r="E57" s="67" t="s">
        <v>136</v>
      </c>
      <c r="F57" s="68">
        <v>30.869565217391305</v>
      </c>
      <c r="G57" s="65"/>
      <c r="H57" s="69"/>
      <c r="I57" s="70"/>
      <c r="J57" s="70"/>
      <c r="K57" s="34" t="s">
        <v>65</v>
      </c>
      <c r="L57" s="77">
        <v>57</v>
      </c>
      <c r="M57" s="77"/>
      <c r="N57" s="72"/>
      <c r="O57" s="79" t="s">
        <v>319</v>
      </c>
      <c r="P57" s="81">
        <v>43574.93340277778</v>
      </c>
      <c r="Q57" s="79" t="s">
        <v>350</v>
      </c>
      <c r="R57" s="79"/>
      <c r="S57" s="79"/>
      <c r="T57" s="79"/>
      <c r="U57" s="79"/>
      <c r="V57" s="82" t="s">
        <v>637</v>
      </c>
      <c r="W57" s="81">
        <v>43574.93340277778</v>
      </c>
      <c r="X57" s="82" t="s">
        <v>706</v>
      </c>
      <c r="Y57" s="79"/>
      <c r="Z57" s="79"/>
      <c r="AA57" s="85" t="s">
        <v>945</v>
      </c>
      <c r="AB57" s="85" t="s">
        <v>1047</v>
      </c>
      <c r="AC57" s="79" t="b">
        <v>0</v>
      </c>
      <c r="AD57" s="79">
        <v>1</v>
      </c>
      <c r="AE57" s="85" t="s">
        <v>1185</v>
      </c>
      <c r="AF57" s="79" t="b">
        <v>0</v>
      </c>
      <c r="AG57" s="79" t="s">
        <v>1226</v>
      </c>
      <c r="AH57" s="79"/>
      <c r="AI57" s="85" t="s">
        <v>1178</v>
      </c>
      <c r="AJ57" s="79" t="b">
        <v>0</v>
      </c>
      <c r="AK57" s="79">
        <v>0</v>
      </c>
      <c r="AL57" s="85" t="s">
        <v>1178</v>
      </c>
      <c r="AM57" s="79" t="s">
        <v>1244</v>
      </c>
      <c r="AN57" s="79" t="b">
        <v>0</v>
      </c>
      <c r="AO57" s="85" t="s">
        <v>1047</v>
      </c>
      <c r="AP57" s="79" t="s">
        <v>176</v>
      </c>
      <c r="AQ57" s="79">
        <v>0</v>
      </c>
      <c r="AR57" s="79">
        <v>0</v>
      </c>
      <c r="AS57" s="79"/>
      <c r="AT57" s="79"/>
      <c r="AU57" s="79"/>
      <c r="AV57" s="79"/>
      <c r="AW57" s="79"/>
      <c r="AX57" s="79"/>
      <c r="AY57" s="79"/>
      <c r="AZ57" s="79"/>
      <c r="BA57">
        <v>2</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235</v>
      </c>
      <c r="B58" s="64" t="s">
        <v>251</v>
      </c>
      <c r="C58" s="65" t="s">
        <v>2792</v>
      </c>
      <c r="D58" s="66">
        <v>3</v>
      </c>
      <c r="E58" s="67" t="s">
        <v>132</v>
      </c>
      <c r="F58" s="68">
        <v>32</v>
      </c>
      <c r="G58" s="65"/>
      <c r="H58" s="69"/>
      <c r="I58" s="70"/>
      <c r="J58" s="70"/>
      <c r="K58" s="34" t="s">
        <v>65</v>
      </c>
      <c r="L58" s="77">
        <v>58</v>
      </c>
      <c r="M58" s="77"/>
      <c r="N58" s="72"/>
      <c r="O58" s="79" t="s">
        <v>319</v>
      </c>
      <c r="P58" s="81">
        <v>43574.93340277778</v>
      </c>
      <c r="Q58" s="79" t="s">
        <v>350</v>
      </c>
      <c r="R58" s="79"/>
      <c r="S58" s="79"/>
      <c r="T58" s="79"/>
      <c r="U58" s="79"/>
      <c r="V58" s="82" t="s">
        <v>637</v>
      </c>
      <c r="W58" s="81">
        <v>43574.93340277778</v>
      </c>
      <c r="X58" s="82" t="s">
        <v>706</v>
      </c>
      <c r="Y58" s="79"/>
      <c r="Z58" s="79"/>
      <c r="AA58" s="85" t="s">
        <v>945</v>
      </c>
      <c r="AB58" s="85" t="s">
        <v>1047</v>
      </c>
      <c r="AC58" s="79" t="b">
        <v>0</v>
      </c>
      <c r="AD58" s="79">
        <v>1</v>
      </c>
      <c r="AE58" s="85" t="s">
        <v>1185</v>
      </c>
      <c r="AF58" s="79" t="b">
        <v>0</v>
      </c>
      <c r="AG58" s="79" t="s">
        <v>1226</v>
      </c>
      <c r="AH58" s="79"/>
      <c r="AI58" s="85" t="s">
        <v>1178</v>
      </c>
      <c r="AJ58" s="79" t="b">
        <v>0</v>
      </c>
      <c r="AK58" s="79">
        <v>0</v>
      </c>
      <c r="AL58" s="85" t="s">
        <v>1178</v>
      </c>
      <c r="AM58" s="79" t="s">
        <v>1244</v>
      </c>
      <c r="AN58" s="79" t="b">
        <v>0</v>
      </c>
      <c r="AO58" s="85" t="s">
        <v>1047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1</v>
      </c>
      <c r="BD58" s="48"/>
      <c r="BE58" s="49"/>
      <c r="BF58" s="48"/>
      <c r="BG58" s="49"/>
      <c r="BH58" s="48"/>
      <c r="BI58" s="49"/>
      <c r="BJ58" s="48"/>
      <c r="BK58" s="49"/>
      <c r="BL58" s="48"/>
    </row>
    <row r="59" spans="1:64" ht="15">
      <c r="A59" s="64" t="s">
        <v>235</v>
      </c>
      <c r="B59" s="64" t="s">
        <v>229</v>
      </c>
      <c r="C59" s="65" t="s">
        <v>2792</v>
      </c>
      <c r="D59" s="66">
        <v>3</v>
      </c>
      <c r="E59" s="67" t="s">
        <v>132</v>
      </c>
      <c r="F59" s="68">
        <v>32</v>
      </c>
      <c r="G59" s="65"/>
      <c r="H59" s="69"/>
      <c r="I59" s="70"/>
      <c r="J59" s="70"/>
      <c r="K59" s="34" t="s">
        <v>65</v>
      </c>
      <c r="L59" s="77">
        <v>59</v>
      </c>
      <c r="M59" s="77"/>
      <c r="N59" s="72"/>
      <c r="O59" s="79" t="s">
        <v>320</v>
      </c>
      <c r="P59" s="81">
        <v>43574.93340277778</v>
      </c>
      <c r="Q59" s="79" t="s">
        <v>350</v>
      </c>
      <c r="R59" s="79"/>
      <c r="S59" s="79"/>
      <c r="T59" s="79"/>
      <c r="U59" s="79"/>
      <c r="V59" s="82" t="s">
        <v>637</v>
      </c>
      <c r="W59" s="81">
        <v>43574.93340277778</v>
      </c>
      <c r="X59" s="82" t="s">
        <v>706</v>
      </c>
      <c r="Y59" s="79"/>
      <c r="Z59" s="79"/>
      <c r="AA59" s="85" t="s">
        <v>945</v>
      </c>
      <c r="AB59" s="85" t="s">
        <v>1047</v>
      </c>
      <c r="AC59" s="79" t="b">
        <v>0</v>
      </c>
      <c r="AD59" s="79">
        <v>1</v>
      </c>
      <c r="AE59" s="85" t="s">
        <v>1185</v>
      </c>
      <c r="AF59" s="79" t="b">
        <v>0</v>
      </c>
      <c r="AG59" s="79" t="s">
        <v>1226</v>
      </c>
      <c r="AH59" s="79"/>
      <c r="AI59" s="85" t="s">
        <v>1178</v>
      </c>
      <c r="AJ59" s="79" t="b">
        <v>0</v>
      </c>
      <c r="AK59" s="79">
        <v>0</v>
      </c>
      <c r="AL59" s="85" t="s">
        <v>1178</v>
      </c>
      <c r="AM59" s="79" t="s">
        <v>1244</v>
      </c>
      <c r="AN59" s="79" t="b">
        <v>0</v>
      </c>
      <c r="AO59" s="85" t="s">
        <v>1047</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0</v>
      </c>
      <c r="BE59" s="49">
        <v>0</v>
      </c>
      <c r="BF59" s="48">
        <v>0</v>
      </c>
      <c r="BG59" s="49">
        <v>0</v>
      </c>
      <c r="BH59" s="48">
        <v>0</v>
      </c>
      <c r="BI59" s="49">
        <v>0</v>
      </c>
      <c r="BJ59" s="48">
        <v>8</v>
      </c>
      <c r="BK59" s="49">
        <v>100</v>
      </c>
      <c r="BL59" s="48">
        <v>8</v>
      </c>
    </row>
    <row r="60" spans="1:64" ht="15">
      <c r="A60" s="64" t="s">
        <v>236</v>
      </c>
      <c r="B60" s="64" t="s">
        <v>283</v>
      </c>
      <c r="C60" s="65" t="s">
        <v>2792</v>
      </c>
      <c r="D60" s="66">
        <v>3</v>
      </c>
      <c r="E60" s="67" t="s">
        <v>132</v>
      </c>
      <c r="F60" s="68">
        <v>32</v>
      </c>
      <c r="G60" s="65"/>
      <c r="H60" s="69"/>
      <c r="I60" s="70"/>
      <c r="J60" s="70"/>
      <c r="K60" s="34" t="s">
        <v>65</v>
      </c>
      <c r="L60" s="77">
        <v>60</v>
      </c>
      <c r="M60" s="77"/>
      <c r="N60" s="72"/>
      <c r="O60" s="79" t="s">
        <v>319</v>
      </c>
      <c r="P60" s="81">
        <v>43575.07037037037</v>
      </c>
      <c r="Q60" s="79" t="s">
        <v>351</v>
      </c>
      <c r="R60" s="79"/>
      <c r="S60" s="79"/>
      <c r="T60" s="79"/>
      <c r="U60" s="82" t="s">
        <v>596</v>
      </c>
      <c r="V60" s="82" t="s">
        <v>596</v>
      </c>
      <c r="W60" s="81">
        <v>43575.07037037037</v>
      </c>
      <c r="X60" s="82" t="s">
        <v>707</v>
      </c>
      <c r="Y60" s="79"/>
      <c r="Z60" s="79"/>
      <c r="AA60" s="85" t="s">
        <v>946</v>
      </c>
      <c r="AB60" s="85" t="s">
        <v>1140</v>
      </c>
      <c r="AC60" s="79" t="b">
        <v>0</v>
      </c>
      <c r="AD60" s="79">
        <v>2</v>
      </c>
      <c r="AE60" s="85" t="s">
        <v>1184</v>
      </c>
      <c r="AF60" s="79" t="b">
        <v>0</v>
      </c>
      <c r="AG60" s="79" t="s">
        <v>1227</v>
      </c>
      <c r="AH60" s="79"/>
      <c r="AI60" s="85" t="s">
        <v>1178</v>
      </c>
      <c r="AJ60" s="79" t="b">
        <v>0</v>
      </c>
      <c r="AK60" s="79">
        <v>0</v>
      </c>
      <c r="AL60" s="85" t="s">
        <v>1178</v>
      </c>
      <c r="AM60" s="79" t="s">
        <v>1246</v>
      </c>
      <c r="AN60" s="79" t="b">
        <v>0</v>
      </c>
      <c r="AO60" s="85" t="s">
        <v>1140</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2</v>
      </c>
      <c r="BK60" s="49">
        <v>100</v>
      </c>
      <c r="BL60" s="48">
        <v>2</v>
      </c>
    </row>
    <row r="61" spans="1:64" ht="15">
      <c r="A61" s="64" t="s">
        <v>236</v>
      </c>
      <c r="B61" s="64" t="s">
        <v>251</v>
      </c>
      <c r="C61" s="65" t="s">
        <v>2792</v>
      </c>
      <c r="D61" s="66">
        <v>3</v>
      </c>
      <c r="E61" s="67" t="s">
        <v>132</v>
      </c>
      <c r="F61" s="68">
        <v>32</v>
      </c>
      <c r="G61" s="65"/>
      <c r="H61" s="69"/>
      <c r="I61" s="70"/>
      <c r="J61" s="70"/>
      <c r="K61" s="34" t="s">
        <v>65</v>
      </c>
      <c r="L61" s="77">
        <v>61</v>
      </c>
      <c r="M61" s="77"/>
      <c r="N61" s="72"/>
      <c r="O61" s="79" t="s">
        <v>320</v>
      </c>
      <c r="P61" s="81">
        <v>43575.07037037037</v>
      </c>
      <c r="Q61" s="79" t="s">
        <v>351</v>
      </c>
      <c r="R61" s="79"/>
      <c r="S61" s="79"/>
      <c r="T61" s="79"/>
      <c r="U61" s="82" t="s">
        <v>596</v>
      </c>
      <c r="V61" s="82" t="s">
        <v>596</v>
      </c>
      <c r="W61" s="81">
        <v>43575.07037037037</v>
      </c>
      <c r="X61" s="82" t="s">
        <v>707</v>
      </c>
      <c r="Y61" s="79"/>
      <c r="Z61" s="79"/>
      <c r="AA61" s="85" t="s">
        <v>946</v>
      </c>
      <c r="AB61" s="85" t="s">
        <v>1140</v>
      </c>
      <c r="AC61" s="79" t="b">
        <v>0</v>
      </c>
      <c r="AD61" s="79">
        <v>2</v>
      </c>
      <c r="AE61" s="85" t="s">
        <v>1184</v>
      </c>
      <c r="AF61" s="79" t="b">
        <v>0</v>
      </c>
      <c r="AG61" s="79" t="s">
        <v>1227</v>
      </c>
      <c r="AH61" s="79"/>
      <c r="AI61" s="85" t="s">
        <v>1178</v>
      </c>
      <c r="AJ61" s="79" t="b">
        <v>0</v>
      </c>
      <c r="AK61" s="79">
        <v>0</v>
      </c>
      <c r="AL61" s="85" t="s">
        <v>1178</v>
      </c>
      <c r="AM61" s="79" t="s">
        <v>1246</v>
      </c>
      <c r="AN61" s="79" t="b">
        <v>0</v>
      </c>
      <c r="AO61" s="85" t="s">
        <v>1140</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237</v>
      </c>
      <c r="B62" s="64" t="s">
        <v>283</v>
      </c>
      <c r="C62" s="65" t="s">
        <v>2792</v>
      </c>
      <c r="D62" s="66">
        <v>3</v>
      </c>
      <c r="E62" s="67" t="s">
        <v>132</v>
      </c>
      <c r="F62" s="68">
        <v>32</v>
      </c>
      <c r="G62" s="65"/>
      <c r="H62" s="69"/>
      <c r="I62" s="70"/>
      <c r="J62" s="70"/>
      <c r="K62" s="34" t="s">
        <v>65</v>
      </c>
      <c r="L62" s="77">
        <v>62</v>
      </c>
      <c r="M62" s="77"/>
      <c r="N62" s="72"/>
      <c r="O62" s="79" t="s">
        <v>319</v>
      </c>
      <c r="P62" s="81">
        <v>43575.07277777778</v>
      </c>
      <c r="Q62" s="79" t="s">
        <v>352</v>
      </c>
      <c r="R62" s="79"/>
      <c r="S62" s="79"/>
      <c r="T62" s="79"/>
      <c r="U62" s="79"/>
      <c r="V62" s="82" t="s">
        <v>638</v>
      </c>
      <c r="W62" s="81">
        <v>43575.07277777778</v>
      </c>
      <c r="X62" s="82" t="s">
        <v>708</v>
      </c>
      <c r="Y62" s="79"/>
      <c r="Z62" s="79"/>
      <c r="AA62" s="85" t="s">
        <v>947</v>
      </c>
      <c r="AB62" s="85" t="s">
        <v>1140</v>
      </c>
      <c r="AC62" s="79" t="b">
        <v>0</v>
      </c>
      <c r="AD62" s="79">
        <v>4</v>
      </c>
      <c r="AE62" s="85" t="s">
        <v>1184</v>
      </c>
      <c r="AF62" s="79" t="b">
        <v>0</v>
      </c>
      <c r="AG62" s="79" t="s">
        <v>1226</v>
      </c>
      <c r="AH62" s="79"/>
      <c r="AI62" s="85" t="s">
        <v>1178</v>
      </c>
      <c r="AJ62" s="79" t="b">
        <v>0</v>
      </c>
      <c r="AK62" s="79">
        <v>0</v>
      </c>
      <c r="AL62" s="85" t="s">
        <v>1178</v>
      </c>
      <c r="AM62" s="79" t="s">
        <v>1243</v>
      </c>
      <c r="AN62" s="79" t="b">
        <v>0</v>
      </c>
      <c r="AO62" s="85" t="s">
        <v>1140</v>
      </c>
      <c r="AP62" s="79" t="s">
        <v>176</v>
      </c>
      <c r="AQ62" s="79">
        <v>0</v>
      </c>
      <c r="AR62" s="79">
        <v>0</v>
      </c>
      <c r="AS62" s="79" t="s">
        <v>1252</v>
      </c>
      <c r="AT62" s="79" t="s">
        <v>1259</v>
      </c>
      <c r="AU62" s="79" t="s">
        <v>1260</v>
      </c>
      <c r="AV62" s="79" t="s">
        <v>1261</v>
      </c>
      <c r="AW62" s="79" t="s">
        <v>1268</v>
      </c>
      <c r="AX62" s="79" t="s">
        <v>1275</v>
      </c>
      <c r="AY62" s="79" t="s">
        <v>1282</v>
      </c>
      <c r="AZ62" s="82" t="s">
        <v>1284</v>
      </c>
      <c r="BA62">
        <v>1</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237</v>
      </c>
      <c r="B63" s="64" t="s">
        <v>251</v>
      </c>
      <c r="C63" s="65" t="s">
        <v>2792</v>
      </c>
      <c r="D63" s="66">
        <v>3</v>
      </c>
      <c r="E63" s="67" t="s">
        <v>132</v>
      </c>
      <c r="F63" s="68">
        <v>32</v>
      </c>
      <c r="G63" s="65"/>
      <c r="H63" s="69"/>
      <c r="I63" s="70"/>
      <c r="J63" s="70"/>
      <c r="K63" s="34" t="s">
        <v>65</v>
      </c>
      <c r="L63" s="77">
        <v>63</v>
      </c>
      <c r="M63" s="77"/>
      <c r="N63" s="72"/>
      <c r="O63" s="79" t="s">
        <v>320</v>
      </c>
      <c r="P63" s="81">
        <v>43575.07277777778</v>
      </c>
      <c r="Q63" s="79" t="s">
        <v>352</v>
      </c>
      <c r="R63" s="79"/>
      <c r="S63" s="79"/>
      <c r="T63" s="79"/>
      <c r="U63" s="79"/>
      <c r="V63" s="82" t="s">
        <v>638</v>
      </c>
      <c r="W63" s="81">
        <v>43575.07277777778</v>
      </c>
      <c r="X63" s="82" t="s">
        <v>708</v>
      </c>
      <c r="Y63" s="79"/>
      <c r="Z63" s="79"/>
      <c r="AA63" s="85" t="s">
        <v>947</v>
      </c>
      <c r="AB63" s="85" t="s">
        <v>1140</v>
      </c>
      <c r="AC63" s="79" t="b">
        <v>0</v>
      </c>
      <c r="AD63" s="79">
        <v>4</v>
      </c>
      <c r="AE63" s="85" t="s">
        <v>1184</v>
      </c>
      <c r="AF63" s="79" t="b">
        <v>0</v>
      </c>
      <c r="AG63" s="79" t="s">
        <v>1226</v>
      </c>
      <c r="AH63" s="79"/>
      <c r="AI63" s="85" t="s">
        <v>1178</v>
      </c>
      <c r="AJ63" s="79" t="b">
        <v>0</v>
      </c>
      <c r="AK63" s="79">
        <v>0</v>
      </c>
      <c r="AL63" s="85" t="s">
        <v>1178</v>
      </c>
      <c r="AM63" s="79" t="s">
        <v>1243</v>
      </c>
      <c r="AN63" s="79" t="b">
        <v>0</v>
      </c>
      <c r="AO63" s="85" t="s">
        <v>1140</v>
      </c>
      <c r="AP63" s="79" t="s">
        <v>176</v>
      </c>
      <c r="AQ63" s="79">
        <v>0</v>
      </c>
      <c r="AR63" s="79">
        <v>0</v>
      </c>
      <c r="AS63" s="79" t="s">
        <v>1252</v>
      </c>
      <c r="AT63" s="79" t="s">
        <v>1259</v>
      </c>
      <c r="AU63" s="79" t="s">
        <v>1260</v>
      </c>
      <c r="AV63" s="79" t="s">
        <v>1261</v>
      </c>
      <c r="AW63" s="79" t="s">
        <v>1268</v>
      </c>
      <c r="AX63" s="79" t="s">
        <v>1275</v>
      </c>
      <c r="AY63" s="79" t="s">
        <v>1282</v>
      </c>
      <c r="AZ63" s="82" t="s">
        <v>1284</v>
      </c>
      <c r="BA63">
        <v>1</v>
      </c>
      <c r="BB63" s="78" t="str">
        <f>REPLACE(INDEX(GroupVertices[Group],MATCH(Edges[[#This Row],[Vertex 1]],GroupVertices[Vertex],0)),1,1,"")</f>
        <v>1</v>
      </c>
      <c r="BC63" s="78" t="str">
        <f>REPLACE(INDEX(GroupVertices[Group],MATCH(Edges[[#This Row],[Vertex 2]],GroupVertices[Vertex],0)),1,1,"")</f>
        <v>1</v>
      </c>
      <c r="BD63" s="48">
        <v>1</v>
      </c>
      <c r="BE63" s="49">
        <v>14.285714285714286</v>
      </c>
      <c r="BF63" s="48">
        <v>0</v>
      </c>
      <c r="BG63" s="49">
        <v>0</v>
      </c>
      <c r="BH63" s="48">
        <v>0</v>
      </c>
      <c r="BI63" s="49">
        <v>0</v>
      </c>
      <c r="BJ63" s="48">
        <v>6</v>
      </c>
      <c r="BK63" s="49">
        <v>85.71428571428571</v>
      </c>
      <c r="BL63" s="48">
        <v>7</v>
      </c>
    </row>
    <row r="64" spans="1:64" ht="15">
      <c r="A64" s="64" t="s">
        <v>238</v>
      </c>
      <c r="B64" s="64" t="s">
        <v>265</v>
      </c>
      <c r="C64" s="65" t="s">
        <v>2792</v>
      </c>
      <c r="D64" s="66">
        <v>3</v>
      </c>
      <c r="E64" s="67" t="s">
        <v>132</v>
      </c>
      <c r="F64" s="68">
        <v>32</v>
      </c>
      <c r="G64" s="65"/>
      <c r="H64" s="69"/>
      <c r="I64" s="70"/>
      <c r="J64" s="70"/>
      <c r="K64" s="34" t="s">
        <v>65</v>
      </c>
      <c r="L64" s="77">
        <v>64</v>
      </c>
      <c r="M64" s="77"/>
      <c r="N64" s="72"/>
      <c r="O64" s="79" t="s">
        <v>319</v>
      </c>
      <c r="P64" s="81">
        <v>43575.512453703705</v>
      </c>
      <c r="Q64" s="79" t="s">
        <v>353</v>
      </c>
      <c r="R64" s="79"/>
      <c r="S64" s="79"/>
      <c r="T64" s="79"/>
      <c r="U64" s="79"/>
      <c r="V64" s="82" t="s">
        <v>639</v>
      </c>
      <c r="W64" s="81">
        <v>43575.512453703705</v>
      </c>
      <c r="X64" s="82" t="s">
        <v>709</v>
      </c>
      <c r="Y64" s="79"/>
      <c r="Z64" s="79"/>
      <c r="AA64" s="85" t="s">
        <v>948</v>
      </c>
      <c r="AB64" s="85" t="s">
        <v>1031</v>
      </c>
      <c r="AC64" s="79" t="b">
        <v>0</v>
      </c>
      <c r="AD64" s="79">
        <v>1</v>
      </c>
      <c r="AE64" s="85" t="s">
        <v>1189</v>
      </c>
      <c r="AF64" s="79" t="b">
        <v>0</v>
      </c>
      <c r="AG64" s="79" t="s">
        <v>1228</v>
      </c>
      <c r="AH64" s="79"/>
      <c r="AI64" s="85" t="s">
        <v>1178</v>
      </c>
      <c r="AJ64" s="79" t="b">
        <v>0</v>
      </c>
      <c r="AK64" s="79">
        <v>0</v>
      </c>
      <c r="AL64" s="85" t="s">
        <v>1178</v>
      </c>
      <c r="AM64" s="79" t="s">
        <v>1243</v>
      </c>
      <c r="AN64" s="79" t="b">
        <v>0</v>
      </c>
      <c r="AO64" s="85" t="s">
        <v>1031</v>
      </c>
      <c r="AP64" s="79" t="s">
        <v>176</v>
      </c>
      <c r="AQ64" s="79">
        <v>0</v>
      </c>
      <c r="AR64" s="79">
        <v>0</v>
      </c>
      <c r="AS64" s="79"/>
      <c r="AT64" s="79"/>
      <c r="AU64" s="79"/>
      <c r="AV64" s="79"/>
      <c r="AW64" s="79"/>
      <c r="AX64" s="79"/>
      <c r="AY64" s="79"/>
      <c r="AZ64" s="79"/>
      <c r="BA64">
        <v>1</v>
      </c>
      <c r="BB64" s="78" t="str">
        <f>REPLACE(INDEX(GroupVertices[Group],MATCH(Edges[[#This Row],[Vertex 1]],GroupVertices[Vertex],0)),1,1,"")</f>
        <v>10</v>
      </c>
      <c r="BC64" s="78" t="str">
        <f>REPLACE(INDEX(GroupVertices[Group],MATCH(Edges[[#This Row],[Vertex 2]],GroupVertices[Vertex],0)),1,1,"")</f>
        <v>10</v>
      </c>
      <c r="BD64" s="48"/>
      <c r="BE64" s="49"/>
      <c r="BF64" s="48"/>
      <c r="BG64" s="49"/>
      <c r="BH64" s="48"/>
      <c r="BI64" s="49"/>
      <c r="BJ64" s="48"/>
      <c r="BK64" s="49"/>
      <c r="BL64" s="48"/>
    </row>
    <row r="65" spans="1:64" ht="15">
      <c r="A65" s="64" t="s">
        <v>238</v>
      </c>
      <c r="B65" s="64" t="s">
        <v>251</v>
      </c>
      <c r="C65" s="65" t="s">
        <v>2792</v>
      </c>
      <c r="D65" s="66">
        <v>3</v>
      </c>
      <c r="E65" s="67" t="s">
        <v>132</v>
      </c>
      <c r="F65" s="68">
        <v>32</v>
      </c>
      <c r="G65" s="65"/>
      <c r="H65" s="69"/>
      <c r="I65" s="70"/>
      <c r="J65" s="70"/>
      <c r="K65" s="34" t="s">
        <v>65</v>
      </c>
      <c r="L65" s="77">
        <v>65</v>
      </c>
      <c r="M65" s="77"/>
      <c r="N65" s="72"/>
      <c r="O65" s="79" t="s">
        <v>319</v>
      </c>
      <c r="P65" s="81">
        <v>43575.512453703705</v>
      </c>
      <c r="Q65" s="79" t="s">
        <v>353</v>
      </c>
      <c r="R65" s="79"/>
      <c r="S65" s="79"/>
      <c r="T65" s="79"/>
      <c r="U65" s="79"/>
      <c r="V65" s="82" t="s">
        <v>639</v>
      </c>
      <c r="W65" s="81">
        <v>43575.512453703705</v>
      </c>
      <c r="X65" s="82" t="s">
        <v>709</v>
      </c>
      <c r="Y65" s="79"/>
      <c r="Z65" s="79"/>
      <c r="AA65" s="85" t="s">
        <v>948</v>
      </c>
      <c r="AB65" s="85" t="s">
        <v>1031</v>
      </c>
      <c r="AC65" s="79" t="b">
        <v>0</v>
      </c>
      <c r="AD65" s="79">
        <v>1</v>
      </c>
      <c r="AE65" s="85" t="s">
        <v>1189</v>
      </c>
      <c r="AF65" s="79" t="b">
        <v>0</v>
      </c>
      <c r="AG65" s="79" t="s">
        <v>1228</v>
      </c>
      <c r="AH65" s="79"/>
      <c r="AI65" s="85" t="s">
        <v>1178</v>
      </c>
      <c r="AJ65" s="79" t="b">
        <v>0</v>
      </c>
      <c r="AK65" s="79">
        <v>0</v>
      </c>
      <c r="AL65" s="85" t="s">
        <v>1178</v>
      </c>
      <c r="AM65" s="79" t="s">
        <v>1243</v>
      </c>
      <c r="AN65" s="79" t="b">
        <v>0</v>
      </c>
      <c r="AO65" s="85" t="s">
        <v>1031</v>
      </c>
      <c r="AP65" s="79" t="s">
        <v>176</v>
      </c>
      <c r="AQ65" s="79">
        <v>0</v>
      </c>
      <c r="AR65" s="79">
        <v>0</v>
      </c>
      <c r="AS65" s="79"/>
      <c r="AT65" s="79"/>
      <c r="AU65" s="79"/>
      <c r="AV65" s="79"/>
      <c r="AW65" s="79"/>
      <c r="AX65" s="79"/>
      <c r="AY65" s="79"/>
      <c r="AZ65" s="79"/>
      <c r="BA65">
        <v>1</v>
      </c>
      <c r="BB65" s="78" t="str">
        <f>REPLACE(INDEX(GroupVertices[Group],MATCH(Edges[[#This Row],[Vertex 1]],GroupVertices[Vertex],0)),1,1,"")</f>
        <v>10</v>
      </c>
      <c r="BC65" s="78" t="str">
        <f>REPLACE(INDEX(GroupVertices[Group],MATCH(Edges[[#This Row],[Vertex 2]],GroupVertices[Vertex],0)),1,1,"")</f>
        <v>1</v>
      </c>
      <c r="BD65" s="48"/>
      <c r="BE65" s="49"/>
      <c r="BF65" s="48"/>
      <c r="BG65" s="49"/>
      <c r="BH65" s="48"/>
      <c r="BI65" s="49"/>
      <c r="BJ65" s="48"/>
      <c r="BK65" s="49"/>
      <c r="BL65" s="48"/>
    </row>
    <row r="66" spans="1:64" ht="15">
      <c r="A66" s="64" t="s">
        <v>238</v>
      </c>
      <c r="B66" s="64" t="s">
        <v>266</v>
      </c>
      <c r="C66" s="65" t="s">
        <v>2792</v>
      </c>
      <c r="D66" s="66">
        <v>3</v>
      </c>
      <c r="E66" s="67" t="s">
        <v>132</v>
      </c>
      <c r="F66" s="68">
        <v>32</v>
      </c>
      <c r="G66" s="65"/>
      <c r="H66" s="69"/>
      <c r="I66" s="70"/>
      <c r="J66" s="70"/>
      <c r="K66" s="34" t="s">
        <v>65</v>
      </c>
      <c r="L66" s="77">
        <v>66</v>
      </c>
      <c r="M66" s="77"/>
      <c r="N66" s="72"/>
      <c r="O66" s="79" t="s">
        <v>320</v>
      </c>
      <c r="P66" s="81">
        <v>43575.512453703705</v>
      </c>
      <c r="Q66" s="79" t="s">
        <v>353</v>
      </c>
      <c r="R66" s="79"/>
      <c r="S66" s="79"/>
      <c r="T66" s="79"/>
      <c r="U66" s="79"/>
      <c r="V66" s="82" t="s">
        <v>639</v>
      </c>
      <c r="W66" s="81">
        <v>43575.512453703705</v>
      </c>
      <c r="X66" s="82" t="s">
        <v>709</v>
      </c>
      <c r="Y66" s="79"/>
      <c r="Z66" s="79"/>
      <c r="AA66" s="85" t="s">
        <v>948</v>
      </c>
      <c r="AB66" s="85" t="s">
        <v>1031</v>
      </c>
      <c r="AC66" s="79" t="b">
        <v>0</v>
      </c>
      <c r="AD66" s="79">
        <v>1</v>
      </c>
      <c r="AE66" s="85" t="s">
        <v>1189</v>
      </c>
      <c r="AF66" s="79" t="b">
        <v>0</v>
      </c>
      <c r="AG66" s="79" t="s">
        <v>1228</v>
      </c>
      <c r="AH66" s="79"/>
      <c r="AI66" s="85" t="s">
        <v>1178</v>
      </c>
      <c r="AJ66" s="79" t="b">
        <v>0</v>
      </c>
      <c r="AK66" s="79">
        <v>0</v>
      </c>
      <c r="AL66" s="85" t="s">
        <v>1178</v>
      </c>
      <c r="AM66" s="79" t="s">
        <v>1243</v>
      </c>
      <c r="AN66" s="79" t="b">
        <v>0</v>
      </c>
      <c r="AO66" s="85" t="s">
        <v>1031</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v>0</v>
      </c>
      <c r="BE66" s="49">
        <v>0</v>
      </c>
      <c r="BF66" s="48">
        <v>0</v>
      </c>
      <c r="BG66" s="49">
        <v>0</v>
      </c>
      <c r="BH66" s="48">
        <v>0</v>
      </c>
      <c r="BI66" s="49">
        <v>0</v>
      </c>
      <c r="BJ66" s="48">
        <v>5</v>
      </c>
      <c r="BK66" s="49">
        <v>100</v>
      </c>
      <c r="BL66" s="48">
        <v>5</v>
      </c>
    </row>
    <row r="67" spans="1:64" ht="15">
      <c r="A67" s="64" t="s">
        <v>239</v>
      </c>
      <c r="B67" s="64" t="s">
        <v>284</v>
      </c>
      <c r="C67" s="65" t="s">
        <v>2792</v>
      </c>
      <c r="D67" s="66">
        <v>3</v>
      </c>
      <c r="E67" s="67" t="s">
        <v>132</v>
      </c>
      <c r="F67" s="68">
        <v>32</v>
      </c>
      <c r="G67" s="65"/>
      <c r="H67" s="69"/>
      <c r="I67" s="70"/>
      <c r="J67" s="70"/>
      <c r="K67" s="34" t="s">
        <v>65</v>
      </c>
      <c r="L67" s="77">
        <v>67</v>
      </c>
      <c r="M67" s="77"/>
      <c r="N67" s="72"/>
      <c r="O67" s="79" t="s">
        <v>319</v>
      </c>
      <c r="P67" s="81">
        <v>43575.73081018519</v>
      </c>
      <c r="Q67" s="79" t="s">
        <v>354</v>
      </c>
      <c r="R67" s="79"/>
      <c r="S67" s="79"/>
      <c r="T67" s="79"/>
      <c r="U67" s="79"/>
      <c r="V67" s="82" t="s">
        <v>640</v>
      </c>
      <c r="W67" s="81">
        <v>43575.73081018519</v>
      </c>
      <c r="X67" s="82" t="s">
        <v>710</v>
      </c>
      <c r="Y67" s="79"/>
      <c r="Z67" s="79"/>
      <c r="AA67" s="85" t="s">
        <v>949</v>
      </c>
      <c r="AB67" s="85" t="s">
        <v>1157</v>
      </c>
      <c r="AC67" s="79" t="b">
        <v>0</v>
      </c>
      <c r="AD67" s="79">
        <v>3</v>
      </c>
      <c r="AE67" s="85" t="s">
        <v>1190</v>
      </c>
      <c r="AF67" s="79" t="b">
        <v>0</v>
      </c>
      <c r="AG67" s="79" t="s">
        <v>1226</v>
      </c>
      <c r="AH67" s="79"/>
      <c r="AI67" s="85" t="s">
        <v>1178</v>
      </c>
      <c r="AJ67" s="79" t="b">
        <v>0</v>
      </c>
      <c r="AK67" s="79">
        <v>0</v>
      </c>
      <c r="AL67" s="85" t="s">
        <v>1178</v>
      </c>
      <c r="AM67" s="79" t="s">
        <v>1244</v>
      </c>
      <c r="AN67" s="79" t="b">
        <v>0</v>
      </c>
      <c r="AO67" s="85" t="s">
        <v>1157</v>
      </c>
      <c r="AP67" s="79" t="s">
        <v>176</v>
      </c>
      <c r="AQ67" s="79">
        <v>0</v>
      </c>
      <c r="AR67" s="79">
        <v>0</v>
      </c>
      <c r="AS67" s="79"/>
      <c r="AT67" s="79"/>
      <c r="AU67" s="79"/>
      <c r="AV67" s="79"/>
      <c r="AW67" s="79"/>
      <c r="AX67" s="79"/>
      <c r="AY67" s="79"/>
      <c r="AZ67" s="79"/>
      <c r="BA67">
        <v>1</v>
      </c>
      <c r="BB67" s="78" t="str">
        <f>REPLACE(INDEX(GroupVertices[Group],MATCH(Edges[[#This Row],[Vertex 1]],GroupVertices[Vertex],0)),1,1,"")</f>
        <v>9</v>
      </c>
      <c r="BC67" s="78" t="str">
        <f>REPLACE(INDEX(GroupVertices[Group],MATCH(Edges[[#This Row],[Vertex 2]],GroupVertices[Vertex],0)),1,1,"")</f>
        <v>9</v>
      </c>
      <c r="BD67" s="48"/>
      <c r="BE67" s="49"/>
      <c r="BF67" s="48"/>
      <c r="BG67" s="49"/>
      <c r="BH67" s="48"/>
      <c r="BI67" s="49"/>
      <c r="BJ67" s="48"/>
      <c r="BK67" s="49"/>
      <c r="BL67" s="48"/>
    </row>
    <row r="68" spans="1:64" ht="15">
      <c r="A68" s="64" t="s">
        <v>239</v>
      </c>
      <c r="B68" s="64" t="s">
        <v>285</v>
      </c>
      <c r="C68" s="65" t="s">
        <v>2792</v>
      </c>
      <c r="D68" s="66">
        <v>3</v>
      </c>
      <c r="E68" s="67" t="s">
        <v>132</v>
      </c>
      <c r="F68" s="68">
        <v>32</v>
      </c>
      <c r="G68" s="65"/>
      <c r="H68" s="69"/>
      <c r="I68" s="70"/>
      <c r="J68" s="70"/>
      <c r="K68" s="34" t="s">
        <v>65</v>
      </c>
      <c r="L68" s="77">
        <v>68</v>
      </c>
      <c r="M68" s="77"/>
      <c r="N68" s="72"/>
      <c r="O68" s="79" t="s">
        <v>320</v>
      </c>
      <c r="P68" s="81">
        <v>43575.73081018519</v>
      </c>
      <c r="Q68" s="79" t="s">
        <v>354</v>
      </c>
      <c r="R68" s="79"/>
      <c r="S68" s="79"/>
      <c r="T68" s="79"/>
      <c r="U68" s="79"/>
      <c r="V68" s="82" t="s">
        <v>640</v>
      </c>
      <c r="W68" s="81">
        <v>43575.73081018519</v>
      </c>
      <c r="X68" s="82" t="s">
        <v>710</v>
      </c>
      <c r="Y68" s="79"/>
      <c r="Z68" s="79"/>
      <c r="AA68" s="85" t="s">
        <v>949</v>
      </c>
      <c r="AB68" s="85" t="s">
        <v>1157</v>
      </c>
      <c r="AC68" s="79" t="b">
        <v>0</v>
      </c>
      <c r="AD68" s="79">
        <v>3</v>
      </c>
      <c r="AE68" s="85" t="s">
        <v>1190</v>
      </c>
      <c r="AF68" s="79" t="b">
        <v>0</v>
      </c>
      <c r="AG68" s="79" t="s">
        <v>1226</v>
      </c>
      <c r="AH68" s="79"/>
      <c r="AI68" s="85" t="s">
        <v>1178</v>
      </c>
      <c r="AJ68" s="79" t="b">
        <v>0</v>
      </c>
      <c r="AK68" s="79">
        <v>0</v>
      </c>
      <c r="AL68" s="85" t="s">
        <v>1178</v>
      </c>
      <c r="AM68" s="79" t="s">
        <v>1244</v>
      </c>
      <c r="AN68" s="79" t="b">
        <v>0</v>
      </c>
      <c r="AO68" s="85" t="s">
        <v>1157</v>
      </c>
      <c r="AP68" s="79" t="s">
        <v>176</v>
      </c>
      <c r="AQ68" s="79">
        <v>0</v>
      </c>
      <c r="AR68" s="79">
        <v>0</v>
      </c>
      <c r="AS68" s="79"/>
      <c r="AT68" s="79"/>
      <c r="AU68" s="79"/>
      <c r="AV68" s="79"/>
      <c r="AW68" s="79"/>
      <c r="AX68" s="79"/>
      <c r="AY68" s="79"/>
      <c r="AZ68" s="79"/>
      <c r="BA68">
        <v>1</v>
      </c>
      <c r="BB68" s="78" t="str">
        <f>REPLACE(INDEX(GroupVertices[Group],MATCH(Edges[[#This Row],[Vertex 1]],GroupVertices[Vertex],0)),1,1,"")</f>
        <v>9</v>
      </c>
      <c r="BC68" s="78" t="str">
        <f>REPLACE(INDEX(GroupVertices[Group],MATCH(Edges[[#This Row],[Vertex 2]],GroupVertices[Vertex],0)),1,1,"")</f>
        <v>9</v>
      </c>
      <c r="BD68" s="48">
        <v>3</v>
      </c>
      <c r="BE68" s="49">
        <v>13.636363636363637</v>
      </c>
      <c r="BF68" s="48">
        <v>0</v>
      </c>
      <c r="BG68" s="49">
        <v>0</v>
      </c>
      <c r="BH68" s="48">
        <v>0</v>
      </c>
      <c r="BI68" s="49">
        <v>0</v>
      </c>
      <c r="BJ68" s="48">
        <v>19</v>
      </c>
      <c r="BK68" s="49">
        <v>86.36363636363636</v>
      </c>
      <c r="BL68" s="48">
        <v>22</v>
      </c>
    </row>
    <row r="69" spans="1:64" ht="15">
      <c r="A69" s="64" t="s">
        <v>239</v>
      </c>
      <c r="B69" s="64" t="s">
        <v>251</v>
      </c>
      <c r="C69" s="65" t="s">
        <v>2792</v>
      </c>
      <c r="D69" s="66">
        <v>3</v>
      </c>
      <c r="E69" s="67" t="s">
        <v>132</v>
      </c>
      <c r="F69" s="68">
        <v>32</v>
      </c>
      <c r="G69" s="65"/>
      <c r="H69" s="69"/>
      <c r="I69" s="70"/>
      <c r="J69" s="70"/>
      <c r="K69" s="34" t="s">
        <v>65</v>
      </c>
      <c r="L69" s="77">
        <v>69</v>
      </c>
      <c r="M69" s="77"/>
      <c r="N69" s="72"/>
      <c r="O69" s="79" t="s">
        <v>319</v>
      </c>
      <c r="P69" s="81">
        <v>43575.73081018519</v>
      </c>
      <c r="Q69" s="79" t="s">
        <v>354</v>
      </c>
      <c r="R69" s="79"/>
      <c r="S69" s="79"/>
      <c r="T69" s="79"/>
      <c r="U69" s="79"/>
      <c r="V69" s="82" t="s">
        <v>640</v>
      </c>
      <c r="W69" s="81">
        <v>43575.73081018519</v>
      </c>
      <c r="X69" s="82" t="s">
        <v>710</v>
      </c>
      <c r="Y69" s="79"/>
      <c r="Z69" s="79"/>
      <c r="AA69" s="85" t="s">
        <v>949</v>
      </c>
      <c r="AB69" s="85" t="s">
        <v>1157</v>
      </c>
      <c r="AC69" s="79" t="b">
        <v>0</v>
      </c>
      <c r="AD69" s="79">
        <v>3</v>
      </c>
      <c r="AE69" s="85" t="s">
        <v>1190</v>
      </c>
      <c r="AF69" s="79" t="b">
        <v>0</v>
      </c>
      <c r="AG69" s="79" t="s">
        <v>1226</v>
      </c>
      <c r="AH69" s="79"/>
      <c r="AI69" s="85" t="s">
        <v>1178</v>
      </c>
      <c r="AJ69" s="79" t="b">
        <v>0</v>
      </c>
      <c r="AK69" s="79">
        <v>0</v>
      </c>
      <c r="AL69" s="85" t="s">
        <v>1178</v>
      </c>
      <c r="AM69" s="79" t="s">
        <v>1244</v>
      </c>
      <c r="AN69" s="79" t="b">
        <v>0</v>
      </c>
      <c r="AO69" s="85" t="s">
        <v>1157</v>
      </c>
      <c r="AP69" s="79" t="s">
        <v>176</v>
      </c>
      <c r="AQ69" s="79">
        <v>0</v>
      </c>
      <c r="AR69" s="79">
        <v>0</v>
      </c>
      <c r="AS69" s="79"/>
      <c r="AT69" s="79"/>
      <c r="AU69" s="79"/>
      <c r="AV69" s="79"/>
      <c r="AW69" s="79"/>
      <c r="AX69" s="79"/>
      <c r="AY69" s="79"/>
      <c r="AZ69" s="79"/>
      <c r="BA69">
        <v>1</v>
      </c>
      <c r="BB69" s="78" t="str">
        <f>REPLACE(INDEX(GroupVertices[Group],MATCH(Edges[[#This Row],[Vertex 1]],GroupVertices[Vertex],0)),1,1,"")</f>
        <v>9</v>
      </c>
      <c r="BC69" s="78" t="str">
        <f>REPLACE(INDEX(GroupVertices[Group],MATCH(Edges[[#This Row],[Vertex 2]],GroupVertices[Vertex],0)),1,1,"")</f>
        <v>1</v>
      </c>
      <c r="BD69" s="48"/>
      <c r="BE69" s="49"/>
      <c r="BF69" s="48"/>
      <c r="BG69" s="49"/>
      <c r="BH69" s="48"/>
      <c r="BI69" s="49"/>
      <c r="BJ69" s="48"/>
      <c r="BK69" s="49"/>
      <c r="BL69" s="48"/>
    </row>
    <row r="70" spans="1:64" ht="15">
      <c r="A70" s="64" t="s">
        <v>240</v>
      </c>
      <c r="B70" s="64" t="s">
        <v>282</v>
      </c>
      <c r="C70" s="65" t="s">
        <v>2792</v>
      </c>
      <c r="D70" s="66">
        <v>3</v>
      </c>
      <c r="E70" s="67" t="s">
        <v>132</v>
      </c>
      <c r="F70" s="68">
        <v>32</v>
      </c>
      <c r="G70" s="65"/>
      <c r="H70" s="69"/>
      <c r="I70" s="70"/>
      <c r="J70" s="70"/>
      <c r="K70" s="34" t="s">
        <v>65</v>
      </c>
      <c r="L70" s="77">
        <v>70</v>
      </c>
      <c r="M70" s="77"/>
      <c r="N70" s="72"/>
      <c r="O70" s="79" t="s">
        <v>319</v>
      </c>
      <c r="P70" s="81">
        <v>43575.882106481484</v>
      </c>
      <c r="Q70" s="79" t="s">
        <v>355</v>
      </c>
      <c r="R70" s="79"/>
      <c r="S70" s="79"/>
      <c r="T70" s="79"/>
      <c r="U70" s="82" t="s">
        <v>597</v>
      </c>
      <c r="V70" s="82" t="s">
        <v>597</v>
      </c>
      <c r="W70" s="81">
        <v>43575.882106481484</v>
      </c>
      <c r="X70" s="82" t="s">
        <v>711</v>
      </c>
      <c r="Y70" s="79"/>
      <c r="Z70" s="79"/>
      <c r="AA70" s="85" t="s">
        <v>950</v>
      </c>
      <c r="AB70" s="85" t="s">
        <v>1051</v>
      </c>
      <c r="AC70" s="79" t="b">
        <v>0</v>
      </c>
      <c r="AD70" s="79">
        <v>0</v>
      </c>
      <c r="AE70" s="85" t="s">
        <v>1184</v>
      </c>
      <c r="AF70" s="79" t="b">
        <v>0</v>
      </c>
      <c r="AG70" s="79" t="s">
        <v>1226</v>
      </c>
      <c r="AH70" s="79"/>
      <c r="AI70" s="85" t="s">
        <v>1178</v>
      </c>
      <c r="AJ70" s="79" t="b">
        <v>0</v>
      </c>
      <c r="AK70" s="79">
        <v>0</v>
      </c>
      <c r="AL70" s="85" t="s">
        <v>1178</v>
      </c>
      <c r="AM70" s="79" t="s">
        <v>1243</v>
      </c>
      <c r="AN70" s="79" t="b">
        <v>0</v>
      </c>
      <c r="AO70" s="85" t="s">
        <v>1051</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240</v>
      </c>
      <c r="B71" s="64" t="s">
        <v>251</v>
      </c>
      <c r="C71" s="65" t="s">
        <v>2792</v>
      </c>
      <c r="D71" s="66">
        <v>3</v>
      </c>
      <c r="E71" s="67" t="s">
        <v>132</v>
      </c>
      <c r="F71" s="68">
        <v>32</v>
      </c>
      <c r="G71" s="65"/>
      <c r="H71" s="69"/>
      <c r="I71" s="70"/>
      <c r="J71" s="70"/>
      <c r="K71" s="34" t="s">
        <v>65</v>
      </c>
      <c r="L71" s="77">
        <v>71</v>
      </c>
      <c r="M71" s="77"/>
      <c r="N71" s="72"/>
      <c r="O71" s="79" t="s">
        <v>320</v>
      </c>
      <c r="P71" s="81">
        <v>43575.882106481484</v>
      </c>
      <c r="Q71" s="79" t="s">
        <v>355</v>
      </c>
      <c r="R71" s="79"/>
      <c r="S71" s="79"/>
      <c r="T71" s="79"/>
      <c r="U71" s="82" t="s">
        <v>597</v>
      </c>
      <c r="V71" s="82" t="s">
        <v>597</v>
      </c>
      <c r="W71" s="81">
        <v>43575.882106481484</v>
      </c>
      <c r="X71" s="82" t="s">
        <v>711</v>
      </c>
      <c r="Y71" s="79"/>
      <c r="Z71" s="79"/>
      <c r="AA71" s="85" t="s">
        <v>950</v>
      </c>
      <c r="AB71" s="85" t="s">
        <v>1051</v>
      </c>
      <c r="AC71" s="79" t="b">
        <v>0</v>
      </c>
      <c r="AD71" s="79">
        <v>0</v>
      </c>
      <c r="AE71" s="85" t="s">
        <v>1184</v>
      </c>
      <c r="AF71" s="79" t="b">
        <v>0</v>
      </c>
      <c r="AG71" s="79" t="s">
        <v>1226</v>
      </c>
      <c r="AH71" s="79"/>
      <c r="AI71" s="85" t="s">
        <v>1178</v>
      </c>
      <c r="AJ71" s="79" t="b">
        <v>0</v>
      </c>
      <c r="AK71" s="79">
        <v>0</v>
      </c>
      <c r="AL71" s="85" t="s">
        <v>1178</v>
      </c>
      <c r="AM71" s="79" t="s">
        <v>1243</v>
      </c>
      <c r="AN71" s="79" t="b">
        <v>0</v>
      </c>
      <c r="AO71" s="85" t="s">
        <v>1051</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1</v>
      </c>
      <c r="BD71" s="48">
        <v>1</v>
      </c>
      <c r="BE71" s="49">
        <v>11.11111111111111</v>
      </c>
      <c r="BF71" s="48">
        <v>0</v>
      </c>
      <c r="BG71" s="49">
        <v>0</v>
      </c>
      <c r="BH71" s="48">
        <v>0</v>
      </c>
      <c r="BI71" s="49">
        <v>0</v>
      </c>
      <c r="BJ71" s="48">
        <v>8</v>
      </c>
      <c r="BK71" s="49">
        <v>88.88888888888889</v>
      </c>
      <c r="BL71" s="48">
        <v>9</v>
      </c>
    </row>
    <row r="72" spans="1:64" ht="15">
      <c r="A72" s="64" t="s">
        <v>241</v>
      </c>
      <c r="B72" s="64" t="s">
        <v>251</v>
      </c>
      <c r="C72" s="65" t="s">
        <v>2792</v>
      </c>
      <c r="D72" s="66">
        <v>3</v>
      </c>
      <c r="E72" s="67" t="s">
        <v>132</v>
      </c>
      <c r="F72" s="68">
        <v>32</v>
      </c>
      <c r="G72" s="65"/>
      <c r="H72" s="69"/>
      <c r="I72" s="70"/>
      <c r="J72" s="70"/>
      <c r="K72" s="34" t="s">
        <v>65</v>
      </c>
      <c r="L72" s="77">
        <v>72</v>
      </c>
      <c r="M72" s="77"/>
      <c r="N72" s="72"/>
      <c r="O72" s="79" t="s">
        <v>320</v>
      </c>
      <c r="P72" s="81">
        <v>43576.64084490741</v>
      </c>
      <c r="Q72" s="79" t="s">
        <v>356</v>
      </c>
      <c r="R72" s="79"/>
      <c r="S72" s="79"/>
      <c r="T72" s="79"/>
      <c r="U72" s="79"/>
      <c r="V72" s="82" t="s">
        <v>641</v>
      </c>
      <c r="W72" s="81">
        <v>43576.64084490741</v>
      </c>
      <c r="X72" s="82" t="s">
        <v>712</v>
      </c>
      <c r="Y72" s="79"/>
      <c r="Z72" s="79"/>
      <c r="AA72" s="85" t="s">
        <v>951</v>
      </c>
      <c r="AB72" s="85" t="s">
        <v>1143</v>
      </c>
      <c r="AC72" s="79" t="b">
        <v>0</v>
      </c>
      <c r="AD72" s="79">
        <v>0</v>
      </c>
      <c r="AE72" s="85" t="s">
        <v>1184</v>
      </c>
      <c r="AF72" s="79" t="b">
        <v>0</v>
      </c>
      <c r="AG72" s="79" t="s">
        <v>1226</v>
      </c>
      <c r="AH72" s="79"/>
      <c r="AI72" s="85" t="s">
        <v>1178</v>
      </c>
      <c r="AJ72" s="79" t="b">
        <v>0</v>
      </c>
      <c r="AK72" s="79">
        <v>0</v>
      </c>
      <c r="AL72" s="85" t="s">
        <v>1178</v>
      </c>
      <c r="AM72" s="79" t="s">
        <v>1244</v>
      </c>
      <c r="AN72" s="79" t="b">
        <v>0</v>
      </c>
      <c r="AO72" s="85" t="s">
        <v>1143</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5</v>
      </c>
      <c r="BK72" s="49">
        <v>100</v>
      </c>
      <c r="BL72" s="48">
        <v>5</v>
      </c>
    </row>
    <row r="73" spans="1:64" ht="15">
      <c r="A73" s="64" t="s">
        <v>242</v>
      </c>
      <c r="B73" s="64" t="s">
        <v>251</v>
      </c>
      <c r="C73" s="65" t="s">
        <v>2792</v>
      </c>
      <c r="D73" s="66">
        <v>3</v>
      </c>
      <c r="E73" s="67" t="s">
        <v>132</v>
      </c>
      <c r="F73" s="68">
        <v>32</v>
      </c>
      <c r="G73" s="65"/>
      <c r="H73" s="69"/>
      <c r="I73" s="70"/>
      <c r="J73" s="70"/>
      <c r="K73" s="34" t="s">
        <v>65</v>
      </c>
      <c r="L73" s="77">
        <v>73</v>
      </c>
      <c r="M73" s="77"/>
      <c r="N73" s="72"/>
      <c r="O73" s="79" t="s">
        <v>320</v>
      </c>
      <c r="P73" s="81">
        <v>43577.55917824074</v>
      </c>
      <c r="Q73" s="79" t="s">
        <v>357</v>
      </c>
      <c r="R73" s="79"/>
      <c r="S73" s="79"/>
      <c r="T73" s="79" t="s">
        <v>584</v>
      </c>
      <c r="U73" s="79"/>
      <c r="V73" s="82" t="s">
        <v>642</v>
      </c>
      <c r="W73" s="81">
        <v>43577.55917824074</v>
      </c>
      <c r="X73" s="82" t="s">
        <v>713</v>
      </c>
      <c r="Y73" s="79"/>
      <c r="Z73" s="79"/>
      <c r="AA73" s="85" t="s">
        <v>952</v>
      </c>
      <c r="AB73" s="85" t="s">
        <v>1143</v>
      </c>
      <c r="AC73" s="79" t="b">
        <v>0</v>
      </c>
      <c r="AD73" s="79">
        <v>0</v>
      </c>
      <c r="AE73" s="85" t="s">
        <v>1184</v>
      </c>
      <c r="AF73" s="79" t="b">
        <v>0</v>
      </c>
      <c r="AG73" s="79" t="s">
        <v>1226</v>
      </c>
      <c r="AH73" s="79"/>
      <c r="AI73" s="85" t="s">
        <v>1178</v>
      </c>
      <c r="AJ73" s="79" t="b">
        <v>0</v>
      </c>
      <c r="AK73" s="79">
        <v>0</v>
      </c>
      <c r="AL73" s="85" t="s">
        <v>1178</v>
      </c>
      <c r="AM73" s="79" t="s">
        <v>1244</v>
      </c>
      <c r="AN73" s="79" t="b">
        <v>0</v>
      </c>
      <c r="AO73" s="85" t="s">
        <v>1143</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10</v>
      </c>
      <c r="BK73" s="49">
        <v>100</v>
      </c>
      <c r="BL73" s="48">
        <v>10</v>
      </c>
    </row>
    <row r="74" spans="1:64" ht="15">
      <c r="A74" s="64" t="s">
        <v>243</v>
      </c>
      <c r="B74" s="64" t="s">
        <v>251</v>
      </c>
      <c r="C74" s="65" t="s">
        <v>2795</v>
      </c>
      <c r="D74" s="66">
        <v>7.666666666666667</v>
      </c>
      <c r="E74" s="67" t="s">
        <v>136</v>
      </c>
      <c r="F74" s="68">
        <v>27.47826086956522</v>
      </c>
      <c r="G74" s="65"/>
      <c r="H74" s="69"/>
      <c r="I74" s="70"/>
      <c r="J74" s="70"/>
      <c r="K74" s="34" t="s">
        <v>65</v>
      </c>
      <c r="L74" s="77">
        <v>74</v>
      </c>
      <c r="M74" s="77"/>
      <c r="N74" s="72"/>
      <c r="O74" s="79" t="s">
        <v>319</v>
      </c>
      <c r="P74" s="81">
        <v>43571.07592592593</v>
      </c>
      <c r="Q74" s="79" t="s">
        <v>358</v>
      </c>
      <c r="R74" s="79"/>
      <c r="S74" s="79"/>
      <c r="T74" s="79"/>
      <c r="U74" s="79"/>
      <c r="V74" s="82" t="s">
        <v>626</v>
      </c>
      <c r="W74" s="81">
        <v>43571.07592592593</v>
      </c>
      <c r="X74" s="82" t="s">
        <v>714</v>
      </c>
      <c r="Y74" s="79"/>
      <c r="Z74" s="79"/>
      <c r="AA74" s="85" t="s">
        <v>953</v>
      </c>
      <c r="AB74" s="79"/>
      <c r="AC74" s="79" t="b">
        <v>0</v>
      </c>
      <c r="AD74" s="79">
        <v>0</v>
      </c>
      <c r="AE74" s="85" t="s">
        <v>1178</v>
      </c>
      <c r="AF74" s="79" t="b">
        <v>0</v>
      </c>
      <c r="AG74" s="79" t="s">
        <v>1229</v>
      </c>
      <c r="AH74" s="79"/>
      <c r="AI74" s="85" t="s">
        <v>1178</v>
      </c>
      <c r="AJ74" s="79" t="b">
        <v>0</v>
      </c>
      <c r="AK74" s="79">
        <v>2</v>
      </c>
      <c r="AL74" s="85" t="s">
        <v>973</v>
      </c>
      <c r="AM74" s="79" t="s">
        <v>1243</v>
      </c>
      <c r="AN74" s="79" t="b">
        <v>0</v>
      </c>
      <c r="AO74" s="85" t="s">
        <v>973</v>
      </c>
      <c r="AP74" s="79" t="s">
        <v>176</v>
      </c>
      <c r="AQ74" s="79">
        <v>0</v>
      </c>
      <c r="AR74" s="79">
        <v>0</v>
      </c>
      <c r="AS74" s="79"/>
      <c r="AT74" s="79"/>
      <c r="AU74" s="79"/>
      <c r="AV74" s="79"/>
      <c r="AW74" s="79"/>
      <c r="AX74" s="79"/>
      <c r="AY74" s="79"/>
      <c r="AZ74" s="79"/>
      <c r="BA74">
        <v>5</v>
      </c>
      <c r="BB74" s="78" t="str">
        <f>REPLACE(INDEX(GroupVertices[Group],MATCH(Edges[[#This Row],[Vertex 1]],GroupVertices[Vertex],0)),1,1,"")</f>
        <v>4</v>
      </c>
      <c r="BC74" s="78" t="str">
        <f>REPLACE(INDEX(GroupVertices[Group],MATCH(Edges[[#This Row],[Vertex 2]],GroupVertices[Vertex],0)),1,1,"")</f>
        <v>1</v>
      </c>
      <c r="BD74" s="48"/>
      <c r="BE74" s="49"/>
      <c r="BF74" s="48"/>
      <c r="BG74" s="49"/>
      <c r="BH74" s="48"/>
      <c r="BI74" s="49"/>
      <c r="BJ74" s="48"/>
      <c r="BK74" s="49"/>
      <c r="BL74" s="48"/>
    </row>
    <row r="75" spans="1:64" ht="15">
      <c r="A75" s="64" t="s">
        <v>243</v>
      </c>
      <c r="B75" s="64" t="s">
        <v>252</v>
      </c>
      <c r="C75" s="65" t="s">
        <v>2792</v>
      </c>
      <c r="D75" s="66">
        <v>3</v>
      </c>
      <c r="E75" s="67" t="s">
        <v>132</v>
      </c>
      <c r="F75" s="68">
        <v>32</v>
      </c>
      <c r="G75" s="65"/>
      <c r="H75" s="69"/>
      <c r="I75" s="70"/>
      <c r="J75" s="70"/>
      <c r="K75" s="34" t="s">
        <v>65</v>
      </c>
      <c r="L75" s="77">
        <v>75</v>
      </c>
      <c r="M75" s="77"/>
      <c r="N75" s="72"/>
      <c r="O75" s="79" t="s">
        <v>319</v>
      </c>
      <c r="P75" s="81">
        <v>43571.07592592593</v>
      </c>
      <c r="Q75" s="79" t="s">
        <v>358</v>
      </c>
      <c r="R75" s="79"/>
      <c r="S75" s="79"/>
      <c r="T75" s="79"/>
      <c r="U75" s="79"/>
      <c r="V75" s="82" t="s">
        <v>626</v>
      </c>
      <c r="W75" s="81">
        <v>43571.07592592593</v>
      </c>
      <c r="X75" s="82" t="s">
        <v>714</v>
      </c>
      <c r="Y75" s="79"/>
      <c r="Z75" s="79"/>
      <c r="AA75" s="85" t="s">
        <v>953</v>
      </c>
      <c r="AB75" s="79"/>
      <c r="AC75" s="79" t="b">
        <v>0</v>
      </c>
      <c r="AD75" s="79">
        <v>0</v>
      </c>
      <c r="AE75" s="85" t="s">
        <v>1178</v>
      </c>
      <c r="AF75" s="79" t="b">
        <v>0</v>
      </c>
      <c r="AG75" s="79" t="s">
        <v>1229</v>
      </c>
      <c r="AH75" s="79"/>
      <c r="AI75" s="85" t="s">
        <v>1178</v>
      </c>
      <c r="AJ75" s="79" t="b">
        <v>0</v>
      </c>
      <c r="AK75" s="79">
        <v>2</v>
      </c>
      <c r="AL75" s="85" t="s">
        <v>973</v>
      </c>
      <c r="AM75" s="79" t="s">
        <v>1243</v>
      </c>
      <c r="AN75" s="79" t="b">
        <v>0</v>
      </c>
      <c r="AO75" s="85" t="s">
        <v>973</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21</v>
      </c>
      <c r="BK75" s="49">
        <v>100</v>
      </c>
      <c r="BL75" s="48">
        <v>21</v>
      </c>
    </row>
    <row r="76" spans="1:64" ht="15">
      <c r="A76" s="64" t="s">
        <v>243</v>
      </c>
      <c r="B76" s="64" t="s">
        <v>251</v>
      </c>
      <c r="C76" s="65" t="s">
        <v>2795</v>
      </c>
      <c r="D76" s="66">
        <v>7.666666666666667</v>
      </c>
      <c r="E76" s="67" t="s">
        <v>136</v>
      </c>
      <c r="F76" s="68">
        <v>27.47826086956522</v>
      </c>
      <c r="G76" s="65"/>
      <c r="H76" s="69"/>
      <c r="I76" s="70"/>
      <c r="J76" s="70"/>
      <c r="K76" s="34" t="s">
        <v>65</v>
      </c>
      <c r="L76" s="77">
        <v>76</v>
      </c>
      <c r="M76" s="77"/>
      <c r="N76" s="72"/>
      <c r="O76" s="79" t="s">
        <v>319</v>
      </c>
      <c r="P76" s="81">
        <v>43571.11033564815</v>
      </c>
      <c r="Q76" s="79" t="s">
        <v>359</v>
      </c>
      <c r="R76" s="79"/>
      <c r="S76" s="79"/>
      <c r="T76" s="79"/>
      <c r="U76" s="82" t="s">
        <v>598</v>
      </c>
      <c r="V76" s="82" t="s">
        <v>598</v>
      </c>
      <c r="W76" s="81">
        <v>43571.11033564815</v>
      </c>
      <c r="X76" s="82" t="s">
        <v>715</v>
      </c>
      <c r="Y76" s="79"/>
      <c r="Z76" s="79"/>
      <c r="AA76" s="85" t="s">
        <v>954</v>
      </c>
      <c r="AB76" s="79"/>
      <c r="AC76" s="79" t="b">
        <v>0</v>
      </c>
      <c r="AD76" s="79">
        <v>0</v>
      </c>
      <c r="AE76" s="85" t="s">
        <v>1178</v>
      </c>
      <c r="AF76" s="79" t="b">
        <v>0</v>
      </c>
      <c r="AG76" s="79" t="s">
        <v>1226</v>
      </c>
      <c r="AH76" s="79"/>
      <c r="AI76" s="85" t="s">
        <v>1178</v>
      </c>
      <c r="AJ76" s="79" t="b">
        <v>0</v>
      </c>
      <c r="AK76" s="79">
        <v>1</v>
      </c>
      <c r="AL76" s="85" t="s">
        <v>1126</v>
      </c>
      <c r="AM76" s="79" t="s">
        <v>1243</v>
      </c>
      <c r="AN76" s="79" t="b">
        <v>0</v>
      </c>
      <c r="AO76" s="85" t="s">
        <v>1126</v>
      </c>
      <c r="AP76" s="79" t="s">
        <v>176</v>
      </c>
      <c r="AQ76" s="79">
        <v>0</v>
      </c>
      <c r="AR76" s="79">
        <v>0</v>
      </c>
      <c r="AS76" s="79"/>
      <c r="AT76" s="79"/>
      <c r="AU76" s="79"/>
      <c r="AV76" s="79"/>
      <c r="AW76" s="79"/>
      <c r="AX76" s="79"/>
      <c r="AY76" s="79"/>
      <c r="AZ76" s="79"/>
      <c r="BA76">
        <v>5</v>
      </c>
      <c r="BB76" s="78" t="str">
        <f>REPLACE(INDEX(GroupVertices[Group],MATCH(Edges[[#This Row],[Vertex 1]],GroupVertices[Vertex],0)),1,1,"")</f>
        <v>4</v>
      </c>
      <c r="BC76" s="78" t="str">
        <f>REPLACE(INDEX(GroupVertices[Group],MATCH(Edges[[#This Row],[Vertex 2]],GroupVertices[Vertex],0)),1,1,"")</f>
        <v>1</v>
      </c>
      <c r="BD76" s="48">
        <v>0</v>
      </c>
      <c r="BE76" s="49">
        <v>0</v>
      </c>
      <c r="BF76" s="48">
        <v>0</v>
      </c>
      <c r="BG76" s="49">
        <v>0</v>
      </c>
      <c r="BH76" s="48">
        <v>0</v>
      </c>
      <c r="BI76" s="49">
        <v>0</v>
      </c>
      <c r="BJ76" s="48">
        <v>7</v>
      </c>
      <c r="BK76" s="49">
        <v>100</v>
      </c>
      <c r="BL76" s="48">
        <v>7</v>
      </c>
    </row>
    <row r="77" spans="1:64" ht="15">
      <c r="A77" s="64" t="s">
        <v>243</v>
      </c>
      <c r="B77" s="64" t="s">
        <v>253</v>
      </c>
      <c r="C77" s="65" t="s">
        <v>2792</v>
      </c>
      <c r="D77" s="66">
        <v>3</v>
      </c>
      <c r="E77" s="67" t="s">
        <v>132</v>
      </c>
      <c r="F77" s="68">
        <v>32</v>
      </c>
      <c r="G77" s="65"/>
      <c r="H77" s="69"/>
      <c r="I77" s="70"/>
      <c r="J77" s="70"/>
      <c r="K77" s="34" t="s">
        <v>65</v>
      </c>
      <c r="L77" s="77">
        <v>77</v>
      </c>
      <c r="M77" s="77"/>
      <c r="N77" s="72"/>
      <c r="O77" s="79" t="s">
        <v>319</v>
      </c>
      <c r="P77" s="81">
        <v>43571.95162037037</v>
      </c>
      <c r="Q77" s="79" t="s">
        <v>360</v>
      </c>
      <c r="R77" s="79"/>
      <c r="S77" s="79"/>
      <c r="T77" s="79"/>
      <c r="U77" s="79"/>
      <c r="V77" s="82" t="s">
        <v>626</v>
      </c>
      <c r="W77" s="81">
        <v>43571.95162037037</v>
      </c>
      <c r="X77" s="82" t="s">
        <v>716</v>
      </c>
      <c r="Y77" s="79"/>
      <c r="Z77" s="79"/>
      <c r="AA77" s="85" t="s">
        <v>955</v>
      </c>
      <c r="AB77" s="79"/>
      <c r="AC77" s="79" t="b">
        <v>0</v>
      </c>
      <c r="AD77" s="79">
        <v>0</v>
      </c>
      <c r="AE77" s="85" t="s">
        <v>1178</v>
      </c>
      <c r="AF77" s="79" t="b">
        <v>0</v>
      </c>
      <c r="AG77" s="79" t="s">
        <v>1226</v>
      </c>
      <c r="AH77" s="79"/>
      <c r="AI77" s="85" t="s">
        <v>1178</v>
      </c>
      <c r="AJ77" s="79" t="b">
        <v>0</v>
      </c>
      <c r="AK77" s="79">
        <v>1</v>
      </c>
      <c r="AL77" s="85" t="s">
        <v>994</v>
      </c>
      <c r="AM77" s="79" t="s">
        <v>1243</v>
      </c>
      <c r="AN77" s="79" t="b">
        <v>0</v>
      </c>
      <c r="AO77" s="85" t="s">
        <v>994</v>
      </c>
      <c r="AP77" s="79" t="s">
        <v>176</v>
      </c>
      <c r="AQ77" s="79">
        <v>0</v>
      </c>
      <c r="AR77" s="79">
        <v>0</v>
      </c>
      <c r="AS77" s="79"/>
      <c r="AT77" s="79"/>
      <c r="AU77" s="79"/>
      <c r="AV77" s="79"/>
      <c r="AW77" s="79"/>
      <c r="AX77" s="79"/>
      <c r="AY77" s="79"/>
      <c r="AZ77" s="79"/>
      <c r="BA77">
        <v>1</v>
      </c>
      <c r="BB77" s="78" t="str">
        <f>REPLACE(INDEX(GroupVertices[Group],MATCH(Edges[[#This Row],[Vertex 1]],GroupVertices[Vertex],0)),1,1,"")</f>
        <v>4</v>
      </c>
      <c r="BC77" s="78" t="str">
        <f>REPLACE(INDEX(GroupVertices[Group],MATCH(Edges[[#This Row],[Vertex 2]],GroupVertices[Vertex],0)),1,1,"")</f>
        <v>2</v>
      </c>
      <c r="BD77" s="48"/>
      <c r="BE77" s="49"/>
      <c r="BF77" s="48"/>
      <c r="BG77" s="49"/>
      <c r="BH77" s="48"/>
      <c r="BI77" s="49"/>
      <c r="BJ77" s="48"/>
      <c r="BK77" s="49"/>
      <c r="BL77" s="48"/>
    </row>
    <row r="78" spans="1:64" ht="15">
      <c r="A78" s="64" t="s">
        <v>243</v>
      </c>
      <c r="B78" s="64" t="s">
        <v>251</v>
      </c>
      <c r="C78" s="65" t="s">
        <v>2795</v>
      </c>
      <c r="D78" s="66">
        <v>7.666666666666667</v>
      </c>
      <c r="E78" s="67" t="s">
        <v>136</v>
      </c>
      <c r="F78" s="68">
        <v>27.47826086956522</v>
      </c>
      <c r="G78" s="65"/>
      <c r="H78" s="69"/>
      <c r="I78" s="70"/>
      <c r="J78" s="70"/>
      <c r="K78" s="34" t="s">
        <v>65</v>
      </c>
      <c r="L78" s="77">
        <v>78</v>
      </c>
      <c r="M78" s="77"/>
      <c r="N78" s="72"/>
      <c r="O78" s="79" t="s">
        <v>319</v>
      </c>
      <c r="P78" s="81">
        <v>43571.95162037037</v>
      </c>
      <c r="Q78" s="79" t="s">
        <v>360</v>
      </c>
      <c r="R78" s="79"/>
      <c r="S78" s="79"/>
      <c r="T78" s="79"/>
      <c r="U78" s="79"/>
      <c r="V78" s="82" t="s">
        <v>626</v>
      </c>
      <c r="W78" s="81">
        <v>43571.95162037037</v>
      </c>
      <c r="X78" s="82" t="s">
        <v>716</v>
      </c>
      <c r="Y78" s="79"/>
      <c r="Z78" s="79"/>
      <c r="AA78" s="85" t="s">
        <v>955</v>
      </c>
      <c r="AB78" s="79"/>
      <c r="AC78" s="79" t="b">
        <v>0</v>
      </c>
      <c r="AD78" s="79">
        <v>0</v>
      </c>
      <c r="AE78" s="85" t="s">
        <v>1178</v>
      </c>
      <c r="AF78" s="79" t="b">
        <v>0</v>
      </c>
      <c r="AG78" s="79" t="s">
        <v>1226</v>
      </c>
      <c r="AH78" s="79"/>
      <c r="AI78" s="85" t="s">
        <v>1178</v>
      </c>
      <c r="AJ78" s="79" t="b">
        <v>0</v>
      </c>
      <c r="AK78" s="79">
        <v>1</v>
      </c>
      <c r="AL78" s="85" t="s">
        <v>994</v>
      </c>
      <c r="AM78" s="79" t="s">
        <v>1243</v>
      </c>
      <c r="AN78" s="79" t="b">
        <v>0</v>
      </c>
      <c r="AO78" s="85" t="s">
        <v>994</v>
      </c>
      <c r="AP78" s="79" t="s">
        <v>176</v>
      </c>
      <c r="AQ78" s="79">
        <v>0</v>
      </c>
      <c r="AR78" s="79">
        <v>0</v>
      </c>
      <c r="AS78" s="79"/>
      <c r="AT78" s="79"/>
      <c r="AU78" s="79"/>
      <c r="AV78" s="79"/>
      <c r="AW78" s="79"/>
      <c r="AX78" s="79"/>
      <c r="AY78" s="79"/>
      <c r="AZ78" s="79"/>
      <c r="BA78">
        <v>5</v>
      </c>
      <c r="BB78" s="78" t="str">
        <f>REPLACE(INDEX(GroupVertices[Group],MATCH(Edges[[#This Row],[Vertex 1]],GroupVertices[Vertex],0)),1,1,"")</f>
        <v>4</v>
      </c>
      <c r="BC78" s="78" t="str">
        <f>REPLACE(INDEX(GroupVertices[Group],MATCH(Edges[[#This Row],[Vertex 2]],GroupVertices[Vertex],0)),1,1,"")</f>
        <v>1</v>
      </c>
      <c r="BD78" s="48"/>
      <c r="BE78" s="49"/>
      <c r="BF78" s="48"/>
      <c r="BG78" s="49"/>
      <c r="BH78" s="48"/>
      <c r="BI78" s="49"/>
      <c r="BJ78" s="48"/>
      <c r="BK78" s="49"/>
      <c r="BL78" s="48"/>
    </row>
    <row r="79" spans="1:64" ht="15">
      <c r="A79" s="64" t="s">
        <v>243</v>
      </c>
      <c r="B79" s="64" t="s">
        <v>258</v>
      </c>
      <c r="C79" s="65" t="s">
        <v>2792</v>
      </c>
      <c r="D79" s="66">
        <v>3</v>
      </c>
      <c r="E79" s="67" t="s">
        <v>132</v>
      </c>
      <c r="F79" s="68">
        <v>32</v>
      </c>
      <c r="G79" s="65"/>
      <c r="H79" s="69"/>
      <c r="I79" s="70"/>
      <c r="J79" s="70"/>
      <c r="K79" s="34" t="s">
        <v>65</v>
      </c>
      <c r="L79" s="77">
        <v>79</v>
      </c>
      <c r="M79" s="77"/>
      <c r="N79" s="72"/>
      <c r="O79" s="79" t="s">
        <v>319</v>
      </c>
      <c r="P79" s="81">
        <v>43571.95162037037</v>
      </c>
      <c r="Q79" s="79" t="s">
        <v>360</v>
      </c>
      <c r="R79" s="79"/>
      <c r="S79" s="79"/>
      <c r="T79" s="79"/>
      <c r="U79" s="79"/>
      <c r="V79" s="82" t="s">
        <v>626</v>
      </c>
      <c r="W79" s="81">
        <v>43571.95162037037</v>
      </c>
      <c r="X79" s="82" t="s">
        <v>716</v>
      </c>
      <c r="Y79" s="79"/>
      <c r="Z79" s="79"/>
      <c r="AA79" s="85" t="s">
        <v>955</v>
      </c>
      <c r="AB79" s="79"/>
      <c r="AC79" s="79" t="b">
        <v>0</v>
      </c>
      <c r="AD79" s="79">
        <v>0</v>
      </c>
      <c r="AE79" s="85" t="s">
        <v>1178</v>
      </c>
      <c r="AF79" s="79" t="b">
        <v>0</v>
      </c>
      <c r="AG79" s="79" t="s">
        <v>1226</v>
      </c>
      <c r="AH79" s="79"/>
      <c r="AI79" s="85" t="s">
        <v>1178</v>
      </c>
      <c r="AJ79" s="79" t="b">
        <v>0</v>
      </c>
      <c r="AK79" s="79">
        <v>1</v>
      </c>
      <c r="AL79" s="85" t="s">
        <v>994</v>
      </c>
      <c r="AM79" s="79" t="s">
        <v>1243</v>
      </c>
      <c r="AN79" s="79" t="b">
        <v>0</v>
      </c>
      <c r="AO79" s="85" t="s">
        <v>994</v>
      </c>
      <c r="AP79" s="79" t="s">
        <v>176</v>
      </c>
      <c r="AQ79" s="79">
        <v>0</v>
      </c>
      <c r="AR79" s="79">
        <v>0</v>
      </c>
      <c r="AS79" s="79"/>
      <c r="AT79" s="79"/>
      <c r="AU79" s="79"/>
      <c r="AV79" s="79"/>
      <c r="AW79" s="79"/>
      <c r="AX79" s="79"/>
      <c r="AY79" s="79"/>
      <c r="AZ79" s="79"/>
      <c r="BA79">
        <v>1</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243</v>
      </c>
      <c r="B80" s="64" t="s">
        <v>257</v>
      </c>
      <c r="C80" s="65" t="s">
        <v>2792</v>
      </c>
      <c r="D80" s="66">
        <v>3</v>
      </c>
      <c r="E80" s="67" t="s">
        <v>132</v>
      </c>
      <c r="F80" s="68">
        <v>32</v>
      </c>
      <c r="G80" s="65"/>
      <c r="H80" s="69"/>
      <c r="I80" s="70"/>
      <c r="J80" s="70"/>
      <c r="K80" s="34" t="s">
        <v>65</v>
      </c>
      <c r="L80" s="77">
        <v>80</v>
      </c>
      <c r="M80" s="77"/>
      <c r="N80" s="72"/>
      <c r="O80" s="79" t="s">
        <v>319</v>
      </c>
      <c r="P80" s="81">
        <v>43571.95162037037</v>
      </c>
      <c r="Q80" s="79" t="s">
        <v>360</v>
      </c>
      <c r="R80" s="79"/>
      <c r="S80" s="79"/>
      <c r="T80" s="79"/>
      <c r="U80" s="79"/>
      <c r="V80" s="82" t="s">
        <v>626</v>
      </c>
      <c r="W80" s="81">
        <v>43571.95162037037</v>
      </c>
      <c r="X80" s="82" t="s">
        <v>716</v>
      </c>
      <c r="Y80" s="79"/>
      <c r="Z80" s="79"/>
      <c r="AA80" s="85" t="s">
        <v>955</v>
      </c>
      <c r="AB80" s="79"/>
      <c r="AC80" s="79" t="b">
        <v>0</v>
      </c>
      <c r="AD80" s="79">
        <v>0</v>
      </c>
      <c r="AE80" s="85" t="s">
        <v>1178</v>
      </c>
      <c r="AF80" s="79" t="b">
        <v>0</v>
      </c>
      <c r="AG80" s="79" t="s">
        <v>1226</v>
      </c>
      <c r="AH80" s="79"/>
      <c r="AI80" s="85" t="s">
        <v>1178</v>
      </c>
      <c r="AJ80" s="79" t="b">
        <v>0</v>
      </c>
      <c r="AK80" s="79">
        <v>1</v>
      </c>
      <c r="AL80" s="85" t="s">
        <v>994</v>
      </c>
      <c r="AM80" s="79" t="s">
        <v>1243</v>
      </c>
      <c r="AN80" s="79" t="b">
        <v>0</v>
      </c>
      <c r="AO80" s="85" t="s">
        <v>994</v>
      </c>
      <c r="AP80" s="79" t="s">
        <v>176</v>
      </c>
      <c r="AQ80" s="79">
        <v>0</v>
      </c>
      <c r="AR80" s="79">
        <v>0</v>
      </c>
      <c r="AS80" s="79"/>
      <c r="AT80" s="79"/>
      <c r="AU80" s="79"/>
      <c r="AV80" s="79"/>
      <c r="AW80" s="79"/>
      <c r="AX80" s="79"/>
      <c r="AY80" s="79"/>
      <c r="AZ80" s="79"/>
      <c r="BA80">
        <v>1</v>
      </c>
      <c r="BB80" s="78" t="str">
        <f>REPLACE(INDEX(GroupVertices[Group],MATCH(Edges[[#This Row],[Vertex 1]],GroupVertices[Vertex],0)),1,1,"")</f>
        <v>4</v>
      </c>
      <c r="BC80" s="78" t="str">
        <f>REPLACE(INDEX(GroupVertices[Group],MATCH(Edges[[#This Row],[Vertex 2]],GroupVertices[Vertex],0)),1,1,"")</f>
        <v>4</v>
      </c>
      <c r="BD80" s="48">
        <v>1</v>
      </c>
      <c r="BE80" s="49">
        <v>5.2631578947368425</v>
      </c>
      <c r="BF80" s="48">
        <v>1</v>
      </c>
      <c r="BG80" s="49">
        <v>5.2631578947368425</v>
      </c>
      <c r="BH80" s="48">
        <v>0</v>
      </c>
      <c r="BI80" s="49">
        <v>0</v>
      </c>
      <c r="BJ80" s="48">
        <v>17</v>
      </c>
      <c r="BK80" s="49">
        <v>89.47368421052632</v>
      </c>
      <c r="BL80" s="48">
        <v>19</v>
      </c>
    </row>
    <row r="81" spans="1:64" ht="15">
      <c r="A81" s="64" t="s">
        <v>243</v>
      </c>
      <c r="B81" s="64" t="s">
        <v>251</v>
      </c>
      <c r="C81" s="65" t="s">
        <v>2795</v>
      </c>
      <c r="D81" s="66">
        <v>7.666666666666667</v>
      </c>
      <c r="E81" s="67" t="s">
        <v>136</v>
      </c>
      <c r="F81" s="68">
        <v>27.47826086956522</v>
      </c>
      <c r="G81" s="65"/>
      <c r="H81" s="69"/>
      <c r="I81" s="70"/>
      <c r="J81" s="70"/>
      <c r="K81" s="34" t="s">
        <v>65</v>
      </c>
      <c r="L81" s="77">
        <v>81</v>
      </c>
      <c r="M81" s="77"/>
      <c r="N81" s="72"/>
      <c r="O81" s="79" t="s">
        <v>319</v>
      </c>
      <c r="P81" s="81">
        <v>43577.51018518519</v>
      </c>
      <c r="Q81" s="79" t="s">
        <v>361</v>
      </c>
      <c r="R81" s="79"/>
      <c r="S81" s="79"/>
      <c r="T81" s="79"/>
      <c r="U81" s="79"/>
      <c r="V81" s="82" t="s">
        <v>626</v>
      </c>
      <c r="W81" s="81">
        <v>43577.51018518519</v>
      </c>
      <c r="X81" s="82" t="s">
        <v>717</v>
      </c>
      <c r="Y81" s="79"/>
      <c r="Z81" s="79"/>
      <c r="AA81" s="85" t="s">
        <v>956</v>
      </c>
      <c r="AB81" s="79"/>
      <c r="AC81" s="79" t="b">
        <v>0</v>
      </c>
      <c r="AD81" s="79">
        <v>0</v>
      </c>
      <c r="AE81" s="85" t="s">
        <v>1178</v>
      </c>
      <c r="AF81" s="79" t="b">
        <v>0</v>
      </c>
      <c r="AG81" s="79" t="s">
        <v>1226</v>
      </c>
      <c r="AH81" s="79"/>
      <c r="AI81" s="85" t="s">
        <v>1178</v>
      </c>
      <c r="AJ81" s="79" t="b">
        <v>0</v>
      </c>
      <c r="AK81" s="79">
        <v>1</v>
      </c>
      <c r="AL81" s="85" t="s">
        <v>1062</v>
      </c>
      <c r="AM81" s="79" t="s">
        <v>1243</v>
      </c>
      <c r="AN81" s="79" t="b">
        <v>0</v>
      </c>
      <c r="AO81" s="85" t="s">
        <v>1062</v>
      </c>
      <c r="AP81" s="79" t="s">
        <v>176</v>
      </c>
      <c r="AQ81" s="79">
        <v>0</v>
      </c>
      <c r="AR81" s="79">
        <v>0</v>
      </c>
      <c r="AS81" s="79"/>
      <c r="AT81" s="79"/>
      <c r="AU81" s="79"/>
      <c r="AV81" s="79"/>
      <c r="AW81" s="79"/>
      <c r="AX81" s="79"/>
      <c r="AY81" s="79"/>
      <c r="AZ81" s="79"/>
      <c r="BA81">
        <v>5</v>
      </c>
      <c r="BB81" s="78" t="str">
        <f>REPLACE(INDEX(GroupVertices[Group],MATCH(Edges[[#This Row],[Vertex 1]],GroupVertices[Vertex],0)),1,1,"")</f>
        <v>4</v>
      </c>
      <c r="BC81" s="78" t="str">
        <f>REPLACE(INDEX(GroupVertices[Group],MATCH(Edges[[#This Row],[Vertex 2]],GroupVertices[Vertex],0)),1,1,"")</f>
        <v>1</v>
      </c>
      <c r="BD81" s="48"/>
      <c r="BE81" s="49"/>
      <c r="BF81" s="48"/>
      <c r="BG81" s="49"/>
      <c r="BH81" s="48"/>
      <c r="BI81" s="49"/>
      <c r="BJ81" s="48"/>
      <c r="BK81" s="49"/>
      <c r="BL81" s="48"/>
    </row>
    <row r="82" spans="1:64" ht="15">
      <c r="A82" s="64" t="s">
        <v>243</v>
      </c>
      <c r="B82" s="64" t="s">
        <v>272</v>
      </c>
      <c r="C82" s="65" t="s">
        <v>2792</v>
      </c>
      <c r="D82" s="66">
        <v>3</v>
      </c>
      <c r="E82" s="67" t="s">
        <v>132</v>
      </c>
      <c r="F82" s="68">
        <v>32</v>
      </c>
      <c r="G82" s="65"/>
      <c r="H82" s="69"/>
      <c r="I82" s="70"/>
      <c r="J82" s="70"/>
      <c r="K82" s="34" t="s">
        <v>65</v>
      </c>
      <c r="L82" s="77">
        <v>82</v>
      </c>
      <c r="M82" s="77"/>
      <c r="N82" s="72"/>
      <c r="O82" s="79" t="s">
        <v>319</v>
      </c>
      <c r="P82" s="81">
        <v>43577.51018518519</v>
      </c>
      <c r="Q82" s="79" t="s">
        <v>361</v>
      </c>
      <c r="R82" s="79"/>
      <c r="S82" s="79"/>
      <c r="T82" s="79"/>
      <c r="U82" s="79"/>
      <c r="V82" s="82" t="s">
        <v>626</v>
      </c>
      <c r="W82" s="81">
        <v>43577.51018518519</v>
      </c>
      <c r="X82" s="82" t="s">
        <v>717</v>
      </c>
      <c r="Y82" s="79"/>
      <c r="Z82" s="79"/>
      <c r="AA82" s="85" t="s">
        <v>956</v>
      </c>
      <c r="AB82" s="79"/>
      <c r="AC82" s="79" t="b">
        <v>0</v>
      </c>
      <c r="AD82" s="79">
        <v>0</v>
      </c>
      <c r="AE82" s="85" t="s">
        <v>1178</v>
      </c>
      <c r="AF82" s="79" t="b">
        <v>0</v>
      </c>
      <c r="AG82" s="79" t="s">
        <v>1226</v>
      </c>
      <c r="AH82" s="79"/>
      <c r="AI82" s="85" t="s">
        <v>1178</v>
      </c>
      <c r="AJ82" s="79" t="b">
        <v>0</v>
      </c>
      <c r="AK82" s="79">
        <v>1</v>
      </c>
      <c r="AL82" s="85" t="s">
        <v>1062</v>
      </c>
      <c r="AM82" s="79" t="s">
        <v>1243</v>
      </c>
      <c r="AN82" s="79" t="b">
        <v>0</v>
      </c>
      <c r="AO82" s="85" t="s">
        <v>1062</v>
      </c>
      <c r="AP82" s="79" t="s">
        <v>176</v>
      </c>
      <c r="AQ82" s="79">
        <v>0</v>
      </c>
      <c r="AR82" s="79">
        <v>0</v>
      </c>
      <c r="AS82" s="79"/>
      <c r="AT82" s="79"/>
      <c r="AU82" s="79"/>
      <c r="AV82" s="79"/>
      <c r="AW82" s="79"/>
      <c r="AX82" s="79"/>
      <c r="AY82" s="79"/>
      <c r="AZ82" s="79"/>
      <c r="BA82">
        <v>1</v>
      </c>
      <c r="BB82" s="78" t="str">
        <f>REPLACE(INDEX(GroupVertices[Group],MATCH(Edges[[#This Row],[Vertex 1]],GroupVertices[Vertex],0)),1,1,"")</f>
        <v>4</v>
      </c>
      <c r="BC82" s="78" t="str">
        <f>REPLACE(INDEX(GroupVertices[Group],MATCH(Edges[[#This Row],[Vertex 2]],GroupVertices[Vertex],0)),1,1,"")</f>
        <v>4</v>
      </c>
      <c r="BD82" s="48">
        <v>2</v>
      </c>
      <c r="BE82" s="49">
        <v>9.523809523809524</v>
      </c>
      <c r="BF82" s="48">
        <v>0</v>
      </c>
      <c r="BG82" s="49">
        <v>0</v>
      </c>
      <c r="BH82" s="48">
        <v>0</v>
      </c>
      <c r="BI82" s="49">
        <v>0</v>
      </c>
      <c r="BJ82" s="48">
        <v>19</v>
      </c>
      <c r="BK82" s="49">
        <v>90.47619047619048</v>
      </c>
      <c r="BL82" s="48">
        <v>21</v>
      </c>
    </row>
    <row r="83" spans="1:64" ht="15">
      <c r="A83" s="64" t="s">
        <v>243</v>
      </c>
      <c r="B83" s="64" t="s">
        <v>251</v>
      </c>
      <c r="C83" s="65" t="s">
        <v>2795</v>
      </c>
      <c r="D83" s="66">
        <v>7.666666666666667</v>
      </c>
      <c r="E83" s="67" t="s">
        <v>136</v>
      </c>
      <c r="F83" s="68">
        <v>27.47826086956522</v>
      </c>
      <c r="G83" s="65"/>
      <c r="H83" s="69"/>
      <c r="I83" s="70"/>
      <c r="J83" s="70"/>
      <c r="K83" s="34" t="s">
        <v>65</v>
      </c>
      <c r="L83" s="77">
        <v>83</v>
      </c>
      <c r="M83" s="77"/>
      <c r="N83" s="72"/>
      <c r="O83" s="79" t="s">
        <v>319</v>
      </c>
      <c r="P83" s="81">
        <v>43577.875555555554</v>
      </c>
      <c r="Q83" s="79" t="s">
        <v>362</v>
      </c>
      <c r="R83" s="79"/>
      <c r="S83" s="79"/>
      <c r="T83" s="79"/>
      <c r="U83" s="82" t="s">
        <v>599</v>
      </c>
      <c r="V83" s="82" t="s">
        <v>599</v>
      </c>
      <c r="W83" s="81">
        <v>43577.875555555554</v>
      </c>
      <c r="X83" s="82" t="s">
        <v>718</v>
      </c>
      <c r="Y83" s="79"/>
      <c r="Z83" s="79"/>
      <c r="AA83" s="85" t="s">
        <v>957</v>
      </c>
      <c r="AB83" s="79"/>
      <c r="AC83" s="79" t="b">
        <v>0</v>
      </c>
      <c r="AD83" s="79">
        <v>0</v>
      </c>
      <c r="AE83" s="85" t="s">
        <v>1178</v>
      </c>
      <c r="AF83" s="79" t="b">
        <v>0</v>
      </c>
      <c r="AG83" s="79" t="s">
        <v>1227</v>
      </c>
      <c r="AH83" s="79"/>
      <c r="AI83" s="85" t="s">
        <v>1178</v>
      </c>
      <c r="AJ83" s="79" t="b">
        <v>0</v>
      </c>
      <c r="AK83" s="79">
        <v>1</v>
      </c>
      <c r="AL83" s="85" t="s">
        <v>1146</v>
      </c>
      <c r="AM83" s="79" t="s">
        <v>1243</v>
      </c>
      <c r="AN83" s="79" t="b">
        <v>0</v>
      </c>
      <c r="AO83" s="85" t="s">
        <v>1146</v>
      </c>
      <c r="AP83" s="79" t="s">
        <v>176</v>
      </c>
      <c r="AQ83" s="79">
        <v>0</v>
      </c>
      <c r="AR83" s="79">
        <v>0</v>
      </c>
      <c r="AS83" s="79"/>
      <c r="AT83" s="79"/>
      <c r="AU83" s="79"/>
      <c r="AV83" s="79"/>
      <c r="AW83" s="79"/>
      <c r="AX83" s="79"/>
      <c r="AY83" s="79"/>
      <c r="AZ83" s="79"/>
      <c r="BA83">
        <v>5</v>
      </c>
      <c r="BB83" s="78" t="str">
        <f>REPLACE(INDEX(GroupVertices[Group],MATCH(Edges[[#This Row],[Vertex 1]],GroupVertices[Vertex],0)),1,1,"")</f>
        <v>4</v>
      </c>
      <c r="BC83" s="78" t="str">
        <f>REPLACE(INDEX(GroupVertices[Group],MATCH(Edges[[#This Row],[Vertex 2]],GroupVertices[Vertex],0)),1,1,"")</f>
        <v>1</v>
      </c>
      <c r="BD83" s="48">
        <v>0</v>
      </c>
      <c r="BE83" s="49">
        <v>0</v>
      </c>
      <c r="BF83" s="48">
        <v>0</v>
      </c>
      <c r="BG83" s="49">
        <v>0</v>
      </c>
      <c r="BH83" s="48">
        <v>0</v>
      </c>
      <c r="BI83" s="49">
        <v>0</v>
      </c>
      <c r="BJ83" s="48">
        <v>2</v>
      </c>
      <c r="BK83" s="49">
        <v>100</v>
      </c>
      <c r="BL83" s="48">
        <v>2</v>
      </c>
    </row>
    <row r="84" spans="1:64" ht="15">
      <c r="A84" s="64" t="s">
        <v>244</v>
      </c>
      <c r="B84" s="64" t="s">
        <v>273</v>
      </c>
      <c r="C84" s="65" t="s">
        <v>2792</v>
      </c>
      <c r="D84" s="66">
        <v>3</v>
      </c>
      <c r="E84" s="67" t="s">
        <v>132</v>
      </c>
      <c r="F84" s="68">
        <v>32</v>
      </c>
      <c r="G84" s="65"/>
      <c r="H84" s="69"/>
      <c r="I84" s="70"/>
      <c r="J84" s="70"/>
      <c r="K84" s="34" t="s">
        <v>65</v>
      </c>
      <c r="L84" s="77">
        <v>84</v>
      </c>
      <c r="M84" s="77"/>
      <c r="N84" s="72"/>
      <c r="O84" s="79" t="s">
        <v>319</v>
      </c>
      <c r="P84" s="81">
        <v>43577.97478009259</v>
      </c>
      <c r="Q84" s="79" t="s">
        <v>363</v>
      </c>
      <c r="R84" s="79"/>
      <c r="S84" s="79"/>
      <c r="T84" s="79"/>
      <c r="U84" s="79"/>
      <c r="V84" s="82" t="s">
        <v>643</v>
      </c>
      <c r="W84" s="81">
        <v>43577.97478009259</v>
      </c>
      <c r="X84" s="82" t="s">
        <v>719</v>
      </c>
      <c r="Y84" s="79"/>
      <c r="Z84" s="79"/>
      <c r="AA84" s="85" t="s">
        <v>958</v>
      </c>
      <c r="AB84" s="85" t="s">
        <v>1067</v>
      </c>
      <c r="AC84" s="79" t="b">
        <v>0</v>
      </c>
      <c r="AD84" s="79">
        <v>3</v>
      </c>
      <c r="AE84" s="85" t="s">
        <v>1191</v>
      </c>
      <c r="AF84" s="79" t="b">
        <v>0</v>
      </c>
      <c r="AG84" s="79" t="s">
        <v>1226</v>
      </c>
      <c r="AH84" s="79"/>
      <c r="AI84" s="85" t="s">
        <v>1178</v>
      </c>
      <c r="AJ84" s="79" t="b">
        <v>0</v>
      </c>
      <c r="AK84" s="79">
        <v>0</v>
      </c>
      <c r="AL84" s="85" t="s">
        <v>1178</v>
      </c>
      <c r="AM84" s="79" t="s">
        <v>1243</v>
      </c>
      <c r="AN84" s="79" t="b">
        <v>0</v>
      </c>
      <c r="AO84" s="85" t="s">
        <v>1067</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244</v>
      </c>
      <c r="B85" s="64" t="s">
        <v>251</v>
      </c>
      <c r="C85" s="65" t="s">
        <v>2792</v>
      </c>
      <c r="D85" s="66">
        <v>3</v>
      </c>
      <c r="E85" s="67" t="s">
        <v>132</v>
      </c>
      <c r="F85" s="68">
        <v>32</v>
      </c>
      <c r="G85" s="65"/>
      <c r="H85" s="69"/>
      <c r="I85" s="70"/>
      <c r="J85" s="70"/>
      <c r="K85" s="34" t="s">
        <v>65</v>
      </c>
      <c r="L85" s="77">
        <v>85</v>
      </c>
      <c r="M85" s="77"/>
      <c r="N85" s="72"/>
      <c r="O85" s="79" t="s">
        <v>319</v>
      </c>
      <c r="P85" s="81">
        <v>43577.97478009259</v>
      </c>
      <c r="Q85" s="79" t="s">
        <v>363</v>
      </c>
      <c r="R85" s="79"/>
      <c r="S85" s="79"/>
      <c r="T85" s="79"/>
      <c r="U85" s="79"/>
      <c r="V85" s="82" t="s">
        <v>643</v>
      </c>
      <c r="W85" s="81">
        <v>43577.97478009259</v>
      </c>
      <c r="X85" s="82" t="s">
        <v>719</v>
      </c>
      <c r="Y85" s="79"/>
      <c r="Z85" s="79"/>
      <c r="AA85" s="85" t="s">
        <v>958</v>
      </c>
      <c r="AB85" s="85" t="s">
        <v>1067</v>
      </c>
      <c r="AC85" s="79" t="b">
        <v>0</v>
      </c>
      <c r="AD85" s="79">
        <v>3</v>
      </c>
      <c r="AE85" s="85" t="s">
        <v>1191</v>
      </c>
      <c r="AF85" s="79" t="b">
        <v>0</v>
      </c>
      <c r="AG85" s="79" t="s">
        <v>1226</v>
      </c>
      <c r="AH85" s="79"/>
      <c r="AI85" s="85" t="s">
        <v>1178</v>
      </c>
      <c r="AJ85" s="79" t="b">
        <v>0</v>
      </c>
      <c r="AK85" s="79">
        <v>0</v>
      </c>
      <c r="AL85" s="85" t="s">
        <v>1178</v>
      </c>
      <c r="AM85" s="79" t="s">
        <v>1243</v>
      </c>
      <c r="AN85" s="79" t="b">
        <v>0</v>
      </c>
      <c r="AO85" s="85" t="s">
        <v>1067</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1</v>
      </c>
      <c r="BD85" s="48"/>
      <c r="BE85" s="49"/>
      <c r="BF85" s="48"/>
      <c r="BG85" s="49"/>
      <c r="BH85" s="48"/>
      <c r="BI85" s="49"/>
      <c r="BJ85" s="48"/>
      <c r="BK85" s="49"/>
      <c r="BL85" s="48"/>
    </row>
    <row r="86" spans="1:64" ht="15">
      <c r="A86" s="64" t="s">
        <v>244</v>
      </c>
      <c r="B86" s="64" t="s">
        <v>245</v>
      </c>
      <c r="C86" s="65" t="s">
        <v>2792</v>
      </c>
      <c r="D86" s="66">
        <v>3</v>
      </c>
      <c r="E86" s="67" t="s">
        <v>132</v>
      </c>
      <c r="F86" s="68">
        <v>32</v>
      </c>
      <c r="G86" s="65"/>
      <c r="H86" s="69"/>
      <c r="I86" s="70"/>
      <c r="J86" s="70"/>
      <c r="K86" s="34" t="s">
        <v>66</v>
      </c>
      <c r="L86" s="77">
        <v>86</v>
      </c>
      <c r="M86" s="77"/>
      <c r="N86" s="72"/>
      <c r="O86" s="79" t="s">
        <v>320</v>
      </c>
      <c r="P86" s="81">
        <v>43577.97478009259</v>
      </c>
      <c r="Q86" s="79" t="s">
        <v>363</v>
      </c>
      <c r="R86" s="79"/>
      <c r="S86" s="79"/>
      <c r="T86" s="79"/>
      <c r="U86" s="79"/>
      <c r="V86" s="82" t="s">
        <v>643</v>
      </c>
      <c r="W86" s="81">
        <v>43577.97478009259</v>
      </c>
      <c r="X86" s="82" t="s">
        <v>719</v>
      </c>
      <c r="Y86" s="79"/>
      <c r="Z86" s="79"/>
      <c r="AA86" s="85" t="s">
        <v>958</v>
      </c>
      <c r="AB86" s="85" t="s">
        <v>1067</v>
      </c>
      <c r="AC86" s="79" t="b">
        <v>0</v>
      </c>
      <c r="AD86" s="79">
        <v>3</v>
      </c>
      <c r="AE86" s="85" t="s">
        <v>1191</v>
      </c>
      <c r="AF86" s="79" t="b">
        <v>0</v>
      </c>
      <c r="AG86" s="79" t="s">
        <v>1226</v>
      </c>
      <c r="AH86" s="79"/>
      <c r="AI86" s="85" t="s">
        <v>1178</v>
      </c>
      <c r="AJ86" s="79" t="b">
        <v>0</v>
      </c>
      <c r="AK86" s="79">
        <v>0</v>
      </c>
      <c r="AL86" s="85" t="s">
        <v>1178</v>
      </c>
      <c r="AM86" s="79" t="s">
        <v>1243</v>
      </c>
      <c r="AN86" s="79" t="b">
        <v>0</v>
      </c>
      <c r="AO86" s="85" t="s">
        <v>1067</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2</v>
      </c>
      <c r="BE86" s="49">
        <v>33.333333333333336</v>
      </c>
      <c r="BF86" s="48">
        <v>0</v>
      </c>
      <c r="BG86" s="49">
        <v>0</v>
      </c>
      <c r="BH86" s="48">
        <v>0</v>
      </c>
      <c r="BI86" s="49">
        <v>0</v>
      </c>
      <c r="BJ86" s="48">
        <v>4</v>
      </c>
      <c r="BK86" s="49">
        <v>66.66666666666667</v>
      </c>
      <c r="BL86" s="48">
        <v>6</v>
      </c>
    </row>
    <row r="87" spans="1:64" ht="15">
      <c r="A87" s="64" t="s">
        <v>245</v>
      </c>
      <c r="B87" s="64" t="s">
        <v>244</v>
      </c>
      <c r="C87" s="65" t="s">
        <v>2792</v>
      </c>
      <c r="D87" s="66">
        <v>3</v>
      </c>
      <c r="E87" s="67" t="s">
        <v>132</v>
      </c>
      <c r="F87" s="68">
        <v>32</v>
      </c>
      <c r="G87" s="65"/>
      <c r="H87" s="69"/>
      <c r="I87" s="70"/>
      <c r="J87" s="70"/>
      <c r="K87" s="34" t="s">
        <v>66</v>
      </c>
      <c r="L87" s="77">
        <v>87</v>
      </c>
      <c r="M87" s="77"/>
      <c r="N87" s="72"/>
      <c r="O87" s="79" t="s">
        <v>320</v>
      </c>
      <c r="P87" s="81">
        <v>43578.05179398148</v>
      </c>
      <c r="Q87" s="79" t="s">
        <v>364</v>
      </c>
      <c r="R87" s="79"/>
      <c r="S87" s="79"/>
      <c r="T87" s="79"/>
      <c r="U87" s="79"/>
      <c r="V87" s="82" t="s">
        <v>644</v>
      </c>
      <c r="W87" s="81">
        <v>43578.05179398148</v>
      </c>
      <c r="X87" s="82" t="s">
        <v>720</v>
      </c>
      <c r="Y87" s="79"/>
      <c r="Z87" s="79"/>
      <c r="AA87" s="85" t="s">
        <v>959</v>
      </c>
      <c r="AB87" s="85" t="s">
        <v>958</v>
      </c>
      <c r="AC87" s="79" t="b">
        <v>0</v>
      </c>
      <c r="AD87" s="79">
        <v>2</v>
      </c>
      <c r="AE87" s="85" t="s">
        <v>1192</v>
      </c>
      <c r="AF87" s="79" t="b">
        <v>0</v>
      </c>
      <c r="AG87" s="79" t="s">
        <v>1226</v>
      </c>
      <c r="AH87" s="79"/>
      <c r="AI87" s="85" t="s">
        <v>1178</v>
      </c>
      <c r="AJ87" s="79" t="b">
        <v>0</v>
      </c>
      <c r="AK87" s="79">
        <v>0</v>
      </c>
      <c r="AL87" s="85" t="s">
        <v>1178</v>
      </c>
      <c r="AM87" s="79" t="s">
        <v>1243</v>
      </c>
      <c r="AN87" s="79" t="b">
        <v>0</v>
      </c>
      <c r="AO87" s="85" t="s">
        <v>958</v>
      </c>
      <c r="AP87" s="79" t="s">
        <v>176</v>
      </c>
      <c r="AQ87" s="79">
        <v>0</v>
      </c>
      <c r="AR87" s="79">
        <v>0</v>
      </c>
      <c r="AS87" s="79"/>
      <c r="AT87" s="79"/>
      <c r="AU87" s="79"/>
      <c r="AV87" s="79"/>
      <c r="AW87" s="79"/>
      <c r="AX87" s="79"/>
      <c r="AY87" s="79"/>
      <c r="AZ87" s="79"/>
      <c r="BA87">
        <v>1</v>
      </c>
      <c r="BB87" s="78" t="str">
        <f>REPLACE(INDEX(GroupVertices[Group],MATCH(Edges[[#This Row],[Vertex 1]],GroupVertices[Vertex],0)),1,1,"")</f>
        <v>8</v>
      </c>
      <c r="BC87" s="78" t="str">
        <f>REPLACE(INDEX(GroupVertices[Group],MATCH(Edges[[#This Row],[Vertex 2]],GroupVertices[Vertex],0)),1,1,"")</f>
        <v>8</v>
      </c>
      <c r="BD87" s="48"/>
      <c r="BE87" s="49"/>
      <c r="BF87" s="48"/>
      <c r="BG87" s="49"/>
      <c r="BH87" s="48"/>
      <c r="BI87" s="49"/>
      <c r="BJ87" s="48"/>
      <c r="BK87" s="49"/>
      <c r="BL87" s="48"/>
    </row>
    <row r="88" spans="1:64" ht="15">
      <c r="A88" s="64" t="s">
        <v>246</v>
      </c>
      <c r="B88" s="64" t="s">
        <v>247</v>
      </c>
      <c r="C88" s="65" t="s">
        <v>2792</v>
      </c>
      <c r="D88" s="66">
        <v>3</v>
      </c>
      <c r="E88" s="67" t="s">
        <v>132</v>
      </c>
      <c r="F88" s="68">
        <v>32</v>
      </c>
      <c r="G88" s="65"/>
      <c r="H88" s="69"/>
      <c r="I88" s="70"/>
      <c r="J88" s="70"/>
      <c r="K88" s="34" t="s">
        <v>66</v>
      </c>
      <c r="L88" s="77">
        <v>88</v>
      </c>
      <c r="M88" s="77"/>
      <c r="N88" s="72"/>
      <c r="O88" s="79" t="s">
        <v>320</v>
      </c>
      <c r="P88" s="81">
        <v>43571.79387731481</v>
      </c>
      <c r="Q88" s="79" t="s">
        <v>365</v>
      </c>
      <c r="R88" s="79"/>
      <c r="S88" s="79"/>
      <c r="T88" s="79"/>
      <c r="U88" s="79"/>
      <c r="V88" s="82" t="s">
        <v>645</v>
      </c>
      <c r="W88" s="81">
        <v>43571.79387731481</v>
      </c>
      <c r="X88" s="82" t="s">
        <v>721</v>
      </c>
      <c r="Y88" s="79"/>
      <c r="Z88" s="79"/>
      <c r="AA88" s="85" t="s">
        <v>960</v>
      </c>
      <c r="AB88" s="85" t="s">
        <v>961</v>
      </c>
      <c r="AC88" s="79" t="b">
        <v>0</v>
      </c>
      <c r="AD88" s="79">
        <v>0</v>
      </c>
      <c r="AE88" s="85" t="s">
        <v>1193</v>
      </c>
      <c r="AF88" s="79" t="b">
        <v>0</v>
      </c>
      <c r="AG88" s="79" t="s">
        <v>1226</v>
      </c>
      <c r="AH88" s="79"/>
      <c r="AI88" s="85" t="s">
        <v>1178</v>
      </c>
      <c r="AJ88" s="79" t="b">
        <v>0</v>
      </c>
      <c r="AK88" s="79">
        <v>0</v>
      </c>
      <c r="AL88" s="85" t="s">
        <v>1178</v>
      </c>
      <c r="AM88" s="79" t="s">
        <v>1244</v>
      </c>
      <c r="AN88" s="79" t="b">
        <v>0</v>
      </c>
      <c r="AO88" s="85" t="s">
        <v>961</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3</v>
      </c>
      <c r="BD88" s="48">
        <v>1</v>
      </c>
      <c r="BE88" s="49">
        <v>3.5714285714285716</v>
      </c>
      <c r="BF88" s="48">
        <v>0</v>
      </c>
      <c r="BG88" s="49">
        <v>0</v>
      </c>
      <c r="BH88" s="48">
        <v>0</v>
      </c>
      <c r="BI88" s="49">
        <v>0</v>
      </c>
      <c r="BJ88" s="48">
        <v>27</v>
      </c>
      <c r="BK88" s="49">
        <v>96.42857142857143</v>
      </c>
      <c r="BL88" s="48">
        <v>28</v>
      </c>
    </row>
    <row r="89" spans="1:64" ht="15">
      <c r="A89" s="64" t="s">
        <v>247</v>
      </c>
      <c r="B89" s="64" t="s">
        <v>215</v>
      </c>
      <c r="C89" s="65" t="s">
        <v>2793</v>
      </c>
      <c r="D89" s="66">
        <v>4.166666666666667</v>
      </c>
      <c r="E89" s="67" t="s">
        <v>136</v>
      </c>
      <c r="F89" s="68">
        <v>30.869565217391305</v>
      </c>
      <c r="G89" s="65"/>
      <c r="H89" s="69"/>
      <c r="I89" s="70"/>
      <c r="J89" s="70"/>
      <c r="K89" s="34" t="s">
        <v>65</v>
      </c>
      <c r="L89" s="77">
        <v>89</v>
      </c>
      <c r="M89" s="77"/>
      <c r="N89" s="72"/>
      <c r="O89" s="79" t="s">
        <v>319</v>
      </c>
      <c r="P89" s="81">
        <v>43571.78158564815</v>
      </c>
      <c r="Q89" s="79" t="s">
        <v>366</v>
      </c>
      <c r="R89" s="79"/>
      <c r="S89" s="79"/>
      <c r="T89" s="79"/>
      <c r="U89" s="79"/>
      <c r="V89" s="82" t="s">
        <v>626</v>
      </c>
      <c r="W89" s="81">
        <v>43571.78158564815</v>
      </c>
      <c r="X89" s="82" t="s">
        <v>722</v>
      </c>
      <c r="Y89" s="79"/>
      <c r="Z89" s="79"/>
      <c r="AA89" s="85" t="s">
        <v>961</v>
      </c>
      <c r="AB89" s="85" t="s">
        <v>993</v>
      </c>
      <c r="AC89" s="79" t="b">
        <v>0</v>
      </c>
      <c r="AD89" s="79">
        <v>0</v>
      </c>
      <c r="AE89" s="85" t="s">
        <v>1184</v>
      </c>
      <c r="AF89" s="79" t="b">
        <v>0</v>
      </c>
      <c r="AG89" s="79" t="s">
        <v>1226</v>
      </c>
      <c r="AH89" s="79"/>
      <c r="AI89" s="85" t="s">
        <v>1178</v>
      </c>
      <c r="AJ89" s="79" t="b">
        <v>0</v>
      </c>
      <c r="AK89" s="79">
        <v>0</v>
      </c>
      <c r="AL89" s="85" t="s">
        <v>1178</v>
      </c>
      <c r="AM89" s="79" t="s">
        <v>1248</v>
      </c>
      <c r="AN89" s="79" t="b">
        <v>0</v>
      </c>
      <c r="AO89" s="85" t="s">
        <v>993</v>
      </c>
      <c r="AP89" s="79" t="s">
        <v>176</v>
      </c>
      <c r="AQ89" s="79">
        <v>0</v>
      </c>
      <c r="AR89" s="79">
        <v>0</v>
      </c>
      <c r="AS89" s="79"/>
      <c r="AT89" s="79"/>
      <c r="AU89" s="79"/>
      <c r="AV89" s="79"/>
      <c r="AW89" s="79"/>
      <c r="AX89" s="79"/>
      <c r="AY89" s="79"/>
      <c r="AZ89" s="79"/>
      <c r="BA89">
        <v>2</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247</v>
      </c>
      <c r="B90" s="64" t="s">
        <v>246</v>
      </c>
      <c r="C90" s="65" t="s">
        <v>2792</v>
      </c>
      <c r="D90" s="66">
        <v>3</v>
      </c>
      <c r="E90" s="67" t="s">
        <v>132</v>
      </c>
      <c r="F90" s="68">
        <v>32</v>
      </c>
      <c r="G90" s="65"/>
      <c r="H90" s="69"/>
      <c r="I90" s="70"/>
      <c r="J90" s="70"/>
      <c r="K90" s="34" t="s">
        <v>66</v>
      </c>
      <c r="L90" s="77">
        <v>90</v>
      </c>
      <c r="M90" s="77"/>
      <c r="N90" s="72"/>
      <c r="O90" s="79" t="s">
        <v>319</v>
      </c>
      <c r="P90" s="81">
        <v>43571.78158564815</v>
      </c>
      <c r="Q90" s="79" t="s">
        <v>366</v>
      </c>
      <c r="R90" s="79"/>
      <c r="S90" s="79"/>
      <c r="T90" s="79"/>
      <c r="U90" s="79"/>
      <c r="V90" s="82" t="s">
        <v>626</v>
      </c>
      <c r="W90" s="81">
        <v>43571.78158564815</v>
      </c>
      <c r="X90" s="82" t="s">
        <v>722</v>
      </c>
      <c r="Y90" s="79"/>
      <c r="Z90" s="79"/>
      <c r="AA90" s="85" t="s">
        <v>961</v>
      </c>
      <c r="AB90" s="85" t="s">
        <v>993</v>
      </c>
      <c r="AC90" s="79" t="b">
        <v>0</v>
      </c>
      <c r="AD90" s="79">
        <v>0</v>
      </c>
      <c r="AE90" s="85" t="s">
        <v>1184</v>
      </c>
      <c r="AF90" s="79" t="b">
        <v>0</v>
      </c>
      <c r="AG90" s="79" t="s">
        <v>1226</v>
      </c>
      <c r="AH90" s="79"/>
      <c r="AI90" s="85" t="s">
        <v>1178</v>
      </c>
      <c r="AJ90" s="79" t="b">
        <v>0</v>
      </c>
      <c r="AK90" s="79">
        <v>0</v>
      </c>
      <c r="AL90" s="85" t="s">
        <v>1178</v>
      </c>
      <c r="AM90" s="79" t="s">
        <v>1248</v>
      </c>
      <c r="AN90" s="79" t="b">
        <v>0</v>
      </c>
      <c r="AO90" s="85" t="s">
        <v>993</v>
      </c>
      <c r="AP90" s="79" t="s">
        <v>176</v>
      </c>
      <c r="AQ90" s="79">
        <v>0</v>
      </c>
      <c r="AR90" s="79">
        <v>0</v>
      </c>
      <c r="AS90" s="79"/>
      <c r="AT90" s="79"/>
      <c r="AU90" s="79"/>
      <c r="AV90" s="79"/>
      <c r="AW90" s="79"/>
      <c r="AX90" s="79"/>
      <c r="AY90" s="79"/>
      <c r="AZ90" s="79"/>
      <c r="BA90">
        <v>1</v>
      </c>
      <c r="BB90" s="78" t="str">
        <f>REPLACE(INDEX(GroupVertices[Group],MATCH(Edges[[#This Row],[Vertex 1]],GroupVertices[Vertex],0)),1,1,"")</f>
        <v>3</v>
      </c>
      <c r="BC90" s="78" t="str">
        <f>REPLACE(INDEX(GroupVertices[Group],MATCH(Edges[[#This Row],[Vertex 2]],GroupVertices[Vertex],0)),1,1,"")</f>
        <v>2</v>
      </c>
      <c r="BD90" s="48"/>
      <c r="BE90" s="49"/>
      <c r="BF90" s="48"/>
      <c r="BG90" s="49"/>
      <c r="BH90" s="48"/>
      <c r="BI90" s="49"/>
      <c r="BJ90" s="48"/>
      <c r="BK90" s="49"/>
      <c r="BL90" s="48"/>
    </row>
    <row r="91" spans="1:64" ht="15">
      <c r="A91" s="64" t="s">
        <v>247</v>
      </c>
      <c r="B91" s="64" t="s">
        <v>251</v>
      </c>
      <c r="C91" s="65" t="s">
        <v>2796</v>
      </c>
      <c r="D91" s="66">
        <v>6.5</v>
      </c>
      <c r="E91" s="67" t="s">
        <v>136</v>
      </c>
      <c r="F91" s="68">
        <v>28.608695652173914</v>
      </c>
      <c r="G91" s="65"/>
      <c r="H91" s="69"/>
      <c r="I91" s="70"/>
      <c r="J91" s="70"/>
      <c r="K91" s="34" t="s">
        <v>65</v>
      </c>
      <c r="L91" s="77">
        <v>91</v>
      </c>
      <c r="M91" s="77"/>
      <c r="N91" s="72"/>
      <c r="O91" s="79" t="s">
        <v>320</v>
      </c>
      <c r="P91" s="81">
        <v>43571.78158564815</v>
      </c>
      <c r="Q91" s="79" t="s">
        <v>366</v>
      </c>
      <c r="R91" s="79"/>
      <c r="S91" s="79"/>
      <c r="T91" s="79"/>
      <c r="U91" s="79"/>
      <c r="V91" s="82" t="s">
        <v>626</v>
      </c>
      <c r="W91" s="81">
        <v>43571.78158564815</v>
      </c>
      <c r="X91" s="82" t="s">
        <v>722</v>
      </c>
      <c r="Y91" s="79"/>
      <c r="Z91" s="79"/>
      <c r="AA91" s="85" t="s">
        <v>961</v>
      </c>
      <c r="AB91" s="85" t="s">
        <v>993</v>
      </c>
      <c r="AC91" s="79" t="b">
        <v>0</v>
      </c>
      <c r="AD91" s="79">
        <v>0</v>
      </c>
      <c r="AE91" s="85" t="s">
        <v>1184</v>
      </c>
      <c r="AF91" s="79" t="b">
        <v>0</v>
      </c>
      <c r="AG91" s="79" t="s">
        <v>1226</v>
      </c>
      <c r="AH91" s="79"/>
      <c r="AI91" s="85" t="s">
        <v>1178</v>
      </c>
      <c r="AJ91" s="79" t="b">
        <v>0</v>
      </c>
      <c r="AK91" s="79">
        <v>0</v>
      </c>
      <c r="AL91" s="85" t="s">
        <v>1178</v>
      </c>
      <c r="AM91" s="79" t="s">
        <v>1248</v>
      </c>
      <c r="AN91" s="79" t="b">
        <v>0</v>
      </c>
      <c r="AO91" s="85" t="s">
        <v>993</v>
      </c>
      <c r="AP91" s="79" t="s">
        <v>176</v>
      </c>
      <c r="AQ91" s="79">
        <v>0</v>
      </c>
      <c r="AR91" s="79">
        <v>0</v>
      </c>
      <c r="AS91" s="79"/>
      <c r="AT91" s="79"/>
      <c r="AU91" s="79"/>
      <c r="AV91" s="79"/>
      <c r="AW91" s="79"/>
      <c r="AX91" s="79"/>
      <c r="AY91" s="79"/>
      <c r="AZ91" s="79"/>
      <c r="BA91">
        <v>4</v>
      </c>
      <c r="BB91" s="78" t="str">
        <f>REPLACE(INDEX(GroupVertices[Group],MATCH(Edges[[#This Row],[Vertex 1]],GroupVertices[Vertex],0)),1,1,"")</f>
        <v>3</v>
      </c>
      <c r="BC91" s="78" t="str">
        <f>REPLACE(INDEX(GroupVertices[Group],MATCH(Edges[[#This Row],[Vertex 2]],GroupVertices[Vertex],0)),1,1,"")</f>
        <v>1</v>
      </c>
      <c r="BD91" s="48">
        <v>2</v>
      </c>
      <c r="BE91" s="49">
        <v>7.407407407407407</v>
      </c>
      <c r="BF91" s="48">
        <v>1</v>
      </c>
      <c r="BG91" s="49">
        <v>3.7037037037037037</v>
      </c>
      <c r="BH91" s="48">
        <v>0</v>
      </c>
      <c r="BI91" s="49">
        <v>0</v>
      </c>
      <c r="BJ91" s="48">
        <v>24</v>
      </c>
      <c r="BK91" s="49">
        <v>88.88888888888889</v>
      </c>
      <c r="BL91" s="48">
        <v>27</v>
      </c>
    </row>
    <row r="92" spans="1:64" ht="15">
      <c r="A92" s="64" t="s">
        <v>247</v>
      </c>
      <c r="B92" s="64" t="s">
        <v>215</v>
      </c>
      <c r="C92" s="65" t="s">
        <v>2793</v>
      </c>
      <c r="D92" s="66">
        <v>4.166666666666667</v>
      </c>
      <c r="E92" s="67" t="s">
        <v>136</v>
      </c>
      <c r="F92" s="68">
        <v>30.869565217391305</v>
      </c>
      <c r="G92" s="65"/>
      <c r="H92" s="69"/>
      <c r="I92" s="70"/>
      <c r="J92" s="70"/>
      <c r="K92" s="34" t="s">
        <v>65</v>
      </c>
      <c r="L92" s="77">
        <v>92</v>
      </c>
      <c r="M92" s="77"/>
      <c r="N92" s="72"/>
      <c r="O92" s="79" t="s">
        <v>319</v>
      </c>
      <c r="P92" s="81">
        <v>43571.80479166667</v>
      </c>
      <c r="Q92" s="79" t="s">
        <v>367</v>
      </c>
      <c r="R92" s="79"/>
      <c r="S92" s="79"/>
      <c r="T92" s="79"/>
      <c r="U92" s="79"/>
      <c r="V92" s="82" t="s">
        <v>626</v>
      </c>
      <c r="W92" s="81">
        <v>43571.80479166667</v>
      </c>
      <c r="X92" s="82" t="s">
        <v>723</v>
      </c>
      <c r="Y92" s="79"/>
      <c r="Z92" s="79"/>
      <c r="AA92" s="85" t="s">
        <v>962</v>
      </c>
      <c r="AB92" s="85" t="s">
        <v>960</v>
      </c>
      <c r="AC92" s="79" t="b">
        <v>0</v>
      </c>
      <c r="AD92" s="79">
        <v>2</v>
      </c>
      <c r="AE92" s="85" t="s">
        <v>1194</v>
      </c>
      <c r="AF92" s="79" t="b">
        <v>0</v>
      </c>
      <c r="AG92" s="79" t="s">
        <v>1226</v>
      </c>
      <c r="AH92" s="79"/>
      <c r="AI92" s="85" t="s">
        <v>1178</v>
      </c>
      <c r="AJ92" s="79" t="b">
        <v>0</v>
      </c>
      <c r="AK92" s="79">
        <v>0</v>
      </c>
      <c r="AL92" s="85" t="s">
        <v>1178</v>
      </c>
      <c r="AM92" s="79" t="s">
        <v>1248</v>
      </c>
      <c r="AN92" s="79" t="b">
        <v>0</v>
      </c>
      <c r="AO92" s="85" t="s">
        <v>960</v>
      </c>
      <c r="AP92" s="79" t="s">
        <v>176</v>
      </c>
      <c r="AQ92" s="79">
        <v>0</v>
      </c>
      <c r="AR92" s="79">
        <v>0</v>
      </c>
      <c r="AS92" s="79"/>
      <c r="AT92" s="79"/>
      <c r="AU92" s="79"/>
      <c r="AV92" s="79"/>
      <c r="AW92" s="79"/>
      <c r="AX92" s="79"/>
      <c r="AY92" s="79"/>
      <c r="AZ92" s="79"/>
      <c r="BA92">
        <v>2</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247</v>
      </c>
      <c r="B93" s="64" t="s">
        <v>251</v>
      </c>
      <c r="C93" s="65" t="s">
        <v>2792</v>
      </c>
      <c r="D93" s="66">
        <v>3</v>
      </c>
      <c r="E93" s="67" t="s">
        <v>132</v>
      </c>
      <c r="F93" s="68">
        <v>32</v>
      </c>
      <c r="G93" s="65"/>
      <c r="H93" s="69"/>
      <c r="I93" s="70"/>
      <c r="J93" s="70"/>
      <c r="K93" s="34" t="s">
        <v>65</v>
      </c>
      <c r="L93" s="77">
        <v>93</v>
      </c>
      <c r="M93" s="77"/>
      <c r="N93" s="72"/>
      <c r="O93" s="79" t="s">
        <v>319</v>
      </c>
      <c r="P93" s="81">
        <v>43571.80479166667</v>
      </c>
      <c r="Q93" s="79" t="s">
        <v>367</v>
      </c>
      <c r="R93" s="79"/>
      <c r="S93" s="79"/>
      <c r="T93" s="79"/>
      <c r="U93" s="79"/>
      <c r="V93" s="82" t="s">
        <v>626</v>
      </c>
      <c r="W93" s="81">
        <v>43571.80479166667</v>
      </c>
      <c r="X93" s="82" t="s">
        <v>723</v>
      </c>
      <c r="Y93" s="79"/>
      <c r="Z93" s="79"/>
      <c r="AA93" s="85" t="s">
        <v>962</v>
      </c>
      <c r="AB93" s="85" t="s">
        <v>960</v>
      </c>
      <c r="AC93" s="79" t="b">
        <v>0</v>
      </c>
      <c r="AD93" s="79">
        <v>2</v>
      </c>
      <c r="AE93" s="85" t="s">
        <v>1194</v>
      </c>
      <c r="AF93" s="79" t="b">
        <v>0</v>
      </c>
      <c r="AG93" s="79" t="s">
        <v>1226</v>
      </c>
      <c r="AH93" s="79"/>
      <c r="AI93" s="85" t="s">
        <v>1178</v>
      </c>
      <c r="AJ93" s="79" t="b">
        <v>0</v>
      </c>
      <c r="AK93" s="79">
        <v>0</v>
      </c>
      <c r="AL93" s="85" t="s">
        <v>1178</v>
      </c>
      <c r="AM93" s="79" t="s">
        <v>1248</v>
      </c>
      <c r="AN93" s="79" t="b">
        <v>0</v>
      </c>
      <c r="AO93" s="85" t="s">
        <v>960</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1</v>
      </c>
      <c r="BD93" s="48"/>
      <c r="BE93" s="49"/>
      <c r="BF93" s="48"/>
      <c r="BG93" s="49"/>
      <c r="BH93" s="48"/>
      <c r="BI93" s="49"/>
      <c r="BJ93" s="48"/>
      <c r="BK93" s="49"/>
      <c r="BL93" s="48"/>
    </row>
    <row r="94" spans="1:64" ht="15">
      <c r="A94" s="64" t="s">
        <v>247</v>
      </c>
      <c r="B94" s="64" t="s">
        <v>246</v>
      </c>
      <c r="C94" s="65" t="s">
        <v>2792</v>
      </c>
      <c r="D94" s="66">
        <v>3</v>
      </c>
      <c r="E94" s="67" t="s">
        <v>132</v>
      </c>
      <c r="F94" s="68">
        <v>32</v>
      </c>
      <c r="G94" s="65"/>
      <c r="H94" s="69"/>
      <c r="I94" s="70"/>
      <c r="J94" s="70"/>
      <c r="K94" s="34" t="s">
        <v>66</v>
      </c>
      <c r="L94" s="77">
        <v>94</v>
      </c>
      <c r="M94" s="77"/>
      <c r="N94" s="72"/>
      <c r="O94" s="79" t="s">
        <v>320</v>
      </c>
      <c r="P94" s="81">
        <v>43571.80479166667</v>
      </c>
      <c r="Q94" s="79" t="s">
        <v>367</v>
      </c>
      <c r="R94" s="79"/>
      <c r="S94" s="79"/>
      <c r="T94" s="79"/>
      <c r="U94" s="79"/>
      <c r="V94" s="82" t="s">
        <v>626</v>
      </c>
      <c r="W94" s="81">
        <v>43571.80479166667</v>
      </c>
      <c r="X94" s="82" t="s">
        <v>723</v>
      </c>
      <c r="Y94" s="79"/>
      <c r="Z94" s="79"/>
      <c r="AA94" s="85" t="s">
        <v>962</v>
      </c>
      <c r="AB94" s="85" t="s">
        <v>960</v>
      </c>
      <c r="AC94" s="79" t="b">
        <v>0</v>
      </c>
      <c r="AD94" s="79">
        <v>2</v>
      </c>
      <c r="AE94" s="85" t="s">
        <v>1194</v>
      </c>
      <c r="AF94" s="79" t="b">
        <v>0</v>
      </c>
      <c r="AG94" s="79" t="s">
        <v>1226</v>
      </c>
      <c r="AH94" s="79"/>
      <c r="AI94" s="85" t="s">
        <v>1178</v>
      </c>
      <c r="AJ94" s="79" t="b">
        <v>0</v>
      </c>
      <c r="AK94" s="79">
        <v>0</v>
      </c>
      <c r="AL94" s="85" t="s">
        <v>1178</v>
      </c>
      <c r="AM94" s="79" t="s">
        <v>1248</v>
      </c>
      <c r="AN94" s="79" t="b">
        <v>0</v>
      </c>
      <c r="AO94" s="85" t="s">
        <v>960</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2</v>
      </c>
      <c r="BD94" s="48">
        <v>1</v>
      </c>
      <c r="BE94" s="49">
        <v>3.3333333333333335</v>
      </c>
      <c r="BF94" s="48">
        <v>1</v>
      </c>
      <c r="BG94" s="49">
        <v>3.3333333333333335</v>
      </c>
      <c r="BH94" s="48">
        <v>0</v>
      </c>
      <c r="BI94" s="49">
        <v>0</v>
      </c>
      <c r="BJ94" s="48">
        <v>28</v>
      </c>
      <c r="BK94" s="49">
        <v>93.33333333333333</v>
      </c>
      <c r="BL94" s="48">
        <v>30</v>
      </c>
    </row>
    <row r="95" spans="1:64" ht="15">
      <c r="A95" s="64" t="s">
        <v>247</v>
      </c>
      <c r="B95" s="64" t="s">
        <v>282</v>
      </c>
      <c r="C95" s="65" t="s">
        <v>2793</v>
      </c>
      <c r="D95" s="66">
        <v>4.166666666666667</v>
      </c>
      <c r="E95" s="67" t="s">
        <v>136</v>
      </c>
      <c r="F95" s="68">
        <v>30.869565217391305</v>
      </c>
      <c r="G95" s="65"/>
      <c r="H95" s="69"/>
      <c r="I95" s="70"/>
      <c r="J95" s="70"/>
      <c r="K95" s="34" t="s">
        <v>65</v>
      </c>
      <c r="L95" s="77">
        <v>95</v>
      </c>
      <c r="M95" s="77"/>
      <c r="N95" s="72"/>
      <c r="O95" s="79" t="s">
        <v>319</v>
      </c>
      <c r="P95" s="81">
        <v>43574.70853009259</v>
      </c>
      <c r="Q95" s="79" t="s">
        <v>368</v>
      </c>
      <c r="R95" s="79"/>
      <c r="S95" s="79"/>
      <c r="T95" s="79"/>
      <c r="U95" s="79"/>
      <c r="V95" s="82" t="s">
        <v>626</v>
      </c>
      <c r="W95" s="81">
        <v>43574.70853009259</v>
      </c>
      <c r="X95" s="82" t="s">
        <v>724</v>
      </c>
      <c r="Y95" s="79"/>
      <c r="Z95" s="79"/>
      <c r="AA95" s="85" t="s">
        <v>963</v>
      </c>
      <c r="AB95" s="85" t="s">
        <v>1051</v>
      </c>
      <c r="AC95" s="79" t="b">
        <v>0</v>
      </c>
      <c r="AD95" s="79">
        <v>2</v>
      </c>
      <c r="AE95" s="85" t="s">
        <v>1184</v>
      </c>
      <c r="AF95" s="79" t="b">
        <v>0</v>
      </c>
      <c r="AG95" s="79" t="s">
        <v>1226</v>
      </c>
      <c r="AH95" s="79"/>
      <c r="AI95" s="85" t="s">
        <v>1178</v>
      </c>
      <c r="AJ95" s="79" t="b">
        <v>0</v>
      </c>
      <c r="AK95" s="79">
        <v>0</v>
      </c>
      <c r="AL95" s="85" t="s">
        <v>1178</v>
      </c>
      <c r="AM95" s="79" t="s">
        <v>1248</v>
      </c>
      <c r="AN95" s="79" t="b">
        <v>0</v>
      </c>
      <c r="AO95" s="85" t="s">
        <v>1051</v>
      </c>
      <c r="AP95" s="79" t="s">
        <v>176</v>
      </c>
      <c r="AQ95" s="79">
        <v>0</v>
      </c>
      <c r="AR95" s="79">
        <v>0</v>
      </c>
      <c r="AS95" s="79"/>
      <c r="AT95" s="79"/>
      <c r="AU95" s="79"/>
      <c r="AV95" s="79"/>
      <c r="AW95" s="79"/>
      <c r="AX95" s="79"/>
      <c r="AY95" s="79"/>
      <c r="AZ95" s="79"/>
      <c r="BA95">
        <v>2</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247</v>
      </c>
      <c r="B96" s="64" t="s">
        <v>251</v>
      </c>
      <c r="C96" s="65" t="s">
        <v>2796</v>
      </c>
      <c r="D96" s="66">
        <v>6.5</v>
      </c>
      <c r="E96" s="67" t="s">
        <v>136</v>
      </c>
      <c r="F96" s="68">
        <v>28.608695652173914</v>
      </c>
      <c r="G96" s="65"/>
      <c r="H96" s="69"/>
      <c r="I96" s="70"/>
      <c r="J96" s="70"/>
      <c r="K96" s="34" t="s">
        <v>65</v>
      </c>
      <c r="L96" s="77">
        <v>96</v>
      </c>
      <c r="M96" s="77"/>
      <c r="N96" s="72"/>
      <c r="O96" s="79" t="s">
        <v>320</v>
      </c>
      <c r="P96" s="81">
        <v>43574.70853009259</v>
      </c>
      <c r="Q96" s="79" t="s">
        <v>368</v>
      </c>
      <c r="R96" s="79"/>
      <c r="S96" s="79"/>
      <c r="T96" s="79"/>
      <c r="U96" s="79"/>
      <c r="V96" s="82" t="s">
        <v>626</v>
      </c>
      <c r="W96" s="81">
        <v>43574.70853009259</v>
      </c>
      <c r="X96" s="82" t="s">
        <v>724</v>
      </c>
      <c r="Y96" s="79"/>
      <c r="Z96" s="79"/>
      <c r="AA96" s="85" t="s">
        <v>963</v>
      </c>
      <c r="AB96" s="85" t="s">
        <v>1051</v>
      </c>
      <c r="AC96" s="79" t="b">
        <v>0</v>
      </c>
      <c r="AD96" s="79">
        <v>2</v>
      </c>
      <c r="AE96" s="85" t="s">
        <v>1184</v>
      </c>
      <c r="AF96" s="79" t="b">
        <v>0</v>
      </c>
      <c r="AG96" s="79" t="s">
        <v>1226</v>
      </c>
      <c r="AH96" s="79"/>
      <c r="AI96" s="85" t="s">
        <v>1178</v>
      </c>
      <c r="AJ96" s="79" t="b">
        <v>0</v>
      </c>
      <c r="AK96" s="79">
        <v>0</v>
      </c>
      <c r="AL96" s="85" t="s">
        <v>1178</v>
      </c>
      <c r="AM96" s="79" t="s">
        <v>1248</v>
      </c>
      <c r="AN96" s="79" t="b">
        <v>0</v>
      </c>
      <c r="AO96" s="85" t="s">
        <v>1051</v>
      </c>
      <c r="AP96" s="79" t="s">
        <v>176</v>
      </c>
      <c r="AQ96" s="79">
        <v>0</v>
      </c>
      <c r="AR96" s="79">
        <v>0</v>
      </c>
      <c r="AS96" s="79"/>
      <c r="AT96" s="79"/>
      <c r="AU96" s="79"/>
      <c r="AV96" s="79"/>
      <c r="AW96" s="79"/>
      <c r="AX96" s="79"/>
      <c r="AY96" s="79"/>
      <c r="AZ96" s="79"/>
      <c r="BA96">
        <v>4</v>
      </c>
      <c r="BB96" s="78" t="str">
        <f>REPLACE(INDEX(GroupVertices[Group],MATCH(Edges[[#This Row],[Vertex 1]],GroupVertices[Vertex],0)),1,1,"")</f>
        <v>3</v>
      </c>
      <c r="BC96" s="78" t="str">
        <f>REPLACE(INDEX(GroupVertices[Group],MATCH(Edges[[#This Row],[Vertex 2]],GroupVertices[Vertex],0)),1,1,"")</f>
        <v>1</v>
      </c>
      <c r="BD96" s="48">
        <v>2</v>
      </c>
      <c r="BE96" s="49">
        <v>12.5</v>
      </c>
      <c r="BF96" s="48">
        <v>1</v>
      </c>
      <c r="BG96" s="49">
        <v>6.25</v>
      </c>
      <c r="BH96" s="48">
        <v>0</v>
      </c>
      <c r="BI96" s="49">
        <v>0</v>
      </c>
      <c r="BJ96" s="48">
        <v>13</v>
      </c>
      <c r="BK96" s="49">
        <v>81.25</v>
      </c>
      <c r="BL96" s="48">
        <v>16</v>
      </c>
    </row>
    <row r="97" spans="1:64" ht="15">
      <c r="A97" s="64" t="s">
        <v>247</v>
      </c>
      <c r="B97" s="64" t="s">
        <v>282</v>
      </c>
      <c r="C97" s="65" t="s">
        <v>2793</v>
      </c>
      <c r="D97" s="66">
        <v>4.166666666666667</v>
      </c>
      <c r="E97" s="67" t="s">
        <v>136</v>
      </c>
      <c r="F97" s="68">
        <v>30.869565217391305</v>
      </c>
      <c r="G97" s="65"/>
      <c r="H97" s="69"/>
      <c r="I97" s="70"/>
      <c r="J97" s="70"/>
      <c r="K97" s="34" t="s">
        <v>65</v>
      </c>
      <c r="L97" s="77">
        <v>97</v>
      </c>
      <c r="M97" s="77"/>
      <c r="N97" s="72"/>
      <c r="O97" s="79" t="s">
        <v>319</v>
      </c>
      <c r="P97" s="81">
        <v>43574.71115740741</v>
      </c>
      <c r="Q97" s="79" t="s">
        <v>369</v>
      </c>
      <c r="R97" s="79"/>
      <c r="S97" s="79"/>
      <c r="T97" s="79"/>
      <c r="U97" s="79"/>
      <c r="V97" s="82" t="s">
        <v>626</v>
      </c>
      <c r="W97" s="81">
        <v>43574.71115740741</v>
      </c>
      <c r="X97" s="82" t="s">
        <v>725</v>
      </c>
      <c r="Y97" s="79"/>
      <c r="Z97" s="79"/>
      <c r="AA97" s="85" t="s">
        <v>964</v>
      </c>
      <c r="AB97" s="85" t="s">
        <v>1051</v>
      </c>
      <c r="AC97" s="79" t="b">
        <v>0</v>
      </c>
      <c r="AD97" s="79">
        <v>1</v>
      </c>
      <c r="AE97" s="85" t="s">
        <v>1184</v>
      </c>
      <c r="AF97" s="79" t="b">
        <v>0</v>
      </c>
      <c r="AG97" s="79" t="s">
        <v>1226</v>
      </c>
      <c r="AH97" s="79"/>
      <c r="AI97" s="85" t="s">
        <v>1178</v>
      </c>
      <c r="AJ97" s="79" t="b">
        <v>0</v>
      </c>
      <c r="AK97" s="79">
        <v>0</v>
      </c>
      <c r="AL97" s="85" t="s">
        <v>1178</v>
      </c>
      <c r="AM97" s="79" t="s">
        <v>1248</v>
      </c>
      <c r="AN97" s="79" t="b">
        <v>0</v>
      </c>
      <c r="AO97" s="85" t="s">
        <v>1051</v>
      </c>
      <c r="AP97" s="79" t="s">
        <v>176</v>
      </c>
      <c r="AQ97" s="79">
        <v>0</v>
      </c>
      <c r="AR97" s="79">
        <v>0</v>
      </c>
      <c r="AS97" s="79"/>
      <c r="AT97" s="79"/>
      <c r="AU97" s="79"/>
      <c r="AV97" s="79"/>
      <c r="AW97" s="79"/>
      <c r="AX97" s="79"/>
      <c r="AY97" s="79"/>
      <c r="AZ97" s="79"/>
      <c r="BA97">
        <v>2</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247</v>
      </c>
      <c r="B98" s="64" t="s">
        <v>251</v>
      </c>
      <c r="C98" s="65" t="s">
        <v>2796</v>
      </c>
      <c r="D98" s="66">
        <v>6.5</v>
      </c>
      <c r="E98" s="67" t="s">
        <v>136</v>
      </c>
      <c r="F98" s="68">
        <v>28.608695652173914</v>
      </c>
      <c r="G98" s="65"/>
      <c r="H98" s="69"/>
      <c r="I98" s="70"/>
      <c r="J98" s="70"/>
      <c r="K98" s="34" t="s">
        <v>65</v>
      </c>
      <c r="L98" s="77">
        <v>98</v>
      </c>
      <c r="M98" s="77"/>
      <c r="N98" s="72"/>
      <c r="O98" s="79" t="s">
        <v>320</v>
      </c>
      <c r="P98" s="81">
        <v>43574.71115740741</v>
      </c>
      <c r="Q98" s="79" t="s">
        <v>369</v>
      </c>
      <c r="R98" s="79"/>
      <c r="S98" s="79"/>
      <c r="T98" s="79"/>
      <c r="U98" s="79"/>
      <c r="V98" s="82" t="s">
        <v>626</v>
      </c>
      <c r="W98" s="81">
        <v>43574.71115740741</v>
      </c>
      <c r="X98" s="82" t="s">
        <v>725</v>
      </c>
      <c r="Y98" s="79"/>
      <c r="Z98" s="79"/>
      <c r="AA98" s="85" t="s">
        <v>964</v>
      </c>
      <c r="AB98" s="85" t="s">
        <v>1051</v>
      </c>
      <c r="AC98" s="79" t="b">
        <v>0</v>
      </c>
      <c r="AD98" s="79">
        <v>1</v>
      </c>
      <c r="AE98" s="85" t="s">
        <v>1184</v>
      </c>
      <c r="AF98" s="79" t="b">
        <v>0</v>
      </c>
      <c r="AG98" s="79" t="s">
        <v>1226</v>
      </c>
      <c r="AH98" s="79"/>
      <c r="AI98" s="85" t="s">
        <v>1178</v>
      </c>
      <c r="AJ98" s="79" t="b">
        <v>0</v>
      </c>
      <c r="AK98" s="79">
        <v>0</v>
      </c>
      <c r="AL98" s="85" t="s">
        <v>1178</v>
      </c>
      <c r="AM98" s="79" t="s">
        <v>1248</v>
      </c>
      <c r="AN98" s="79" t="b">
        <v>0</v>
      </c>
      <c r="AO98" s="85" t="s">
        <v>1051</v>
      </c>
      <c r="AP98" s="79" t="s">
        <v>176</v>
      </c>
      <c r="AQ98" s="79">
        <v>0</v>
      </c>
      <c r="AR98" s="79">
        <v>0</v>
      </c>
      <c r="AS98" s="79"/>
      <c r="AT98" s="79"/>
      <c r="AU98" s="79"/>
      <c r="AV98" s="79"/>
      <c r="AW98" s="79"/>
      <c r="AX98" s="79"/>
      <c r="AY98" s="79"/>
      <c r="AZ98" s="79"/>
      <c r="BA98">
        <v>4</v>
      </c>
      <c r="BB98" s="78" t="str">
        <f>REPLACE(INDEX(GroupVertices[Group],MATCH(Edges[[#This Row],[Vertex 1]],GroupVertices[Vertex],0)),1,1,"")</f>
        <v>3</v>
      </c>
      <c r="BC98" s="78" t="str">
        <f>REPLACE(INDEX(GroupVertices[Group],MATCH(Edges[[#This Row],[Vertex 2]],GroupVertices[Vertex],0)),1,1,"")</f>
        <v>1</v>
      </c>
      <c r="BD98" s="48">
        <v>0</v>
      </c>
      <c r="BE98" s="49">
        <v>0</v>
      </c>
      <c r="BF98" s="48">
        <v>0</v>
      </c>
      <c r="BG98" s="49">
        <v>0</v>
      </c>
      <c r="BH98" s="48">
        <v>0</v>
      </c>
      <c r="BI98" s="49">
        <v>0</v>
      </c>
      <c r="BJ98" s="48">
        <v>16</v>
      </c>
      <c r="BK98" s="49">
        <v>100</v>
      </c>
      <c r="BL98" s="48">
        <v>16</v>
      </c>
    </row>
    <row r="99" spans="1:64" ht="15">
      <c r="A99" s="64" t="s">
        <v>247</v>
      </c>
      <c r="B99" s="64" t="s">
        <v>286</v>
      </c>
      <c r="C99" s="65" t="s">
        <v>2792</v>
      </c>
      <c r="D99" s="66">
        <v>3</v>
      </c>
      <c r="E99" s="67" t="s">
        <v>132</v>
      </c>
      <c r="F99" s="68">
        <v>32</v>
      </c>
      <c r="G99" s="65"/>
      <c r="H99" s="69"/>
      <c r="I99" s="70"/>
      <c r="J99" s="70"/>
      <c r="K99" s="34" t="s">
        <v>65</v>
      </c>
      <c r="L99" s="77">
        <v>99</v>
      </c>
      <c r="M99" s="77"/>
      <c r="N99" s="72"/>
      <c r="O99" s="79" t="s">
        <v>319</v>
      </c>
      <c r="P99" s="81">
        <v>43578.092523148145</v>
      </c>
      <c r="Q99" s="79" t="s">
        <v>370</v>
      </c>
      <c r="R99" s="79"/>
      <c r="S99" s="79"/>
      <c r="T99" s="79"/>
      <c r="U99" s="79"/>
      <c r="V99" s="82" t="s">
        <v>626</v>
      </c>
      <c r="W99" s="81">
        <v>43578.092523148145</v>
      </c>
      <c r="X99" s="82" t="s">
        <v>726</v>
      </c>
      <c r="Y99" s="79"/>
      <c r="Z99" s="79"/>
      <c r="AA99" s="85" t="s">
        <v>965</v>
      </c>
      <c r="AB99" s="85" t="s">
        <v>1077</v>
      </c>
      <c r="AC99" s="79" t="b">
        <v>0</v>
      </c>
      <c r="AD99" s="79">
        <v>0</v>
      </c>
      <c r="AE99" s="85" t="s">
        <v>1184</v>
      </c>
      <c r="AF99" s="79" t="b">
        <v>0</v>
      </c>
      <c r="AG99" s="79" t="s">
        <v>1226</v>
      </c>
      <c r="AH99" s="79"/>
      <c r="AI99" s="85" t="s">
        <v>1178</v>
      </c>
      <c r="AJ99" s="79" t="b">
        <v>0</v>
      </c>
      <c r="AK99" s="79">
        <v>0</v>
      </c>
      <c r="AL99" s="85" t="s">
        <v>1178</v>
      </c>
      <c r="AM99" s="79" t="s">
        <v>1246</v>
      </c>
      <c r="AN99" s="79" t="b">
        <v>0</v>
      </c>
      <c r="AO99" s="85" t="s">
        <v>1077</v>
      </c>
      <c r="AP99" s="79" t="s">
        <v>176</v>
      </c>
      <c r="AQ99" s="79">
        <v>0</v>
      </c>
      <c r="AR99" s="79">
        <v>0</v>
      </c>
      <c r="AS99" s="79"/>
      <c r="AT99" s="79"/>
      <c r="AU99" s="79"/>
      <c r="AV99" s="79"/>
      <c r="AW99" s="79"/>
      <c r="AX99" s="79"/>
      <c r="AY99" s="79"/>
      <c r="AZ99" s="79"/>
      <c r="BA99">
        <v>1</v>
      </c>
      <c r="BB99" s="78" t="str">
        <f>REPLACE(INDEX(GroupVertices[Group],MATCH(Edges[[#This Row],[Vertex 1]],GroupVertices[Vertex],0)),1,1,"")</f>
        <v>3</v>
      </c>
      <c r="BC99" s="78" t="str">
        <f>REPLACE(INDEX(GroupVertices[Group],MATCH(Edges[[#This Row],[Vertex 2]],GroupVertices[Vertex],0)),1,1,"")</f>
        <v>3</v>
      </c>
      <c r="BD99" s="48">
        <v>2</v>
      </c>
      <c r="BE99" s="49">
        <v>12.5</v>
      </c>
      <c r="BF99" s="48">
        <v>0</v>
      </c>
      <c r="BG99" s="49">
        <v>0</v>
      </c>
      <c r="BH99" s="48">
        <v>0</v>
      </c>
      <c r="BI99" s="49">
        <v>0</v>
      </c>
      <c r="BJ99" s="48">
        <v>14</v>
      </c>
      <c r="BK99" s="49">
        <v>87.5</v>
      </c>
      <c r="BL99" s="48">
        <v>16</v>
      </c>
    </row>
    <row r="100" spans="1:64" ht="15">
      <c r="A100" s="64" t="s">
        <v>247</v>
      </c>
      <c r="B100" s="64" t="s">
        <v>251</v>
      </c>
      <c r="C100" s="65" t="s">
        <v>2796</v>
      </c>
      <c r="D100" s="66">
        <v>6.5</v>
      </c>
      <c r="E100" s="67" t="s">
        <v>136</v>
      </c>
      <c r="F100" s="68">
        <v>28.608695652173914</v>
      </c>
      <c r="G100" s="65"/>
      <c r="H100" s="69"/>
      <c r="I100" s="70"/>
      <c r="J100" s="70"/>
      <c r="K100" s="34" t="s">
        <v>65</v>
      </c>
      <c r="L100" s="77">
        <v>100</v>
      </c>
      <c r="M100" s="77"/>
      <c r="N100" s="72"/>
      <c r="O100" s="79" t="s">
        <v>320</v>
      </c>
      <c r="P100" s="81">
        <v>43578.092523148145</v>
      </c>
      <c r="Q100" s="79" t="s">
        <v>370</v>
      </c>
      <c r="R100" s="79"/>
      <c r="S100" s="79"/>
      <c r="T100" s="79"/>
      <c r="U100" s="79"/>
      <c r="V100" s="82" t="s">
        <v>626</v>
      </c>
      <c r="W100" s="81">
        <v>43578.092523148145</v>
      </c>
      <c r="X100" s="82" t="s">
        <v>726</v>
      </c>
      <c r="Y100" s="79"/>
      <c r="Z100" s="79"/>
      <c r="AA100" s="85" t="s">
        <v>965</v>
      </c>
      <c r="AB100" s="85" t="s">
        <v>1077</v>
      </c>
      <c r="AC100" s="79" t="b">
        <v>0</v>
      </c>
      <c r="AD100" s="79">
        <v>0</v>
      </c>
      <c r="AE100" s="85" t="s">
        <v>1184</v>
      </c>
      <c r="AF100" s="79" t="b">
        <v>0</v>
      </c>
      <c r="AG100" s="79" t="s">
        <v>1226</v>
      </c>
      <c r="AH100" s="79"/>
      <c r="AI100" s="85" t="s">
        <v>1178</v>
      </c>
      <c r="AJ100" s="79" t="b">
        <v>0</v>
      </c>
      <c r="AK100" s="79">
        <v>0</v>
      </c>
      <c r="AL100" s="85" t="s">
        <v>1178</v>
      </c>
      <c r="AM100" s="79" t="s">
        <v>1246</v>
      </c>
      <c r="AN100" s="79" t="b">
        <v>0</v>
      </c>
      <c r="AO100" s="85" t="s">
        <v>1077</v>
      </c>
      <c r="AP100" s="79" t="s">
        <v>176</v>
      </c>
      <c r="AQ100" s="79">
        <v>0</v>
      </c>
      <c r="AR100" s="79">
        <v>0</v>
      </c>
      <c r="AS100" s="79"/>
      <c r="AT100" s="79"/>
      <c r="AU100" s="79"/>
      <c r="AV100" s="79"/>
      <c r="AW100" s="79"/>
      <c r="AX100" s="79"/>
      <c r="AY100" s="79"/>
      <c r="AZ100" s="79"/>
      <c r="BA100">
        <v>4</v>
      </c>
      <c r="BB100" s="78" t="str">
        <f>REPLACE(INDEX(GroupVertices[Group],MATCH(Edges[[#This Row],[Vertex 1]],GroupVertices[Vertex],0)),1,1,"")</f>
        <v>3</v>
      </c>
      <c r="BC100" s="78" t="str">
        <f>REPLACE(INDEX(GroupVertices[Group],MATCH(Edges[[#This Row],[Vertex 2]],GroupVertices[Vertex],0)),1,1,"")</f>
        <v>1</v>
      </c>
      <c r="BD100" s="48"/>
      <c r="BE100" s="49"/>
      <c r="BF100" s="48"/>
      <c r="BG100" s="49"/>
      <c r="BH100" s="48"/>
      <c r="BI100" s="49"/>
      <c r="BJ100" s="48"/>
      <c r="BK100" s="49"/>
      <c r="BL100" s="48"/>
    </row>
    <row r="101" spans="1:64" ht="15">
      <c r="A101" s="64" t="s">
        <v>248</v>
      </c>
      <c r="B101" s="64" t="s">
        <v>249</v>
      </c>
      <c r="C101" s="65" t="s">
        <v>2793</v>
      </c>
      <c r="D101" s="66">
        <v>4.166666666666667</v>
      </c>
      <c r="E101" s="67" t="s">
        <v>136</v>
      </c>
      <c r="F101" s="68">
        <v>30.869565217391305</v>
      </c>
      <c r="G101" s="65"/>
      <c r="H101" s="69"/>
      <c r="I101" s="70"/>
      <c r="J101" s="70"/>
      <c r="K101" s="34" t="s">
        <v>66</v>
      </c>
      <c r="L101" s="77">
        <v>101</v>
      </c>
      <c r="M101" s="77"/>
      <c r="N101" s="72"/>
      <c r="O101" s="79" t="s">
        <v>319</v>
      </c>
      <c r="P101" s="81">
        <v>43570.711863425924</v>
      </c>
      <c r="Q101" s="79" t="s">
        <v>371</v>
      </c>
      <c r="R101" s="79"/>
      <c r="S101" s="79"/>
      <c r="T101" s="79"/>
      <c r="U101" s="79"/>
      <c r="V101" s="82" t="s">
        <v>646</v>
      </c>
      <c r="W101" s="81">
        <v>43570.711863425924</v>
      </c>
      <c r="X101" s="82" t="s">
        <v>727</v>
      </c>
      <c r="Y101" s="79"/>
      <c r="Z101" s="79"/>
      <c r="AA101" s="85" t="s">
        <v>966</v>
      </c>
      <c r="AB101" s="85" t="s">
        <v>969</v>
      </c>
      <c r="AC101" s="79" t="b">
        <v>0</v>
      </c>
      <c r="AD101" s="79">
        <v>1</v>
      </c>
      <c r="AE101" s="85" t="s">
        <v>1195</v>
      </c>
      <c r="AF101" s="79" t="b">
        <v>0</v>
      </c>
      <c r="AG101" s="79" t="s">
        <v>1226</v>
      </c>
      <c r="AH101" s="79"/>
      <c r="AI101" s="85" t="s">
        <v>1178</v>
      </c>
      <c r="AJ101" s="79" t="b">
        <v>0</v>
      </c>
      <c r="AK101" s="79">
        <v>0</v>
      </c>
      <c r="AL101" s="85" t="s">
        <v>1178</v>
      </c>
      <c r="AM101" s="79" t="s">
        <v>1244</v>
      </c>
      <c r="AN101" s="79" t="b">
        <v>0</v>
      </c>
      <c r="AO101" s="85" t="s">
        <v>969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6</v>
      </c>
      <c r="BC101" s="78" t="str">
        <f>REPLACE(INDEX(GroupVertices[Group],MATCH(Edges[[#This Row],[Vertex 2]],GroupVertices[Vertex],0)),1,1,"")</f>
        <v>6</v>
      </c>
      <c r="BD101" s="48"/>
      <c r="BE101" s="49"/>
      <c r="BF101" s="48"/>
      <c r="BG101" s="49"/>
      <c r="BH101" s="48"/>
      <c r="BI101" s="49"/>
      <c r="BJ101" s="48"/>
      <c r="BK101" s="49"/>
      <c r="BL101" s="48"/>
    </row>
    <row r="102" spans="1:64" ht="15">
      <c r="A102" s="64" t="s">
        <v>248</v>
      </c>
      <c r="B102" s="64" t="s">
        <v>249</v>
      </c>
      <c r="C102" s="65" t="s">
        <v>2793</v>
      </c>
      <c r="D102" s="66">
        <v>4.166666666666667</v>
      </c>
      <c r="E102" s="67" t="s">
        <v>136</v>
      </c>
      <c r="F102" s="68">
        <v>30.869565217391305</v>
      </c>
      <c r="G102" s="65"/>
      <c r="H102" s="69"/>
      <c r="I102" s="70"/>
      <c r="J102" s="70"/>
      <c r="K102" s="34" t="s">
        <v>66</v>
      </c>
      <c r="L102" s="77">
        <v>102</v>
      </c>
      <c r="M102" s="77"/>
      <c r="N102" s="72"/>
      <c r="O102" s="79" t="s">
        <v>319</v>
      </c>
      <c r="P102" s="81">
        <v>43570.72741898148</v>
      </c>
      <c r="Q102" s="79" t="s">
        <v>372</v>
      </c>
      <c r="R102" s="79"/>
      <c r="S102" s="79"/>
      <c r="T102" s="79"/>
      <c r="U102" s="82" t="s">
        <v>600</v>
      </c>
      <c r="V102" s="82" t="s">
        <v>600</v>
      </c>
      <c r="W102" s="81">
        <v>43570.72741898148</v>
      </c>
      <c r="X102" s="82" t="s">
        <v>728</v>
      </c>
      <c r="Y102" s="79"/>
      <c r="Z102" s="79"/>
      <c r="AA102" s="85" t="s">
        <v>967</v>
      </c>
      <c r="AB102" s="85" t="s">
        <v>970</v>
      </c>
      <c r="AC102" s="79" t="b">
        <v>0</v>
      </c>
      <c r="AD102" s="79">
        <v>1</v>
      </c>
      <c r="AE102" s="85" t="s">
        <v>1195</v>
      </c>
      <c r="AF102" s="79" t="b">
        <v>0</v>
      </c>
      <c r="AG102" s="79" t="s">
        <v>1227</v>
      </c>
      <c r="AH102" s="79"/>
      <c r="AI102" s="85" t="s">
        <v>1178</v>
      </c>
      <c r="AJ102" s="79" t="b">
        <v>0</v>
      </c>
      <c r="AK102" s="79">
        <v>0</v>
      </c>
      <c r="AL102" s="85" t="s">
        <v>1178</v>
      </c>
      <c r="AM102" s="79" t="s">
        <v>1244</v>
      </c>
      <c r="AN102" s="79" t="b">
        <v>0</v>
      </c>
      <c r="AO102" s="85" t="s">
        <v>970</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6</v>
      </c>
      <c r="BC102" s="78" t="str">
        <f>REPLACE(INDEX(GroupVertices[Group],MATCH(Edges[[#This Row],[Vertex 2]],GroupVertices[Vertex],0)),1,1,"")</f>
        <v>6</v>
      </c>
      <c r="BD102" s="48"/>
      <c r="BE102" s="49"/>
      <c r="BF102" s="48"/>
      <c r="BG102" s="49"/>
      <c r="BH102" s="48"/>
      <c r="BI102" s="49"/>
      <c r="BJ102" s="48"/>
      <c r="BK102" s="49"/>
      <c r="BL102" s="48"/>
    </row>
    <row r="103" spans="1:64" ht="15">
      <c r="A103" s="64" t="s">
        <v>249</v>
      </c>
      <c r="B103" s="64" t="s">
        <v>248</v>
      </c>
      <c r="C103" s="65" t="s">
        <v>2792</v>
      </c>
      <c r="D103" s="66">
        <v>3</v>
      </c>
      <c r="E103" s="67" t="s">
        <v>132</v>
      </c>
      <c r="F103" s="68">
        <v>32</v>
      </c>
      <c r="G103" s="65"/>
      <c r="H103" s="69"/>
      <c r="I103" s="70"/>
      <c r="J103" s="70"/>
      <c r="K103" s="34" t="s">
        <v>66</v>
      </c>
      <c r="L103" s="77">
        <v>103</v>
      </c>
      <c r="M103" s="77"/>
      <c r="N103" s="72"/>
      <c r="O103" s="79" t="s">
        <v>319</v>
      </c>
      <c r="P103" s="81">
        <v>43570.78355324074</v>
      </c>
      <c r="Q103" s="79" t="s">
        <v>373</v>
      </c>
      <c r="R103" s="79"/>
      <c r="S103" s="79"/>
      <c r="T103" s="79"/>
      <c r="U103" s="79"/>
      <c r="V103" s="82" t="s">
        <v>647</v>
      </c>
      <c r="W103" s="81">
        <v>43570.78355324074</v>
      </c>
      <c r="X103" s="82" t="s">
        <v>729</v>
      </c>
      <c r="Y103" s="79"/>
      <c r="Z103" s="79"/>
      <c r="AA103" s="85" t="s">
        <v>968</v>
      </c>
      <c r="AB103" s="85" t="s">
        <v>969</v>
      </c>
      <c r="AC103" s="79" t="b">
        <v>0</v>
      </c>
      <c r="AD103" s="79">
        <v>3</v>
      </c>
      <c r="AE103" s="85" t="s">
        <v>1195</v>
      </c>
      <c r="AF103" s="79" t="b">
        <v>0</v>
      </c>
      <c r="AG103" s="79" t="s">
        <v>1226</v>
      </c>
      <c r="AH103" s="79"/>
      <c r="AI103" s="85" t="s">
        <v>1178</v>
      </c>
      <c r="AJ103" s="79" t="b">
        <v>0</v>
      </c>
      <c r="AK103" s="79">
        <v>0</v>
      </c>
      <c r="AL103" s="85" t="s">
        <v>1178</v>
      </c>
      <c r="AM103" s="79" t="s">
        <v>1243</v>
      </c>
      <c r="AN103" s="79" t="b">
        <v>0</v>
      </c>
      <c r="AO103" s="85" t="s">
        <v>969</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6</v>
      </c>
      <c r="BC103" s="78" t="str">
        <f>REPLACE(INDEX(GroupVertices[Group],MATCH(Edges[[#This Row],[Vertex 2]],GroupVertices[Vertex],0)),1,1,"")</f>
        <v>6</v>
      </c>
      <c r="BD103" s="48"/>
      <c r="BE103" s="49"/>
      <c r="BF103" s="48"/>
      <c r="BG103" s="49"/>
      <c r="BH103" s="48"/>
      <c r="BI103" s="49"/>
      <c r="BJ103" s="48"/>
      <c r="BK103" s="49"/>
      <c r="BL103" s="48"/>
    </row>
    <row r="104" spans="1:64" ht="15">
      <c r="A104" s="64" t="s">
        <v>249</v>
      </c>
      <c r="B104" s="64" t="s">
        <v>279</v>
      </c>
      <c r="C104" s="65" t="s">
        <v>2792</v>
      </c>
      <c r="D104" s="66">
        <v>3</v>
      </c>
      <c r="E104" s="67" t="s">
        <v>132</v>
      </c>
      <c r="F104" s="68">
        <v>32</v>
      </c>
      <c r="G104" s="65"/>
      <c r="H104" s="69"/>
      <c r="I104" s="70"/>
      <c r="J104" s="70"/>
      <c r="K104" s="34" t="s">
        <v>65</v>
      </c>
      <c r="L104" s="77">
        <v>104</v>
      </c>
      <c r="M104" s="77"/>
      <c r="N104" s="72"/>
      <c r="O104" s="79" t="s">
        <v>319</v>
      </c>
      <c r="P104" s="81">
        <v>43570.78355324074</v>
      </c>
      <c r="Q104" s="79" t="s">
        <v>373</v>
      </c>
      <c r="R104" s="79"/>
      <c r="S104" s="79"/>
      <c r="T104" s="79"/>
      <c r="U104" s="79"/>
      <c r="V104" s="82" t="s">
        <v>647</v>
      </c>
      <c r="W104" s="81">
        <v>43570.78355324074</v>
      </c>
      <c r="X104" s="82" t="s">
        <v>729</v>
      </c>
      <c r="Y104" s="79"/>
      <c r="Z104" s="79"/>
      <c r="AA104" s="85" t="s">
        <v>968</v>
      </c>
      <c r="AB104" s="85" t="s">
        <v>969</v>
      </c>
      <c r="AC104" s="79" t="b">
        <v>0</v>
      </c>
      <c r="AD104" s="79">
        <v>3</v>
      </c>
      <c r="AE104" s="85" t="s">
        <v>1195</v>
      </c>
      <c r="AF104" s="79" t="b">
        <v>0</v>
      </c>
      <c r="AG104" s="79" t="s">
        <v>1226</v>
      </c>
      <c r="AH104" s="79"/>
      <c r="AI104" s="85" t="s">
        <v>1178</v>
      </c>
      <c r="AJ104" s="79" t="b">
        <v>0</v>
      </c>
      <c r="AK104" s="79">
        <v>0</v>
      </c>
      <c r="AL104" s="85" t="s">
        <v>1178</v>
      </c>
      <c r="AM104" s="79" t="s">
        <v>1243</v>
      </c>
      <c r="AN104" s="79" t="b">
        <v>0</v>
      </c>
      <c r="AO104" s="85" t="s">
        <v>969</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6</v>
      </c>
      <c r="BC104" s="78" t="str">
        <f>REPLACE(INDEX(GroupVertices[Group],MATCH(Edges[[#This Row],[Vertex 2]],GroupVertices[Vertex],0)),1,1,"")</f>
        <v>6</v>
      </c>
      <c r="BD104" s="48"/>
      <c r="BE104" s="49"/>
      <c r="BF104" s="48"/>
      <c r="BG104" s="49"/>
      <c r="BH104" s="48"/>
      <c r="BI104" s="49"/>
      <c r="BJ104" s="48"/>
      <c r="BK104" s="49"/>
      <c r="BL104" s="48"/>
    </row>
    <row r="105" spans="1:64" ht="15">
      <c r="A105" s="64" t="s">
        <v>249</v>
      </c>
      <c r="B105" s="64" t="s">
        <v>251</v>
      </c>
      <c r="C105" s="65" t="s">
        <v>2792</v>
      </c>
      <c r="D105" s="66">
        <v>3</v>
      </c>
      <c r="E105" s="67" t="s">
        <v>132</v>
      </c>
      <c r="F105" s="68">
        <v>32</v>
      </c>
      <c r="G105" s="65"/>
      <c r="H105" s="69"/>
      <c r="I105" s="70"/>
      <c r="J105" s="70"/>
      <c r="K105" s="34" t="s">
        <v>66</v>
      </c>
      <c r="L105" s="77">
        <v>105</v>
      </c>
      <c r="M105" s="77"/>
      <c r="N105" s="72"/>
      <c r="O105" s="79" t="s">
        <v>319</v>
      </c>
      <c r="P105" s="81">
        <v>43570.78355324074</v>
      </c>
      <c r="Q105" s="79" t="s">
        <v>373</v>
      </c>
      <c r="R105" s="79"/>
      <c r="S105" s="79"/>
      <c r="T105" s="79"/>
      <c r="U105" s="79"/>
      <c r="V105" s="82" t="s">
        <v>647</v>
      </c>
      <c r="W105" s="81">
        <v>43570.78355324074</v>
      </c>
      <c r="X105" s="82" t="s">
        <v>729</v>
      </c>
      <c r="Y105" s="79"/>
      <c r="Z105" s="79"/>
      <c r="AA105" s="85" t="s">
        <v>968</v>
      </c>
      <c r="AB105" s="85" t="s">
        <v>969</v>
      </c>
      <c r="AC105" s="79" t="b">
        <v>0</v>
      </c>
      <c r="AD105" s="79">
        <v>3</v>
      </c>
      <c r="AE105" s="85" t="s">
        <v>1195</v>
      </c>
      <c r="AF105" s="79" t="b">
        <v>0</v>
      </c>
      <c r="AG105" s="79" t="s">
        <v>1226</v>
      </c>
      <c r="AH105" s="79"/>
      <c r="AI105" s="85" t="s">
        <v>1178</v>
      </c>
      <c r="AJ105" s="79" t="b">
        <v>0</v>
      </c>
      <c r="AK105" s="79">
        <v>0</v>
      </c>
      <c r="AL105" s="85" t="s">
        <v>1178</v>
      </c>
      <c r="AM105" s="79" t="s">
        <v>1243</v>
      </c>
      <c r="AN105" s="79" t="b">
        <v>0</v>
      </c>
      <c r="AO105" s="85" t="s">
        <v>969</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6</v>
      </c>
      <c r="BC105" s="78" t="str">
        <f>REPLACE(INDEX(GroupVertices[Group],MATCH(Edges[[#This Row],[Vertex 2]],GroupVertices[Vertex],0)),1,1,"")</f>
        <v>1</v>
      </c>
      <c r="BD105" s="48"/>
      <c r="BE105" s="49"/>
      <c r="BF105" s="48"/>
      <c r="BG105" s="49"/>
      <c r="BH105" s="48"/>
      <c r="BI105" s="49"/>
      <c r="BJ105" s="48"/>
      <c r="BK105" s="49"/>
      <c r="BL105" s="48"/>
    </row>
    <row r="106" spans="1:64" ht="15">
      <c r="A106" s="64" t="s">
        <v>249</v>
      </c>
      <c r="B106" s="64" t="s">
        <v>250</v>
      </c>
      <c r="C106" s="65" t="s">
        <v>2792</v>
      </c>
      <c r="D106" s="66">
        <v>3</v>
      </c>
      <c r="E106" s="67" t="s">
        <v>132</v>
      </c>
      <c r="F106" s="68">
        <v>32</v>
      </c>
      <c r="G106" s="65"/>
      <c r="H106" s="69"/>
      <c r="I106" s="70"/>
      <c r="J106" s="70"/>
      <c r="K106" s="34" t="s">
        <v>66</v>
      </c>
      <c r="L106" s="77">
        <v>106</v>
      </c>
      <c r="M106" s="77"/>
      <c r="N106" s="72"/>
      <c r="O106" s="79" t="s">
        <v>320</v>
      </c>
      <c r="P106" s="81">
        <v>43570.78355324074</v>
      </c>
      <c r="Q106" s="79" t="s">
        <v>373</v>
      </c>
      <c r="R106" s="79"/>
      <c r="S106" s="79"/>
      <c r="T106" s="79"/>
      <c r="U106" s="79"/>
      <c r="V106" s="82" t="s">
        <v>647</v>
      </c>
      <c r="W106" s="81">
        <v>43570.78355324074</v>
      </c>
      <c r="X106" s="82" t="s">
        <v>729</v>
      </c>
      <c r="Y106" s="79"/>
      <c r="Z106" s="79"/>
      <c r="AA106" s="85" t="s">
        <v>968</v>
      </c>
      <c r="AB106" s="85" t="s">
        <v>969</v>
      </c>
      <c r="AC106" s="79" t="b">
        <v>0</v>
      </c>
      <c r="AD106" s="79">
        <v>3</v>
      </c>
      <c r="AE106" s="85" t="s">
        <v>1195</v>
      </c>
      <c r="AF106" s="79" t="b">
        <v>0</v>
      </c>
      <c r="AG106" s="79" t="s">
        <v>1226</v>
      </c>
      <c r="AH106" s="79"/>
      <c r="AI106" s="85" t="s">
        <v>1178</v>
      </c>
      <c r="AJ106" s="79" t="b">
        <v>0</v>
      </c>
      <c r="AK106" s="79">
        <v>0</v>
      </c>
      <c r="AL106" s="85" t="s">
        <v>1178</v>
      </c>
      <c r="AM106" s="79" t="s">
        <v>1243</v>
      </c>
      <c r="AN106" s="79" t="b">
        <v>0</v>
      </c>
      <c r="AO106" s="85" t="s">
        <v>969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6</v>
      </c>
      <c r="BC106" s="78" t="str">
        <f>REPLACE(INDEX(GroupVertices[Group],MATCH(Edges[[#This Row],[Vertex 2]],GroupVertices[Vertex],0)),1,1,"")</f>
        <v>6</v>
      </c>
      <c r="BD106" s="48">
        <v>2</v>
      </c>
      <c r="BE106" s="49">
        <v>18.181818181818183</v>
      </c>
      <c r="BF106" s="48">
        <v>0</v>
      </c>
      <c r="BG106" s="49">
        <v>0</v>
      </c>
      <c r="BH106" s="48">
        <v>0</v>
      </c>
      <c r="BI106" s="49">
        <v>0</v>
      </c>
      <c r="BJ106" s="48">
        <v>9</v>
      </c>
      <c r="BK106" s="49">
        <v>81.81818181818181</v>
      </c>
      <c r="BL106" s="48">
        <v>11</v>
      </c>
    </row>
    <row r="107" spans="1:64" ht="15">
      <c r="A107" s="64" t="s">
        <v>250</v>
      </c>
      <c r="B107" s="64" t="s">
        <v>249</v>
      </c>
      <c r="C107" s="65" t="s">
        <v>2793</v>
      </c>
      <c r="D107" s="66">
        <v>4.166666666666667</v>
      </c>
      <c r="E107" s="67" t="s">
        <v>136</v>
      </c>
      <c r="F107" s="68">
        <v>30.869565217391305</v>
      </c>
      <c r="G107" s="65"/>
      <c r="H107" s="69"/>
      <c r="I107" s="70"/>
      <c r="J107" s="70"/>
      <c r="K107" s="34" t="s">
        <v>66</v>
      </c>
      <c r="L107" s="77">
        <v>107</v>
      </c>
      <c r="M107" s="77"/>
      <c r="N107" s="72"/>
      <c r="O107" s="79" t="s">
        <v>319</v>
      </c>
      <c r="P107" s="81">
        <v>43570.7046412037</v>
      </c>
      <c r="Q107" s="79" t="s">
        <v>374</v>
      </c>
      <c r="R107" s="79"/>
      <c r="S107" s="79"/>
      <c r="T107" s="79"/>
      <c r="U107" s="79"/>
      <c r="V107" s="82" t="s">
        <v>648</v>
      </c>
      <c r="W107" s="81">
        <v>43570.7046412037</v>
      </c>
      <c r="X107" s="82" t="s">
        <v>730</v>
      </c>
      <c r="Y107" s="79"/>
      <c r="Z107" s="79"/>
      <c r="AA107" s="85" t="s">
        <v>969</v>
      </c>
      <c r="AB107" s="79"/>
      <c r="AC107" s="79" t="b">
        <v>0</v>
      </c>
      <c r="AD107" s="79">
        <v>14</v>
      </c>
      <c r="AE107" s="85" t="s">
        <v>1178</v>
      </c>
      <c r="AF107" s="79" t="b">
        <v>0</v>
      </c>
      <c r="AG107" s="79" t="s">
        <v>1226</v>
      </c>
      <c r="AH107" s="79"/>
      <c r="AI107" s="85" t="s">
        <v>1178</v>
      </c>
      <c r="AJ107" s="79" t="b">
        <v>0</v>
      </c>
      <c r="AK107" s="79">
        <v>1</v>
      </c>
      <c r="AL107" s="85" t="s">
        <v>1178</v>
      </c>
      <c r="AM107" s="79" t="s">
        <v>1243</v>
      </c>
      <c r="AN107" s="79" t="b">
        <v>0</v>
      </c>
      <c r="AO107" s="85" t="s">
        <v>969</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6</v>
      </c>
      <c r="BC107" s="78" t="str">
        <f>REPLACE(INDEX(GroupVertices[Group],MATCH(Edges[[#This Row],[Vertex 2]],GroupVertices[Vertex],0)),1,1,"")</f>
        <v>6</v>
      </c>
      <c r="BD107" s="48"/>
      <c r="BE107" s="49"/>
      <c r="BF107" s="48"/>
      <c r="BG107" s="49"/>
      <c r="BH107" s="48"/>
      <c r="BI107" s="49"/>
      <c r="BJ107" s="48"/>
      <c r="BK107" s="49"/>
      <c r="BL107" s="48"/>
    </row>
    <row r="108" spans="1:64" ht="15">
      <c r="A108" s="64" t="s">
        <v>250</v>
      </c>
      <c r="B108" s="64" t="s">
        <v>249</v>
      </c>
      <c r="C108" s="65" t="s">
        <v>2793</v>
      </c>
      <c r="D108" s="66">
        <v>4.166666666666667</v>
      </c>
      <c r="E108" s="67" t="s">
        <v>136</v>
      </c>
      <c r="F108" s="68">
        <v>30.869565217391305</v>
      </c>
      <c r="G108" s="65"/>
      <c r="H108" s="69"/>
      <c r="I108" s="70"/>
      <c r="J108" s="70"/>
      <c r="K108" s="34" t="s">
        <v>66</v>
      </c>
      <c r="L108" s="77">
        <v>108</v>
      </c>
      <c r="M108" s="77"/>
      <c r="N108" s="72"/>
      <c r="O108" s="79" t="s">
        <v>319</v>
      </c>
      <c r="P108" s="81">
        <v>43570.72466435185</v>
      </c>
      <c r="Q108" s="79" t="s">
        <v>375</v>
      </c>
      <c r="R108" s="79"/>
      <c r="S108" s="79"/>
      <c r="T108" s="79"/>
      <c r="U108" s="79"/>
      <c r="V108" s="82" t="s">
        <v>648</v>
      </c>
      <c r="W108" s="81">
        <v>43570.72466435185</v>
      </c>
      <c r="X108" s="82" t="s">
        <v>731</v>
      </c>
      <c r="Y108" s="79"/>
      <c r="Z108" s="79"/>
      <c r="AA108" s="85" t="s">
        <v>970</v>
      </c>
      <c r="AB108" s="85" t="s">
        <v>966</v>
      </c>
      <c r="AC108" s="79" t="b">
        <v>0</v>
      </c>
      <c r="AD108" s="79">
        <v>1</v>
      </c>
      <c r="AE108" s="85" t="s">
        <v>1196</v>
      </c>
      <c r="AF108" s="79" t="b">
        <v>0</v>
      </c>
      <c r="AG108" s="79" t="s">
        <v>1226</v>
      </c>
      <c r="AH108" s="79"/>
      <c r="AI108" s="85" t="s">
        <v>1178</v>
      </c>
      <c r="AJ108" s="79" t="b">
        <v>0</v>
      </c>
      <c r="AK108" s="79">
        <v>0</v>
      </c>
      <c r="AL108" s="85" t="s">
        <v>1178</v>
      </c>
      <c r="AM108" s="79" t="s">
        <v>1243</v>
      </c>
      <c r="AN108" s="79" t="b">
        <v>0</v>
      </c>
      <c r="AO108" s="85" t="s">
        <v>966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6</v>
      </c>
      <c r="BC108" s="78" t="str">
        <f>REPLACE(INDEX(GroupVertices[Group],MATCH(Edges[[#This Row],[Vertex 2]],GroupVertices[Vertex],0)),1,1,"")</f>
        <v>6</v>
      </c>
      <c r="BD108" s="48"/>
      <c r="BE108" s="49"/>
      <c r="BF108" s="48"/>
      <c r="BG108" s="49"/>
      <c r="BH108" s="48"/>
      <c r="BI108" s="49"/>
      <c r="BJ108" s="48"/>
      <c r="BK108" s="49"/>
      <c r="BL108" s="48"/>
    </row>
    <row r="109" spans="1:64" ht="15">
      <c r="A109" s="64" t="s">
        <v>251</v>
      </c>
      <c r="B109" s="64" t="s">
        <v>249</v>
      </c>
      <c r="C109" s="65" t="s">
        <v>2792</v>
      </c>
      <c r="D109" s="66">
        <v>3</v>
      </c>
      <c r="E109" s="67" t="s">
        <v>132</v>
      </c>
      <c r="F109" s="68">
        <v>32</v>
      </c>
      <c r="G109" s="65"/>
      <c r="H109" s="69"/>
      <c r="I109" s="70"/>
      <c r="J109" s="70"/>
      <c r="K109" s="34" t="s">
        <v>66</v>
      </c>
      <c r="L109" s="77">
        <v>109</v>
      </c>
      <c r="M109" s="77"/>
      <c r="N109" s="72"/>
      <c r="O109" s="79" t="s">
        <v>319</v>
      </c>
      <c r="P109" s="81">
        <v>43570.7846875</v>
      </c>
      <c r="Q109" s="79" t="s">
        <v>376</v>
      </c>
      <c r="R109" s="79"/>
      <c r="S109" s="79"/>
      <c r="T109" s="79"/>
      <c r="U109" s="79"/>
      <c r="V109" s="82" t="s">
        <v>649</v>
      </c>
      <c r="W109" s="81">
        <v>43570.7846875</v>
      </c>
      <c r="X109" s="82" t="s">
        <v>732</v>
      </c>
      <c r="Y109" s="79"/>
      <c r="Z109" s="79"/>
      <c r="AA109" s="85" t="s">
        <v>971</v>
      </c>
      <c r="AB109" s="85" t="s">
        <v>969</v>
      </c>
      <c r="AC109" s="79" t="b">
        <v>0</v>
      </c>
      <c r="AD109" s="79">
        <v>1</v>
      </c>
      <c r="AE109" s="85" t="s">
        <v>1195</v>
      </c>
      <c r="AF109" s="79" t="b">
        <v>0</v>
      </c>
      <c r="AG109" s="79" t="s">
        <v>1226</v>
      </c>
      <c r="AH109" s="79"/>
      <c r="AI109" s="85" t="s">
        <v>1178</v>
      </c>
      <c r="AJ109" s="79" t="b">
        <v>0</v>
      </c>
      <c r="AK109" s="79">
        <v>0</v>
      </c>
      <c r="AL109" s="85" t="s">
        <v>1178</v>
      </c>
      <c r="AM109" s="79" t="s">
        <v>1243</v>
      </c>
      <c r="AN109" s="79" t="b">
        <v>0</v>
      </c>
      <c r="AO109" s="85" t="s">
        <v>969</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6</v>
      </c>
      <c r="BD109" s="48"/>
      <c r="BE109" s="49"/>
      <c r="BF109" s="48"/>
      <c r="BG109" s="49"/>
      <c r="BH109" s="48"/>
      <c r="BI109" s="49"/>
      <c r="BJ109" s="48"/>
      <c r="BK109" s="49"/>
      <c r="BL109" s="48"/>
    </row>
    <row r="110" spans="1:64" ht="15">
      <c r="A110" s="64" t="s">
        <v>248</v>
      </c>
      <c r="B110" s="64" t="s">
        <v>279</v>
      </c>
      <c r="C110" s="65" t="s">
        <v>2793</v>
      </c>
      <c r="D110" s="66">
        <v>4.166666666666667</v>
      </c>
      <c r="E110" s="67" t="s">
        <v>136</v>
      </c>
      <c r="F110" s="68">
        <v>30.869565217391305</v>
      </c>
      <c r="G110" s="65"/>
      <c r="H110" s="69"/>
      <c r="I110" s="70"/>
      <c r="J110" s="70"/>
      <c r="K110" s="34" t="s">
        <v>65</v>
      </c>
      <c r="L110" s="77">
        <v>110</v>
      </c>
      <c r="M110" s="77"/>
      <c r="N110" s="72"/>
      <c r="O110" s="79" t="s">
        <v>319</v>
      </c>
      <c r="P110" s="81">
        <v>43570.711863425924</v>
      </c>
      <c r="Q110" s="79" t="s">
        <v>371</v>
      </c>
      <c r="R110" s="79"/>
      <c r="S110" s="79"/>
      <c r="T110" s="79"/>
      <c r="U110" s="79"/>
      <c r="V110" s="82" t="s">
        <v>646</v>
      </c>
      <c r="W110" s="81">
        <v>43570.711863425924</v>
      </c>
      <c r="X110" s="82" t="s">
        <v>727</v>
      </c>
      <c r="Y110" s="79"/>
      <c r="Z110" s="79"/>
      <c r="AA110" s="85" t="s">
        <v>966</v>
      </c>
      <c r="AB110" s="85" t="s">
        <v>969</v>
      </c>
      <c r="AC110" s="79" t="b">
        <v>0</v>
      </c>
      <c r="AD110" s="79">
        <v>1</v>
      </c>
      <c r="AE110" s="85" t="s">
        <v>1195</v>
      </c>
      <c r="AF110" s="79" t="b">
        <v>0</v>
      </c>
      <c r="AG110" s="79" t="s">
        <v>1226</v>
      </c>
      <c r="AH110" s="79"/>
      <c r="AI110" s="85" t="s">
        <v>1178</v>
      </c>
      <c r="AJ110" s="79" t="b">
        <v>0</v>
      </c>
      <c r="AK110" s="79">
        <v>0</v>
      </c>
      <c r="AL110" s="85" t="s">
        <v>1178</v>
      </c>
      <c r="AM110" s="79" t="s">
        <v>1244</v>
      </c>
      <c r="AN110" s="79" t="b">
        <v>0</v>
      </c>
      <c r="AO110" s="85" t="s">
        <v>969</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6</v>
      </c>
      <c r="BC110" s="78" t="str">
        <f>REPLACE(INDEX(GroupVertices[Group],MATCH(Edges[[#This Row],[Vertex 2]],GroupVertices[Vertex],0)),1,1,"")</f>
        <v>6</v>
      </c>
      <c r="BD110" s="48"/>
      <c r="BE110" s="49"/>
      <c r="BF110" s="48"/>
      <c r="BG110" s="49"/>
      <c r="BH110" s="48"/>
      <c r="BI110" s="49"/>
      <c r="BJ110" s="48"/>
      <c r="BK110" s="49"/>
      <c r="BL110" s="48"/>
    </row>
    <row r="111" spans="1:64" ht="15">
      <c r="A111" s="64" t="s">
        <v>248</v>
      </c>
      <c r="B111" s="64" t="s">
        <v>251</v>
      </c>
      <c r="C111" s="65" t="s">
        <v>2793</v>
      </c>
      <c r="D111" s="66">
        <v>4.166666666666667</v>
      </c>
      <c r="E111" s="67" t="s">
        <v>136</v>
      </c>
      <c r="F111" s="68">
        <v>30.869565217391305</v>
      </c>
      <c r="G111" s="65"/>
      <c r="H111" s="69"/>
      <c r="I111" s="70"/>
      <c r="J111" s="70"/>
      <c r="K111" s="34" t="s">
        <v>66</v>
      </c>
      <c r="L111" s="77">
        <v>111</v>
      </c>
      <c r="M111" s="77"/>
      <c r="N111" s="72"/>
      <c r="O111" s="79" t="s">
        <v>319</v>
      </c>
      <c r="P111" s="81">
        <v>43570.711863425924</v>
      </c>
      <c r="Q111" s="79" t="s">
        <v>371</v>
      </c>
      <c r="R111" s="79"/>
      <c r="S111" s="79"/>
      <c r="T111" s="79"/>
      <c r="U111" s="79"/>
      <c r="V111" s="82" t="s">
        <v>646</v>
      </c>
      <c r="W111" s="81">
        <v>43570.711863425924</v>
      </c>
      <c r="X111" s="82" t="s">
        <v>727</v>
      </c>
      <c r="Y111" s="79"/>
      <c r="Z111" s="79"/>
      <c r="AA111" s="85" t="s">
        <v>966</v>
      </c>
      <c r="AB111" s="85" t="s">
        <v>969</v>
      </c>
      <c r="AC111" s="79" t="b">
        <v>0</v>
      </c>
      <c r="AD111" s="79">
        <v>1</v>
      </c>
      <c r="AE111" s="85" t="s">
        <v>1195</v>
      </c>
      <c r="AF111" s="79" t="b">
        <v>0</v>
      </c>
      <c r="AG111" s="79" t="s">
        <v>1226</v>
      </c>
      <c r="AH111" s="79"/>
      <c r="AI111" s="85" t="s">
        <v>1178</v>
      </c>
      <c r="AJ111" s="79" t="b">
        <v>0</v>
      </c>
      <c r="AK111" s="79">
        <v>0</v>
      </c>
      <c r="AL111" s="85" t="s">
        <v>1178</v>
      </c>
      <c r="AM111" s="79" t="s">
        <v>1244</v>
      </c>
      <c r="AN111" s="79" t="b">
        <v>0</v>
      </c>
      <c r="AO111" s="85" t="s">
        <v>969</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6</v>
      </c>
      <c r="BC111" s="78" t="str">
        <f>REPLACE(INDEX(GroupVertices[Group],MATCH(Edges[[#This Row],[Vertex 2]],GroupVertices[Vertex],0)),1,1,"")</f>
        <v>1</v>
      </c>
      <c r="BD111" s="48"/>
      <c r="BE111" s="49"/>
      <c r="BF111" s="48"/>
      <c r="BG111" s="49"/>
      <c r="BH111" s="48"/>
      <c r="BI111" s="49"/>
      <c r="BJ111" s="48"/>
      <c r="BK111" s="49"/>
      <c r="BL111" s="48"/>
    </row>
    <row r="112" spans="1:64" ht="15">
      <c r="A112" s="64" t="s">
        <v>248</v>
      </c>
      <c r="B112" s="64" t="s">
        <v>250</v>
      </c>
      <c r="C112" s="65" t="s">
        <v>2793</v>
      </c>
      <c r="D112" s="66">
        <v>4.166666666666667</v>
      </c>
      <c r="E112" s="67" t="s">
        <v>136</v>
      </c>
      <c r="F112" s="68">
        <v>30.869565217391305</v>
      </c>
      <c r="G112" s="65"/>
      <c r="H112" s="69"/>
      <c r="I112" s="70"/>
      <c r="J112" s="70"/>
      <c r="K112" s="34" t="s">
        <v>66</v>
      </c>
      <c r="L112" s="77">
        <v>112</v>
      </c>
      <c r="M112" s="77"/>
      <c r="N112" s="72"/>
      <c r="O112" s="79" t="s">
        <v>320</v>
      </c>
      <c r="P112" s="81">
        <v>43570.711863425924</v>
      </c>
      <c r="Q112" s="79" t="s">
        <v>371</v>
      </c>
      <c r="R112" s="79"/>
      <c r="S112" s="79"/>
      <c r="T112" s="79"/>
      <c r="U112" s="79"/>
      <c r="V112" s="82" t="s">
        <v>646</v>
      </c>
      <c r="W112" s="81">
        <v>43570.711863425924</v>
      </c>
      <c r="X112" s="82" t="s">
        <v>727</v>
      </c>
      <c r="Y112" s="79"/>
      <c r="Z112" s="79"/>
      <c r="AA112" s="85" t="s">
        <v>966</v>
      </c>
      <c r="AB112" s="85" t="s">
        <v>969</v>
      </c>
      <c r="AC112" s="79" t="b">
        <v>0</v>
      </c>
      <c r="AD112" s="79">
        <v>1</v>
      </c>
      <c r="AE112" s="85" t="s">
        <v>1195</v>
      </c>
      <c r="AF112" s="79" t="b">
        <v>0</v>
      </c>
      <c r="AG112" s="79" t="s">
        <v>1226</v>
      </c>
      <c r="AH112" s="79"/>
      <c r="AI112" s="85" t="s">
        <v>1178</v>
      </c>
      <c r="AJ112" s="79" t="b">
        <v>0</v>
      </c>
      <c r="AK112" s="79">
        <v>0</v>
      </c>
      <c r="AL112" s="85" t="s">
        <v>1178</v>
      </c>
      <c r="AM112" s="79" t="s">
        <v>1244</v>
      </c>
      <c r="AN112" s="79" t="b">
        <v>0</v>
      </c>
      <c r="AO112" s="85" t="s">
        <v>969</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6</v>
      </c>
      <c r="BC112" s="78" t="str">
        <f>REPLACE(INDEX(GroupVertices[Group],MATCH(Edges[[#This Row],[Vertex 2]],GroupVertices[Vertex],0)),1,1,"")</f>
        <v>6</v>
      </c>
      <c r="BD112" s="48">
        <v>1</v>
      </c>
      <c r="BE112" s="49">
        <v>7.6923076923076925</v>
      </c>
      <c r="BF112" s="48">
        <v>0</v>
      </c>
      <c r="BG112" s="49">
        <v>0</v>
      </c>
      <c r="BH112" s="48">
        <v>0</v>
      </c>
      <c r="BI112" s="49">
        <v>0</v>
      </c>
      <c r="BJ112" s="48">
        <v>12</v>
      </c>
      <c r="BK112" s="49">
        <v>92.3076923076923</v>
      </c>
      <c r="BL112" s="48">
        <v>13</v>
      </c>
    </row>
    <row r="113" spans="1:64" ht="15">
      <c r="A113" s="64" t="s">
        <v>248</v>
      </c>
      <c r="B113" s="64" t="s">
        <v>279</v>
      </c>
      <c r="C113" s="65" t="s">
        <v>2793</v>
      </c>
      <c r="D113" s="66">
        <v>4.166666666666667</v>
      </c>
      <c r="E113" s="67" t="s">
        <v>136</v>
      </c>
      <c r="F113" s="68">
        <v>30.869565217391305</v>
      </c>
      <c r="G113" s="65"/>
      <c r="H113" s="69"/>
      <c r="I113" s="70"/>
      <c r="J113" s="70"/>
      <c r="K113" s="34" t="s">
        <v>65</v>
      </c>
      <c r="L113" s="77">
        <v>113</v>
      </c>
      <c r="M113" s="77"/>
      <c r="N113" s="72"/>
      <c r="O113" s="79" t="s">
        <v>319</v>
      </c>
      <c r="P113" s="81">
        <v>43570.72741898148</v>
      </c>
      <c r="Q113" s="79" t="s">
        <v>372</v>
      </c>
      <c r="R113" s="79"/>
      <c r="S113" s="79"/>
      <c r="T113" s="79"/>
      <c r="U113" s="82" t="s">
        <v>600</v>
      </c>
      <c r="V113" s="82" t="s">
        <v>600</v>
      </c>
      <c r="W113" s="81">
        <v>43570.72741898148</v>
      </c>
      <c r="X113" s="82" t="s">
        <v>728</v>
      </c>
      <c r="Y113" s="79"/>
      <c r="Z113" s="79"/>
      <c r="AA113" s="85" t="s">
        <v>967</v>
      </c>
      <c r="AB113" s="85" t="s">
        <v>970</v>
      </c>
      <c r="AC113" s="79" t="b">
        <v>0</v>
      </c>
      <c r="AD113" s="79">
        <v>1</v>
      </c>
      <c r="AE113" s="85" t="s">
        <v>1195</v>
      </c>
      <c r="AF113" s="79" t="b">
        <v>0</v>
      </c>
      <c r="AG113" s="79" t="s">
        <v>1227</v>
      </c>
      <c r="AH113" s="79"/>
      <c r="AI113" s="85" t="s">
        <v>1178</v>
      </c>
      <c r="AJ113" s="79" t="b">
        <v>0</v>
      </c>
      <c r="AK113" s="79">
        <v>0</v>
      </c>
      <c r="AL113" s="85" t="s">
        <v>1178</v>
      </c>
      <c r="AM113" s="79" t="s">
        <v>1244</v>
      </c>
      <c r="AN113" s="79" t="b">
        <v>0</v>
      </c>
      <c r="AO113" s="85" t="s">
        <v>970</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248</v>
      </c>
      <c r="B114" s="64" t="s">
        <v>251</v>
      </c>
      <c r="C114" s="65" t="s">
        <v>2793</v>
      </c>
      <c r="D114" s="66">
        <v>4.166666666666667</v>
      </c>
      <c r="E114" s="67" t="s">
        <v>136</v>
      </c>
      <c r="F114" s="68">
        <v>30.869565217391305</v>
      </c>
      <c r="G114" s="65"/>
      <c r="H114" s="69"/>
      <c r="I114" s="70"/>
      <c r="J114" s="70"/>
      <c r="K114" s="34" t="s">
        <v>66</v>
      </c>
      <c r="L114" s="77">
        <v>114</v>
      </c>
      <c r="M114" s="77"/>
      <c r="N114" s="72"/>
      <c r="O114" s="79" t="s">
        <v>319</v>
      </c>
      <c r="P114" s="81">
        <v>43570.72741898148</v>
      </c>
      <c r="Q114" s="79" t="s">
        <v>372</v>
      </c>
      <c r="R114" s="79"/>
      <c r="S114" s="79"/>
      <c r="T114" s="79"/>
      <c r="U114" s="82" t="s">
        <v>600</v>
      </c>
      <c r="V114" s="82" t="s">
        <v>600</v>
      </c>
      <c r="W114" s="81">
        <v>43570.72741898148</v>
      </c>
      <c r="X114" s="82" t="s">
        <v>728</v>
      </c>
      <c r="Y114" s="79"/>
      <c r="Z114" s="79"/>
      <c r="AA114" s="85" t="s">
        <v>967</v>
      </c>
      <c r="AB114" s="85" t="s">
        <v>970</v>
      </c>
      <c r="AC114" s="79" t="b">
        <v>0</v>
      </c>
      <c r="AD114" s="79">
        <v>1</v>
      </c>
      <c r="AE114" s="85" t="s">
        <v>1195</v>
      </c>
      <c r="AF114" s="79" t="b">
        <v>0</v>
      </c>
      <c r="AG114" s="79" t="s">
        <v>1227</v>
      </c>
      <c r="AH114" s="79"/>
      <c r="AI114" s="85" t="s">
        <v>1178</v>
      </c>
      <c r="AJ114" s="79" t="b">
        <v>0</v>
      </c>
      <c r="AK114" s="79">
        <v>0</v>
      </c>
      <c r="AL114" s="85" t="s">
        <v>1178</v>
      </c>
      <c r="AM114" s="79" t="s">
        <v>1244</v>
      </c>
      <c r="AN114" s="79" t="b">
        <v>0</v>
      </c>
      <c r="AO114" s="85" t="s">
        <v>970</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6</v>
      </c>
      <c r="BC114" s="78" t="str">
        <f>REPLACE(INDEX(GroupVertices[Group],MATCH(Edges[[#This Row],[Vertex 2]],GroupVertices[Vertex],0)),1,1,"")</f>
        <v>1</v>
      </c>
      <c r="BD114" s="48"/>
      <c r="BE114" s="49"/>
      <c r="BF114" s="48"/>
      <c r="BG114" s="49"/>
      <c r="BH114" s="48"/>
      <c r="BI114" s="49"/>
      <c r="BJ114" s="48"/>
      <c r="BK114" s="49"/>
      <c r="BL114" s="48"/>
    </row>
    <row r="115" spans="1:64" ht="15">
      <c r="A115" s="64" t="s">
        <v>248</v>
      </c>
      <c r="B115" s="64" t="s">
        <v>250</v>
      </c>
      <c r="C115" s="65" t="s">
        <v>2793</v>
      </c>
      <c r="D115" s="66">
        <v>4.166666666666667</v>
      </c>
      <c r="E115" s="67" t="s">
        <v>136</v>
      </c>
      <c r="F115" s="68">
        <v>30.869565217391305</v>
      </c>
      <c r="G115" s="65"/>
      <c r="H115" s="69"/>
      <c r="I115" s="70"/>
      <c r="J115" s="70"/>
      <c r="K115" s="34" t="s">
        <v>66</v>
      </c>
      <c r="L115" s="77">
        <v>115</v>
      </c>
      <c r="M115" s="77"/>
      <c r="N115" s="72"/>
      <c r="O115" s="79" t="s">
        <v>320</v>
      </c>
      <c r="P115" s="81">
        <v>43570.72741898148</v>
      </c>
      <c r="Q115" s="79" t="s">
        <v>372</v>
      </c>
      <c r="R115" s="79"/>
      <c r="S115" s="79"/>
      <c r="T115" s="79"/>
      <c r="U115" s="82" t="s">
        <v>600</v>
      </c>
      <c r="V115" s="82" t="s">
        <v>600</v>
      </c>
      <c r="W115" s="81">
        <v>43570.72741898148</v>
      </c>
      <c r="X115" s="82" t="s">
        <v>728</v>
      </c>
      <c r="Y115" s="79"/>
      <c r="Z115" s="79"/>
      <c r="AA115" s="85" t="s">
        <v>967</v>
      </c>
      <c r="AB115" s="85" t="s">
        <v>970</v>
      </c>
      <c r="AC115" s="79" t="b">
        <v>0</v>
      </c>
      <c r="AD115" s="79">
        <v>1</v>
      </c>
      <c r="AE115" s="85" t="s">
        <v>1195</v>
      </c>
      <c r="AF115" s="79" t="b">
        <v>0</v>
      </c>
      <c r="AG115" s="79" t="s">
        <v>1227</v>
      </c>
      <c r="AH115" s="79"/>
      <c r="AI115" s="85" t="s">
        <v>1178</v>
      </c>
      <c r="AJ115" s="79" t="b">
        <v>0</v>
      </c>
      <c r="AK115" s="79">
        <v>0</v>
      </c>
      <c r="AL115" s="85" t="s">
        <v>1178</v>
      </c>
      <c r="AM115" s="79" t="s">
        <v>1244</v>
      </c>
      <c r="AN115" s="79" t="b">
        <v>0</v>
      </c>
      <c r="AO115" s="85" t="s">
        <v>970</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6</v>
      </c>
      <c r="BC115" s="78" t="str">
        <f>REPLACE(INDEX(GroupVertices[Group],MATCH(Edges[[#This Row],[Vertex 2]],GroupVertices[Vertex],0)),1,1,"")</f>
        <v>6</v>
      </c>
      <c r="BD115" s="48">
        <v>0</v>
      </c>
      <c r="BE115" s="49">
        <v>0</v>
      </c>
      <c r="BF115" s="48">
        <v>0</v>
      </c>
      <c r="BG115" s="49">
        <v>0</v>
      </c>
      <c r="BH115" s="48">
        <v>0</v>
      </c>
      <c r="BI115" s="49">
        <v>0</v>
      </c>
      <c r="BJ115" s="48">
        <v>4</v>
      </c>
      <c r="BK115" s="49">
        <v>100</v>
      </c>
      <c r="BL115" s="48">
        <v>4</v>
      </c>
    </row>
    <row r="116" spans="1:64" ht="15">
      <c r="A116" s="64" t="s">
        <v>250</v>
      </c>
      <c r="B116" s="64" t="s">
        <v>248</v>
      </c>
      <c r="C116" s="65" t="s">
        <v>2792</v>
      </c>
      <c r="D116" s="66">
        <v>3</v>
      </c>
      <c r="E116" s="67" t="s">
        <v>132</v>
      </c>
      <c r="F116" s="68">
        <v>32</v>
      </c>
      <c r="G116" s="65"/>
      <c r="H116" s="69"/>
      <c r="I116" s="70"/>
      <c r="J116" s="70"/>
      <c r="K116" s="34" t="s">
        <v>66</v>
      </c>
      <c r="L116" s="77">
        <v>116</v>
      </c>
      <c r="M116" s="77"/>
      <c r="N116" s="72"/>
      <c r="O116" s="79" t="s">
        <v>319</v>
      </c>
      <c r="P116" s="81">
        <v>43570.7046412037</v>
      </c>
      <c r="Q116" s="79" t="s">
        <v>374</v>
      </c>
      <c r="R116" s="79"/>
      <c r="S116" s="79"/>
      <c r="T116" s="79"/>
      <c r="U116" s="79"/>
      <c r="V116" s="82" t="s">
        <v>648</v>
      </c>
      <c r="W116" s="81">
        <v>43570.7046412037</v>
      </c>
      <c r="X116" s="82" t="s">
        <v>730</v>
      </c>
      <c r="Y116" s="79"/>
      <c r="Z116" s="79"/>
      <c r="AA116" s="85" t="s">
        <v>969</v>
      </c>
      <c r="AB116" s="79"/>
      <c r="AC116" s="79" t="b">
        <v>0</v>
      </c>
      <c r="AD116" s="79">
        <v>14</v>
      </c>
      <c r="AE116" s="85" t="s">
        <v>1178</v>
      </c>
      <c r="AF116" s="79" t="b">
        <v>0</v>
      </c>
      <c r="AG116" s="79" t="s">
        <v>1226</v>
      </c>
      <c r="AH116" s="79"/>
      <c r="AI116" s="85" t="s">
        <v>1178</v>
      </c>
      <c r="AJ116" s="79" t="b">
        <v>0</v>
      </c>
      <c r="AK116" s="79">
        <v>1</v>
      </c>
      <c r="AL116" s="85" t="s">
        <v>1178</v>
      </c>
      <c r="AM116" s="79" t="s">
        <v>1243</v>
      </c>
      <c r="AN116" s="79" t="b">
        <v>0</v>
      </c>
      <c r="AO116" s="85" t="s">
        <v>969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6</v>
      </c>
      <c r="BC116" s="78" t="str">
        <f>REPLACE(INDEX(GroupVertices[Group],MATCH(Edges[[#This Row],[Vertex 2]],GroupVertices[Vertex],0)),1,1,"")</f>
        <v>6</v>
      </c>
      <c r="BD116" s="48"/>
      <c r="BE116" s="49"/>
      <c r="BF116" s="48"/>
      <c r="BG116" s="49"/>
      <c r="BH116" s="48"/>
      <c r="BI116" s="49"/>
      <c r="BJ116" s="48"/>
      <c r="BK116" s="49"/>
      <c r="BL116" s="48"/>
    </row>
    <row r="117" spans="1:64" ht="15">
      <c r="A117" s="64" t="s">
        <v>250</v>
      </c>
      <c r="B117" s="64" t="s">
        <v>248</v>
      </c>
      <c r="C117" s="65" t="s">
        <v>2792</v>
      </c>
      <c r="D117" s="66">
        <v>3</v>
      </c>
      <c r="E117" s="67" t="s">
        <v>132</v>
      </c>
      <c r="F117" s="68">
        <v>32</v>
      </c>
      <c r="G117" s="65"/>
      <c r="H117" s="69"/>
      <c r="I117" s="70"/>
      <c r="J117" s="70"/>
      <c r="K117" s="34" t="s">
        <v>66</v>
      </c>
      <c r="L117" s="77">
        <v>117</v>
      </c>
      <c r="M117" s="77"/>
      <c r="N117" s="72"/>
      <c r="O117" s="79" t="s">
        <v>320</v>
      </c>
      <c r="P117" s="81">
        <v>43570.72466435185</v>
      </c>
      <c r="Q117" s="79" t="s">
        <v>375</v>
      </c>
      <c r="R117" s="79"/>
      <c r="S117" s="79"/>
      <c r="T117" s="79"/>
      <c r="U117" s="79"/>
      <c r="V117" s="82" t="s">
        <v>648</v>
      </c>
      <c r="W117" s="81">
        <v>43570.72466435185</v>
      </c>
      <c r="X117" s="82" t="s">
        <v>731</v>
      </c>
      <c r="Y117" s="79"/>
      <c r="Z117" s="79"/>
      <c r="AA117" s="85" t="s">
        <v>970</v>
      </c>
      <c r="AB117" s="85" t="s">
        <v>966</v>
      </c>
      <c r="AC117" s="79" t="b">
        <v>0</v>
      </c>
      <c r="AD117" s="79">
        <v>1</v>
      </c>
      <c r="AE117" s="85" t="s">
        <v>1196</v>
      </c>
      <c r="AF117" s="79" t="b">
        <v>0</v>
      </c>
      <c r="AG117" s="79" t="s">
        <v>1226</v>
      </c>
      <c r="AH117" s="79"/>
      <c r="AI117" s="85" t="s">
        <v>1178</v>
      </c>
      <c r="AJ117" s="79" t="b">
        <v>0</v>
      </c>
      <c r="AK117" s="79">
        <v>0</v>
      </c>
      <c r="AL117" s="85" t="s">
        <v>1178</v>
      </c>
      <c r="AM117" s="79" t="s">
        <v>1243</v>
      </c>
      <c r="AN117" s="79" t="b">
        <v>0</v>
      </c>
      <c r="AO117" s="85" t="s">
        <v>966</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6</v>
      </c>
      <c r="BC117" s="78" t="str">
        <f>REPLACE(INDEX(GroupVertices[Group],MATCH(Edges[[#This Row],[Vertex 2]],GroupVertices[Vertex],0)),1,1,"")</f>
        <v>6</v>
      </c>
      <c r="BD117" s="48"/>
      <c r="BE117" s="49"/>
      <c r="BF117" s="48"/>
      <c r="BG117" s="49"/>
      <c r="BH117" s="48"/>
      <c r="BI117" s="49"/>
      <c r="BJ117" s="48"/>
      <c r="BK117" s="49"/>
      <c r="BL117" s="48"/>
    </row>
    <row r="118" spans="1:64" ht="15">
      <c r="A118" s="64" t="s">
        <v>251</v>
      </c>
      <c r="B118" s="64" t="s">
        <v>248</v>
      </c>
      <c r="C118" s="65" t="s">
        <v>2792</v>
      </c>
      <c r="D118" s="66">
        <v>3</v>
      </c>
      <c r="E118" s="67" t="s">
        <v>132</v>
      </c>
      <c r="F118" s="68">
        <v>32</v>
      </c>
      <c r="G118" s="65"/>
      <c r="H118" s="69"/>
      <c r="I118" s="70"/>
      <c r="J118" s="70"/>
      <c r="K118" s="34" t="s">
        <v>66</v>
      </c>
      <c r="L118" s="77">
        <v>118</v>
      </c>
      <c r="M118" s="77"/>
      <c r="N118" s="72"/>
      <c r="O118" s="79" t="s">
        <v>319</v>
      </c>
      <c r="P118" s="81">
        <v>43570.7846875</v>
      </c>
      <c r="Q118" s="79" t="s">
        <v>376</v>
      </c>
      <c r="R118" s="79"/>
      <c r="S118" s="79"/>
      <c r="T118" s="79"/>
      <c r="U118" s="79"/>
      <c r="V118" s="82" t="s">
        <v>649</v>
      </c>
      <c r="W118" s="81">
        <v>43570.7846875</v>
      </c>
      <c r="X118" s="82" t="s">
        <v>732</v>
      </c>
      <c r="Y118" s="79"/>
      <c r="Z118" s="79"/>
      <c r="AA118" s="85" t="s">
        <v>971</v>
      </c>
      <c r="AB118" s="85" t="s">
        <v>969</v>
      </c>
      <c r="AC118" s="79" t="b">
        <v>0</v>
      </c>
      <c r="AD118" s="79">
        <v>1</v>
      </c>
      <c r="AE118" s="85" t="s">
        <v>1195</v>
      </c>
      <c r="AF118" s="79" t="b">
        <v>0</v>
      </c>
      <c r="AG118" s="79" t="s">
        <v>1226</v>
      </c>
      <c r="AH118" s="79"/>
      <c r="AI118" s="85" t="s">
        <v>1178</v>
      </c>
      <c r="AJ118" s="79" t="b">
        <v>0</v>
      </c>
      <c r="AK118" s="79">
        <v>0</v>
      </c>
      <c r="AL118" s="85" t="s">
        <v>1178</v>
      </c>
      <c r="AM118" s="79" t="s">
        <v>1243</v>
      </c>
      <c r="AN118" s="79" t="b">
        <v>0</v>
      </c>
      <c r="AO118" s="85" t="s">
        <v>969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6</v>
      </c>
      <c r="BD118" s="48"/>
      <c r="BE118" s="49"/>
      <c r="BF118" s="48"/>
      <c r="BG118" s="49"/>
      <c r="BH118" s="48"/>
      <c r="BI118" s="49"/>
      <c r="BJ118" s="48"/>
      <c r="BK118" s="49"/>
      <c r="BL118" s="48"/>
    </row>
    <row r="119" spans="1:64" ht="15">
      <c r="A119" s="64" t="s">
        <v>250</v>
      </c>
      <c r="B119" s="64" t="s">
        <v>279</v>
      </c>
      <c r="C119" s="65" t="s">
        <v>2793</v>
      </c>
      <c r="D119" s="66">
        <v>4.166666666666667</v>
      </c>
      <c r="E119" s="67" t="s">
        <v>136</v>
      </c>
      <c r="F119" s="68">
        <v>30.869565217391305</v>
      </c>
      <c r="G119" s="65"/>
      <c r="H119" s="69"/>
      <c r="I119" s="70"/>
      <c r="J119" s="70"/>
      <c r="K119" s="34" t="s">
        <v>65</v>
      </c>
      <c r="L119" s="77">
        <v>119</v>
      </c>
      <c r="M119" s="77"/>
      <c r="N119" s="72"/>
      <c r="O119" s="79" t="s">
        <v>319</v>
      </c>
      <c r="P119" s="81">
        <v>43570.7046412037</v>
      </c>
      <c r="Q119" s="79" t="s">
        <v>374</v>
      </c>
      <c r="R119" s="79"/>
      <c r="S119" s="79"/>
      <c r="T119" s="79"/>
      <c r="U119" s="79"/>
      <c r="V119" s="82" t="s">
        <v>648</v>
      </c>
      <c r="W119" s="81">
        <v>43570.7046412037</v>
      </c>
      <c r="X119" s="82" t="s">
        <v>730</v>
      </c>
      <c r="Y119" s="79"/>
      <c r="Z119" s="79"/>
      <c r="AA119" s="85" t="s">
        <v>969</v>
      </c>
      <c r="AB119" s="79"/>
      <c r="AC119" s="79" t="b">
        <v>0</v>
      </c>
      <c r="AD119" s="79">
        <v>14</v>
      </c>
      <c r="AE119" s="85" t="s">
        <v>1178</v>
      </c>
      <c r="AF119" s="79" t="b">
        <v>0</v>
      </c>
      <c r="AG119" s="79" t="s">
        <v>1226</v>
      </c>
      <c r="AH119" s="79"/>
      <c r="AI119" s="85" t="s">
        <v>1178</v>
      </c>
      <c r="AJ119" s="79" t="b">
        <v>0</v>
      </c>
      <c r="AK119" s="79">
        <v>1</v>
      </c>
      <c r="AL119" s="85" t="s">
        <v>1178</v>
      </c>
      <c r="AM119" s="79" t="s">
        <v>1243</v>
      </c>
      <c r="AN119" s="79" t="b">
        <v>0</v>
      </c>
      <c r="AO119" s="85" t="s">
        <v>969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6</v>
      </c>
      <c r="BC119" s="78" t="str">
        <f>REPLACE(INDEX(GroupVertices[Group],MATCH(Edges[[#This Row],[Vertex 2]],GroupVertices[Vertex],0)),1,1,"")</f>
        <v>6</v>
      </c>
      <c r="BD119" s="48"/>
      <c r="BE119" s="49"/>
      <c r="BF119" s="48"/>
      <c r="BG119" s="49"/>
      <c r="BH119" s="48"/>
      <c r="BI119" s="49"/>
      <c r="BJ119" s="48"/>
      <c r="BK119" s="49"/>
      <c r="BL119" s="48"/>
    </row>
    <row r="120" spans="1:64" ht="15">
      <c r="A120" s="64" t="s">
        <v>250</v>
      </c>
      <c r="B120" s="64" t="s">
        <v>279</v>
      </c>
      <c r="C120" s="65" t="s">
        <v>2793</v>
      </c>
      <c r="D120" s="66">
        <v>4.166666666666667</v>
      </c>
      <c r="E120" s="67" t="s">
        <v>136</v>
      </c>
      <c r="F120" s="68">
        <v>30.869565217391305</v>
      </c>
      <c r="G120" s="65"/>
      <c r="H120" s="69"/>
      <c r="I120" s="70"/>
      <c r="J120" s="70"/>
      <c r="K120" s="34" t="s">
        <v>65</v>
      </c>
      <c r="L120" s="77">
        <v>120</v>
      </c>
      <c r="M120" s="77"/>
      <c r="N120" s="72"/>
      <c r="O120" s="79" t="s">
        <v>319</v>
      </c>
      <c r="P120" s="81">
        <v>43570.72466435185</v>
      </c>
      <c r="Q120" s="79" t="s">
        <v>375</v>
      </c>
      <c r="R120" s="79"/>
      <c r="S120" s="79"/>
      <c r="T120" s="79"/>
      <c r="U120" s="79"/>
      <c r="V120" s="82" t="s">
        <v>648</v>
      </c>
      <c r="W120" s="81">
        <v>43570.72466435185</v>
      </c>
      <c r="X120" s="82" t="s">
        <v>731</v>
      </c>
      <c r="Y120" s="79"/>
      <c r="Z120" s="79"/>
      <c r="AA120" s="85" t="s">
        <v>970</v>
      </c>
      <c r="AB120" s="85" t="s">
        <v>966</v>
      </c>
      <c r="AC120" s="79" t="b">
        <v>0</v>
      </c>
      <c r="AD120" s="79">
        <v>1</v>
      </c>
      <c r="AE120" s="85" t="s">
        <v>1196</v>
      </c>
      <c r="AF120" s="79" t="b">
        <v>0</v>
      </c>
      <c r="AG120" s="79" t="s">
        <v>1226</v>
      </c>
      <c r="AH120" s="79"/>
      <c r="AI120" s="85" t="s">
        <v>1178</v>
      </c>
      <c r="AJ120" s="79" t="b">
        <v>0</v>
      </c>
      <c r="AK120" s="79">
        <v>0</v>
      </c>
      <c r="AL120" s="85" t="s">
        <v>1178</v>
      </c>
      <c r="AM120" s="79" t="s">
        <v>1243</v>
      </c>
      <c r="AN120" s="79" t="b">
        <v>0</v>
      </c>
      <c r="AO120" s="85" t="s">
        <v>966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6</v>
      </c>
      <c r="BC120" s="78" t="str">
        <f>REPLACE(INDEX(GroupVertices[Group],MATCH(Edges[[#This Row],[Vertex 2]],GroupVertices[Vertex],0)),1,1,"")</f>
        <v>6</v>
      </c>
      <c r="BD120" s="48"/>
      <c r="BE120" s="49"/>
      <c r="BF120" s="48"/>
      <c r="BG120" s="49"/>
      <c r="BH120" s="48"/>
      <c r="BI120" s="49"/>
      <c r="BJ120" s="48"/>
      <c r="BK120" s="49"/>
      <c r="BL120" s="48"/>
    </row>
    <row r="121" spans="1:64" ht="15">
      <c r="A121" s="64" t="s">
        <v>251</v>
      </c>
      <c r="B121" s="64" t="s">
        <v>279</v>
      </c>
      <c r="C121" s="65" t="s">
        <v>2792</v>
      </c>
      <c r="D121" s="66">
        <v>3</v>
      </c>
      <c r="E121" s="67" t="s">
        <v>132</v>
      </c>
      <c r="F121" s="68">
        <v>32</v>
      </c>
      <c r="G121" s="65"/>
      <c r="H121" s="69"/>
      <c r="I121" s="70"/>
      <c r="J121" s="70"/>
      <c r="K121" s="34" t="s">
        <v>65</v>
      </c>
      <c r="L121" s="77">
        <v>121</v>
      </c>
      <c r="M121" s="77"/>
      <c r="N121" s="72"/>
      <c r="O121" s="79" t="s">
        <v>319</v>
      </c>
      <c r="P121" s="81">
        <v>43570.7846875</v>
      </c>
      <c r="Q121" s="79" t="s">
        <v>376</v>
      </c>
      <c r="R121" s="79"/>
      <c r="S121" s="79"/>
      <c r="T121" s="79"/>
      <c r="U121" s="79"/>
      <c r="V121" s="82" t="s">
        <v>649</v>
      </c>
      <c r="W121" s="81">
        <v>43570.7846875</v>
      </c>
      <c r="X121" s="82" t="s">
        <v>732</v>
      </c>
      <c r="Y121" s="79"/>
      <c r="Z121" s="79"/>
      <c r="AA121" s="85" t="s">
        <v>971</v>
      </c>
      <c r="AB121" s="85" t="s">
        <v>969</v>
      </c>
      <c r="AC121" s="79" t="b">
        <v>0</v>
      </c>
      <c r="AD121" s="79">
        <v>1</v>
      </c>
      <c r="AE121" s="85" t="s">
        <v>1195</v>
      </c>
      <c r="AF121" s="79" t="b">
        <v>0</v>
      </c>
      <c r="AG121" s="79" t="s">
        <v>1226</v>
      </c>
      <c r="AH121" s="79"/>
      <c r="AI121" s="85" t="s">
        <v>1178</v>
      </c>
      <c r="AJ121" s="79" t="b">
        <v>0</v>
      </c>
      <c r="AK121" s="79">
        <v>0</v>
      </c>
      <c r="AL121" s="85" t="s">
        <v>1178</v>
      </c>
      <c r="AM121" s="79" t="s">
        <v>1243</v>
      </c>
      <c r="AN121" s="79" t="b">
        <v>0</v>
      </c>
      <c r="AO121" s="85" t="s">
        <v>969</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6</v>
      </c>
      <c r="BD121" s="48"/>
      <c r="BE121" s="49"/>
      <c r="BF121" s="48"/>
      <c r="BG121" s="49"/>
      <c r="BH121" s="48"/>
      <c r="BI121" s="49"/>
      <c r="BJ121" s="48"/>
      <c r="BK121" s="49"/>
      <c r="BL121" s="48"/>
    </row>
    <row r="122" spans="1:64" ht="15">
      <c r="A122" s="64" t="s">
        <v>250</v>
      </c>
      <c r="B122" s="64" t="s">
        <v>251</v>
      </c>
      <c r="C122" s="65" t="s">
        <v>2793</v>
      </c>
      <c r="D122" s="66">
        <v>4.166666666666667</v>
      </c>
      <c r="E122" s="67" t="s">
        <v>136</v>
      </c>
      <c r="F122" s="68">
        <v>30.869565217391305</v>
      </c>
      <c r="G122" s="65"/>
      <c r="H122" s="69"/>
      <c r="I122" s="70"/>
      <c r="J122" s="70"/>
      <c r="K122" s="34" t="s">
        <v>66</v>
      </c>
      <c r="L122" s="77">
        <v>122</v>
      </c>
      <c r="M122" s="77"/>
      <c r="N122" s="72"/>
      <c r="O122" s="79" t="s">
        <v>319</v>
      </c>
      <c r="P122" s="81">
        <v>43570.7046412037</v>
      </c>
      <c r="Q122" s="79" t="s">
        <v>374</v>
      </c>
      <c r="R122" s="79"/>
      <c r="S122" s="79"/>
      <c r="T122" s="79"/>
      <c r="U122" s="79"/>
      <c r="V122" s="82" t="s">
        <v>648</v>
      </c>
      <c r="W122" s="81">
        <v>43570.7046412037</v>
      </c>
      <c r="X122" s="82" t="s">
        <v>730</v>
      </c>
      <c r="Y122" s="79"/>
      <c r="Z122" s="79"/>
      <c r="AA122" s="85" t="s">
        <v>969</v>
      </c>
      <c r="AB122" s="79"/>
      <c r="AC122" s="79" t="b">
        <v>0</v>
      </c>
      <c r="AD122" s="79">
        <v>14</v>
      </c>
      <c r="AE122" s="85" t="s">
        <v>1178</v>
      </c>
      <c r="AF122" s="79" t="b">
        <v>0</v>
      </c>
      <c r="AG122" s="79" t="s">
        <v>1226</v>
      </c>
      <c r="AH122" s="79"/>
      <c r="AI122" s="85" t="s">
        <v>1178</v>
      </c>
      <c r="AJ122" s="79" t="b">
        <v>0</v>
      </c>
      <c r="AK122" s="79">
        <v>1</v>
      </c>
      <c r="AL122" s="85" t="s">
        <v>1178</v>
      </c>
      <c r="AM122" s="79" t="s">
        <v>1243</v>
      </c>
      <c r="AN122" s="79" t="b">
        <v>0</v>
      </c>
      <c r="AO122" s="85" t="s">
        <v>969</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6</v>
      </c>
      <c r="BC122" s="78" t="str">
        <f>REPLACE(INDEX(GroupVertices[Group],MATCH(Edges[[#This Row],[Vertex 2]],GroupVertices[Vertex],0)),1,1,"")</f>
        <v>1</v>
      </c>
      <c r="BD122" s="48">
        <v>0</v>
      </c>
      <c r="BE122" s="49">
        <v>0</v>
      </c>
      <c r="BF122" s="48">
        <v>0</v>
      </c>
      <c r="BG122" s="49">
        <v>0</v>
      </c>
      <c r="BH122" s="48">
        <v>0</v>
      </c>
      <c r="BI122" s="49">
        <v>0</v>
      </c>
      <c r="BJ122" s="48">
        <v>9</v>
      </c>
      <c r="BK122" s="49">
        <v>100</v>
      </c>
      <c r="BL122" s="48">
        <v>9</v>
      </c>
    </row>
    <row r="123" spans="1:64" ht="15">
      <c r="A123" s="64" t="s">
        <v>250</v>
      </c>
      <c r="B123" s="64" t="s">
        <v>251</v>
      </c>
      <c r="C123" s="65" t="s">
        <v>2793</v>
      </c>
      <c r="D123" s="66">
        <v>4.166666666666667</v>
      </c>
      <c r="E123" s="67" t="s">
        <v>136</v>
      </c>
      <c r="F123" s="68">
        <v>30.869565217391305</v>
      </c>
      <c r="G123" s="65"/>
      <c r="H123" s="69"/>
      <c r="I123" s="70"/>
      <c r="J123" s="70"/>
      <c r="K123" s="34" t="s">
        <v>66</v>
      </c>
      <c r="L123" s="77">
        <v>123</v>
      </c>
      <c r="M123" s="77"/>
      <c r="N123" s="72"/>
      <c r="O123" s="79" t="s">
        <v>319</v>
      </c>
      <c r="P123" s="81">
        <v>43570.72466435185</v>
      </c>
      <c r="Q123" s="79" t="s">
        <v>375</v>
      </c>
      <c r="R123" s="79"/>
      <c r="S123" s="79"/>
      <c r="T123" s="79"/>
      <c r="U123" s="79"/>
      <c r="V123" s="82" t="s">
        <v>648</v>
      </c>
      <c r="W123" s="81">
        <v>43570.72466435185</v>
      </c>
      <c r="X123" s="82" t="s">
        <v>731</v>
      </c>
      <c r="Y123" s="79"/>
      <c r="Z123" s="79"/>
      <c r="AA123" s="85" t="s">
        <v>970</v>
      </c>
      <c r="AB123" s="85" t="s">
        <v>966</v>
      </c>
      <c r="AC123" s="79" t="b">
        <v>0</v>
      </c>
      <c r="AD123" s="79">
        <v>1</v>
      </c>
      <c r="AE123" s="85" t="s">
        <v>1196</v>
      </c>
      <c r="AF123" s="79" t="b">
        <v>0</v>
      </c>
      <c r="AG123" s="79" t="s">
        <v>1226</v>
      </c>
      <c r="AH123" s="79"/>
      <c r="AI123" s="85" t="s">
        <v>1178</v>
      </c>
      <c r="AJ123" s="79" t="b">
        <v>0</v>
      </c>
      <c r="AK123" s="79">
        <v>0</v>
      </c>
      <c r="AL123" s="85" t="s">
        <v>1178</v>
      </c>
      <c r="AM123" s="79" t="s">
        <v>1243</v>
      </c>
      <c r="AN123" s="79" t="b">
        <v>0</v>
      </c>
      <c r="AO123" s="85" t="s">
        <v>966</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6</v>
      </c>
      <c r="BC123" s="78" t="str">
        <f>REPLACE(INDEX(GroupVertices[Group],MATCH(Edges[[#This Row],[Vertex 2]],GroupVertices[Vertex],0)),1,1,"")</f>
        <v>1</v>
      </c>
      <c r="BD123" s="48">
        <v>0</v>
      </c>
      <c r="BE123" s="49">
        <v>0</v>
      </c>
      <c r="BF123" s="48">
        <v>0</v>
      </c>
      <c r="BG123" s="49">
        <v>0</v>
      </c>
      <c r="BH123" s="48">
        <v>0</v>
      </c>
      <c r="BI123" s="49">
        <v>0</v>
      </c>
      <c r="BJ123" s="48">
        <v>6</v>
      </c>
      <c r="BK123" s="49">
        <v>100</v>
      </c>
      <c r="BL123" s="48">
        <v>6</v>
      </c>
    </row>
    <row r="124" spans="1:64" ht="15">
      <c r="A124" s="64" t="s">
        <v>250</v>
      </c>
      <c r="B124" s="64" t="s">
        <v>251</v>
      </c>
      <c r="C124" s="65" t="s">
        <v>2792</v>
      </c>
      <c r="D124" s="66">
        <v>3</v>
      </c>
      <c r="E124" s="67" t="s">
        <v>132</v>
      </c>
      <c r="F124" s="68">
        <v>32</v>
      </c>
      <c r="G124" s="65"/>
      <c r="H124" s="69"/>
      <c r="I124" s="70"/>
      <c r="J124" s="70"/>
      <c r="K124" s="34" t="s">
        <v>66</v>
      </c>
      <c r="L124" s="77">
        <v>124</v>
      </c>
      <c r="M124" s="77"/>
      <c r="N124" s="72"/>
      <c r="O124" s="79" t="s">
        <v>320</v>
      </c>
      <c r="P124" s="81">
        <v>43571.03013888889</v>
      </c>
      <c r="Q124" s="79" t="s">
        <v>377</v>
      </c>
      <c r="R124" s="79"/>
      <c r="S124" s="79"/>
      <c r="T124" s="79"/>
      <c r="U124" s="79"/>
      <c r="V124" s="82" t="s">
        <v>648</v>
      </c>
      <c r="W124" s="81">
        <v>43571.03013888889</v>
      </c>
      <c r="X124" s="82" t="s">
        <v>733</v>
      </c>
      <c r="Y124" s="79"/>
      <c r="Z124" s="79"/>
      <c r="AA124" s="85" t="s">
        <v>972</v>
      </c>
      <c r="AB124" s="85" t="s">
        <v>971</v>
      </c>
      <c r="AC124" s="79" t="b">
        <v>0</v>
      </c>
      <c r="AD124" s="79">
        <v>1</v>
      </c>
      <c r="AE124" s="85" t="s">
        <v>1184</v>
      </c>
      <c r="AF124" s="79" t="b">
        <v>0</v>
      </c>
      <c r="AG124" s="79" t="s">
        <v>1226</v>
      </c>
      <c r="AH124" s="79"/>
      <c r="AI124" s="85" t="s">
        <v>1178</v>
      </c>
      <c r="AJ124" s="79" t="b">
        <v>0</v>
      </c>
      <c r="AK124" s="79">
        <v>0</v>
      </c>
      <c r="AL124" s="85" t="s">
        <v>1178</v>
      </c>
      <c r="AM124" s="79" t="s">
        <v>1243</v>
      </c>
      <c r="AN124" s="79" t="b">
        <v>0</v>
      </c>
      <c r="AO124" s="85" t="s">
        <v>971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6</v>
      </c>
      <c r="BC124" s="78" t="str">
        <f>REPLACE(INDEX(GroupVertices[Group],MATCH(Edges[[#This Row],[Vertex 2]],GroupVertices[Vertex],0)),1,1,"")</f>
        <v>1</v>
      </c>
      <c r="BD124" s="48">
        <v>0</v>
      </c>
      <c r="BE124" s="49">
        <v>0</v>
      </c>
      <c r="BF124" s="48">
        <v>1</v>
      </c>
      <c r="BG124" s="49">
        <v>25</v>
      </c>
      <c r="BH124" s="48">
        <v>0</v>
      </c>
      <c r="BI124" s="49">
        <v>0</v>
      </c>
      <c r="BJ124" s="48">
        <v>3</v>
      </c>
      <c r="BK124" s="49">
        <v>75</v>
      </c>
      <c r="BL124" s="48">
        <v>4</v>
      </c>
    </row>
    <row r="125" spans="1:64" ht="15">
      <c r="A125" s="64" t="s">
        <v>251</v>
      </c>
      <c r="B125" s="64" t="s">
        <v>250</v>
      </c>
      <c r="C125" s="65" t="s">
        <v>2792</v>
      </c>
      <c r="D125" s="66">
        <v>3</v>
      </c>
      <c r="E125" s="67" t="s">
        <v>132</v>
      </c>
      <c r="F125" s="68">
        <v>32</v>
      </c>
      <c r="G125" s="65"/>
      <c r="H125" s="69"/>
      <c r="I125" s="70"/>
      <c r="J125" s="70"/>
      <c r="K125" s="34" t="s">
        <v>66</v>
      </c>
      <c r="L125" s="77">
        <v>125</v>
      </c>
      <c r="M125" s="77"/>
      <c r="N125" s="72"/>
      <c r="O125" s="79" t="s">
        <v>320</v>
      </c>
      <c r="P125" s="81">
        <v>43570.7846875</v>
      </c>
      <c r="Q125" s="79" t="s">
        <v>376</v>
      </c>
      <c r="R125" s="79"/>
      <c r="S125" s="79"/>
      <c r="T125" s="79"/>
      <c r="U125" s="79"/>
      <c r="V125" s="82" t="s">
        <v>649</v>
      </c>
      <c r="W125" s="81">
        <v>43570.7846875</v>
      </c>
      <c r="X125" s="82" t="s">
        <v>732</v>
      </c>
      <c r="Y125" s="79"/>
      <c r="Z125" s="79"/>
      <c r="AA125" s="85" t="s">
        <v>971</v>
      </c>
      <c r="AB125" s="85" t="s">
        <v>969</v>
      </c>
      <c r="AC125" s="79" t="b">
        <v>0</v>
      </c>
      <c r="AD125" s="79">
        <v>1</v>
      </c>
      <c r="AE125" s="85" t="s">
        <v>1195</v>
      </c>
      <c r="AF125" s="79" t="b">
        <v>0</v>
      </c>
      <c r="AG125" s="79" t="s">
        <v>1226</v>
      </c>
      <c r="AH125" s="79"/>
      <c r="AI125" s="85" t="s">
        <v>1178</v>
      </c>
      <c r="AJ125" s="79" t="b">
        <v>0</v>
      </c>
      <c r="AK125" s="79">
        <v>0</v>
      </c>
      <c r="AL125" s="85" t="s">
        <v>1178</v>
      </c>
      <c r="AM125" s="79" t="s">
        <v>1243</v>
      </c>
      <c r="AN125" s="79" t="b">
        <v>0</v>
      </c>
      <c r="AO125" s="85" t="s">
        <v>969</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6</v>
      </c>
      <c r="BD125" s="48">
        <v>1</v>
      </c>
      <c r="BE125" s="49">
        <v>9.090909090909092</v>
      </c>
      <c r="BF125" s="48">
        <v>0</v>
      </c>
      <c r="BG125" s="49">
        <v>0</v>
      </c>
      <c r="BH125" s="48">
        <v>0</v>
      </c>
      <c r="BI125" s="49">
        <v>0</v>
      </c>
      <c r="BJ125" s="48">
        <v>10</v>
      </c>
      <c r="BK125" s="49">
        <v>90.9090909090909</v>
      </c>
      <c r="BL125" s="48">
        <v>11</v>
      </c>
    </row>
    <row r="126" spans="1:64" ht="15">
      <c r="A126" s="64" t="s">
        <v>252</v>
      </c>
      <c r="B126" s="64" t="s">
        <v>251</v>
      </c>
      <c r="C126" s="65" t="s">
        <v>2792</v>
      </c>
      <c r="D126" s="66">
        <v>3</v>
      </c>
      <c r="E126" s="67" t="s">
        <v>132</v>
      </c>
      <c r="F126" s="68">
        <v>32</v>
      </c>
      <c r="G126" s="65"/>
      <c r="H126" s="69"/>
      <c r="I126" s="70"/>
      <c r="J126" s="70"/>
      <c r="K126" s="34" t="s">
        <v>66</v>
      </c>
      <c r="L126" s="77">
        <v>126</v>
      </c>
      <c r="M126" s="77"/>
      <c r="N126" s="72"/>
      <c r="O126" s="79" t="s">
        <v>320</v>
      </c>
      <c r="P126" s="81">
        <v>43570.8665625</v>
      </c>
      <c r="Q126" s="79" t="s">
        <v>378</v>
      </c>
      <c r="R126" s="79"/>
      <c r="S126" s="79"/>
      <c r="T126" s="79"/>
      <c r="U126" s="79"/>
      <c r="V126" s="82" t="s">
        <v>650</v>
      </c>
      <c r="W126" s="81">
        <v>43570.8665625</v>
      </c>
      <c r="X126" s="82" t="s">
        <v>734</v>
      </c>
      <c r="Y126" s="79"/>
      <c r="Z126" s="79"/>
      <c r="AA126" s="85" t="s">
        <v>973</v>
      </c>
      <c r="AB126" s="85" t="s">
        <v>1127</v>
      </c>
      <c r="AC126" s="79" t="b">
        <v>0</v>
      </c>
      <c r="AD126" s="79">
        <v>6</v>
      </c>
      <c r="AE126" s="85" t="s">
        <v>1184</v>
      </c>
      <c r="AF126" s="79" t="b">
        <v>0</v>
      </c>
      <c r="AG126" s="79" t="s">
        <v>1229</v>
      </c>
      <c r="AH126" s="79"/>
      <c r="AI126" s="85" t="s">
        <v>1178</v>
      </c>
      <c r="AJ126" s="79" t="b">
        <v>0</v>
      </c>
      <c r="AK126" s="79">
        <v>2</v>
      </c>
      <c r="AL126" s="85" t="s">
        <v>1178</v>
      </c>
      <c r="AM126" s="79" t="s">
        <v>1243</v>
      </c>
      <c r="AN126" s="79" t="b">
        <v>0</v>
      </c>
      <c r="AO126" s="85" t="s">
        <v>1127</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1</v>
      </c>
      <c r="BD126" s="48">
        <v>0</v>
      </c>
      <c r="BE126" s="49">
        <v>0</v>
      </c>
      <c r="BF126" s="48">
        <v>0</v>
      </c>
      <c r="BG126" s="49">
        <v>0</v>
      </c>
      <c r="BH126" s="48">
        <v>0</v>
      </c>
      <c r="BI126" s="49">
        <v>0</v>
      </c>
      <c r="BJ126" s="48">
        <v>19</v>
      </c>
      <c r="BK126" s="49">
        <v>100</v>
      </c>
      <c r="BL126" s="48">
        <v>19</v>
      </c>
    </row>
    <row r="127" spans="1:64" ht="15">
      <c r="A127" s="64" t="s">
        <v>251</v>
      </c>
      <c r="B127" s="64" t="s">
        <v>252</v>
      </c>
      <c r="C127" s="65" t="s">
        <v>2792</v>
      </c>
      <c r="D127" s="66">
        <v>3</v>
      </c>
      <c r="E127" s="67" t="s">
        <v>132</v>
      </c>
      <c r="F127" s="68">
        <v>32</v>
      </c>
      <c r="G127" s="65"/>
      <c r="H127" s="69"/>
      <c r="I127" s="70"/>
      <c r="J127" s="70"/>
      <c r="K127" s="34" t="s">
        <v>66</v>
      </c>
      <c r="L127" s="77">
        <v>127</v>
      </c>
      <c r="M127" s="77"/>
      <c r="N127" s="72"/>
      <c r="O127" s="79" t="s">
        <v>319</v>
      </c>
      <c r="P127" s="81">
        <v>43570.86690972222</v>
      </c>
      <c r="Q127" s="79" t="s">
        <v>358</v>
      </c>
      <c r="R127" s="79"/>
      <c r="S127" s="79"/>
      <c r="T127" s="79"/>
      <c r="U127" s="79"/>
      <c r="V127" s="82" t="s">
        <v>649</v>
      </c>
      <c r="W127" s="81">
        <v>43570.86690972222</v>
      </c>
      <c r="X127" s="82" t="s">
        <v>735</v>
      </c>
      <c r="Y127" s="79"/>
      <c r="Z127" s="79"/>
      <c r="AA127" s="85" t="s">
        <v>974</v>
      </c>
      <c r="AB127" s="79"/>
      <c r="AC127" s="79" t="b">
        <v>0</v>
      </c>
      <c r="AD127" s="79">
        <v>0</v>
      </c>
      <c r="AE127" s="85" t="s">
        <v>1178</v>
      </c>
      <c r="AF127" s="79" t="b">
        <v>0</v>
      </c>
      <c r="AG127" s="79" t="s">
        <v>1229</v>
      </c>
      <c r="AH127" s="79"/>
      <c r="AI127" s="85" t="s">
        <v>1178</v>
      </c>
      <c r="AJ127" s="79" t="b">
        <v>0</v>
      </c>
      <c r="AK127" s="79">
        <v>2</v>
      </c>
      <c r="AL127" s="85" t="s">
        <v>973</v>
      </c>
      <c r="AM127" s="79" t="s">
        <v>1243</v>
      </c>
      <c r="AN127" s="79" t="b">
        <v>0</v>
      </c>
      <c r="AO127" s="85" t="s">
        <v>973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4</v>
      </c>
      <c r="BD127" s="48">
        <v>0</v>
      </c>
      <c r="BE127" s="49">
        <v>0</v>
      </c>
      <c r="BF127" s="48">
        <v>0</v>
      </c>
      <c r="BG127" s="49">
        <v>0</v>
      </c>
      <c r="BH127" s="48">
        <v>0</v>
      </c>
      <c r="BI127" s="49">
        <v>0</v>
      </c>
      <c r="BJ127" s="48">
        <v>21</v>
      </c>
      <c r="BK127" s="49">
        <v>100</v>
      </c>
      <c r="BL127" s="48">
        <v>21</v>
      </c>
    </row>
    <row r="128" spans="1:64" ht="15">
      <c r="A128" s="64" t="s">
        <v>251</v>
      </c>
      <c r="B128" s="64" t="s">
        <v>287</v>
      </c>
      <c r="C128" s="65" t="s">
        <v>2792</v>
      </c>
      <c r="D128" s="66">
        <v>3</v>
      </c>
      <c r="E128" s="67" t="s">
        <v>132</v>
      </c>
      <c r="F128" s="68">
        <v>32</v>
      </c>
      <c r="G128" s="65"/>
      <c r="H128" s="69"/>
      <c r="I128" s="70"/>
      <c r="J128" s="70"/>
      <c r="K128" s="34" t="s">
        <v>65</v>
      </c>
      <c r="L128" s="77">
        <v>128</v>
      </c>
      <c r="M128" s="77"/>
      <c r="N128" s="72"/>
      <c r="O128" s="79" t="s">
        <v>319</v>
      </c>
      <c r="P128" s="81">
        <v>43571.088472222225</v>
      </c>
      <c r="Q128" s="79" t="s">
        <v>379</v>
      </c>
      <c r="R128" s="79"/>
      <c r="S128" s="79"/>
      <c r="T128" s="79"/>
      <c r="U128" s="79"/>
      <c r="V128" s="82" t="s">
        <v>649</v>
      </c>
      <c r="W128" s="81">
        <v>43571.088472222225</v>
      </c>
      <c r="X128" s="82" t="s">
        <v>736</v>
      </c>
      <c r="Y128" s="79"/>
      <c r="Z128" s="79"/>
      <c r="AA128" s="85" t="s">
        <v>975</v>
      </c>
      <c r="AB128" s="85" t="s">
        <v>1158</v>
      </c>
      <c r="AC128" s="79" t="b">
        <v>0</v>
      </c>
      <c r="AD128" s="79">
        <v>1</v>
      </c>
      <c r="AE128" s="85" t="s">
        <v>1197</v>
      </c>
      <c r="AF128" s="79" t="b">
        <v>0</v>
      </c>
      <c r="AG128" s="79" t="s">
        <v>1226</v>
      </c>
      <c r="AH128" s="79"/>
      <c r="AI128" s="85" t="s">
        <v>1178</v>
      </c>
      <c r="AJ128" s="79" t="b">
        <v>0</v>
      </c>
      <c r="AK128" s="79">
        <v>0</v>
      </c>
      <c r="AL128" s="85" t="s">
        <v>1178</v>
      </c>
      <c r="AM128" s="79" t="s">
        <v>1243</v>
      </c>
      <c r="AN128" s="79" t="b">
        <v>0</v>
      </c>
      <c r="AO128" s="85" t="s">
        <v>1158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251</v>
      </c>
      <c r="B129" s="64" t="s">
        <v>288</v>
      </c>
      <c r="C129" s="65" t="s">
        <v>2792</v>
      </c>
      <c r="D129" s="66">
        <v>3</v>
      </c>
      <c r="E129" s="67" t="s">
        <v>132</v>
      </c>
      <c r="F129" s="68">
        <v>32</v>
      </c>
      <c r="G129" s="65"/>
      <c r="H129" s="69"/>
      <c r="I129" s="70"/>
      <c r="J129" s="70"/>
      <c r="K129" s="34" t="s">
        <v>65</v>
      </c>
      <c r="L129" s="77">
        <v>129</v>
      </c>
      <c r="M129" s="77"/>
      <c r="N129" s="72"/>
      <c r="O129" s="79" t="s">
        <v>320</v>
      </c>
      <c r="P129" s="81">
        <v>43571.088472222225</v>
      </c>
      <c r="Q129" s="79" t="s">
        <v>379</v>
      </c>
      <c r="R129" s="79"/>
      <c r="S129" s="79"/>
      <c r="T129" s="79"/>
      <c r="U129" s="79"/>
      <c r="V129" s="82" t="s">
        <v>649</v>
      </c>
      <c r="W129" s="81">
        <v>43571.088472222225</v>
      </c>
      <c r="X129" s="82" t="s">
        <v>736</v>
      </c>
      <c r="Y129" s="79"/>
      <c r="Z129" s="79"/>
      <c r="AA129" s="85" t="s">
        <v>975</v>
      </c>
      <c r="AB129" s="85" t="s">
        <v>1158</v>
      </c>
      <c r="AC129" s="79" t="b">
        <v>0</v>
      </c>
      <c r="AD129" s="79">
        <v>1</v>
      </c>
      <c r="AE129" s="85" t="s">
        <v>1197</v>
      </c>
      <c r="AF129" s="79" t="b">
        <v>0</v>
      </c>
      <c r="AG129" s="79" t="s">
        <v>1226</v>
      </c>
      <c r="AH129" s="79"/>
      <c r="AI129" s="85" t="s">
        <v>1178</v>
      </c>
      <c r="AJ129" s="79" t="b">
        <v>0</v>
      </c>
      <c r="AK129" s="79">
        <v>0</v>
      </c>
      <c r="AL129" s="85" t="s">
        <v>1178</v>
      </c>
      <c r="AM129" s="79" t="s">
        <v>1243</v>
      </c>
      <c r="AN129" s="79" t="b">
        <v>0</v>
      </c>
      <c r="AO129" s="85" t="s">
        <v>1158</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v>2</v>
      </c>
      <c r="BE129" s="49">
        <v>16.666666666666668</v>
      </c>
      <c r="BF129" s="48">
        <v>0</v>
      </c>
      <c r="BG129" s="49">
        <v>0</v>
      </c>
      <c r="BH129" s="48">
        <v>0</v>
      </c>
      <c r="BI129" s="49">
        <v>0</v>
      </c>
      <c r="BJ129" s="48">
        <v>10</v>
      </c>
      <c r="BK129" s="49">
        <v>83.33333333333333</v>
      </c>
      <c r="BL129" s="48">
        <v>12</v>
      </c>
    </row>
    <row r="130" spans="1:64" ht="15">
      <c r="A130" s="64" t="s">
        <v>253</v>
      </c>
      <c r="B130" s="64" t="s">
        <v>289</v>
      </c>
      <c r="C130" s="65" t="s">
        <v>2792</v>
      </c>
      <c r="D130" s="66">
        <v>3</v>
      </c>
      <c r="E130" s="67" t="s">
        <v>132</v>
      </c>
      <c r="F130" s="68">
        <v>32</v>
      </c>
      <c r="G130" s="65"/>
      <c r="H130" s="69"/>
      <c r="I130" s="70"/>
      <c r="J130" s="70"/>
      <c r="K130" s="34" t="s">
        <v>65</v>
      </c>
      <c r="L130" s="77">
        <v>130</v>
      </c>
      <c r="M130" s="77"/>
      <c r="N130" s="72"/>
      <c r="O130" s="79" t="s">
        <v>319</v>
      </c>
      <c r="P130" s="81">
        <v>43570.875393518516</v>
      </c>
      <c r="Q130" s="79" t="s">
        <v>380</v>
      </c>
      <c r="R130" s="79"/>
      <c r="S130" s="79"/>
      <c r="T130" s="79" t="s">
        <v>585</v>
      </c>
      <c r="U130" s="79"/>
      <c r="V130" s="82" t="s">
        <v>651</v>
      </c>
      <c r="W130" s="81">
        <v>43570.875393518516</v>
      </c>
      <c r="X130" s="82" t="s">
        <v>737</v>
      </c>
      <c r="Y130" s="79"/>
      <c r="Z130" s="79"/>
      <c r="AA130" s="85" t="s">
        <v>976</v>
      </c>
      <c r="AB130" s="85" t="s">
        <v>978</v>
      </c>
      <c r="AC130" s="79" t="b">
        <v>0</v>
      </c>
      <c r="AD130" s="79">
        <v>0</v>
      </c>
      <c r="AE130" s="85" t="s">
        <v>1184</v>
      </c>
      <c r="AF130" s="79" t="b">
        <v>0</v>
      </c>
      <c r="AG130" s="79" t="s">
        <v>1227</v>
      </c>
      <c r="AH130" s="79"/>
      <c r="AI130" s="85" t="s">
        <v>1178</v>
      </c>
      <c r="AJ130" s="79" t="b">
        <v>0</v>
      </c>
      <c r="AK130" s="79">
        <v>0</v>
      </c>
      <c r="AL130" s="85" t="s">
        <v>1178</v>
      </c>
      <c r="AM130" s="79" t="s">
        <v>1246</v>
      </c>
      <c r="AN130" s="79" t="b">
        <v>0</v>
      </c>
      <c r="AO130" s="85" t="s">
        <v>978</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3</v>
      </c>
      <c r="BK130" s="49">
        <v>100</v>
      </c>
      <c r="BL130" s="48">
        <v>3</v>
      </c>
    </row>
    <row r="131" spans="1:64" ht="15">
      <c r="A131" s="64" t="s">
        <v>254</v>
      </c>
      <c r="B131" s="64" t="s">
        <v>289</v>
      </c>
      <c r="C131" s="65" t="s">
        <v>2792</v>
      </c>
      <c r="D131" s="66">
        <v>3</v>
      </c>
      <c r="E131" s="67" t="s">
        <v>132</v>
      </c>
      <c r="F131" s="68">
        <v>32</v>
      </c>
      <c r="G131" s="65"/>
      <c r="H131" s="69"/>
      <c r="I131" s="70"/>
      <c r="J131" s="70"/>
      <c r="K131" s="34" t="s">
        <v>65</v>
      </c>
      <c r="L131" s="77">
        <v>131</v>
      </c>
      <c r="M131" s="77"/>
      <c r="N131" s="72"/>
      <c r="O131" s="79" t="s">
        <v>319</v>
      </c>
      <c r="P131" s="81">
        <v>43571.15667824074</v>
      </c>
      <c r="Q131" s="79" t="s">
        <v>381</v>
      </c>
      <c r="R131" s="79"/>
      <c r="S131" s="79"/>
      <c r="T131" s="79" t="s">
        <v>586</v>
      </c>
      <c r="U131" s="82" t="s">
        <v>601</v>
      </c>
      <c r="V131" s="82" t="s">
        <v>601</v>
      </c>
      <c r="W131" s="81">
        <v>43571.15667824074</v>
      </c>
      <c r="X131" s="82" t="s">
        <v>738</v>
      </c>
      <c r="Y131" s="79"/>
      <c r="Z131" s="79"/>
      <c r="AA131" s="85" t="s">
        <v>977</v>
      </c>
      <c r="AB131" s="79"/>
      <c r="AC131" s="79" t="b">
        <v>0</v>
      </c>
      <c r="AD131" s="79">
        <v>6</v>
      </c>
      <c r="AE131" s="85" t="s">
        <v>1178</v>
      </c>
      <c r="AF131" s="79" t="b">
        <v>0</v>
      </c>
      <c r="AG131" s="79" t="s">
        <v>1226</v>
      </c>
      <c r="AH131" s="79"/>
      <c r="AI131" s="85" t="s">
        <v>1178</v>
      </c>
      <c r="AJ131" s="79" t="b">
        <v>0</v>
      </c>
      <c r="AK131" s="79">
        <v>1</v>
      </c>
      <c r="AL131" s="85" t="s">
        <v>1178</v>
      </c>
      <c r="AM131" s="79" t="s">
        <v>1246</v>
      </c>
      <c r="AN131" s="79" t="b">
        <v>0</v>
      </c>
      <c r="AO131" s="85" t="s">
        <v>977</v>
      </c>
      <c r="AP131" s="79" t="s">
        <v>1251</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1</v>
      </c>
      <c r="BE131" s="49">
        <v>14.285714285714286</v>
      </c>
      <c r="BF131" s="48">
        <v>0</v>
      </c>
      <c r="BG131" s="49">
        <v>0</v>
      </c>
      <c r="BH131" s="48">
        <v>0</v>
      </c>
      <c r="BI131" s="49">
        <v>0</v>
      </c>
      <c r="BJ131" s="48">
        <v>6</v>
      </c>
      <c r="BK131" s="49">
        <v>85.71428571428571</v>
      </c>
      <c r="BL131" s="48">
        <v>7</v>
      </c>
    </row>
    <row r="132" spans="1:64" ht="15">
      <c r="A132" s="64" t="s">
        <v>251</v>
      </c>
      <c r="B132" s="64" t="s">
        <v>289</v>
      </c>
      <c r="C132" s="65" t="s">
        <v>2792</v>
      </c>
      <c r="D132" s="66">
        <v>3</v>
      </c>
      <c r="E132" s="67" t="s">
        <v>132</v>
      </c>
      <c r="F132" s="68">
        <v>32</v>
      </c>
      <c r="G132" s="65"/>
      <c r="H132" s="69"/>
      <c r="I132" s="70"/>
      <c r="J132" s="70"/>
      <c r="K132" s="34" t="s">
        <v>65</v>
      </c>
      <c r="L132" s="77">
        <v>132</v>
      </c>
      <c r="M132" s="77"/>
      <c r="N132" s="72"/>
      <c r="O132" s="79" t="s">
        <v>320</v>
      </c>
      <c r="P132" s="81">
        <v>43570.81506944444</v>
      </c>
      <c r="Q132" s="79" t="s">
        <v>382</v>
      </c>
      <c r="R132" s="79"/>
      <c r="S132" s="79"/>
      <c r="T132" s="79"/>
      <c r="U132" s="79"/>
      <c r="V132" s="82" t="s">
        <v>649</v>
      </c>
      <c r="W132" s="81">
        <v>43570.81506944444</v>
      </c>
      <c r="X132" s="82" t="s">
        <v>739</v>
      </c>
      <c r="Y132" s="79"/>
      <c r="Z132" s="79"/>
      <c r="AA132" s="85" t="s">
        <v>978</v>
      </c>
      <c r="AB132" s="85" t="s">
        <v>1159</v>
      </c>
      <c r="AC132" s="79" t="b">
        <v>0</v>
      </c>
      <c r="AD132" s="79">
        <v>0</v>
      </c>
      <c r="AE132" s="85" t="s">
        <v>1198</v>
      </c>
      <c r="AF132" s="79" t="b">
        <v>0</v>
      </c>
      <c r="AG132" s="79" t="s">
        <v>1226</v>
      </c>
      <c r="AH132" s="79"/>
      <c r="AI132" s="85" t="s">
        <v>1178</v>
      </c>
      <c r="AJ132" s="79" t="b">
        <v>0</v>
      </c>
      <c r="AK132" s="79">
        <v>0</v>
      </c>
      <c r="AL132" s="85" t="s">
        <v>1178</v>
      </c>
      <c r="AM132" s="79" t="s">
        <v>1243</v>
      </c>
      <c r="AN132" s="79" t="b">
        <v>0</v>
      </c>
      <c r="AO132" s="85" t="s">
        <v>1159</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2</v>
      </c>
      <c r="BD132" s="48">
        <v>0</v>
      </c>
      <c r="BE132" s="49">
        <v>0</v>
      </c>
      <c r="BF132" s="48">
        <v>1</v>
      </c>
      <c r="BG132" s="49">
        <v>12.5</v>
      </c>
      <c r="BH132" s="48">
        <v>0</v>
      </c>
      <c r="BI132" s="49">
        <v>0</v>
      </c>
      <c r="BJ132" s="48">
        <v>7</v>
      </c>
      <c r="BK132" s="49">
        <v>87.5</v>
      </c>
      <c r="BL132" s="48">
        <v>8</v>
      </c>
    </row>
    <row r="133" spans="1:64" ht="15">
      <c r="A133" s="64" t="s">
        <v>251</v>
      </c>
      <c r="B133" s="64" t="s">
        <v>289</v>
      </c>
      <c r="C133" s="65" t="s">
        <v>2792</v>
      </c>
      <c r="D133" s="66">
        <v>3</v>
      </c>
      <c r="E133" s="67" t="s">
        <v>132</v>
      </c>
      <c r="F133" s="68">
        <v>32</v>
      </c>
      <c r="G133" s="65"/>
      <c r="H133" s="69"/>
      <c r="I133" s="70"/>
      <c r="J133" s="70"/>
      <c r="K133" s="34" t="s">
        <v>65</v>
      </c>
      <c r="L133" s="77">
        <v>133</v>
      </c>
      <c r="M133" s="77"/>
      <c r="N133" s="72"/>
      <c r="O133" s="79" t="s">
        <v>319</v>
      </c>
      <c r="P133" s="81">
        <v>43571.572384259256</v>
      </c>
      <c r="Q133" s="79" t="s">
        <v>383</v>
      </c>
      <c r="R133" s="79"/>
      <c r="S133" s="79"/>
      <c r="T133" s="79" t="s">
        <v>586</v>
      </c>
      <c r="U133" s="82" t="s">
        <v>601</v>
      </c>
      <c r="V133" s="82" t="s">
        <v>601</v>
      </c>
      <c r="W133" s="81">
        <v>43571.572384259256</v>
      </c>
      <c r="X133" s="82" t="s">
        <v>740</v>
      </c>
      <c r="Y133" s="79"/>
      <c r="Z133" s="79"/>
      <c r="AA133" s="85" t="s">
        <v>979</v>
      </c>
      <c r="AB133" s="79"/>
      <c r="AC133" s="79" t="b">
        <v>0</v>
      </c>
      <c r="AD133" s="79">
        <v>0</v>
      </c>
      <c r="AE133" s="85" t="s">
        <v>1178</v>
      </c>
      <c r="AF133" s="79" t="b">
        <v>0</v>
      </c>
      <c r="AG133" s="79" t="s">
        <v>1226</v>
      </c>
      <c r="AH133" s="79"/>
      <c r="AI133" s="85" t="s">
        <v>1178</v>
      </c>
      <c r="AJ133" s="79" t="b">
        <v>0</v>
      </c>
      <c r="AK133" s="79">
        <v>1</v>
      </c>
      <c r="AL133" s="85" t="s">
        <v>977</v>
      </c>
      <c r="AM133" s="79" t="s">
        <v>1243</v>
      </c>
      <c r="AN133" s="79" t="b">
        <v>0</v>
      </c>
      <c r="AO133" s="85" t="s">
        <v>977</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2</v>
      </c>
      <c r="BD133" s="48"/>
      <c r="BE133" s="49"/>
      <c r="BF133" s="48"/>
      <c r="BG133" s="49"/>
      <c r="BH133" s="48"/>
      <c r="BI133" s="49"/>
      <c r="BJ133" s="48"/>
      <c r="BK133" s="49"/>
      <c r="BL133" s="48"/>
    </row>
    <row r="134" spans="1:64" ht="15">
      <c r="A134" s="64" t="s">
        <v>251</v>
      </c>
      <c r="B134" s="64" t="s">
        <v>290</v>
      </c>
      <c r="C134" s="65" t="s">
        <v>2792</v>
      </c>
      <c r="D134" s="66">
        <v>3</v>
      </c>
      <c r="E134" s="67" t="s">
        <v>132</v>
      </c>
      <c r="F134" s="68">
        <v>32</v>
      </c>
      <c r="G134" s="65"/>
      <c r="H134" s="69"/>
      <c r="I134" s="70"/>
      <c r="J134" s="70"/>
      <c r="K134" s="34" t="s">
        <v>65</v>
      </c>
      <c r="L134" s="77">
        <v>134</v>
      </c>
      <c r="M134" s="77"/>
      <c r="N134" s="72"/>
      <c r="O134" s="79" t="s">
        <v>320</v>
      </c>
      <c r="P134" s="81">
        <v>43571.66510416667</v>
      </c>
      <c r="Q134" s="79" t="s">
        <v>384</v>
      </c>
      <c r="R134" s="79"/>
      <c r="S134" s="79"/>
      <c r="T134" s="79"/>
      <c r="U134" s="79"/>
      <c r="V134" s="82" t="s">
        <v>649</v>
      </c>
      <c r="W134" s="81">
        <v>43571.66510416667</v>
      </c>
      <c r="X134" s="82" t="s">
        <v>741</v>
      </c>
      <c r="Y134" s="79"/>
      <c r="Z134" s="79"/>
      <c r="AA134" s="85" t="s">
        <v>980</v>
      </c>
      <c r="AB134" s="85" t="s">
        <v>1160</v>
      </c>
      <c r="AC134" s="79" t="b">
        <v>0</v>
      </c>
      <c r="AD134" s="79">
        <v>1</v>
      </c>
      <c r="AE134" s="85" t="s">
        <v>1199</v>
      </c>
      <c r="AF134" s="79" t="b">
        <v>0</v>
      </c>
      <c r="AG134" s="79" t="s">
        <v>1226</v>
      </c>
      <c r="AH134" s="79"/>
      <c r="AI134" s="85" t="s">
        <v>1178</v>
      </c>
      <c r="AJ134" s="79" t="b">
        <v>0</v>
      </c>
      <c r="AK134" s="79">
        <v>0</v>
      </c>
      <c r="AL134" s="85" t="s">
        <v>1178</v>
      </c>
      <c r="AM134" s="79" t="s">
        <v>1243</v>
      </c>
      <c r="AN134" s="79" t="b">
        <v>0</v>
      </c>
      <c r="AO134" s="85" t="s">
        <v>1160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0</v>
      </c>
      <c r="BE134" s="49">
        <v>0</v>
      </c>
      <c r="BF134" s="48">
        <v>1</v>
      </c>
      <c r="BG134" s="49">
        <v>11.11111111111111</v>
      </c>
      <c r="BH134" s="48">
        <v>0</v>
      </c>
      <c r="BI134" s="49">
        <v>0</v>
      </c>
      <c r="BJ134" s="48">
        <v>8</v>
      </c>
      <c r="BK134" s="49">
        <v>88.88888888888889</v>
      </c>
      <c r="BL134" s="48">
        <v>9</v>
      </c>
    </row>
    <row r="135" spans="1:64" ht="15">
      <c r="A135" s="64" t="s">
        <v>217</v>
      </c>
      <c r="B135" s="64" t="s">
        <v>251</v>
      </c>
      <c r="C135" s="65" t="s">
        <v>2792</v>
      </c>
      <c r="D135" s="66">
        <v>3</v>
      </c>
      <c r="E135" s="67" t="s">
        <v>132</v>
      </c>
      <c r="F135" s="68">
        <v>32</v>
      </c>
      <c r="G135" s="65"/>
      <c r="H135" s="69"/>
      <c r="I135" s="70"/>
      <c r="J135" s="70"/>
      <c r="K135" s="34" t="s">
        <v>66</v>
      </c>
      <c r="L135" s="77">
        <v>135</v>
      </c>
      <c r="M135" s="77"/>
      <c r="N135" s="72"/>
      <c r="O135" s="79" t="s">
        <v>320</v>
      </c>
      <c r="P135" s="81">
        <v>43571.68592592593</v>
      </c>
      <c r="Q135" s="79" t="s">
        <v>385</v>
      </c>
      <c r="R135" s="79"/>
      <c r="S135" s="79"/>
      <c r="T135" s="79"/>
      <c r="U135" s="82" t="s">
        <v>602</v>
      </c>
      <c r="V135" s="82" t="s">
        <v>602</v>
      </c>
      <c r="W135" s="81">
        <v>43571.68592592593</v>
      </c>
      <c r="X135" s="82" t="s">
        <v>742</v>
      </c>
      <c r="Y135" s="79"/>
      <c r="Z135" s="79"/>
      <c r="AA135" s="85" t="s">
        <v>981</v>
      </c>
      <c r="AB135" s="85" t="s">
        <v>982</v>
      </c>
      <c r="AC135" s="79" t="b">
        <v>0</v>
      </c>
      <c r="AD135" s="79">
        <v>3</v>
      </c>
      <c r="AE135" s="85" t="s">
        <v>1184</v>
      </c>
      <c r="AF135" s="79" t="b">
        <v>0</v>
      </c>
      <c r="AG135" s="79" t="s">
        <v>1226</v>
      </c>
      <c r="AH135" s="79"/>
      <c r="AI135" s="85" t="s">
        <v>1178</v>
      </c>
      <c r="AJ135" s="79" t="b">
        <v>0</v>
      </c>
      <c r="AK135" s="79">
        <v>0</v>
      </c>
      <c r="AL135" s="85" t="s">
        <v>1178</v>
      </c>
      <c r="AM135" s="79" t="s">
        <v>1244</v>
      </c>
      <c r="AN135" s="79" t="b">
        <v>0</v>
      </c>
      <c r="AO135" s="85" t="s">
        <v>982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1</v>
      </c>
      <c r="BD135" s="48">
        <v>2</v>
      </c>
      <c r="BE135" s="49">
        <v>8.333333333333334</v>
      </c>
      <c r="BF135" s="48">
        <v>0</v>
      </c>
      <c r="BG135" s="49">
        <v>0</v>
      </c>
      <c r="BH135" s="48">
        <v>0</v>
      </c>
      <c r="BI135" s="49">
        <v>0</v>
      </c>
      <c r="BJ135" s="48">
        <v>22</v>
      </c>
      <c r="BK135" s="49">
        <v>91.66666666666667</v>
      </c>
      <c r="BL135" s="48">
        <v>24</v>
      </c>
    </row>
    <row r="136" spans="1:64" ht="15">
      <c r="A136" s="64" t="s">
        <v>217</v>
      </c>
      <c r="B136" s="64" t="s">
        <v>251</v>
      </c>
      <c r="C136" s="65" t="s">
        <v>2793</v>
      </c>
      <c r="D136" s="66">
        <v>4.166666666666667</v>
      </c>
      <c r="E136" s="67" t="s">
        <v>136</v>
      </c>
      <c r="F136" s="68">
        <v>30.869565217391305</v>
      </c>
      <c r="G136" s="65"/>
      <c r="H136" s="69"/>
      <c r="I136" s="70"/>
      <c r="J136" s="70"/>
      <c r="K136" s="34" t="s">
        <v>66</v>
      </c>
      <c r="L136" s="77">
        <v>136</v>
      </c>
      <c r="M136" s="77"/>
      <c r="N136" s="72"/>
      <c r="O136" s="79" t="s">
        <v>319</v>
      </c>
      <c r="P136" s="81">
        <v>43571.69311342593</v>
      </c>
      <c r="Q136" s="79" t="s">
        <v>326</v>
      </c>
      <c r="R136" s="79"/>
      <c r="S136" s="79"/>
      <c r="T136" s="79"/>
      <c r="U136" s="79"/>
      <c r="V136" s="82" t="s">
        <v>622</v>
      </c>
      <c r="W136" s="81">
        <v>43571.69311342593</v>
      </c>
      <c r="X136" s="82" t="s">
        <v>682</v>
      </c>
      <c r="Y136" s="79"/>
      <c r="Z136" s="79"/>
      <c r="AA136" s="85" t="s">
        <v>921</v>
      </c>
      <c r="AB136" s="85" t="s">
        <v>923</v>
      </c>
      <c r="AC136" s="79" t="b">
        <v>0</v>
      </c>
      <c r="AD136" s="79">
        <v>3</v>
      </c>
      <c r="AE136" s="85" t="s">
        <v>1183</v>
      </c>
      <c r="AF136" s="79" t="b">
        <v>0</v>
      </c>
      <c r="AG136" s="79" t="s">
        <v>1226</v>
      </c>
      <c r="AH136" s="79"/>
      <c r="AI136" s="85" t="s">
        <v>1178</v>
      </c>
      <c r="AJ136" s="79" t="b">
        <v>0</v>
      </c>
      <c r="AK136" s="79">
        <v>0</v>
      </c>
      <c r="AL136" s="85" t="s">
        <v>1178</v>
      </c>
      <c r="AM136" s="79" t="s">
        <v>1244</v>
      </c>
      <c r="AN136" s="79" t="b">
        <v>0</v>
      </c>
      <c r="AO136" s="85" t="s">
        <v>923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5</v>
      </c>
      <c r="BC136" s="78" t="str">
        <f>REPLACE(INDEX(GroupVertices[Group],MATCH(Edges[[#This Row],[Vertex 2]],GroupVertices[Vertex],0)),1,1,"")</f>
        <v>1</v>
      </c>
      <c r="BD136" s="48">
        <v>2</v>
      </c>
      <c r="BE136" s="49">
        <v>13.333333333333334</v>
      </c>
      <c r="BF136" s="48">
        <v>0</v>
      </c>
      <c r="BG136" s="49">
        <v>0</v>
      </c>
      <c r="BH136" s="48">
        <v>0</v>
      </c>
      <c r="BI136" s="49">
        <v>0</v>
      </c>
      <c r="BJ136" s="48">
        <v>13</v>
      </c>
      <c r="BK136" s="49">
        <v>86.66666666666667</v>
      </c>
      <c r="BL136" s="48">
        <v>15</v>
      </c>
    </row>
    <row r="137" spans="1:64" ht="15">
      <c r="A137" s="64" t="s">
        <v>217</v>
      </c>
      <c r="B137" s="64" t="s">
        <v>251</v>
      </c>
      <c r="C137" s="65" t="s">
        <v>2793</v>
      </c>
      <c r="D137" s="66">
        <v>4.166666666666667</v>
      </c>
      <c r="E137" s="67" t="s">
        <v>136</v>
      </c>
      <c r="F137" s="68">
        <v>30.869565217391305</v>
      </c>
      <c r="G137" s="65"/>
      <c r="H137" s="69"/>
      <c r="I137" s="70"/>
      <c r="J137" s="70"/>
      <c r="K137" s="34" t="s">
        <v>66</v>
      </c>
      <c r="L137" s="77">
        <v>137</v>
      </c>
      <c r="M137" s="77"/>
      <c r="N137" s="72"/>
      <c r="O137" s="79" t="s">
        <v>319</v>
      </c>
      <c r="P137" s="81">
        <v>43571.69644675926</v>
      </c>
      <c r="Q137" s="79" t="s">
        <v>327</v>
      </c>
      <c r="R137" s="79"/>
      <c r="S137" s="79"/>
      <c r="T137" s="79"/>
      <c r="U137" s="79"/>
      <c r="V137" s="82" t="s">
        <v>622</v>
      </c>
      <c r="W137" s="81">
        <v>43571.69644675926</v>
      </c>
      <c r="X137" s="82" t="s">
        <v>683</v>
      </c>
      <c r="Y137" s="79"/>
      <c r="Z137" s="79"/>
      <c r="AA137" s="85" t="s">
        <v>922</v>
      </c>
      <c r="AB137" s="85" t="s">
        <v>924</v>
      </c>
      <c r="AC137" s="79" t="b">
        <v>0</v>
      </c>
      <c r="AD137" s="79">
        <v>1</v>
      </c>
      <c r="AE137" s="85" t="s">
        <v>1183</v>
      </c>
      <c r="AF137" s="79" t="b">
        <v>0</v>
      </c>
      <c r="AG137" s="79" t="s">
        <v>1226</v>
      </c>
      <c r="AH137" s="79"/>
      <c r="AI137" s="85" t="s">
        <v>1178</v>
      </c>
      <c r="AJ137" s="79" t="b">
        <v>0</v>
      </c>
      <c r="AK137" s="79">
        <v>0</v>
      </c>
      <c r="AL137" s="85" t="s">
        <v>1178</v>
      </c>
      <c r="AM137" s="79" t="s">
        <v>1244</v>
      </c>
      <c r="AN137" s="79" t="b">
        <v>0</v>
      </c>
      <c r="AO137" s="85" t="s">
        <v>924</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5</v>
      </c>
      <c r="BC137" s="78" t="str">
        <f>REPLACE(INDEX(GroupVertices[Group],MATCH(Edges[[#This Row],[Vertex 2]],GroupVertices[Vertex],0)),1,1,"")</f>
        <v>1</v>
      </c>
      <c r="BD137" s="48">
        <v>1</v>
      </c>
      <c r="BE137" s="49">
        <v>5.2631578947368425</v>
      </c>
      <c r="BF137" s="48">
        <v>1</v>
      </c>
      <c r="BG137" s="49">
        <v>5.2631578947368425</v>
      </c>
      <c r="BH137" s="48">
        <v>0</v>
      </c>
      <c r="BI137" s="49">
        <v>0</v>
      </c>
      <c r="BJ137" s="48">
        <v>17</v>
      </c>
      <c r="BK137" s="49">
        <v>89.47368421052632</v>
      </c>
      <c r="BL137" s="48">
        <v>19</v>
      </c>
    </row>
    <row r="138" spans="1:64" ht="15">
      <c r="A138" s="64" t="s">
        <v>251</v>
      </c>
      <c r="B138" s="64" t="s">
        <v>217</v>
      </c>
      <c r="C138" s="65" t="s">
        <v>2792</v>
      </c>
      <c r="D138" s="66">
        <v>3</v>
      </c>
      <c r="E138" s="67" t="s">
        <v>132</v>
      </c>
      <c r="F138" s="68">
        <v>32</v>
      </c>
      <c r="G138" s="65"/>
      <c r="H138" s="69"/>
      <c r="I138" s="70"/>
      <c r="J138" s="70"/>
      <c r="K138" s="34" t="s">
        <v>66</v>
      </c>
      <c r="L138" s="77">
        <v>138</v>
      </c>
      <c r="M138" s="77"/>
      <c r="N138" s="72"/>
      <c r="O138" s="79" t="s">
        <v>320</v>
      </c>
      <c r="P138" s="81">
        <v>43571.67612268519</v>
      </c>
      <c r="Q138" s="79" t="s">
        <v>386</v>
      </c>
      <c r="R138" s="79"/>
      <c r="S138" s="79"/>
      <c r="T138" s="79"/>
      <c r="U138" s="79"/>
      <c r="V138" s="82" t="s">
        <v>649</v>
      </c>
      <c r="W138" s="81">
        <v>43571.67612268519</v>
      </c>
      <c r="X138" s="82" t="s">
        <v>743</v>
      </c>
      <c r="Y138" s="79"/>
      <c r="Z138" s="79"/>
      <c r="AA138" s="85" t="s">
        <v>982</v>
      </c>
      <c r="AB138" s="85" t="s">
        <v>1161</v>
      </c>
      <c r="AC138" s="79" t="b">
        <v>0</v>
      </c>
      <c r="AD138" s="79">
        <v>1</v>
      </c>
      <c r="AE138" s="85" t="s">
        <v>1182</v>
      </c>
      <c r="AF138" s="79" t="b">
        <v>0</v>
      </c>
      <c r="AG138" s="79" t="s">
        <v>1226</v>
      </c>
      <c r="AH138" s="79"/>
      <c r="AI138" s="85" t="s">
        <v>1178</v>
      </c>
      <c r="AJ138" s="79" t="b">
        <v>0</v>
      </c>
      <c r="AK138" s="79">
        <v>0</v>
      </c>
      <c r="AL138" s="85" t="s">
        <v>1178</v>
      </c>
      <c r="AM138" s="79" t="s">
        <v>1243</v>
      </c>
      <c r="AN138" s="79" t="b">
        <v>0</v>
      </c>
      <c r="AO138" s="85" t="s">
        <v>1161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5</v>
      </c>
      <c r="BD138" s="48">
        <v>1</v>
      </c>
      <c r="BE138" s="49">
        <v>20</v>
      </c>
      <c r="BF138" s="48">
        <v>0</v>
      </c>
      <c r="BG138" s="49">
        <v>0</v>
      </c>
      <c r="BH138" s="48">
        <v>0</v>
      </c>
      <c r="BI138" s="49">
        <v>0</v>
      </c>
      <c r="BJ138" s="48">
        <v>4</v>
      </c>
      <c r="BK138" s="49">
        <v>80</v>
      </c>
      <c r="BL138" s="48">
        <v>5</v>
      </c>
    </row>
    <row r="139" spans="1:64" ht="15">
      <c r="A139" s="64" t="s">
        <v>255</v>
      </c>
      <c r="B139" s="64" t="s">
        <v>251</v>
      </c>
      <c r="C139" s="65" t="s">
        <v>2792</v>
      </c>
      <c r="D139" s="66">
        <v>3</v>
      </c>
      <c r="E139" s="67" t="s">
        <v>132</v>
      </c>
      <c r="F139" s="68">
        <v>32</v>
      </c>
      <c r="G139" s="65"/>
      <c r="H139" s="69"/>
      <c r="I139" s="70"/>
      <c r="J139" s="70"/>
      <c r="K139" s="34" t="s">
        <v>66</v>
      </c>
      <c r="L139" s="77">
        <v>139</v>
      </c>
      <c r="M139" s="77"/>
      <c r="N139" s="72"/>
      <c r="O139" s="79" t="s">
        <v>319</v>
      </c>
      <c r="P139" s="81">
        <v>43571.69810185185</v>
      </c>
      <c r="Q139" s="79" t="s">
        <v>387</v>
      </c>
      <c r="R139" s="82" t="s">
        <v>559</v>
      </c>
      <c r="S139" s="79" t="s">
        <v>580</v>
      </c>
      <c r="T139" s="79"/>
      <c r="U139" s="79"/>
      <c r="V139" s="82" t="s">
        <v>652</v>
      </c>
      <c r="W139" s="81">
        <v>43571.69810185185</v>
      </c>
      <c r="X139" s="82" t="s">
        <v>744</v>
      </c>
      <c r="Y139" s="79"/>
      <c r="Z139" s="79"/>
      <c r="AA139" s="85" t="s">
        <v>983</v>
      </c>
      <c r="AB139" s="79"/>
      <c r="AC139" s="79" t="b">
        <v>0</v>
      </c>
      <c r="AD139" s="79">
        <v>7</v>
      </c>
      <c r="AE139" s="85" t="s">
        <v>1178</v>
      </c>
      <c r="AF139" s="79" t="b">
        <v>1</v>
      </c>
      <c r="AG139" s="79" t="s">
        <v>1226</v>
      </c>
      <c r="AH139" s="79"/>
      <c r="AI139" s="85" t="s">
        <v>1232</v>
      </c>
      <c r="AJ139" s="79" t="b">
        <v>0</v>
      </c>
      <c r="AK139" s="79">
        <v>2</v>
      </c>
      <c r="AL139" s="85" t="s">
        <v>1178</v>
      </c>
      <c r="AM139" s="79" t="s">
        <v>1247</v>
      </c>
      <c r="AN139" s="79" t="b">
        <v>0</v>
      </c>
      <c r="AO139" s="85" t="s">
        <v>983</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v>1</v>
      </c>
      <c r="BE139" s="49">
        <v>10</v>
      </c>
      <c r="BF139" s="48">
        <v>0</v>
      </c>
      <c r="BG139" s="49">
        <v>0</v>
      </c>
      <c r="BH139" s="48">
        <v>0</v>
      </c>
      <c r="BI139" s="49">
        <v>0</v>
      </c>
      <c r="BJ139" s="48">
        <v>9</v>
      </c>
      <c r="BK139" s="49">
        <v>90</v>
      </c>
      <c r="BL139" s="48">
        <v>10</v>
      </c>
    </row>
    <row r="140" spans="1:64" ht="15">
      <c r="A140" s="64" t="s">
        <v>251</v>
      </c>
      <c r="B140" s="64" t="s">
        <v>255</v>
      </c>
      <c r="C140" s="65" t="s">
        <v>2792</v>
      </c>
      <c r="D140" s="66">
        <v>3</v>
      </c>
      <c r="E140" s="67" t="s">
        <v>132</v>
      </c>
      <c r="F140" s="68">
        <v>32</v>
      </c>
      <c r="G140" s="65"/>
      <c r="H140" s="69"/>
      <c r="I140" s="70"/>
      <c r="J140" s="70"/>
      <c r="K140" s="34" t="s">
        <v>66</v>
      </c>
      <c r="L140" s="77">
        <v>140</v>
      </c>
      <c r="M140" s="77"/>
      <c r="N140" s="72"/>
      <c r="O140" s="79" t="s">
        <v>319</v>
      </c>
      <c r="P140" s="81">
        <v>43571.711377314816</v>
      </c>
      <c r="Q140" s="79" t="s">
        <v>388</v>
      </c>
      <c r="R140" s="82" t="s">
        <v>559</v>
      </c>
      <c r="S140" s="79" t="s">
        <v>580</v>
      </c>
      <c r="T140" s="79"/>
      <c r="U140" s="79"/>
      <c r="V140" s="82" t="s">
        <v>649</v>
      </c>
      <c r="W140" s="81">
        <v>43571.711377314816</v>
      </c>
      <c r="X140" s="82" t="s">
        <v>745</v>
      </c>
      <c r="Y140" s="79"/>
      <c r="Z140" s="79"/>
      <c r="AA140" s="85" t="s">
        <v>984</v>
      </c>
      <c r="AB140" s="79"/>
      <c r="AC140" s="79" t="b">
        <v>0</v>
      </c>
      <c r="AD140" s="79">
        <v>0</v>
      </c>
      <c r="AE140" s="85" t="s">
        <v>1178</v>
      </c>
      <c r="AF140" s="79" t="b">
        <v>1</v>
      </c>
      <c r="AG140" s="79" t="s">
        <v>1226</v>
      </c>
      <c r="AH140" s="79"/>
      <c r="AI140" s="85" t="s">
        <v>1232</v>
      </c>
      <c r="AJ140" s="79" t="b">
        <v>0</v>
      </c>
      <c r="AK140" s="79">
        <v>2</v>
      </c>
      <c r="AL140" s="85" t="s">
        <v>983</v>
      </c>
      <c r="AM140" s="79" t="s">
        <v>1243</v>
      </c>
      <c r="AN140" s="79" t="b">
        <v>0</v>
      </c>
      <c r="AO140" s="85" t="s">
        <v>983</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v>1</v>
      </c>
      <c r="BE140" s="49">
        <v>8.333333333333334</v>
      </c>
      <c r="BF140" s="48">
        <v>0</v>
      </c>
      <c r="BG140" s="49">
        <v>0</v>
      </c>
      <c r="BH140" s="48">
        <v>0</v>
      </c>
      <c r="BI140" s="49">
        <v>0</v>
      </c>
      <c r="BJ140" s="48">
        <v>11</v>
      </c>
      <c r="BK140" s="49">
        <v>91.66666666666667</v>
      </c>
      <c r="BL140" s="48">
        <v>12</v>
      </c>
    </row>
    <row r="141" spans="1:64" ht="15">
      <c r="A141" s="64" t="s">
        <v>251</v>
      </c>
      <c r="B141" s="64" t="s">
        <v>255</v>
      </c>
      <c r="C141" s="65" t="s">
        <v>2792</v>
      </c>
      <c r="D141" s="66">
        <v>3</v>
      </c>
      <c r="E141" s="67" t="s">
        <v>132</v>
      </c>
      <c r="F141" s="68">
        <v>32</v>
      </c>
      <c r="G141" s="65"/>
      <c r="H141" s="69"/>
      <c r="I141" s="70"/>
      <c r="J141" s="70"/>
      <c r="K141" s="34" t="s">
        <v>66</v>
      </c>
      <c r="L141" s="77">
        <v>141</v>
      </c>
      <c r="M141" s="77"/>
      <c r="N141" s="72"/>
      <c r="O141" s="79" t="s">
        <v>320</v>
      </c>
      <c r="P141" s="81">
        <v>43571.712118055555</v>
      </c>
      <c r="Q141" s="79" t="s">
        <v>389</v>
      </c>
      <c r="R141" s="79"/>
      <c r="S141" s="79"/>
      <c r="T141" s="79"/>
      <c r="U141" s="79"/>
      <c r="V141" s="82" t="s">
        <v>649</v>
      </c>
      <c r="W141" s="81">
        <v>43571.712118055555</v>
      </c>
      <c r="X141" s="82" t="s">
        <v>746</v>
      </c>
      <c r="Y141" s="79"/>
      <c r="Z141" s="79"/>
      <c r="AA141" s="85" t="s">
        <v>985</v>
      </c>
      <c r="AB141" s="85" t="s">
        <v>983</v>
      </c>
      <c r="AC141" s="79" t="b">
        <v>0</v>
      </c>
      <c r="AD141" s="79">
        <v>0</v>
      </c>
      <c r="AE141" s="85" t="s">
        <v>1200</v>
      </c>
      <c r="AF141" s="79" t="b">
        <v>0</v>
      </c>
      <c r="AG141" s="79" t="s">
        <v>1226</v>
      </c>
      <c r="AH141" s="79"/>
      <c r="AI141" s="85" t="s">
        <v>1178</v>
      </c>
      <c r="AJ141" s="79" t="b">
        <v>0</v>
      </c>
      <c r="AK141" s="79">
        <v>0</v>
      </c>
      <c r="AL141" s="85" t="s">
        <v>1178</v>
      </c>
      <c r="AM141" s="79" t="s">
        <v>1243</v>
      </c>
      <c r="AN141" s="79" t="b">
        <v>0</v>
      </c>
      <c r="AO141" s="85" t="s">
        <v>983</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v>0</v>
      </c>
      <c r="BE141" s="49">
        <v>0</v>
      </c>
      <c r="BF141" s="48">
        <v>1</v>
      </c>
      <c r="BG141" s="49">
        <v>12.5</v>
      </c>
      <c r="BH141" s="48">
        <v>0</v>
      </c>
      <c r="BI141" s="49">
        <v>0</v>
      </c>
      <c r="BJ141" s="48">
        <v>7</v>
      </c>
      <c r="BK141" s="49">
        <v>87.5</v>
      </c>
      <c r="BL141" s="48">
        <v>8</v>
      </c>
    </row>
    <row r="142" spans="1:64" ht="15">
      <c r="A142" s="64" t="s">
        <v>256</v>
      </c>
      <c r="B142" s="64" t="s">
        <v>251</v>
      </c>
      <c r="C142" s="65" t="s">
        <v>2793</v>
      </c>
      <c r="D142" s="66">
        <v>4.166666666666667</v>
      </c>
      <c r="E142" s="67" t="s">
        <v>136</v>
      </c>
      <c r="F142" s="68">
        <v>30.869565217391305</v>
      </c>
      <c r="G142" s="65"/>
      <c r="H142" s="69"/>
      <c r="I142" s="70"/>
      <c r="J142" s="70"/>
      <c r="K142" s="34" t="s">
        <v>66</v>
      </c>
      <c r="L142" s="77">
        <v>142</v>
      </c>
      <c r="M142" s="77"/>
      <c r="N142" s="72"/>
      <c r="O142" s="79" t="s">
        <v>320</v>
      </c>
      <c r="P142" s="81">
        <v>43571.736122685186</v>
      </c>
      <c r="Q142" s="79" t="s">
        <v>390</v>
      </c>
      <c r="R142" s="79"/>
      <c r="S142" s="79"/>
      <c r="T142" s="79"/>
      <c r="U142" s="79"/>
      <c r="V142" s="82" t="s">
        <v>653</v>
      </c>
      <c r="W142" s="81">
        <v>43571.736122685186</v>
      </c>
      <c r="X142" s="82" t="s">
        <v>747</v>
      </c>
      <c r="Y142" s="79"/>
      <c r="Z142" s="79"/>
      <c r="AA142" s="85" t="s">
        <v>986</v>
      </c>
      <c r="AB142" s="85" t="s">
        <v>1129</v>
      </c>
      <c r="AC142" s="79" t="b">
        <v>0</v>
      </c>
      <c r="AD142" s="79">
        <v>2</v>
      </c>
      <c r="AE142" s="85" t="s">
        <v>1184</v>
      </c>
      <c r="AF142" s="79" t="b">
        <v>0</v>
      </c>
      <c r="AG142" s="79" t="s">
        <v>1226</v>
      </c>
      <c r="AH142" s="79"/>
      <c r="AI142" s="85" t="s">
        <v>1178</v>
      </c>
      <c r="AJ142" s="79" t="b">
        <v>0</v>
      </c>
      <c r="AK142" s="79">
        <v>0</v>
      </c>
      <c r="AL142" s="85" t="s">
        <v>1178</v>
      </c>
      <c r="AM142" s="79" t="s">
        <v>1244</v>
      </c>
      <c r="AN142" s="79" t="b">
        <v>0</v>
      </c>
      <c r="AO142" s="85" t="s">
        <v>1129</v>
      </c>
      <c r="AP142" s="79" t="s">
        <v>176</v>
      </c>
      <c r="AQ142" s="79">
        <v>0</v>
      </c>
      <c r="AR142" s="79">
        <v>0</v>
      </c>
      <c r="AS142" s="79" t="s">
        <v>1255</v>
      </c>
      <c r="AT142" s="79" t="s">
        <v>1259</v>
      </c>
      <c r="AU142" s="79" t="s">
        <v>1260</v>
      </c>
      <c r="AV142" s="79" t="s">
        <v>1264</v>
      </c>
      <c r="AW142" s="79" t="s">
        <v>1271</v>
      </c>
      <c r="AX142" s="79" t="s">
        <v>1278</v>
      </c>
      <c r="AY142" s="79" t="s">
        <v>1282</v>
      </c>
      <c r="AZ142" s="82" t="s">
        <v>1287</v>
      </c>
      <c r="BA142">
        <v>2</v>
      </c>
      <c r="BB142" s="78" t="str">
        <f>REPLACE(INDEX(GroupVertices[Group],MATCH(Edges[[#This Row],[Vertex 1]],GroupVertices[Vertex],0)),1,1,"")</f>
        <v>1</v>
      </c>
      <c r="BC142" s="78" t="str">
        <f>REPLACE(INDEX(GroupVertices[Group],MATCH(Edges[[#This Row],[Vertex 2]],GroupVertices[Vertex],0)),1,1,"")</f>
        <v>1</v>
      </c>
      <c r="BD142" s="48">
        <v>0</v>
      </c>
      <c r="BE142" s="49">
        <v>0</v>
      </c>
      <c r="BF142" s="48">
        <v>1</v>
      </c>
      <c r="BG142" s="49">
        <v>3.3333333333333335</v>
      </c>
      <c r="BH142" s="48">
        <v>0</v>
      </c>
      <c r="BI142" s="49">
        <v>0</v>
      </c>
      <c r="BJ142" s="48">
        <v>29</v>
      </c>
      <c r="BK142" s="49">
        <v>96.66666666666667</v>
      </c>
      <c r="BL142" s="48">
        <v>30</v>
      </c>
    </row>
    <row r="143" spans="1:64" ht="15">
      <c r="A143" s="64" t="s">
        <v>256</v>
      </c>
      <c r="B143" s="64" t="s">
        <v>251</v>
      </c>
      <c r="C143" s="65" t="s">
        <v>2793</v>
      </c>
      <c r="D143" s="66">
        <v>4.166666666666667</v>
      </c>
      <c r="E143" s="67" t="s">
        <v>136</v>
      </c>
      <c r="F143" s="68">
        <v>30.869565217391305</v>
      </c>
      <c r="G143" s="65"/>
      <c r="H143" s="69"/>
      <c r="I143" s="70"/>
      <c r="J143" s="70"/>
      <c r="K143" s="34" t="s">
        <v>66</v>
      </c>
      <c r="L143" s="77">
        <v>143</v>
      </c>
      <c r="M143" s="77"/>
      <c r="N143" s="72"/>
      <c r="O143" s="79" t="s">
        <v>320</v>
      </c>
      <c r="P143" s="81">
        <v>43571.81638888889</v>
      </c>
      <c r="Q143" s="79" t="s">
        <v>391</v>
      </c>
      <c r="R143" s="79"/>
      <c r="S143" s="79"/>
      <c r="T143" s="79"/>
      <c r="U143" s="79"/>
      <c r="V143" s="82" t="s">
        <v>653</v>
      </c>
      <c r="W143" s="81">
        <v>43571.81638888889</v>
      </c>
      <c r="X143" s="82" t="s">
        <v>748</v>
      </c>
      <c r="Y143" s="79"/>
      <c r="Z143" s="79"/>
      <c r="AA143" s="85" t="s">
        <v>987</v>
      </c>
      <c r="AB143" s="85" t="s">
        <v>988</v>
      </c>
      <c r="AC143" s="79" t="b">
        <v>0</v>
      </c>
      <c r="AD143" s="79">
        <v>2</v>
      </c>
      <c r="AE143" s="85" t="s">
        <v>1184</v>
      </c>
      <c r="AF143" s="79" t="b">
        <v>0</v>
      </c>
      <c r="AG143" s="79" t="s">
        <v>1226</v>
      </c>
      <c r="AH143" s="79"/>
      <c r="AI143" s="85" t="s">
        <v>1178</v>
      </c>
      <c r="AJ143" s="79" t="b">
        <v>0</v>
      </c>
      <c r="AK143" s="79">
        <v>0</v>
      </c>
      <c r="AL143" s="85" t="s">
        <v>1178</v>
      </c>
      <c r="AM143" s="79" t="s">
        <v>1244</v>
      </c>
      <c r="AN143" s="79" t="b">
        <v>0</v>
      </c>
      <c r="AO143" s="85" t="s">
        <v>988</v>
      </c>
      <c r="AP143" s="79" t="s">
        <v>176</v>
      </c>
      <c r="AQ143" s="79">
        <v>0</v>
      </c>
      <c r="AR143" s="79">
        <v>0</v>
      </c>
      <c r="AS143" s="79" t="s">
        <v>1252</v>
      </c>
      <c r="AT143" s="79" t="s">
        <v>1259</v>
      </c>
      <c r="AU143" s="79" t="s">
        <v>1260</v>
      </c>
      <c r="AV143" s="79" t="s">
        <v>1261</v>
      </c>
      <c r="AW143" s="79" t="s">
        <v>1268</v>
      </c>
      <c r="AX143" s="79" t="s">
        <v>1275</v>
      </c>
      <c r="AY143" s="79" t="s">
        <v>1282</v>
      </c>
      <c r="AZ143" s="82" t="s">
        <v>1284</v>
      </c>
      <c r="BA143">
        <v>2</v>
      </c>
      <c r="BB143" s="78" t="str">
        <f>REPLACE(INDEX(GroupVertices[Group],MATCH(Edges[[#This Row],[Vertex 1]],GroupVertices[Vertex],0)),1,1,"")</f>
        <v>1</v>
      </c>
      <c r="BC143" s="78" t="str">
        <f>REPLACE(INDEX(GroupVertices[Group],MATCH(Edges[[#This Row],[Vertex 2]],GroupVertices[Vertex],0)),1,1,"")</f>
        <v>1</v>
      </c>
      <c r="BD143" s="48">
        <v>1</v>
      </c>
      <c r="BE143" s="49">
        <v>5.555555555555555</v>
      </c>
      <c r="BF143" s="48">
        <v>0</v>
      </c>
      <c r="BG143" s="49">
        <v>0</v>
      </c>
      <c r="BH143" s="48">
        <v>0</v>
      </c>
      <c r="BI143" s="49">
        <v>0</v>
      </c>
      <c r="BJ143" s="48">
        <v>17</v>
      </c>
      <c r="BK143" s="49">
        <v>94.44444444444444</v>
      </c>
      <c r="BL143" s="48">
        <v>18</v>
      </c>
    </row>
    <row r="144" spans="1:64" ht="15">
      <c r="A144" s="64" t="s">
        <v>251</v>
      </c>
      <c r="B144" s="64" t="s">
        <v>256</v>
      </c>
      <c r="C144" s="65" t="s">
        <v>2792</v>
      </c>
      <c r="D144" s="66">
        <v>3</v>
      </c>
      <c r="E144" s="67" t="s">
        <v>132</v>
      </c>
      <c r="F144" s="68">
        <v>32</v>
      </c>
      <c r="G144" s="65"/>
      <c r="H144" s="69"/>
      <c r="I144" s="70"/>
      <c r="J144" s="70"/>
      <c r="K144" s="34" t="s">
        <v>66</v>
      </c>
      <c r="L144" s="77">
        <v>144</v>
      </c>
      <c r="M144" s="77"/>
      <c r="N144" s="72"/>
      <c r="O144" s="79" t="s">
        <v>320</v>
      </c>
      <c r="P144" s="81">
        <v>43571.758263888885</v>
      </c>
      <c r="Q144" s="79" t="s">
        <v>392</v>
      </c>
      <c r="R144" s="79"/>
      <c r="S144" s="79"/>
      <c r="T144" s="79"/>
      <c r="U144" s="79"/>
      <c r="V144" s="82" t="s">
        <v>649</v>
      </c>
      <c r="W144" s="81">
        <v>43571.758263888885</v>
      </c>
      <c r="X144" s="82" t="s">
        <v>749</v>
      </c>
      <c r="Y144" s="79"/>
      <c r="Z144" s="79"/>
      <c r="AA144" s="85" t="s">
        <v>988</v>
      </c>
      <c r="AB144" s="85" t="s">
        <v>986</v>
      </c>
      <c r="AC144" s="79" t="b">
        <v>0</v>
      </c>
      <c r="AD144" s="79">
        <v>1</v>
      </c>
      <c r="AE144" s="85" t="s">
        <v>1201</v>
      </c>
      <c r="AF144" s="79" t="b">
        <v>0</v>
      </c>
      <c r="AG144" s="79" t="s">
        <v>1226</v>
      </c>
      <c r="AH144" s="79"/>
      <c r="AI144" s="85" t="s">
        <v>1178</v>
      </c>
      <c r="AJ144" s="79" t="b">
        <v>0</v>
      </c>
      <c r="AK144" s="79">
        <v>0</v>
      </c>
      <c r="AL144" s="85" t="s">
        <v>1178</v>
      </c>
      <c r="AM144" s="79" t="s">
        <v>1243</v>
      </c>
      <c r="AN144" s="79" t="b">
        <v>0</v>
      </c>
      <c r="AO144" s="85" t="s">
        <v>986</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1</v>
      </c>
      <c r="BE144" s="49">
        <v>6.25</v>
      </c>
      <c r="BF144" s="48">
        <v>0</v>
      </c>
      <c r="BG144" s="49">
        <v>0</v>
      </c>
      <c r="BH144" s="48">
        <v>0</v>
      </c>
      <c r="BI144" s="49">
        <v>0</v>
      </c>
      <c r="BJ144" s="48">
        <v>15</v>
      </c>
      <c r="BK144" s="49">
        <v>93.75</v>
      </c>
      <c r="BL144" s="48">
        <v>16</v>
      </c>
    </row>
    <row r="145" spans="1:64" ht="15">
      <c r="A145" s="64" t="s">
        <v>215</v>
      </c>
      <c r="B145" s="64" t="s">
        <v>251</v>
      </c>
      <c r="C145" s="65" t="s">
        <v>2792</v>
      </c>
      <c r="D145" s="66">
        <v>3</v>
      </c>
      <c r="E145" s="67" t="s">
        <v>132</v>
      </c>
      <c r="F145" s="68">
        <v>32</v>
      </c>
      <c r="G145" s="65"/>
      <c r="H145" s="69"/>
      <c r="I145" s="70"/>
      <c r="J145" s="70"/>
      <c r="K145" s="34" t="s">
        <v>66</v>
      </c>
      <c r="L145" s="77">
        <v>145</v>
      </c>
      <c r="M145" s="77"/>
      <c r="N145" s="72"/>
      <c r="O145" s="79" t="s">
        <v>320</v>
      </c>
      <c r="P145" s="81">
        <v>43570.78244212963</v>
      </c>
      <c r="Q145" s="79" t="s">
        <v>393</v>
      </c>
      <c r="R145" s="79"/>
      <c r="S145" s="79"/>
      <c r="T145" s="79"/>
      <c r="U145" s="79"/>
      <c r="V145" s="82" t="s">
        <v>620</v>
      </c>
      <c r="W145" s="81">
        <v>43570.78244212963</v>
      </c>
      <c r="X145" s="82" t="s">
        <v>750</v>
      </c>
      <c r="Y145" s="79"/>
      <c r="Z145" s="79"/>
      <c r="AA145" s="85" t="s">
        <v>989</v>
      </c>
      <c r="AB145" s="85" t="s">
        <v>992</v>
      </c>
      <c r="AC145" s="79" t="b">
        <v>0</v>
      </c>
      <c r="AD145" s="79">
        <v>0</v>
      </c>
      <c r="AE145" s="85" t="s">
        <v>1184</v>
      </c>
      <c r="AF145" s="79" t="b">
        <v>0</v>
      </c>
      <c r="AG145" s="79" t="s">
        <v>1227</v>
      </c>
      <c r="AH145" s="79"/>
      <c r="AI145" s="85" t="s">
        <v>1178</v>
      </c>
      <c r="AJ145" s="79" t="b">
        <v>0</v>
      </c>
      <c r="AK145" s="79">
        <v>0</v>
      </c>
      <c r="AL145" s="85" t="s">
        <v>1178</v>
      </c>
      <c r="AM145" s="79" t="s">
        <v>1244</v>
      </c>
      <c r="AN145" s="79" t="b">
        <v>0</v>
      </c>
      <c r="AO145" s="85" t="s">
        <v>992</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3</v>
      </c>
      <c r="BC145" s="78" t="str">
        <f>REPLACE(INDEX(GroupVertices[Group],MATCH(Edges[[#This Row],[Vertex 2]],GroupVertices[Vertex],0)),1,1,"")</f>
        <v>1</v>
      </c>
      <c r="BD145" s="48">
        <v>0</v>
      </c>
      <c r="BE145" s="49">
        <v>0</v>
      </c>
      <c r="BF145" s="48">
        <v>0</v>
      </c>
      <c r="BG145" s="49">
        <v>0</v>
      </c>
      <c r="BH145" s="48">
        <v>0</v>
      </c>
      <c r="BI145" s="49">
        <v>0</v>
      </c>
      <c r="BJ145" s="48">
        <v>2</v>
      </c>
      <c r="BK145" s="49">
        <v>100</v>
      </c>
      <c r="BL145" s="48">
        <v>2</v>
      </c>
    </row>
    <row r="146" spans="1:64" ht="15">
      <c r="A146" s="64" t="s">
        <v>215</v>
      </c>
      <c r="B146" s="64" t="s">
        <v>251</v>
      </c>
      <c r="C146" s="65" t="s">
        <v>2792</v>
      </c>
      <c r="D146" s="66">
        <v>3</v>
      </c>
      <c r="E146" s="67" t="s">
        <v>132</v>
      </c>
      <c r="F146" s="68">
        <v>32</v>
      </c>
      <c r="G146" s="65"/>
      <c r="H146" s="69"/>
      <c r="I146" s="70"/>
      <c r="J146" s="70"/>
      <c r="K146" s="34" t="s">
        <v>66</v>
      </c>
      <c r="L146" s="77">
        <v>146</v>
      </c>
      <c r="M146" s="77"/>
      <c r="N146" s="72"/>
      <c r="O146" s="79" t="s">
        <v>319</v>
      </c>
      <c r="P146" s="81">
        <v>43570.930231481485</v>
      </c>
      <c r="Q146" s="79" t="s">
        <v>324</v>
      </c>
      <c r="R146" s="79"/>
      <c r="S146" s="79"/>
      <c r="T146" s="79"/>
      <c r="U146" s="79"/>
      <c r="V146" s="82" t="s">
        <v>620</v>
      </c>
      <c r="W146" s="81">
        <v>43570.930231481485</v>
      </c>
      <c r="X146" s="82" t="s">
        <v>680</v>
      </c>
      <c r="Y146" s="79"/>
      <c r="Z146" s="79"/>
      <c r="AA146" s="85" t="s">
        <v>919</v>
      </c>
      <c r="AB146" s="85" t="s">
        <v>918</v>
      </c>
      <c r="AC146" s="79" t="b">
        <v>0</v>
      </c>
      <c r="AD146" s="79">
        <v>0</v>
      </c>
      <c r="AE146" s="85" t="s">
        <v>1181</v>
      </c>
      <c r="AF146" s="79" t="b">
        <v>0</v>
      </c>
      <c r="AG146" s="79" t="s">
        <v>1226</v>
      </c>
      <c r="AH146" s="79"/>
      <c r="AI146" s="85" t="s">
        <v>1178</v>
      </c>
      <c r="AJ146" s="79" t="b">
        <v>0</v>
      </c>
      <c r="AK146" s="79">
        <v>0</v>
      </c>
      <c r="AL146" s="85" t="s">
        <v>1178</v>
      </c>
      <c r="AM146" s="79" t="s">
        <v>1244</v>
      </c>
      <c r="AN146" s="79" t="b">
        <v>0</v>
      </c>
      <c r="AO146" s="85" t="s">
        <v>918</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v>1</v>
      </c>
      <c r="BE146" s="49">
        <v>2.6315789473684212</v>
      </c>
      <c r="BF146" s="48">
        <v>1</v>
      </c>
      <c r="BG146" s="49">
        <v>2.6315789473684212</v>
      </c>
      <c r="BH146" s="48">
        <v>0</v>
      </c>
      <c r="BI146" s="49">
        <v>0</v>
      </c>
      <c r="BJ146" s="48">
        <v>36</v>
      </c>
      <c r="BK146" s="49">
        <v>94.73684210526316</v>
      </c>
      <c r="BL146" s="48">
        <v>38</v>
      </c>
    </row>
    <row r="147" spans="1:64" ht="15">
      <c r="A147" s="64" t="s">
        <v>246</v>
      </c>
      <c r="B147" s="64" t="s">
        <v>215</v>
      </c>
      <c r="C147" s="65" t="s">
        <v>2792</v>
      </c>
      <c r="D147" s="66">
        <v>3</v>
      </c>
      <c r="E147" s="67" t="s">
        <v>132</v>
      </c>
      <c r="F147" s="68">
        <v>32</v>
      </c>
      <c r="G147" s="65"/>
      <c r="H147" s="69"/>
      <c r="I147" s="70"/>
      <c r="J147" s="70"/>
      <c r="K147" s="34" t="s">
        <v>65</v>
      </c>
      <c r="L147" s="77">
        <v>147</v>
      </c>
      <c r="M147" s="77"/>
      <c r="N147" s="72"/>
      <c r="O147" s="79" t="s">
        <v>320</v>
      </c>
      <c r="P147" s="81">
        <v>43571.77108796296</v>
      </c>
      <c r="Q147" s="79" t="s">
        <v>394</v>
      </c>
      <c r="R147" s="79"/>
      <c r="S147" s="79"/>
      <c r="T147" s="79"/>
      <c r="U147" s="79"/>
      <c r="V147" s="82" t="s">
        <v>645</v>
      </c>
      <c r="W147" s="81">
        <v>43571.77108796296</v>
      </c>
      <c r="X147" s="82" t="s">
        <v>751</v>
      </c>
      <c r="Y147" s="79"/>
      <c r="Z147" s="79"/>
      <c r="AA147" s="85" t="s">
        <v>990</v>
      </c>
      <c r="AB147" s="85" t="s">
        <v>989</v>
      </c>
      <c r="AC147" s="79" t="b">
        <v>0</v>
      </c>
      <c r="AD147" s="79">
        <v>0</v>
      </c>
      <c r="AE147" s="85" t="s">
        <v>1180</v>
      </c>
      <c r="AF147" s="79" t="b">
        <v>0</v>
      </c>
      <c r="AG147" s="79" t="s">
        <v>1226</v>
      </c>
      <c r="AH147" s="79"/>
      <c r="AI147" s="85" t="s">
        <v>1178</v>
      </c>
      <c r="AJ147" s="79" t="b">
        <v>0</v>
      </c>
      <c r="AK147" s="79">
        <v>0</v>
      </c>
      <c r="AL147" s="85" t="s">
        <v>1178</v>
      </c>
      <c r="AM147" s="79" t="s">
        <v>1244</v>
      </c>
      <c r="AN147" s="79" t="b">
        <v>0</v>
      </c>
      <c r="AO147" s="85" t="s">
        <v>989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3</v>
      </c>
      <c r="BD147" s="48"/>
      <c r="BE147" s="49"/>
      <c r="BF147" s="48"/>
      <c r="BG147" s="49"/>
      <c r="BH147" s="48"/>
      <c r="BI147" s="49"/>
      <c r="BJ147" s="48"/>
      <c r="BK147" s="49"/>
      <c r="BL147" s="48"/>
    </row>
    <row r="148" spans="1:64" ht="15">
      <c r="A148" s="64" t="s">
        <v>246</v>
      </c>
      <c r="B148" s="64" t="s">
        <v>215</v>
      </c>
      <c r="C148" s="65" t="s">
        <v>2793</v>
      </c>
      <c r="D148" s="66">
        <v>4.166666666666667</v>
      </c>
      <c r="E148" s="67" t="s">
        <v>136</v>
      </c>
      <c r="F148" s="68">
        <v>30.869565217391305</v>
      </c>
      <c r="G148" s="65"/>
      <c r="H148" s="69"/>
      <c r="I148" s="70"/>
      <c r="J148" s="70"/>
      <c r="K148" s="34" t="s">
        <v>65</v>
      </c>
      <c r="L148" s="77">
        <v>148</v>
      </c>
      <c r="M148" s="77"/>
      <c r="N148" s="72"/>
      <c r="O148" s="79" t="s">
        <v>319</v>
      </c>
      <c r="P148" s="81">
        <v>43571.78030092592</v>
      </c>
      <c r="Q148" s="79" t="s">
        <v>395</v>
      </c>
      <c r="R148" s="79"/>
      <c r="S148" s="79"/>
      <c r="T148" s="79"/>
      <c r="U148" s="79"/>
      <c r="V148" s="82" t="s">
        <v>645</v>
      </c>
      <c r="W148" s="81">
        <v>43571.78030092592</v>
      </c>
      <c r="X148" s="82" t="s">
        <v>752</v>
      </c>
      <c r="Y148" s="79"/>
      <c r="Z148" s="79"/>
      <c r="AA148" s="85" t="s">
        <v>991</v>
      </c>
      <c r="AB148" s="85" t="s">
        <v>993</v>
      </c>
      <c r="AC148" s="79" t="b">
        <v>0</v>
      </c>
      <c r="AD148" s="79">
        <v>0</v>
      </c>
      <c r="AE148" s="85" t="s">
        <v>1184</v>
      </c>
      <c r="AF148" s="79" t="b">
        <v>0</v>
      </c>
      <c r="AG148" s="79" t="s">
        <v>1226</v>
      </c>
      <c r="AH148" s="79"/>
      <c r="AI148" s="85" t="s">
        <v>1178</v>
      </c>
      <c r="AJ148" s="79" t="b">
        <v>0</v>
      </c>
      <c r="AK148" s="79">
        <v>0</v>
      </c>
      <c r="AL148" s="85" t="s">
        <v>1178</v>
      </c>
      <c r="AM148" s="79" t="s">
        <v>1244</v>
      </c>
      <c r="AN148" s="79" t="b">
        <v>0</v>
      </c>
      <c r="AO148" s="85" t="s">
        <v>993</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2</v>
      </c>
      <c r="BC148" s="78" t="str">
        <f>REPLACE(INDEX(GroupVertices[Group],MATCH(Edges[[#This Row],[Vertex 2]],GroupVertices[Vertex],0)),1,1,"")</f>
        <v>3</v>
      </c>
      <c r="BD148" s="48"/>
      <c r="BE148" s="49"/>
      <c r="BF148" s="48"/>
      <c r="BG148" s="49"/>
      <c r="BH148" s="48"/>
      <c r="BI148" s="49"/>
      <c r="BJ148" s="48"/>
      <c r="BK148" s="49"/>
      <c r="BL148" s="48"/>
    </row>
    <row r="149" spans="1:64" ht="15">
      <c r="A149" s="64" t="s">
        <v>246</v>
      </c>
      <c r="B149" s="64" t="s">
        <v>215</v>
      </c>
      <c r="C149" s="65" t="s">
        <v>2793</v>
      </c>
      <c r="D149" s="66">
        <v>4.166666666666667</v>
      </c>
      <c r="E149" s="67" t="s">
        <v>136</v>
      </c>
      <c r="F149" s="68">
        <v>30.869565217391305</v>
      </c>
      <c r="G149" s="65"/>
      <c r="H149" s="69"/>
      <c r="I149" s="70"/>
      <c r="J149" s="70"/>
      <c r="K149" s="34" t="s">
        <v>65</v>
      </c>
      <c r="L149" s="77">
        <v>149</v>
      </c>
      <c r="M149" s="77"/>
      <c r="N149" s="72"/>
      <c r="O149" s="79" t="s">
        <v>319</v>
      </c>
      <c r="P149" s="81">
        <v>43571.79387731481</v>
      </c>
      <c r="Q149" s="79" t="s">
        <v>365</v>
      </c>
      <c r="R149" s="79"/>
      <c r="S149" s="79"/>
      <c r="T149" s="79"/>
      <c r="U149" s="79"/>
      <c r="V149" s="82" t="s">
        <v>645</v>
      </c>
      <c r="W149" s="81">
        <v>43571.79387731481</v>
      </c>
      <c r="X149" s="82" t="s">
        <v>721</v>
      </c>
      <c r="Y149" s="79"/>
      <c r="Z149" s="79"/>
      <c r="AA149" s="85" t="s">
        <v>960</v>
      </c>
      <c r="AB149" s="85" t="s">
        <v>961</v>
      </c>
      <c r="AC149" s="79" t="b">
        <v>0</v>
      </c>
      <c r="AD149" s="79">
        <v>0</v>
      </c>
      <c r="AE149" s="85" t="s">
        <v>1193</v>
      </c>
      <c r="AF149" s="79" t="b">
        <v>0</v>
      </c>
      <c r="AG149" s="79" t="s">
        <v>1226</v>
      </c>
      <c r="AH149" s="79"/>
      <c r="AI149" s="85" t="s">
        <v>1178</v>
      </c>
      <c r="AJ149" s="79" t="b">
        <v>0</v>
      </c>
      <c r="AK149" s="79">
        <v>0</v>
      </c>
      <c r="AL149" s="85" t="s">
        <v>1178</v>
      </c>
      <c r="AM149" s="79" t="s">
        <v>1244</v>
      </c>
      <c r="AN149" s="79" t="b">
        <v>0</v>
      </c>
      <c r="AO149" s="85" t="s">
        <v>961</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2</v>
      </c>
      <c r="BC149" s="78" t="str">
        <f>REPLACE(INDEX(GroupVertices[Group],MATCH(Edges[[#This Row],[Vertex 2]],GroupVertices[Vertex],0)),1,1,"")</f>
        <v>3</v>
      </c>
      <c r="BD149" s="48"/>
      <c r="BE149" s="49"/>
      <c r="BF149" s="48"/>
      <c r="BG149" s="49"/>
      <c r="BH149" s="48"/>
      <c r="BI149" s="49"/>
      <c r="BJ149" s="48"/>
      <c r="BK149" s="49"/>
      <c r="BL149" s="48"/>
    </row>
    <row r="150" spans="1:64" ht="15">
      <c r="A150" s="64" t="s">
        <v>251</v>
      </c>
      <c r="B150" s="64" t="s">
        <v>215</v>
      </c>
      <c r="C150" s="65" t="s">
        <v>2792</v>
      </c>
      <c r="D150" s="66">
        <v>3</v>
      </c>
      <c r="E150" s="67" t="s">
        <v>132</v>
      </c>
      <c r="F150" s="68">
        <v>32</v>
      </c>
      <c r="G150" s="65"/>
      <c r="H150" s="69"/>
      <c r="I150" s="70"/>
      <c r="J150" s="70"/>
      <c r="K150" s="34" t="s">
        <v>66</v>
      </c>
      <c r="L150" s="77">
        <v>150</v>
      </c>
      <c r="M150" s="77"/>
      <c r="N150" s="72"/>
      <c r="O150" s="79" t="s">
        <v>320</v>
      </c>
      <c r="P150" s="81">
        <v>43570.782118055555</v>
      </c>
      <c r="Q150" s="79" t="s">
        <v>396</v>
      </c>
      <c r="R150" s="79"/>
      <c r="S150" s="79"/>
      <c r="T150" s="79"/>
      <c r="U150" s="79"/>
      <c r="V150" s="82" t="s">
        <v>649</v>
      </c>
      <c r="W150" s="81">
        <v>43570.782118055555</v>
      </c>
      <c r="X150" s="82" t="s">
        <v>753</v>
      </c>
      <c r="Y150" s="79"/>
      <c r="Z150" s="79"/>
      <c r="AA150" s="85" t="s">
        <v>992</v>
      </c>
      <c r="AB150" s="85" t="s">
        <v>1162</v>
      </c>
      <c r="AC150" s="79" t="b">
        <v>0</v>
      </c>
      <c r="AD150" s="79">
        <v>0</v>
      </c>
      <c r="AE150" s="85" t="s">
        <v>1180</v>
      </c>
      <c r="AF150" s="79" t="b">
        <v>0</v>
      </c>
      <c r="AG150" s="79" t="s">
        <v>1226</v>
      </c>
      <c r="AH150" s="79"/>
      <c r="AI150" s="85" t="s">
        <v>1178</v>
      </c>
      <c r="AJ150" s="79" t="b">
        <v>0</v>
      </c>
      <c r="AK150" s="79">
        <v>0</v>
      </c>
      <c r="AL150" s="85" t="s">
        <v>1178</v>
      </c>
      <c r="AM150" s="79" t="s">
        <v>1243</v>
      </c>
      <c r="AN150" s="79" t="b">
        <v>0</v>
      </c>
      <c r="AO150" s="85" t="s">
        <v>1162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3</v>
      </c>
      <c r="BD150" s="48">
        <v>0</v>
      </c>
      <c r="BE150" s="49">
        <v>0</v>
      </c>
      <c r="BF150" s="48">
        <v>0</v>
      </c>
      <c r="BG150" s="49">
        <v>0</v>
      </c>
      <c r="BH150" s="48">
        <v>0</v>
      </c>
      <c r="BI150" s="49">
        <v>0</v>
      </c>
      <c r="BJ150" s="48">
        <v>10</v>
      </c>
      <c r="BK150" s="49">
        <v>100</v>
      </c>
      <c r="BL150" s="48">
        <v>10</v>
      </c>
    </row>
    <row r="151" spans="1:64" ht="15">
      <c r="A151" s="64" t="s">
        <v>251</v>
      </c>
      <c r="B151" s="64" t="s">
        <v>215</v>
      </c>
      <c r="C151" s="65" t="s">
        <v>2792</v>
      </c>
      <c r="D151" s="66">
        <v>3</v>
      </c>
      <c r="E151" s="67" t="s">
        <v>132</v>
      </c>
      <c r="F151" s="68">
        <v>32</v>
      </c>
      <c r="G151" s="65"/>
      <c r="H151" s="69"/>
      <c r="I151" s="70"/>
      <c r="J151" s="70"/>
      <c r="K151" s="34" t="s">
        <v>66</v>
      </c>
      <c r="L151" s="77">
        <v>151</v>
      </c>
      <c r="M151" s="77"/>
      <c r="N151" s="72"/>
      <c r="O151" s="79" t="s">
        <v>319</v>
      </c>
      <c r="P151" s="81">
        <v>43571.77353009259</v>
      </c>
      <c r="Q151" s="79" t="s">
        <v>397</v>
      </c>
      <c r="R151" s="79"/>
      <c r="S151" s="79"/>
      <c r="T151" s="79"/>
      <c r="U151" s="79"/>
      <c r="V151" s="82" t="s">
        <v>649</v>
      </c>
      <c r="W151" s="81">
        <v>43571.77353009259</v>
      </c>
      <c r="X151" s="82" t="s">
        <v>754</v>
      </c>
      <c r="Y151" s="79"/>
      <c r="Z151" s="79"/>
      <c r="AA151" s="85" t="s">
        <v>993</v>
      </c>
      <c r="AB151" s="85" t="s">
        <v>990</v>
      </c>
      <c r="AC151" s="79" t="b">
        <v>0</v>
      </c>
      <c r="AD151" s="79">
        <v>1</v>
      </c>
      <c r="AE151" s="85" t="s">
        <v>1194</v>
      </c>
      <c r="AF151" s="79" t="b">
        <v>0</v>
      </c>
      <c r="AG151" s="79" t="s">
        <v>1226</v>
      </c>
      <c r="AH151" s="79"/>
      <c r="AI151" s="85" t="s">
        <v>1178</v>
      </c>
      <c r="AJ151" s="79" t="b">
        <v>0</v>
      </c>
      <c r="AK151" s="79">
        <v>0</v>
      </c>
      <c r="AL151" s="85" t="s">
        <v>1178</v>
      </c>
      <c r="AM151" s="79" t="s">
        <v>1243</v>
      </c>
      <c r="AN151" s="79" t="b">
        <v>0</v>
      </c>
      <c r="AO151" s="85" t="s">
        <v>990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257</v>
      </c>
      <c r="B152" s="64" t="s">
        <v>258</v>
      </c>
      <c r="C152" s="65" t="s">
        <v>2793</v>
      </c>
      <c r="D152" s="66">
        <v>4.166666666666667</v>
      </c>
      <c r="E152" s="67" t="s">
        <v>136</v>
      </c>
      <c r="F152" s="68">
        <v>30.869565217391305</v>
      </c>
      <c r="G152" s="65"/>
      <c r="H152" s="69"/>
      <c r="I152" s="70"/>
      <c r="J152" s="70"/>
      <c r="K152" s="34" t="s">
        <v>65</v>
      </c>
      <c r="L152" s="77">
        <v>152</v>
      </c>
      <c r="M152" s="77"/>
      <c r="N152" s="72"/>
      <c r="O152" s="79" t="s">
        <v>319</v>
      </c>
      <c r="P152" s="81">
        <v>43571.87519675926</v>
      </c>
      <c r="Q152" s="79" t="s">
        <v>398</v>
      </c>
      <c r="R152" s="79"/>
      <c r="S152" s="79"/>
      <c r="T152" s="79"/>
      <c r="U152" s="79"/>
      <c r="V152" s="82" t="s">
        <v>654</v>
      </c>
      <c r="W152" s="81">
        <v>43571.87519675926</v>
      </c>
      <c r="X152" s="82" t="s">
        <v>755</v>
      </c>
      <c r="Y152" s="79"/>
      <c r="Z152" s="79"/>
      <c r="AA152" s="85" t="s">
        <v>994</v>
      </c>
      <c r="AB152" s="79"/>
      <c r="AC152" s="79" t="b">
        <v>0</v>
      </c>
      <c r="AD152" s="79">
        <v>1</v>
      </c>
      <c r="AE152" s="85" t="s">
        <v>1178</v>
      </c>
      <c r="AF152" s="79" t="b">
        <v>0</v>
      </c>
      <c r="AG152" s="79" t="s">
        <v>1226</v>
      </c>
      <c r="AH152" s="79"/>
      <c r="AI152" s="85" t="s">
        <v>1178</v>
      </c>
      <c r="AJ152" s="79" t="b">
        <v>0</v>
      </c>
      <c r="AK152" s="79">
        <v>1</v>
      </c>
      <c r="AL152" s="85" t="s">
        <v>1178</v>
      </c>
      <c r="AM152" s="79" t="s">
        <v>1246</v>
      </c>
      <c r="AN152" s="79" t="b">
        <v>0</v>
      </c>
      <c r="AO152" s="85" t="s">
        <v>994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257</v>
      </c>
      <c r="B153" s="64" t="s">
        <v>258</v>
      </c>
      <c r="C153" s="65" t="s">
        <v>2793</v>
      </c>
      <c r="D153" s="66">
        <v>4.166666666666667</v>
      </c>
      <c r="E153" s="67" t="s">
        <v>136</v>
      </c>
      <c r="F153" s="68">
        <v>30.869565217391305</v>
      </c>
      <c r="G153" s="65"/>
      <c r="H153" s="69"/>
      <c r="I153" s="70"/>
      <c r="J153" s="70"/>
      <c r="K153" s="34" t="s">
        <v>65</v>
      </c>
      <c r="L153" s="77">
        <v>153</v>
      </c>
      <c r="M153" s="77"/>
      <c r="N153" s="72"/>
      <c r="O153" s="79" t="s">
        <v>319</v>
      </c>
      <c r="P153" s="81">
        <v>43571.882835648146</v>
      </c>
      <c r="Q153" s="79" t="s">
        <v>399</v>
      </c>
      <c r="R153" s="79"/>
      <c r="S153" s="79"/>
      <c r="T153" s="79"/>
      <c r="U153" s="79"/>
      <c r="V153" s="82" t="s">
        <v>654</v>
      </c>
      <c r="W153" s="81">
        <v>43571.882835648146</v>
      </c>
      <c r="X153" s="82" t="s">
        <v>756</v>
      </c>
      <c r="Y153" s="79"/>
      <c r="Z153" s="79"/>
      <c r="AA153" s="85" t="s">
        <v>995</v>
      </c>
      <c r="AB153" s="85" t="s">
        <v>999</v>
      </c>
      <c r="AC153" s="79" t="b">
        <v>0</v>
      </c>
      <c r="AD153" s="79">
        <v>0</v>
      </c>
      <c r="AE153" s="85" t="s">
        <v>1184</v>
      </c>
      <c r="AF153" s="79" t="b">
        <v>0</v>
      </c>
      <c r="AG153" s="79" t="s">
        <v>1226</v>
      </c>
      <c r="AH153" s="79"/>
      <c r="AI153" s="85" t="s">
        <v>1178</v>
      </c>
      <c r="AJ153" s="79" t="b">
        <v>0</v>
      </c>
      <c r="AK153" s="79">
        <v>0</v>
      </c>
      <c r="AL153" s="85" t="s">
        <v>1178</v>
      </c>
      <c r="AM153" s="79" t="s">
        <v>1243</v>
      </c>
      <c r="AN153" s="79" t="b">
        <v>0</v>
      </c>
      <c r="AO153" s="85" t="s">
        <v>999</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258</v>
      </c>
      <c r="B154" s="64" t="s">
        <v>251</v>
      </c>
      <c r="C154" s="65" t="s">
        <v>2792</v>
      </c>
      <c r="D154" s="66">
        <v>3</v>
      </c>
      <c r="E154" s="67" t="s">
        <v>132</v>
      </c>
      <c r="F154" s="68">
        <v>32</v>
      </c>
      <c r="G154" s="65"/>
      <c r="H154" s="69"/>
      <c r="I154" s="70"/>
      <c r="J154" s="70"/>
      <c r="K154" s="34" t="s">
        <v>66</v>
      </c>
      <c r="L154" s="77">
        <v>154</v>
      </c>
      <c r="M154" s="77"/>
      <c r="N154" s="72"/>
      <c r="O154" s="79" t="s">
        <v>319</v>
      </c>
      <c r="P154" s="81">
        <v>43574.79350694444</v>
      </c>
      <c r="Q154" s="79" t="s">
        <v>400</v>
      </c>
      <c r="R154" s="79"/>
      <c r="S154" s="79"/>
      <c r="T154" s="79"/>
      <c r="U154" s="79"/>
      <c r="V154" s="82" t="s">
        <v>655</v>
      </c>
      <c r="W154" s="81">
        <v>43574.79350694444</v>
      </c>
      <c r="X154" s="82" t="s">
        <v>757</v>
      </c>
      <c r="Y154" s="79"/>
      <c r="Z154" s="79"/>
      <c r="AA154" s="85" t="s">
        <v>996</v>
      </c>
      <c r="AB154" s="85" t="s">
        <v>1030</v>
      </c>
      <c r="AC154" s="79" t="b">
        <v>0</v>
      </c>
      <c r="AD154" s="79">
        <v>0</v>
      </c>
      <c r="AE154" s="85" t="s">
        <v>1189</v>
      </c>
      <c r="AF154" s="79" t="b">
        <v>0</v>
      </c>
      <c r="AG154" s="79" t="s">
        <v>1226</v>
      </c>
      <c r="AH154" s="79"/>
      <c r="AI154" s="85" t="s">
        <v>1178</v>
      </c>
      <c r="AJ154" s="79" t="b">
        <v>0</v>
      </c>
      <c r="AK154" s="79">
        <v>0</v>
      </c>
      <c r="AL154" s="85" t="s">
        <v>1178</v>
      </c>
      <c r="AM154" s="79" t="s">
        <v>1243</v>
      </c>
      <c r="AN154" s="79" t="b">
        <v>0</v>
      </c>
      <c r="AO154" s="85" t="s">
        <v>1030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1</v>
      </c>
      <c r="BD154" s="48"/>
      <c r="BE154" s="49"/>
      <c r="BF154" s="48"/>
      <c r="BG154" s="49"/>
      <c r="BH154" s="48"/>
      <c r="BI154" s="49"/>
      <c r="BJ154" s="48"/>
      <c r="BK154" s="49"/>
      <c r="BL154" s="48"/>
    </row>
    <row r="155" spans="1:64" ht="15">
      <c r="A155" s="64" t="s">
        <v>258</v>
      </c>
      <c r="B155" s="64" t="s">
        <v>266</v>
      </c>
      <c r="C155" s="65" t="s">
        <v>2792</v>
      </c>
      <c r="D155" s="66">
        <v>3</v>
      </c>
      <c r="E155" s="67" t="s">
        <v>132</v>
      </c>
      <c r="F155" s="68">
        <v>32</v>
      </c>
      <c r="G155" s="65"/>
      <c r="H155" s="69"/>
      <c r="I155" s="70"/>
      <c r="J155" s="70"/>
      <c r="K155" s="34" t="s">
        <v>65</v>
      </c>
      <c r="L155" s="77">
        <v>155</v>
      </c>
      <c r="M155" s="77"/>
      <c r="N155" s="72"/>
      <c r="O155" s="79" t="s">
        <v>320</v>
      </c>
      <c r="P155" s="81">
        <v>43574.79350694444</v>
      </c>
      <c r="Q155" s="79" t="s">
        <v>400</v>
      </c>
      <c r="R155" s="79"/>
      <c r="S155" s="79"/>
      <c r="T155" s="79"/>
      <c r="U155" s="79"/>
      <c r="V155" s="82" t="s">
        <v>655</v>
      </c>
      <c r="W155" s="81">
        <v>43574.79350694444</v>
      </c>
      <c r="X155" s="82" t="s">
        <v>757</v>
      </c>
      <c r="Y155" s="79"/>
      <c r="Z155" s="79"/>
      <c r="AA155" s="85" t="s">
        <v>996</v>
      </c>
      <c r="AB155" s="85" t="s">
        <v>1030</v>
      </c>
      <c r="AC155" s="79" t="b">
        <v>0</v>
      </c>
      <c r="AD155" s="79">
        <v>0</v>
      </c>
      <c r="AE155" s="85" t="s">
        <v>1189</v>
      </c>
      <c r="AF155" s="79" t="b">
        <v>0</v>
      </c>
      <c r="AG155" s="79" t="s">
        <v>1226</v>
      </c>
      <c r="AH155" s="79"/>
      <c r="AI155" s="85" t="s">
        <v>1178</v>
      </c>
      <c r="AJ155" s="79" t="b">
        <v>0</v>
      </c>
      <c r="AK155" s="79">
        <v>0</v>
      </c>
      <c r="AL155" s="85" t="s">
        <v>1178</v>
      </c>
      <c r="AM155" s="79" t="s">
        <v>1243</v>
      </c>
      <c r="AN155" s="79" t="b">
        <v>0</v>
      </c>
      <c r="AO155" s="85" t="s">
        <v>1030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10</v>
      </c>
      <c r="BD155" s="48">
        <v>1</v>
      </c>
      <c r="BE155" s="49">
        <v>7.142857142857143</v>
      </c>
      <c r="BF155" s="48">
        <v>0</v>
      </c>
      <c r="BG155" s="49">
        <v>0</v>
      </c>
      <c r="BH155" s="48">
        <v>0</v>
      </c>
      <c r="BI155" s="49">
        <v>0</v>
      </c>
      <c r="BJ155" s="48">
        <v>13</v>
      </c>
      <c r="BK155" s="49">
        <v>92.85714285714286</v>
      </c>
      <c r="BL155" s="48">
        <v>14</v>
      </c>
    </row>
    <row r="156" spans="1:64" ht="15">
      <c r="A156" s="64" t="s">
        <v>232</v>
      </c>
      <c r="B156" s="64" t="s">
        <v>258</v>
      </c>
      <c r="C156" s="65" t="s">
        <v>2793</v>
      </c>
      <c r="D156" s="66">
        <v>4.166666666666667</v>
      </c>
      <c r="E156" s="67" t="s">
        <v>136</v>
      </c>
      <c r="F156" s="68">
        <v>30.869565217391305</v>
      </c>
      <c r="G156" s="65"/>
      <c r="H156" s="69"/>
      <c r="I156" s="70"/>
      <c r="J156" s="70"/>
      <c r="K156" s="34" t="s">
        <v>65</v>
      </c>
      <c r="L156" s="77">
        <v>156</v>
      </c>
      <c r="M156" s="77"/>
      <c r="N156" s="72"/>
      <c r="O156" s="79" t="s">
        <v>319</v>
      </c>
      <c r="P156" s="81">
        <v>43571.888715277775</v>
      </c>
      <c r="Q156" s="79" t="s">
        <v>401</v>
      </c>
      <c r="R156" s="79"/>
      <c r="S156" s="79"/>
      <c r="T156" s="79"/>
      <c r="U156" s="82" t="s">
        <v>603</v>
      </c>
      <c r="V156" s="82" t="s">
        <v>603</v>
      </c>
      <c r="W156" s="81">
        <v>43571.888715277775</v>
      </c>
      <c r="X156" s="82" t="s">
        <v>758</v>
      </c>
      <c r="Y156" s="79"/>
      <c r="Z156" s="79"/>
      <c r="AA156" s="85" t="s">
        <v>997</v>
      </c>
      <c r="AB156" s="85" t="s">
        <v>999</v>
      </c>
      <c r="AC156" s="79" t="b">
        <v>0</v>
      </c>
      <c r="AD156" s="79">
        <v>0</v>
      </c>
      <c r="AE156" s="85" t="s">
        <v>1184</v>
      </c>
      <c r="AF156" s="79" t="b">
        <v>0</v>
      </c>
      <c r="AG156" s="79" t="s">
        <v>1227</v>
      </c>
      <c r="AH156" s="79"/>
      <c r="AI156" s="85" t="s">
        <v>1178</v>
      </c>
      <c r="AJ156" s="79" t="b">
        <v>0</v>
      </c>
      <c r="AK156" s="79">
        <v>0</v>
      </c>
      <c r="AL156" s="85" t="s">
        <v>1178</v>
      </c>
      <c r="AM156" s="79" t="s">
        <v>1244</v>
      </c>
      <c r="AN156" s="79" t="b">
        <v>0</v>
      </c>
      <c r="AO156" s="85" t="s">
        <v>999</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232</v>
      </c>
      <c r="B157" s="64" t="s">
        <v>258</v>
      </c>
      <c r="C157" s="65" t="s">
        <v>2793</v>
      </c>
      <c r="D157" s="66">
        <v>4.166666666666667</v>
      </c>
      <c r="E157" s="67" t="s">
        <v>136</v>
      </c>
      <c r="F157" s="68">
        <v>30.869565217391305</v>
      </c>
      <c r="G157" s="65"/>
      <c r="H157" s="69"/>
      <c r="I157" s="70"/>
      <c r="J157" s="70"/>
      <c r="K157" s="34" t="s">
        <v>65</v>
      </c>
      <c r="L157" s="77">
        <v>157</v>
      </c>
      <c r="M157" s="77"/>
      <c r="N157" s="72"/>
      <c r="O157" s="79" t="s">
        <v>319</v>
      </c>
      <c r="P157" s="81">
        <v>43571.895833333336</v>
      </c>
      <c r="Q157" s="79" t="s">
        <v>402</v>
      </c>
      <c r="R157" s="79"/>
      <c r="S157" s="79"/>
      <c r="T157" s="79"/>
      <c r="U157" s="79"/>
      <c r="V157" s="82" t="s">
        <v>656</v>
      </c>
      <c r="W157" s="81">
        <v>43571.895833333336</v>
      </c>
      <c r="X157" s="82" t="s">
        <v>759</v>
      </c>
      <c r="Y157" s="79"/>
      <c r="Z157" s="79"/>
      <c r="AA157" s="85" t="s">
        <v>998</v>
      </c>
      <c r="AB157" s="85" t="s">
        <v>1000</v>
      </c>
      <c r="AC157" s="79" t="b">
        <v>0</v>
      </c>
      <c r="AD157" s="79">
        <v>2</v>
      </c>
      <c r="AE157" s="85" t="s">
        <v>1184</v>
      </c>
      <c r="AF157" s="79" t="b">
        <v>0</v>
      </c>
      <c r="AG157" s="79" t="s">
        <v>1226</v>
      </c>
      <c r="AH157" s="79"/>
      <c r="AI157" s="85" t="s">
        <v>1178</v>
      </c>
      <c r="AJ157" s="79" t="b">
        <v>0</v>
      </c>
      <c r="AK157" s="79">
        <v>0</v>
      </c>
      <c r="AL157" s="85" t="s">
        <v>1178</v>
      </c>
      <c r="AM157" s="79" t="s">
        <v>1244</v>
      </c>
      <c r="AN157" s="79" t="b">
        <v>0</v>
      </c>
      <c r="AO157" s="85" t="s">
        <v>1000</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251</v>
      </c>
      <c r="B158" s="64" t="s">
        <v>258</v>
      </c>
      <c r="C158" s="65" t="s">
        <v>2794</v>
      </c>
      <c r="D158" s="66">
        <v>5.333333333333334</v>
      </c>
      <c r="E158" s="67" t="s">
        <v>136</v>
      </c>
      <c r="F158" s="68">
        <v>29.73913043478261</v>
      </c>
      <c r="G158" s="65"/>
      <c r="H158" s="69"/>
      <c r="I158" s="70"/>
      <c r="J158" s="70"/>
      <c r="K158" s="34" t="s">
        <v>66</v>
      </c>
      <c r="L158" s="77">
        <v>158</v>
      </c>
      <c r="M158" s="77"/>
      <c r="N158" s="72"/>
      <c r="O158" s="79" t="s">
        <v>319</v>
      </c>
      <c r="P158" s="81">
        <v>43571.87813657407</v>
      </c>
      <c r="Q158" s="79" t="s">
        <v>403</v>
      </c>
      <c r="R158" s="79"/>
      <c r="S158" s="79"/>
      <c r="T158" s="79"/>
      <c r="U158" s="79"/>
      <c r="V158" s="82" t="s">
        <v>649</v>
      </c>
      <c r="W158" s="81">
        <v>43571.87813657407</v>
      </c>
      <c r="X158" s="82" t="s">
        <v>760</v>
      </c>
      <c r="Y158" s="79"/>
      <c r="Z158" s="79"/>
      <c r="AA158" s="85" t="s">
        <v>999</v>
      </c>
      <c r="AB158" s="85" t="s">
        <v>994</v>
      </c>
      <c r="AC158" s="79" t="b">
        <v>0</v>
      </c>
      <c r="AD158" s="79">
        <v>5</v>
      </c>
      <c r="AE158" s="85" t="s">
        <v>1202</v>
      </c>
      <c r="AF158" s="79" t="b">
        <v>0</v>
      </c>
      <c r="AG158" s="79" t="s">
        <v>1226</v>
      </c>
      <c r="AH158" s="79"/>
      <c r="AI158" s="85" t="s">
        <v>1178</v>
      </c>
      <c r="AJ158" s="79" t="b">
        <v>0</v>
      </c>
      <c r="AK158" s="79">
        <v>1</v>
      </c>
      <c r="AL158" s="85" t="s">
        <v>1178</v>
      </c>
      <c r="AM158" s="79" t="s">
        <v>1243</v>
      </c>
      <c r="AN158" s="79" t="b">
        <v>0</v>
      </c>
      <c r="AO158" s="85" t="s">
        <v>994</v>
      </c>
      <c r="AP158" s="79" t="s">
        <v>176</v>
      </c>
      <c r="AQ158" s="79">
        <v>0</v>
      </c>
      <c r="AR158" s="79">
        <v>0</v>
      </c>
      <c r="AS158" s="79"/>
      <c r="AT158" s="79"/>
      <c r="AU158" s="79"/>
      <c r="AV158" s="79"/>
      <c r="AW158" s="79"/>
      <c r="AX158" s="79"/>
      <c r="AY158" s="79"/>
      <c r="AZ158" s="79"/>
      <c r="BA158">
        <v>3</v>
      </c>
      <c r="BB158" s="78" t="str">
        <f>REPLACE(INDEX(GroupVertices[Group],MATCH(Edges[[#This Row],[Vertex 1]],GroupVertices[Vertex],0)),1,1,"")</f>
        <v>1</v>
      </c>
      <c r="BC158" s="78" t="str">
        <f>REPLACE(INDEX(GroupVertices[Group],MATCH(Edges[[#This Row],[Vertex 2]],GroupVertices[Vertex],0)),1,1,"")</f>
        <v>4</v>
      </c>
      <c r="BD158" s="48"/>
      <c r="BE158" s="49"/>
      <c r="BF158" s="48"/>
      <c r="BG158" s="49"/>
      <c r="BH158" s="48"/>
      <c r="BI158" s="49"/>
      <c r="BJ158" s="48"/>
      <c r="BK158" s="49"/>
      <c r="BL158" s="48"/>
    </row>
    <row r="159" spans="1:64" ht="15">
      <c r="A159" s="64" t="s">
        <v>251</v>
      </c>
      <c r="B159" s="64" t="s">
        <v>258</v>
      </c>
      <c r="C159" s="65" t="s">
        <v>2794</v>
      </c>
      <c r="D159" s="66">
        <v>5.333333333333334</v>
      </c>
      <c r="E159" s="67" t="s">
        <v>136</v>
      </c>
      <c r="F159" s="68">
        <v>29.73913043478261</v>
      </c>
      <c r="G159" s="65"/>
      <c r="H159" s="69"/>
      <c r="I159" s="70"/>
      <c r="J159" s="70"/>
      <c r="K159" s="34" t="s">
        <v>66</v>
      </c>
      <c r="L159" s="77">
        <v>159</v>
      </c>
      <c r="M159" s="77"/>
      <c r="N159" s="72"/>
      <c r="O159" s="79" t="s">
        <v>319</v>
      </c>
      <c r="P159" s="81">
        <v>43571.89518518518</v>
      </c>
      <c r="Q159" s="79" t="s">
        <v>404</v>
      </c>
      <c r="R159" s="79"/>
      <c r="S159" s="79"/>
      <c r="T159" s="79"/>
      <c r="U159" s="79"/>
      <c r="V159" s="82" t="s">
        <v>649</v>
      </c>
      <c r="W159" s="81">
        <v>43571.89518518518</v>
      </c>
      <c r="X159" s="82" t="s">
        <v>761</v>
      </c>
      <c r="Y159" s="79"/>
      <c r="Z159" s="79"/>
      <c r="AA159" s="85" t="s">
        <v>1000</v>
      </c>
      <c r="AB159" s="85" t="s">
        <v>997</v>
      </c>
      <c r="AC159" s="79" t="b">
        <v>0</v>
      </c>
      <c r="AD159" s="79">
        <v>0</v>
      </c>
      <c r="AE159" s="85" t="s">
        <v>1187</v>
      </c>
      <c r="AF159" s="79" t="b">
        <v>0</v>
      </c>
      <c r="AG159" s="79" t="s">
        <v>1226</v>
      </c>
      <c r="AH159" s="79"/>
      <c r="AI159" s="85" t="s">
        <v>1178</v>
      </c>
      <c r="AJ159" s="79" t="b">
        <v>0</v>
      </c>
      <c r="AK159" s="79">
        <v>0</v>
      </c>
      <c r="AL159" s="85" t="s">
        <v>1178</v>
      </c>
      <c r="AM159" s="79" t="s">
        <v>1243</v>
      </c>
      <c r="AN159" s="79" t="b">
        <v>0</v>
      </c>
      <c r="AO159" s="85" t="s">
        <v>997</v>
      </c>
      <c r="AP159" s="79" t="s">
        <v>176</v>
      </c>
      <c r="AQ159" s="79">
        <v>0</v>
      </c>
      <c r="AR159" s="79">
        <v>0</v>
      </c>
      <c r="AS159" s="79"/>
      <c r="AT159" s="79"/>
      <c r="AU159" s="79"/>
      <c r="AV159" s="79"/>
      <c r="AW159" s="79"/>
      <c r="AX159" s="79"/>
      <c r="AY159" s="79"/>
      <c r="AZ159" s="79"/>
      <c r="BA159">
        <v>3</v>
      </c>
      <c r="BB159" s="78" t="str">
        <f>REPLACE(INDEX(GroupVertices[Group],MATCH(Edges[[#This Row],[Vertex 1]],GroupVertices[Vertex],0)),1,1,"")</f>
        <v>1</v>
      </c>
      <c r="BC159" s="78" t="str">
        <f>REPLACE(INDEX(GroupVertices[Group],MATCH(Edges[[#This Row],[Vertex 2]],GroupVertices[Vertex],0)),1,1,"")</f>
        <v>4</v>
      </c>
      <c r="BD159" s="48"/>
      <c r="BE159" s="49"/>
      <c r="BF159" s="48"/>
      <c r="BG159" s="49"/>
      <c r="BH159" s="48"/>
      <c r="BI159" s="49"/>
      <c r="BJ159" s="48"/>
      <c r="BK159" s="49"/>
      <c r="BL159" s="48"/>
    </row>
    <row r="160" spans="1:64" ht="15">
      <c r="A160" s="64" t="s">
        <v>251</v>
      </c>
      <c r="B160" s="64" t="s">
        <v>258</v>
      </c>
      <c r="C160" s="65" t="s">
        <v>2794</v>
      </c>
      <c r="D160" s="66">
        <v>5.333333333333334</v>
      </c>
      <c r="E160" s="67" t="s">
        <v>136</v>
      </c>
      <c r="F160" s="68">
        <v>29.73913043478261</v>
      </c>
      <c r="G160" s="65"/>
      <c r="H160" s="69"/>
      <c r="I160" s="70"/>
      <c r="J160" s="70"/>
      <c r="K160" s="34" t="s">
        <v>66</v>
      </c>
      <c r="L160" s="77">
        <v>160</v>
      </c>
      <c r="M160" s="77"/>
      <c r="N160" s="72"/>
      <c r="O160" s="79" t="s">
        <v>319</v>
      </c>
      <c r="P160" s="81">
        <v>43571.89701388889</v>
      </c>
      <c r="Q160" s="79" t="s">
        <v>405</v>
      </c>
      <c r="R160" s="79"/>
      <c r="S160" s="79"/>
      <c r="T160" s="79"/>
      <c r="U160" s="82" t="s">
        <v>604</v>
      </c>
      <c r="V160" s="82" t="s">
        <v>604</v>
      </c>
      <c r="W160" s="81">
        <v>43571.89701388889</v>
      </c>
      <c r="X160" s="82" t="s">
        <v>762</v>
      </c>
      <c r="Y160" s="79"/>
      <c r="Z160" s="79"/>
      <c r="AA160" s="85" t="s">
        <v>1001</v>
      </c>
      <c r="AB160" s="85" t="s">
        <v>998</v>
      </c>
      <c r="AC160" s="79" t="b">
        <v>0</v>
      </c>
      <c r="AD160" s="79">
        <v>1</v>
      </c>
      <c r="AE160" s="85" t="s">
        <v>1187</v>
      </c>
      <c r="AF160" s="79" t="b">
        <v>0</v>
      </c>
      <c r="AG160" s="79" t="s">
        <v>1226</v>
      </c>
      <c r="AH160" s="79"/>
      <c r="AI160" s="85" t="s">
        <v>1178</v>
      </c>
      <c r="AJ160" s="79" t="b">
        <v>0</v>
      </c>
      <c r="AK160" s="79">
        <v>0</v>
      </c>
      <c r="AL160" s="85" t="s">
        <v>1178</v>
      </c>
      <c r="AM160" s="79" t="s">
        <v>1243</v>
      </c>
      <c r="AN160" s="79" t="b">
        <v>0</v>
      </c>
      <c r="AO160" s="85" t="s">
        <v>998</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4</v>
      </c>
      <c r="BD160" s="48"/>
      <c r="BE160" s="49"/>
      <c r="BF160" s="48"/>
      <c r="BG160" s="49"/>
      <c r="BH160" s="48"/>
      <c r="BI160" s="49"/>
      <c r="BJ160" s="48"/>
      <c r="BK160" s="49"/>
      <c r="BL160" s="48"/>
    </row>
    <row r="161" spans="1:64" ht="15">
      <c r="A161" s="64" t="s">
        <v>257</v>
      </c>
      <c r="B161" s="64" t="s">
        <v>253</v>
      </c>
      <c r="C161" s="65" t="s">
        <v>2793</v>
      </c>
      <c r="D161" s="66">
        <v>4.166666666666667</v>
      </c>
      <c r="E161" s="67" t="s">
        <v>136</v>
      </c>
      <c r="F161" s="68">
        <v>30.869565217391305</v>
      </c>
      <c r="G161" s="65"/>
      <c r="H161" s="69"/>
      <c r="I161" s="70"/>
      <c r="J161" s="70"/>
      <c r="K161" s="34" t="s">
        <v>65</v>
      </c>
      <c r="L161" s="77">
        <v>161</v>
      </c>
      <c r="M161" s="77"/>
      <c r="N161" s="72"/>
      <c r="O161" s="79" t="s">
        <v>319</v>
      </c>
      <c r="P161" s="81">
        <v>43571.87519675926</v>
      </c>
      <c r="Q161" s="79" t="s">
        <v>398</v>
      </c>
      <c r="R161" s="79"/>
      <c r="S161" s="79"/>
      <c r="T161" s="79"/>
      <c r="U161" s="79"/>
      <c r="V161" s="82" t="s">
        <v>654</v>
      </c>
      <c r="W161" s="81">
        <v>43571.87519675926</v>
      </c>
      <c r="X161" s="82" t="s">
        <v>755</v>
      </c>
      <c r="Y161" s="79"/>
      <c r="Z161" s="79"/>
      <c r="AA161" s="85" t="s">
        <v>994</v>
      </c>
      <c r="AB161" s="79"/>
      <c r="AC161" s="79" t="b">
        <v>0</v>
      </c>
      <c r="AD161" s="79">
        <v>1</v>
      </c>
      <c r="AE161" s="85" t="s">
        <v>1178</v>
      </c>
      <c r="AF161" s="79" t="b">
        <v>0</v>
      </c>
      <c r="AG161" s="79" t="s">
        <v>1226</v>
      </c>
      <c r="AH161" s="79"/>
      <c r="AI161" s="85" t="s">
        <v>1178</v>
      </c>
      <c r="AJ161" s="79" t="b">
        <v>0</v>
      </c>
      <c r="AK161" s="79">
        <v>1</v>
      </c>
      <c r="AL161" s="85" t="s">
        <v>1178</v>
      </c>
      <c r="AM161" s="79" t="s">
        <v>1246</v>
      </c>
      <c r="AN161" s="79" t="b">
        <v>0</v>
      </c>
      <c r="AO161" s="85" t="s">
        <v>994</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4</v>
      </c>
      <c r="BC161" s="78" t="str">
        <f>REPLACE(INDEX(GroupVertices[Group],MATCH(Edges[[#This Row],[Vertex 2]],GroupVertices[Vertex],0)),1,1,"")</f>
        <v>2</v>
      </c>
      <c r="BD161" s="48"/>
      <c r="BE161" s="49"/>
      <c r="BF161" s="48"/>
      <c r="BG161" s="49"/>
      <c r="BH161" s="48"/>
      <c r="BI161" s="49"/>
      <c r="BJ161" s="48"/>
      <c r="BK161" s="49"/>
      <c r="BL161" s="48"/>
    </row>
    <row r="162" spans="1:64" ht="15">
      <c r="A162" s="64" t="s">
        <v>257</v>
      </c>
      <c r="B162" s="64" t="s">
        <v>251</v>
      </c>
      <c r="C162" s="65" t="s">
        <v>2792</v>
      </c>
      <c r="D162" s="66">
        <v>3</v>
      </c>
      <c r="E162" s="67" t="s">
        <v>132</v>
      </c>
      <c r="F162" s="68">
        <v>32</v>
      </c>
      <c r="G162" s="65"/>
      <c r="H162" s="69"/>
      <c r="I162" s="70"/>
      <c r="J162" s="70"/>
      <c r="K162" s="34" t="s">
        <v>66</v>
      </c>
      <c r="L162" s="77">
        <v>162</v>
      </c>
      <c r="M162" s="77"/>
      <c r="N162" s="72"/>
      <c r="O162" s="79" t="s">
        <v>319</v>
      </c>
      <c r="P162" s="81">
        <v>43571.87519675926</v>
      </c>
      <c r="Q162" s="79" t="s">
        <v>398</v>
      </c>
      <c r="R162" s="79"/>
      <c r="S162" s="79"/>
      <c r="T162" s="79"/>
      <c r="U162" s="79"/>
      <c r="V162" s="82" t="s">
        <v>654</v>
      </c>
      <c r="W162" s="81">
        <v>43571.87519675926</v>
      </c>
      <c r="X162" s="82" t="s">
        <v>755</v>
      </c>
      <c r="Y162" s="79"/>
      <c r="Z162" s="79"/>
      <c r="AA162" s="85" t="s">
        <v>994</v>
      </c>
      <c r="AB162" s="79"/>
      <c r="AC162" s="79" t="b">
        <v>0</v>
      </c>
      <c r="AD162" s="79">
        <v>1</v>
      </c>
      <c r="AE162" s="85" t="s">
        <v>1178</v>
      </c>
      <c r="AF162" s="79" t="b">
        <v>0</v>
      </c>
      <c r="AG162" s="79" t="s">
        <v>1226</v>
      </c>
      <c r="AH162" s="79"/>
      <c r="AI162" s="85" t="s">
        <v>1178</v>
      </c>
      <c r="AJ162" s="79" t="b">
        <v>0</v>
      </c>
      <c r="AK162" s="79">
        <v>1</v>
      </c>
      <c r="AL162" s="85" t="s">
        <v>1178</v>
      </c>
      <c r="AM162" s="79" t="s">
        <v>1246</v>
      </c>
      <c r="AN162" s="79" t="b">
        <v>0</v>
      </c>
      <c r="AO162" s="85" t="s">
        <v>994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1</v>
      </c>
      <c r="BD162" s="48">
        <v>1</v>
      </c>
      <c r="BE162" s="49">
        <v>5.882352941176471</v>
      </c>
      <c r="BF162" s="48">
        <v>1</v>
      </c>
      <c r="BG162" s="49">
        <v>5.882352941176471</v>
      </c>
      <c r="BH162" s="48">
        <v>0</v>
      </c>
      <c r="BI162" s="49">
        <v>0</v>
      </c>
      <c r="BJ162" s="48">
        <v>15</v>
      </c>
      <c r="BK162" s="49">
        <v>88.23529411764706</v>
      </c>
      <c r="BL162" s="48">
        <v>17</v>
      </c>
    </row>
    <row r="163" spans="1:64" ht="15">
      <c r="A163" s="64" t="s">
        <v>257</v>
      </c>
      <c r="B163" s="64" t="s">
        <v>253</v>
      </c>
      <c r="C163" s="65" t="s">
        <v>2793</v>
      </c>
      <c r="D163" s="66">
        <v>4.166666666666667</v>
      </c>
      <c r="E163" s="67" t="s">
        <v>136</v>
      </c>
      <c r="F163" s="68">
        <v>30.869565217391305</v>
      </c>
      <c r="G163" s="65"/>
      <c r="H163" s="69"/>
      <c r="I163" s="70"/>
      <c r="J163" s="70"/>
      <c r="K163" s="34" t="s">
        <v>65</v>
      </c>
      <c r="L163" s="77">
        <v>163</v>
      </c>
      <c r="M163" s="77"/>
      <c r="N163" s="72"/>
      <c r="O163" s="79" t="s">
        <v>319</v>
      </c>
      <c r="P163" s="81">
        <v>43571.882835648146</v>
      </c>
      <c r="Q163" s="79" t="s">
        <v>399</v>
      </c>
      <c r="R163" s="79"/>
      <c r="S163" s="79"/>
      <c r="T163" s="79"/>
      <c r="U163" s="79"/>
      <c r="V163" s="82" t="s">
        <v>654</v>
      </c>
      <c r="W163" s="81">
        <v>43571.882835648146</v>
      </c>
      <c r="X163" s="82" t="s">
        <v>756</v>
      </c>
      <c r="Y163" s="79"/>
      <c r="Z163" s="79"/>
      <c r="AA163" s="85" t="s">
        <v>995</v>
      </c>
      <c r="AB163" s="85" t="s">
        <v>999</v>
      </c>
      <c r="AC163" s="79" t="b">
        <v>0</v>
      </c>
      <c r="AD163" s="79">
        <v>0</v>
      </c>
      <c r="AE163" s="85" t="s">
        <v>1184</v>
      </c>
      <c r="AF163" s="79" t="b">
        <v>0</v>
      </c>
      <c r="AG163" s="79" t="s">
        <v>1226</v>
      </c>
      <c r="AH163" s="79"/>
      <c r="AI163" s="85" t="s">
        <v>1178</v>
      </c>
      <c r="AJ163" s="79" t="b">
        <v>0</v>
      </c>
      <c r="AK163" s="79">
        <v>0</v>
      </c>
      <c r="AL163" s="85" t="s">
        <v>1178</v>
      </c>
      <c r="AM163" s="79" t="s">
        <v>1243</v>
      </c>
      <c r="AN163" s="79" t="b">
        <v>0</v>
      </c>
      <c r="AO163" s="85" t="s">
        <v>999</v>
      </c>
      <c r="AP163" s="79" t="s">
        <v>176</v>
      </c>
      <c r="AQ163" s="79">
        <v>0</v>
      </c>
      <c r="AR163" s="79">
        <v>0</v>
      </c>
      <c r="AS163" s="79"/>
      <c r="AT163" s="79"/>
      <c r="AU163" s="79"/>
      <c r="AV163" s="79"/>
      <c r="AW163" s="79"/>
      <c r="AX163" s="79"/>
      <c r="AY163" s="79"/>
      <c r="AZ163" s="79"/>
      <c r="BA163">
        <v>2</v>
      </c>
      <c r="BB163" s="78" t="str">
        <f>REPLACE(INDEX(GroupVertices[Group],MATCH(Edges[[#This Row],[Vertex 1]],GroupVertices[Vertex],0)),1,1,"")</f>
        <v>4</v>
      </c>
      <c r="BC163" s="78" t="str">
        <f>REPLACE(INDEX(GroupVertices[Group],MATCH(Edges[[#This Row],[Vertex 2]],GroupVertices[Vertex],0)),1,1,"")</f>
        <v>2</v>
      </c>
      <c r="BD163" s="48"/>
      <c r="BE163" s="49"/>
      <c r="BF163" s="48"/>
      <c r="BG163" s="49"/>
      <c r="BH163" s="48"/>
      <c r="BI163" s="49"/>
      <c r="BJ163" s="48"/>
      <c r="BK163" s="49"/>
      <c r="BL163" s="48"/>
    </row>
    <row r="164" spans="1:64" ht="15">
      <c r="A164" s="64" t="s">
        <v>257</v>
      </c>
      <c r="B164" s="64" t="s">
        <v>251</v>
      </c>
      <c r="C164" s="65" t="s">
        <v>2792</v>
      </c>
      <c r="D164" s="66">
        <v>3</v>
      </c>
      <c r="E164" s="67" t="s">
        <v>132</v>
      </c>
      <c r="F164" s="68">
        <v>32</v>
      </c>
      <c r="G164" s="65"/>
      <c r="H164" s="69"/>
      <c r="I164" s="70"/>
      <c r="J164" s="70"/>
      <c r="K164" s="34" t="s">
        <v>66</v>
      </c>
      <c r="L164" s="77">
        <v>164</v>
      </c>
      <c r="M164" s="77"/>
      <c r="N164" s="72"/>
      <c r="O164" s="79" t="s">
        <v>320</v>
      </c>
      <c r="P164" s="81">
        <v>43571.882835648146</v>
      </c>
      <c r="Q164" s="79" t="s">
        <v>399</v>
      </c>
      <c r="R164" s="79"/>
      <c r="S164" s="79"/>
      <c r="T164" s="79"/>
      <c r="U164" s="79"/>
      <c r="V164" s="82" t="s">
        <v>654</v>
      </c>
      <c r="W164" s="81">
        <v>43571.882835648146</v>
      </c>
      <c r="X164" s="82" t="s">
        <v>756</v>
      </c>
      <c r="Y164" s="79"/>
      <c r="Z164" s="79"/>
      <c r="AA164" s="85" t="s">
        <v>995</v>
      </c>
      <c r="AB164" s="85" t="s">
        <v>999</v>
      </c>
      <c r="AC164" s="79" t="b">
        <v>0</v>
      </c>
      <c r="AD164" s="79">
        <v>0</v>
      </c>
      <c r="AE164" s="85" t="s">
        <v>1184</v>
      </c>
      <c r="AF164" s="79" t="b">
        <v>0</v>
      </c>
      <c r="AG164" s="79" t="s">
        <v>1226</v>
      </c>
      <c r="AH164" s="79"/>
      <c r="AI164" s="85" t="s">
        <v>1178</v>
      </c>
      <c r="AJ164" s="79" t="b">
        <v>0</v>
      </c>
      <c r="AK164" s="79">
        <v>0</v>
      </c>
      <c r="AL164" s="85" t="s">
        <v>1178</v>
      </c>
      <c r="AM164" s="79" t="s">
        <v>1243</v>
      </c>
      <c r="AN164" s="79" t="b">
        <v>0</v>
      </c>
      <c r="AO164" s="85" t="s">
        <v>999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1</v>
      </c>
      <c r="BD164" s="48">
        <v>1</v>
      </c>
      <c r="BE164" s="49">
        <v>16.666666666666668</v>
      </c>
      <c r="BF164" s="48">
        <v>0</v>
      </c>
      <c r="BG164" s="49">
        <v>0</v>
      </c>
      <c r="BH164" s="48">
        <v>0</v>
      </c>
      <c r="BI164" s="49">
        <v>0</v>
      </c>
      <c r="BJ164" s="48">
        <v>5</v>
      </c>
      <c r="BK164" s="49">
        <v>83.33333333333333</v>
      </c>
      <c r="BL164" s="48">
        <v>6</v>
      </c>
    </row>
    <row r="165" spans="1:64" ht="15">
      <c r="A165" s="64" t="s">
        <v>232</v>
      </c>
      <c r="B165" s="64" t="s">
        <v>257</v>
      </c>
      <c r="C165" s="65" t="s">
        <v>2793</v>
      </c>
      <c r="D165" s="66">
        <v>4.166666666666667</v>
      </c>
      <c r="E165" s="67" t="s">
        <v>136</v>
      </c>
      <c r="F165" s="68">
        <v>30.869565217391305</v>
      </c>
      <c r="G165" s="65"/>
      <c r="H165" s="69"/>
      <c r="I165" s="70"/>
      <c r="J165" s="70"/>
      <c r="K165" s="34" t="s">
        <v>65</v>
      </c>
      <c r="L165" s="77">
        <v>165</v>
      </c>
      <c r="M165" s="77"/>
      <c r="N165" s="72"/>
      <c r="O165" s="79" t="s">
        <v>319</v>
      </c>
      <c r="P165" s="81">
        <v>43571.888715277775</v>
      </c>
      <c r="Q165" s="79" t="s">
        <v>401</v>
      </c>
      <c r="R165" s="79"/>
      <c r="S165" s="79"/>
      <c r="T165" s="79"/>
      <c r="U165" s="82" t="s">
        <v>603</v>
      </c>
      <c r="V165" s="82" t="s">
        <v>603</v>
      </c>
      <c r="W165" s="81">
        <v>43571.888715277775</v>
      </c>
      <c r="X165" s="82" t="s">
        <v>758</v>
      </c>
      <c r="Y165" s="79"/>
      <c r="Z165" s="79"/>
      <c r="AA165" s="85" t="s">
        <v>997</v>
      </c>
      <c r="AB165" s="85" t="s">
        <v>999</v>
      </c>
      <c r="AC165" s="79" t="b">
        <v>0</v>
      </c>
      <c r="AD165" s="79">
        <v>0</v>
      </c>
      <c r="AE165" s="85" t="s">
        <v>1184</v>
      </c>
      <c r="AF165" s="79" t="b">
        <v>0</v>
      </c>
      <c r="AG165" s="79" t="s">
        <v>1227</v>
      </c>
      <c r="AH165" s="79"/>
      <c r="AI165" s="85" t="s">
        <v>1178</v>
      </c>
      <c r="AJ165" s="79" t="b">
        <v>0</v>
      </c>
      <c r="AK165" s="79">
        <v>0</v>
      </c>
      <c r="AL165" s="85" t="s">
        <v>1178</v>
      </c>
      <c r="AM165" s="79" t="s">
        <v>1244</v>
      </c>
      <c r="AN165" s="79" t="b">
        <v>0</v>
      </c>
      <c r="AO165" s="85" t="s">
        <v>999</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232</v>
      </c>
      <c r="B166" s="64" t="s">
        <v>257</v>
      </c>
      <c r="C166" s="65" t="s">
        <v>2793</v>
      </c>
      <c r="D166" s="66">
        <v>4.166666666666667</v>
      </c>
      <c r="E166" s="67" t="s">
        <v>136</v>
      </c>
      <c r="F166" s="68">
        <v>30.869565217391305</v>
      </c>
      <c r="G166" s="65"/>
      <c r="H166" s="69"/>
      <c r="I166" s="70"/>
      <c r="J166" s="70"/>
      <c r="K166" s="34" t="s">
        <v>65</v>
      </c>
      <c r="L166" s="77">
        <v>166</v>
      </c>
      <c r="M166" s="77"/>
      <c r="N166" s="72"/>
      <c r="O166" s="79" t="s">
        <v>319</v>
      </c>
      <c r="P166" s="81">
        <v>43571.895833333336</v>
      </c>
      <c r="Q166" s="79" t="s">
        <v>402</v>
      </c>
      <c r="R166" s="79"/>
      <c r="S166" s="79"/>
      <c r="T166" s="79"/>
      <c r="U166" s="79"/>
      <c r="V166" s="82" t="s">
        <v>656</v>
      </c>
      <c r="W166" s="81">
        <v>43571.895833333336</v>
      </c>
      <c r="X166" s="82" t="s">
        <v>759</v>
      </c>
      <c r="Y166" s="79"/>
      <c r="Z166" s="79"/>
      <c r="AA166" s="85" t="s">
        <v>998</v>
      </c>
      <c r="AB166" s="85" t="s">
        <v>1000</v>
      </c>
      <c r="AC166" s="79" t="b">
        <v>0</v>
      </c>
      <c r="AD166" s="79">
        <v>2</v>
      </c>
      <c r="AE166" s="85" t="s">
        <v>1184</v>
      </c>
      <c r="AF166" s="79" t="b">
        <v>0</v>
      </c>
      <c r="AG166" s="79" t="s">
        <v>1226</v>
      </c>
      <c r="AH166" s="79"/>
      <c r="AI166" s="85" t="s">
        <v>1178</v>
      </c>
      <c r="AJ166" s="79" t="b">
        <v>0</v>
      </c>
      <c r="AK166" s="79">
        <v>0</v>
      </c>
      <c r="AL166" s="85" t="s">
        <v>1178</v>
      </c>
      <c r="AM166" s="79" t="s">
        <v>1244</v>
      </c>
      <c r="AN166" s="79" t="b">
        <v>0</v>
      </c>
      <c r="AO166" s="85" t="s">
        <v>1000</v>
      </c>
      <c r="AP166" s="79" t="s">
        <v>176</v>
      </c>
      <c r="AQ166" s="79">
        <v>0</v>
      </c>
      <c r="AR166" s="79">
        <v>0</v>
      </c>
      <c r="AS166" s="79"/>
      <c r="AT166" s="79"/>
      <c r="AU166" s="79"/>
      <c r="AV166" s="79"/>
      <c r="AW166" s="79"/>
      <c r="AX166" s="79"/>
      <c r="AY166" s="79"/>
      <c r="AZ166" s="79"/>
      <c r="BA166">
        <v>2</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251</v>
      </c>
      <c r="B167" s="64" t="s">
        <v>257</v>
      </c>
      <c r="C167" s="65" t="s">
        <v>2792</v>
      </c>
      <c r="D167" s="66">
        <v>3</v>
      </c>
      <c r="E167" s="67" t="s">
        <v>132</v>
      </c>
      <c r="F167" s="68">
        <v>32</v>
      </c>
      <c r="G167" s="65"/>
      <c r="H167" s="69"/>
      <c r="I167" s="70"/>
      <c r="J167" s="70"/>
      <c r="K167" s="34" t="s">
        <v>66</v>
      </c>
      <c r="L167" s="77">
        <v>167</v>
      </c>
      <c r="M167" s="77"/>
      <c r="N167" s="72"/>
      <c r="O167" s="79" t="s">
        <v>320</v>
      </c>
      <c r="P167" s="81">
        <v>43571.87813657407</v>
      </c>
      <c r="Q167" s="79" t="s">
        <v>403</v>
      </c>
      <c r="R167" s="79"/>
      <c r="S167" s="79"/>
      <c r="T167" s="79"/>
      <c r="U167" s="79"/>
      <c r="V167" s="82" t="s">
        <v>649</v>
      </c>
      <c r="W167" s="81">
        <v>43571.87813657407</v>
      </c>
      <c r="X167" s="82" t="s">
        <v>760</v>
      </c>
      <c r="Y167" s="79"/>
      <c r="Z167" s="79"/>
      <c r="AA167" s="85" t="s">
        <v>999</v>
      </c>
      <c r="AB167" s="85" t="s">
        <v>994</v>
      </c>
      <c r="AC167" s="79" t="b">
        <v>0</v>
      </c>
      <c r="AD167" s="79">
        <v>5</v>
      </c>
      <c r="AE167" s="85" t="s">
        <v>1202</v>
      </c>
      <c r="AF167" s="79" t="b">
        <v>0</v>
      </c>
      <c r="AG167" s="79" t="s">
        <v>1226</v>
      </c>
      <c r="AH167" s="79"/>
      <c r="AI167" s="85" t="s">
        <v>1178</v>
      </c>
      <c r="AJ167" s="79" t="b">
        <v>0</v>
      </c>
      <c r="AK167" s="79">
        <v>1</v>
      </c>
      <c r="AL167" s="85" t="s">
        <v>1178</v>
      </c>
      <c r="AM167" s="79" t="s">
        <v>1243</v>
      </c>
      <c r="AN167" s="79" t="b">
        <v>0</v>
      </c>
      <c r="AO167" s="85" t="s">
        <v>994</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4</v>
      </c>
      <c r="BD167" s="48">
        <v>2</v>
      </c>
      <c r="BE167" s="49">
        <v>5.714285714285714</v>
      </c>
      <c r="BF167" s="48">
        <v>0</v>
      </c>
      <c r="BG167" s="49">
        <v>0</v>
      </c>
      <c r="BH167" s="48">
        <v>0</v>
      </c>
      <c r="BI167" s="49">
        <v>0</v>
      </c>
      <c r="BJ167" s="48">
        <v>33</v>
      </c>
      <c r="BK167" s="49">
        <v>94.28571428571429</v>
      </c>
      <c r="BL167" s="48">
        <v>35</v>
      </c>
    </row>
    <row r="168" spans="1:64" ht="15">
      <c r="A168" s="64" t="s">
        <v>251</v>
      </c>
      <c r="B168" s="64" t="s">
        <v>257</v>
      </c>
      <c r="C168" s="65" t="s">
        <v>2793</v>
      </c>
      <c r="D168" s="66">
        <v>4.166666666666667</v>
      </c>
      <c r="E168" s="67" t="s">
        <v>136</v>
      </c>
      <c r="F168" s="68">
        <v>30.869565217391305</v>
      </c>
      <c r="G168" s="65"/>
      <c r="H168" s="69"/>
      <c r="I168" s="70"/>
      <c r="J168" s="70"/>
      <c r="K168" s="34" t="s">
        <v>66</v>
      </c>
      <c r="L168" s="77">
        <v>168</v>
      </c>
      <c r="M168" s="77"/>
      <c r="N168" s="72"/>
      <c r="O168" s="79" t="s">
        <v>319</v>
      </c>
      <c r="P168" s="81">
        <v>43571.89518518518</v>
      </c>
      <c r="Q168" s="79" t="s">
        <v>404</v>
      </c>
      <c r="R168" s="79"/>
      <c r="S168" s="79"/>
      <c r="T168" s="79"/>
      <c r="U168" s="79"/>
      <c r="V168" s="82" t="s">
        <v>649</v>
      </c>
      <c r="W168" s="81">
        <v>43571.89518518518</v>
      </c>
      <c r="X168" s="82" t="s">
        <v>761</v>
      </c>
      <c r="Y168" s="79"/>
      <c r="Z168" s="79"/>
      <c r="AA168" s="85" t="s">
        <v>1000</v>
      </c>
      <c r="AB168" s="85" t="s">
        <v>997</v>
      </c>
      <c r="AC168" s="79" t="b">
        <v>0</v>
      </c>
      <c r="AD168" s="79">
        <v>0</v>
      </c>
      <c r="AE168" s="85" t="s">
        <v>1187</v>
      </c>
      <c r="AF168" s="79" t="b">
        <v>0</v>
      </c>
      <c r="AG168" s="79" t="s">
        <v>1226</v>
      </c>
      <c r="AH168" s="79"/>
      <c r="AI168" s="85" t="s">
        <v>1178</v>
      </c>
      <c r="AJ168" s="79" t="b">
        <v>0</v>
      </c>
      <c r="AK168" s="79">
        <v>0</v>
      </c>
      <c r="AL168" s="85" t="s">
        <v>1178</v>
      </c>
      <c r="AM168" s="79" t="s">
        <v>1243</v>
      </c>
      <c r="AN168" s="79" t="b">
        <v>0</v>
      </c>
      <c r="AO168" s="85" t="s">
        <v>997</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4</v>
      </c>
      <c r="BD168" s="48"/>
      <c r="BE168" s="49"/>
      <c r="BF168" s="48"/>
      <c r="BG168" s="49"/>
      <c r="BH168" s="48"/>
      <c r="BI168" s="49"/>
      <c r="BJ168" s="48"/>
      <c r="BK168" s="49"/>
      <c r="BL168" s="48"/>
    </row>
    <row r="169" spans="1:64" ht="15">
      <c r="A169" s="64" t="s">
        <v>251</v>
      </c>
      <c r="B169" s="64" t="s">
        <v>257</v>
      </c>
      <c r="C169" s="65" t="s">
        <v>2793</v>
      </c>
      <c r="D169" s="66">
        <v>4.166666666666667</v>
      </c>
      <c r="E169" s="67" t="s">
        <v>136</v>
      </c>
      <c r="F169" s="68">
        <v>30.869565217391305</v>
      </c>
      <c r="G169" s="65"/>
      <c r="H169" s="69"/>
      <c r="I169" s="70"/>
      <c r="J169" s="70"/>
      <c r="K169" s="34" t="s">
        <v>66</v>
      </c>
      <c r="L169" s="77">
        <v>169</v>
      </c>
      <c r="M169" s="77"/>
      <c r="N169" s="72"/>
      <c r="O169" s="79" t="s">
        <v>319</v>
      </c>
      <c r="P169" s="81">
        <v>43571.89701388889</v>
      </c>
      <c r="Q169" s="79" t="s">
        <v>405</v>
      </c>
      <c r="R169" s="79"/>
      <c r="S169" s="79"/>
      <c r="T169" s="79"/>
      <c r="U169" s="82" t="s">
        <v>604</v>
      </c>
      <c r="V169" s="82" t="s">
        <v>604</v>
      </c>
      <c r="W169" s="81">
        <v>43571.89701388889</v>
      </c>
      <c r="X169" s="82" t="s">
        <v>762</v>
      </c>
      <c r="Y169" s="79"/>
      <c r="Z169" s="79"/>
      <c r="AA169" s="85" t="s">
        <v>1001</v>
      </c>
      <c r="AB169" s="85" t="s">
        <v>998</v>
      </c>
      <c r="AC169" s="79" t="b">
        <v>0</v>
      </c>
      <c r="AD169" s="79">
        <v>1</v>
      </c>
      <c r="AE169" s="85" t="s">
        <v>1187</v>
      </c>
      <c r="AF169" s="79" t="b">
        <v>0</v>
      </c>
      <c r="AG169" s="79" t="s">
        <v>1226</v>
      </c>
      <c r="AH169" s="79"/>
      <c r="AI169" s="85" t="s">
        <v>1178</v>
      </c>
      <c r="AJ169" s="79" t="b">
        <v>0</v>
      </c>
      <c r="AK169" s="79">
        <v>0</v>
      </c>
      <c r="AL169" s="85" t="s">
        <v>1178</v>
      </c>
      <c r="AM169" s="79" t="s">
        <v>1243</v>
      </c>
      <c r="AN169" s="79" t="b">
        <v>0</v>
      </c>
      <c r="AO169" s="85" t="s">
        <v>998</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4</v>
      </c>
      <c r="BD169" s="48"/>
      <c r="BE169" s="49"/>
      <c r="BF169" s="48"/>
      <c r="BG169" s="49"/>
      <c r="BH169" s="48"/>
      <c r="BI169" s="49"/>
      <c r="BJ169" s="48"/>
      <c r="BK169" s="49"/>
      <c r="BL169" s="48"/>
    </row>
    <row r="170" spans="1:64" ht="15">
      <c r="A170" s="64" t="s">
        <v>232</v>
      </c>
      <c r="B170" s="64" t="s">
        <v>253</v>
      </c>
      <c r="C170" s="65" t="s">
        <v>2793</v>
      </c>
      <c r="D170" s="66">
        <v>4.166666666666667</v>
      </c>
      <c r="E170" s="67" t="s">
        <v>136</v>
      </c>
      <c r="F170" s="68">
        <v>30.869565217391305</v>
      </c>
      <c r="G170" s="65"/>
      <c r="H170" s="69"/>
      <c r="I170" s="70"/>
      <c r="J170" s="70"/>
      <c r="K170" s="34" t="s">
        <v>66</v>
      </c>
      <c r="L170" s="77">
        <v>170</v>
      </c>
      <c r="M170" s="77"/>
      <c r="N170" s="72"/>
      <c r="O170" s="79" t="s">
        <v>319</v>
      </c>
      <c r="P170" s="81">
        <v>43571.888715277775</v>
      </c>
      <c r="Q170" s="79" t="s">
        <v>401</v>
      </c>
      <c r="R170" s="79"/>
      <c r="S170" s="79"/>
      <c r="T170" s="79"/>
      <c r="U170" s="82" t="s">
        <v>603</v>
      </c>
      <c r="V170" s="82" t="s">
        <v>603</v>
      </c>
      <c r="W170" s="81">
        <v>43571.888715277775</v>
      </c>
      <c r="X170" s="82" t="s">
        <v>758</v>
      </c>
      <c r="Y170" s="79"/>
      <c r="Z170" s="79"/>
      <c r="AA170" s="85" t="s">
        <v>997</v>
      </c>
      <c r="AB170" s="85" t="s">
        <v>999</v>
      </c>
      <c r="AC170" s="79" t="b">
        <v>0</v>
      </c>
      <c r="AD170" s="79">
        <v>0</v>
      </c>
      <c r="AE170" s="85" t="s">
        <v>1184</v>
      </c>
      <c r="AF170" s="79" t="b">
        <v>0</v>
      </c>
      <c r="AG170" s="79" t="s">
        <v>1227</v>
      </c>
      <c r="AH170" s="79"/>
      <c r="AI170" s="85" t="s">
        <v>1178</v>
      </c>
      <c r="AJ170" s="79" t="b">
        <v>0</v>
      </c>
      <c r="AK170" s="79">
        <v>0</v>
      </c>
      <c r="AL170" s="85" t="s">
        <v>1178</v>
      </c>
      <c r="AM170" s="79" t="s">
        <v>1244</v>
      </c>
      <c r="AN170" s="79" t="b">
        <v>0</v>
      </c>
      <c r="AO170" s="85" t="s">
        <v>999</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2</v>
      </c>
      <c r="BD170" s="48"/>
      <c r="BE170" s="49"/>
      <c r="BF170" s="48"/>
      <c r="BG170" s="49"/>
      <c r="BH170" s="48"/>
      <c r="BI170" s="49"/>
      <c r="BJ170" s="48"/>
      <c r="BK170" s="49"/>
      <c r="BL170" s="48"/>
    </row>
    <row r="171" spans="1:64" ht="15">
      <c r="A171" s="64" t="s">
        <v>232</v>
      </c>
      <c r="B171" s="64" t="s">
        <v>251</v>
      </c>
      <c r="C171" s="65" t="s">
        <v>2794</v>
      </c>
      <c r="D171" s="66">
        <v>5.333333333333334</v>
      </c>
      <c r="E171" s="67" t="s">
        <v>136</v>
      </c>
      <c r="F171" s="68">
        <v>29.73913043478261</v>
      </c>
      <c r="G171" s="65"/>
      <c r="H171" s="69"/>
      <c r="I171" s="70"/>
      <c r="J171" s="70"/>
      <c r="K171" s="34" t="s">
        <v>66</v>
      </c>
      <c r="L171" s="77">
        <v>171</v>
      </c>
      <c r="M171" s="77"/>
      <c r="N171" s="72"/>
      <c r="O171" s="79" t="s">
        <v>320</v>
      </c>
      <c r="P171" s="81">
        <v>43571.888715277775</v>
      </c>
      <c r="Q171" s="79" t="s">
        <v>401</v>
      </c>
      <c r="R171" s="79"/>
      <c r="S171" s="79"/>
      <c r="T171" s="79"/>
      <c r="U171" s="82" t="s">
        <v>603</v>
      </c>
      <c r="V171" s="82" t="s">
        <v>603</v>
      </c>
      <c r="W171" s="81">
        <v>43571.888715277775</v>
      </c>
      <c r="X171" s="82" t="s">
        <v>758</v>
      </c>
      <c r="Y171" s="79"/>
      <c r="Z171" s="79"/>
      <c r="AA171" s="85" t="s">
        <v>997</v>
      </c>
      <c r="AB171" s="85" t="s">
        <v>999</v>
      </c>
      <c r="AC171" s="79" t="b">
        <v>0</v>
      </c>
      <c r="AD171" s="79">
        <v>0</v>
      </c>
      <c r="AE171" s="85" t="s">
        <v>1184</v>
      </c>
      <c r="AF171" s="79" t="b">
        <v>0</v>
      </c>
      <c r="AG171" s="79" t="s">
        <v>1227</v>
      </c>
      <c r="AH171" s="79"/>
      <c r="AI171" s="85" t="s">
        <v>1178</v>
      </c>
      <c r="AJ171" s="79" t="b">
        <v>0</v>
      </c>
      <c r="AK171" s="79">
        <v>0</v>
      </c>
      <c r="AL171" s="85" t="s">
        <v>1178</v>
      </c>
      <c r="AM171" s="79" t="s">
        <v>1244</v>
      </c>
      <c r="AN171" s="79" t="b">
        <v>0</v>
      </c>
      <c r="AO171" s="85" t="s">
        <v>999</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4</v>
      </c>
      <c r="BC171" s="78" t="str">
        <f>REPLACE(INDEX(GroupVertices[Group],MATCH(Edges[[#This Row],[Vertex 2]],GroupVertices[Vertex],0)),1,1,"")</f>
        <v>1</v>
      </c>
      <c r="BD171" s="48">
        <v>0</v>
      </c>
      <c r="BE171" s="49">
        <v>0</v>
      </c>
      <c r="BF171" s="48">
        <v>0</v>
      </c>
      <c r="BG171" s="49">
        <v>0</v>
      </c>
      <c r="BH171" s="48">
        <v>0</v>
      </c>
      <c r="BI171" s="49">
        <v>0</v>
      </c>
      <c r="BJ171" s="48">
        <v>4</v>
      </c>
      <c r="BK171" s="49">
        <v>100</v>
      </c>
      <c r="BL171" s="48">
        <v>4</v>
      </c>
    </row>
    <row r="172" spans="1:64" ht="15">
      <c r="A172" s="64" t="s">
        <v>232</v>
      </c>
      <c r="B172" s="64" t="s">
        <v>253</v>
      </c>
      <c r="C172" s="65" t="s">
        <v>2793</v>
      </c>
      <c r="D172" s="66">
        <v>4.166666666666667</v>
      </c>
      <c r="E172" s="67" t="s">
        <v>136</v>
      </c>
      <c r="F172" s="68">
        <v>30.869565217391305</v>
      </c>
      <c r="G172" s="65"/>
      <c r="H172" s="69"/>
      <c r="I172" s="70"/>
      <c r="J172" s="70"/>
      <c r="K172" s="34" t="s">
        <v>66</v>
      </c>
      <c r="L172" s="77">
        <v>172</v>
      </c>
      <c r="M172" s="77"/>
      <c r="N172" s="72"/>
      <c r="O172" s="79" t="s">
        <v>319</v>
      </c>
      <c r="P172" s="81">
        <v>43571.895833333336</v>
      </c>
      <c r="Q172" s="79" t="s">
        <v>402</v>
      </c>
      <c r="R172" s="79"/>
      <c r="S172" s="79"/>
      <c r="T172" s="79"/>
      <c r="U172" s="79"/>
      <c r="V172" s="82" t="s">
        <v>656</v>
      </c>
      <c r="W172" s="81">
        <v>43571.895833333336</v>
      </c>
      <c r="X172" s="82" t="s">
        <v>759</v>
      </c>
      <c r="Y172" s="79"/>
      <c r="Z172" s="79"/>
      <c r="AA172" s="85" t="s">
        <v>998</v>
      </c>
      <c r="AB172" s="85" t="s">
        <v>1000</v>
      </c>
      <c r="AC172" s="79" t="b">
        <v>0</v>
      </c>
      <c r="AD172" s="79">
        <v>2</v>
      </c>
      <c r="AE172" s="85" t="s">
        <v>1184</v>
      </c>
      <c r="AF172" s="79" t="b">
        <v>0</v>
      </c>
      <c r="AG172" s="79" t="s">
        <v>1226</v>
      </c>
      <c r="AH172" s="79"/>
      <c r="AI172" s="85" t="s">
        <v>1178</v>
      </c>
      <c r="AJ172" s="79" t="b">
        <v>0</v>
      </c>
      <c r="AK172" s="79">
        <v>0</v>
      </c>
      <c r="AL172" s="85" t="s">
        <v>1178</v>
      </c>
      <c r="AM172" s="79" t="s">
        <v>1244</v>
      </c>
      <c r="AN172" s="79" t="b">
        <v>0</v>
      </c>
      <c r="AO172" s="85" t="s">
        <v>1000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4</v>
      </c>
      <c r="BC172" s="78" t="str">
        <f>REPLACE(INDEX(GroupVertices[Group],MATCH(Edges[[#This Row],[Vertex 2]],GroupVertices[Vertex],0)),1,1,"")</f>
        <v>2</v>
      </c>
      <c r="BD172" s="48"/>
      <c r="BE172" s="49"/>
      <c r="BF172" s="48"/>
      <c r="BG172" s="49"/>
      <c r="BH172" s="48"/>
      <c r="BI172" s="49"/>
      <c r="BJ172" s="48"/>
      <c r="BK172" s="49"/>
      <c r="BL172" s="48"/>
    </row>
    <row r="173" spans="1:64" ht="15">
      <c r="A173" s="64" t="s">
        <v>232</v>
      </c>
      <c r="B173" s="64" t="s">
        <v>251</v>
      </c>
      <c r="C173" s="65" t="s">
        <v>2794</v>
      </c>
      <c r="D173" s="66">
        <v>5.333333333333334</v>
      </c>
      <c r="E173" s="67" t="s">
        <v>136</v>
      </c>
      <c r="F173" s="68">
        <v>29.73913043478261</v>
      </c>
      <c r="G173" s="65"/>
      <c r="H173" s="69"/>
      <c r="I173" s="70"/>
      <c r="J173" s="70"/>
      <c r="K173" s="34" t="s">
        <v>66</v>
      </c>
      <c r="L173" s="77">
        <v>173</v>
      </c>
      <c r="M173" s="77"/>
      <c r="N173" s="72"/>
      <c r="O173" s="79" t="s">
        <v>320</v>
      </c>
      <c r="P173" s="81">
        <v>43571.895833333336</v>
      </c>
      <c r="Q173" s="79" t="s">
        <v>402</v>
      </c>
      <c r="R173" s="79"/>
      <c r="S173" s="79"/>
      <c r="T173" s="79"/>
      <c r="U173" s="79"/>
      <c r="V173" s="82" t="s">
        <v>656</v>
      </c>
      <c r="W173" s="81">
        <v>43571.895833333336</v>
      </c>
      <c r="X173" s="82" t="s">
        <v>759</v>
      </c>
      <c r="Y173" s="79"/>
      <c r="Z173" s="79"/>
      <c r="AA173" s="85" t="s">
        <v>998</v>
      </c>
      <c r="AB173" s="85" t="s">
        <v>1000</v>
      </c>
      <c r="AC173" s="79" t="b">
        <v>0</v>
      </c>
      <c r="AD173" s="79">
        <v>2</v>
      </c>
      <c r="AE173" s="85" t="s">
        <v>1184</v>
      </c>
      <c r="AF173" s="79" t="b">
        <v>0</v>
      </c>
      <c r="AG173" s="79" t="s">
        <v>1226</v>
      </c>
      <c r="AH173" s="79"/>
      <c r="AI173" s="85" t="s">
        <v>1178</v>
      </c>
      <c r="AJ173" s="79" t="b">
        <v>0</v>
      </c>
      <c r="AK173" s="79">
        <v>0</v>
      </c>
      <c r="AL173" s="85" t="s">
        <v>1178</v>
      </c>
      <c r="AM173" s="79" t="s">
        <v>1244</v>
      </c>
      <c r="AN173" s="79" t="b">
        <v>0</v>
      </c>
      <c r="AO173" s="85" t="s">
        <v>1000</v>
      </c>
      <c r="AP173" s="79" t="s">
        <v>176</v>
      </c>
      <c r="AQ173" s="79">
        <v>0</v>
      </c>
      <c r="AR173" s="79">
        <v>0</v>
      </c>
      <c r="AS173" s="79"/>
      <c r="AT173" s="79"/>
      <c r="AU173" s="79"/>
      <c r="AV173" s="79"/>
      <c r="AW173" s="79"/>
      <c r="AX173" s="79"/>
      <c r="AY173" s="79"/>
      <c r="AZ173" s="79"/>
      <c r="BA173">
        <v>3</v>
      </c>
      <c r="BB173" s="78" t="str">
        <f>REPLACE(INDEX(GroupVertices[Group],MATCH(Edges[[#This Row],[Vertex 1]],GroupVertices[Vertex],0)),1,1,"")</f>
        <v>4</v>
      </c>
      <c r="BC173" s="78" t="str">
        <f>REPLACE(INDEX(GroupVertices[Group],MATCH(Edges[[#This Row],[Vertex 2]],GroupVertices[Vertex],0)),1,1,"")</f>
        <v>1</v>
      </c>
      <c r="BD173" s="48">
        <v>1</v>
      </c>
      <c r="BE173" s="49">
        <v>8.333333333333334</v>
      </c>
      <c r="BF173" s="48">
        <v>1</v>
      </c>
      <c r="BG173" s="49">
        <v>8.333333333333334</v>
      </c>
      <c r="BH173" s="48">
        <v>0</v>
      </c>
      <c r="BI173" s="49">
        <v>0</v>
      </c>
      <c r="BJ173" s="48">
        <v>10</v>
      </c>
      <c r="BK173" s="49">
        <v>83.33333333333333</v>
      </c>
      <c r="BL173" s="48">
        <v>12</v>
      </c>
    </row>
    <row r="174" spans="1:64" ht="15">
      <c r="A174" s="64" t="s">
        <v>232</v>
      </c>
      <c r="B174" s="64" t="s">
        <v>251</v>
      </c>
      <c r="C174" s="65" t="s">
        <v>2796</v>
      </c>
      <c r="D174" s="66">
        <v>6.5</v>
      </c>
      <c r="E174" s="67" t="s">
        <v>136</v>
      </c>
      <c r="F174" s="68">
        <v>28.608695652173914</v>
      </c>
      <c r="G174" s="65"/>
      <c r="H174" s="69"/>
      <c r="I174" s="70"/>
      <c r="J174" s="70"/>
      <c r="K174" s="34" t="s">
        <v>66</v>
      </c>
      <c r="L174" s="77">
        <v>174</v>
      </c>
      <c r="M174" s="77"/>
      <c r="N174" s="72"/>
      <c r="O174" s="79" t="s">
        <v>319</v>
      </c>
      <c r="P174" s="81">
        <v>43572.94546296296</v>
      </c>
      <c r="Q174" s="79" t="s">
        <v>346</v>
      </c>
      <c r="R174" s="79"/>
      <c r="S174" s="79"/>
      <c r="T174" s="79"/>
      <c r="U174" s="82" t="s">
        <v>594</v>
      </c>
      <c r="V174" s="82" t="s">
        <v>594</v>
      </c>
      <c r="W174" s="81">
        <v>43572.94546296296</v>
      </c>
      <c r="X174" s="82" t="s">
        <v>702</v>
      </c>
      <c r="Y174" s="79"/>
      <c r="Z174" s="79"/>
      <c r="AA174" s="85" t="s">
        <v>941</v>
      </c>
      <c r="AB174" s="85" t="s">
        <v>939</v>
      </c>
      <c r="AC174" s="79" t="b">
        <v>0</v>
      </c>
      <c r="AD174" s="79">
        <v>1</v>
      </c>
      <c r="AE174" s="85" t="s">
        <v>1188</v>
      </c>
      <c r="AF174" s="79" t="b">
        <v>0</v>
      </c>
      <c r="AG174" s="79" t="s">
        <v>1226</v>
      </c>
      <c r="AH174" s="79"/>
      <c r="AI174" s="85" t="s">
        <v>1178</v>
      </c>
      <c r="AJ174" s="79" t="b">
        <v>0</v>
      </c>
      <c r="AK174" s="79">
        <v>0</v>
      </c>
      <c r="AL174" s="85" t="s">
        <v>1178</v>
      </c>
      <c r="AM174" s="79" t="s">
        <v>1244</v>
      </c>
      <c r="AN174" s="79" t="b">
        <v>0</v>
      </c>
      <c r="AO174" s="85" t="s">
        <v>939</v>
      </c>
      <c r="AP174" s="79" t="s">
        <v>176</v>
      </c>
      <c r="AQ174" s="79">
        <v>0</v>
      </c>
      <c r="AR174" s="79">
        <v>0</v>
      </c>
      <c r="AS174" s="79"/>
      <c r="AT174" s="79"/>
      <c r="AU174" s="79"/>
      <c r="AV174" s="79"/>
      <c r="AW174" s="79"/>
      <c r="AX174" s="79"/>
      <c r="AY174" s="79"/>
      <c r="AZ174" s="79"/>
      <c r="BA174">
        <v>4</v>
      </c>
      <c r="BB174" s="78" t="str">
        <f>REPLACE(INDEX(GroupVertices[Group],MATCH(Edges[[#This Row],[Vertex 1]],GroupVertices[Vertex],0)),1,1,"")</f>
        <v>4</v>
      </c>
      <c r="BC174" s="78" t="str">
        <f>REPLACE(INDEX(GroupVertices[Group],MATCH(Edges[[#This Row],[Vertex 2]],GroupVertices[Vertex],0)),1,1,"")</f>
        <v>1</v>
      </c>
      <c r="BD174" s="48"/>
      <c r="BE174" s="49"/>
      <c r="BF174" s="48"/>
      <c r="BG174" s="49"/>
      <c r="BH174" s="48"/>
      <c r="BI174" s="49"/>
      <c r="BJ174" s="48"/>
      <c r="BK174" s="49"/>
      <c r="BL174" s="48"/>
    </row>
    <row r="175" spans="1:64" ht="15">
      <c r="A175" s="64" t="s">
        <v>232</v>
      </c>
      <c r="B175" s="64" t="s">
        <v>281</v>
      </c>
      <c r="C175" s="65" t="s">
        <v>2796</v>
      </c>
      <c r="D175" s="66">
        <v>6.5</v>
      </c>
      <c r="E175" s="67" t="s">
        <v>136</v>
      </c>
      <c r="F175" s="68">
        <v>28.608695652173914</v>
      </c>
      <c r="G175" s="65"/>
      <c r="H175" s="69"/>
      <c r="I175" s="70"/>
      <c r="J175" s="70"/>
      <c r="K175" s="34" t="s">
        <v>65</v>
      </c>
      <c r="L175" s="77">
        <v>175</v>
      </c>
      <c r="M175" s="77"/>
      <c r="N175" s="72"/>
      <c r="O175" s="79" t="s">
        <v>319</v>
      </c>
      <c r="P175" s="81">
        <v>43574.793703703705</v>
      </c>
      <c r="Q175" s="79" t="s">
        <v>406</v>
      </c>
      <c r="R175" s="79"/>
      <c r="S175" s="79"/>
      <c r="T175" s="79"/>
      <c r="U175" s="79"/>
      <c r="V175" s="82" t="s">
        <v>656</v>
      </c>
      <c r="W175" s="81">
        <v>43574.793703703705</v>
      </c>
      <c r="X175" s="82" t="s">
        <v>763</v>
      </c>
      <c r="Y175" s="79"/>
      <c r="Z175" s="79"/>
      <c r="AA175" s="85" t="s">
        <v>1002</v>
      </c>
      <c r="AB175" s="85" t="s">
        <v>1156</v>
      </c>
      <c r="AC175" s="79" t="b">
        <v>0</v>
      </c>
      <c r="AD175" s="79">
        <v>0</v>
      </c>
      <c r="AE175" s="85" t="s">
        <v>1184</v>
      </c>
      <c r="AF175" s="79" t="b">
        <v>0</v>
      </c>
      <c r="AG175" s="79" t="s">
        <v>1227</v>
      </c>
      <c r="AH175" s="79"/>
      <c r="AI175" s="85" t="s">
        <v>1178</v>
      </c>
      <c r="AJ175" s="79" t="b">
        <v>0</v>
      </c>
      <c r="AK175" s="79">
        <v>0</v>
      </c>
      <c r="AL175" s="85" t="s">
        <v>1178</v>
      </c>
      <c r="AM175" s="79" t="s">
        <v>1244</v>
      </c>
      <c r="AN175" s="79" t="b">
        <v>0</v>
      </c>
      <c r="AO175" s="85" t="s">
        <v>1156</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4</v>
      </c>
      <c r="BC175" s="78" t="str">
        <f>REPLACE(INDEX(GroupVertices[Group],MATCH(Edges[[#This Row],[Vertex 2]],GroupVertices[Vertex],0)),1,1,"")</f>
        <v>2</v>
      </c>
      <c r="BD175" s="48">
        <v>0</v>
      </c>
      <c r="BE175" s="49">
        <v>0</v>
      </c>
      <c r="BF175" s="48">
        <v>1</v>
      </c>
      <c r="BG175" s="49">
        <v>33.333333333333336</v>
      </c>
      <c r="BH175" s="48">
        <v>0</v>
      </c>
      <c r="BI175" s="49">
        <v>0</v>
      </c>
      <c r="BJ175" s="48">
        <v>2</v>
      </c>
      <c r="BK175" s="49">
        <v>66.66666666666667</v>
      </c>
      <c r="BL175" s="48">
        <v>3</v>
      </c>
    </row>
    <row r="176" spans="1:64" ht="15">
      <c r="A176" s="64" t="s">
        <v>232</v>
      </c>
      <c r="B176" s="64" t="s">
        <v>251</v>
      </c>
      <c r="C176" s="65" t="s">
        <v>2794</v>
      </c>
      <c r="D176" s="66">
        <v>5.333333333333334</v>
      </c>
      <c r="E176" s="67" t="s">
        <v>136</v>
      </c>
      <c r="F176" s="68">
        <v>29.73913043478261</v>
      </c>
      <c r="G176" s="65"/>
      <c r="H176" s="69"/>
      <c r="I176" s="70"/>
      <c r="J176" s="70"/>
      <c r="K176" s="34" t="s">
        <v>66</v>
      </c>
      <c r="L176" s="77">
        <v>176</v>
      </c>
      <c r="M176" s="77"/>
      <c r="N176" s="72"/>
      <c r="O176" s="79" t="s">
        <v>320</v>
      </c>
      <c r="P176" s="81">
        <v>43574.793703703705</v>
      </c>
      <c r="Q176" s="79" t="s">
        <v>406</v>
      </c>
      <c r="R176" s="79"/>
      <c r="S176" s="79"/>
      <c r="T176" s="79"/>
      <c r="U176" s="79"/>
      <c r="V176" s="82" t="s">
        <v>656</v>
      </c>
      <c r="W176" s="81">
        <v>43574.793703703705</v>
      </c>
      <c r="X176" s="82" t="s">
        <v>763</v>
      </c>
      <c r="Y176" s="79"/>
      <c r="Z176" s="79"/>
      <c r="AA176" s="85" t="s">
        <v>1002</v>
      </c>
      <c r="AB176" s="85" t="s">
        <v>1156</v>
      </c>
      <c r="AC176" s="79" t="b">
        <v>0</v>
      </c>
      <c r="AD176" s="79">
        <v>0</v>
      </c>
      <c r="AE176" s="85" t="s">
        <v>1184</v>
      </c>
      <c r="AF176" s="79" t="b">
        <v>0</v>
      </c>
      <c r="AG176" s="79" t="s">
        <v>1227</v>
      </c>
      <c r="AH176" s="79"/>
      <c r="AI176" s="85" t="s">
        <v>1178</v>
      </c>
      <c r="AJ176" s="79" t="b">
        <v>0</v>
      </c>
      <c r="AK176" s="79">
        <v>0</v>
      </c>
      <c r="AL176" s="85" t="s">
        <v>1178</v>
      </c>
      <c r="AM176" s="79" t="s">
        <v>1244</v>
      </c>
      <c r="AN176" s="79" t="b">
        <v>0</v>
      </c>
      <c r="AO176" s="85" t="s">
        <v>1156</v>
      </c>
      <c r="AP176" s="79" t="s">
        <v>176</v>
      </c>
      <c r="AQ176" s="79">
        <v>0</v>
      </c>
      <c r="AR176" s="79">
        <v>0</v>
      </c>
      <c r="AS176" s="79"/>
      <c r="AT176" s="79"/>
      <c r="AU176" s="79"/>
      <c r="AV176" s="79"/>
      <c r="AW176" s="79"/>
      <c r="AX176" s="79"/>
      <c r="AY176" s="79"/>
      <c r="AZ176" s="79"/>
      <c r="BA176">
        <v>3</v>
      </c>
      <c r="BB176" s="78" t="str">
        <f>REPLACE(INDEX(GroupVertices[Group],MATCH(Edges[[#This Row],[Vertex 1]],GroupVertices[Vertex],0)),1,1,"")</f>
        <v>4</v>
      </c>
      <c r="BC176" s="78" t="str">
        <f>REPLACE(INDEX(GroupVertices[Group],MATCH(Edges[[#This Row],[Vertex 2]],GroupVertices[Vertex],0)),1,1,"")</f>
        <v>1</v>
      </c>
      <c r="BD176" s="48"/>
      <c r="BE176" s="49"/>
      <c r="BF176" s="48"/>
      <c r="BG176" s="49"/>
      <c r="BH176" s="48"/>
      <c r="BI176" s="49"/>
      <c r="BJ176" s="48"/>
      <c r="BK176" s="49"/>
      <c r="BL176" s="48"/>
    </row>
    <row r="177" spans="1:64" ht="15">
      <c r="A177" s="64" t="s">
        <v>232</v>
      </c>
      <c r="B177" s="64" t="s">
        <v>281</v>
      </c>
      <c r="C177" s="65" t="s">
        <v>2796</v>
      </c>
      <c r="D177" s="66">
        <v>6.5</v>
      </c>
      <c r="E177" s="67" t="s">
        <v>136</v>
      </c>
      <c r="F177" s="68">
        <v>28.608695652173914</v>
      </c>
      <c r="G177" s="65"/>
      <c r="H177" s="69"/>
      <c r="I177" s="70"/>
      <c r="J177" s="70"/>
      <c r="K177" s="34" t="s">
        <v>65</v>
      </c>
      <c r="L177" s="77">
        <v>177</v>
      </c>
      <c r="M177" s="77"/>
      <c r="N177" s="72"/>
      <c r="O177" s="79" t="s">
        <v>319</v>
      </c>
      <c r="P177" s="81">
        <v>43574.79671296296</v>
      </c>
      <c r="Q177" s="79" t="s">
        <v>407</v>
      </c>
      <c r="R177" s="79"/>
      <c r="S177" s="79"/>
      <c r="T177" s="79"/>
      <c r="U177" s="79"/>
      <c r="V177" s="82" t="s">
        <v>656</v>
      </c>
      <c r="W177" s="81">
        <v>43574.79671296296</v>
      </c>
      <c r="X177" s="82" t="s">
        <v>764</v>
      </c>
      <c r="Y177" s="79"/>
      <c r="Z177" s="79"/>
      <c r="AA177" s="85" t="s">
        <v>1003</v>
      </c>
      <c r="AB177" s="85" t="s">
        <v>1110</v>
      </c>
      <c r="AC177" s="79" t="b">
        <v>0</v>
      </c>
      <c r="AD177" s="79">
        <v>0</v>
      </c>
      <c r="AE177" s="85" t="s">
        <v>1203</v>
      </c>
      <c r="AF177" s="79" t="b">
        <v>0</v>
      </c>
      <c r="AG177" s="79" t="s">
        <v>1230</v>
      </c>
      <c r="AH177" s="79"/>
      <c r="AI177" s="85" t="s">
        <v>1178</v>
      </c>
      <c r="AJ177" s="79" t="b">
        <v>0</v>
      </c>
      <c r="AK177" s="79">
        <v>0</v>
      </c>
      <c r="AL177" s="85" t="s">
        <v>1178</v>
      </c>
      <c r="AM177" s="79" t="s">
        <v>1244</v>
      </c>
      <c r="AN177" s="79" t="b">
        <v>0</v>
      </c>
      <c r="AO177" s="85" t="s">
        <v>1110</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4</v>
      </c>
      <c r="BC177" s="78" t="str">
        <f>REPLACE(INDEX(GroupVertices[Group],MATCH(Edges[[#This Row],[Vertex 2]],GroupVertices[Vertex],0)),1,1,"")</f>
        <v>2</v>
      </c>
      <c r="BD177" s="48">
        <v>0</v>
      </c>
      <c r="BE177" s="49">
        <v>0</v>
      </c>
      <c r="BF177" s="48">
        <v>0</v>
      </c>
      <c r="BG177" s="49">
        <v>0</v>
      </c>
      <c r="BH177" s="48">
        <v>0</v>
      </c>
      <c r="BI177" s="49">
        <v>0</v>
      </c>
      <c r="BJ177" s="48">
        <v>6</v>
      </c>
      <c r="BK177" s="49">
        <v>100</v>
      </c>
      <c r="BL177" s="48">
        <v>6</v>
      </c>
    </row>
    <row r="178" spans="1:64" ht="15">
      <c r="A178" s="64" t="s">
        <v>232</v>
      </c>
      <c r="B178" s="64" t="s">
        <v>251</v>
      </c>
      <c r="C178" s="65" t="s">
        <v>2796</v>
      </c>
      <c r="D178" s="66">
        <v>6.5</v>
      </c>
      <c r="E178" s="67" t="s">
        <v>136</v>
      </c>
      <c r="F178" s="68">
        <v>28.608695652173914</v>
      </c>
      <c r="G178" s="65"/>
      <c r="H178" s="69"/>
      <c r="I178" s="70"/>
      <c r="J178" s="70"/>
      <c r="K178" s="34" t="s">
        <v>66</v>
      </c>
      <c r="L178" s="77">
        <v>178</v>
      </c>
      <c r="M178" s="77"/>
      <c r="N178" s="72"/>
      <c r="O178" s="79" t="s">
        <v>319</v>
      </c>
      <c r="P178" s="81">
        <v>43574.79671296296</v>
      </c>
      <c r="Q178" s="79" t="s">
        <v>407</v>
      </c>
      <c r="R178" s="79"/>
      <c r="S178" s="79"/>
      <c r="T178" s="79"/>
      <c r="U178" s="79"/>
      <c r="V178" s="82" t="s">
        <v>656</v>
      </c>
      <c r="W178" s="81">
        <v>43574.79671296296</v>
      </c>
      <c r="X178" s="82" t="s">
        <v>764</v>
      </c>
      <c r="Y178" s="79"/>
      <c r="Z178" s="79"/>
      <c r="AA178" s="85" t="s">
        <v>1003</v>
      </c>
      <c r="AB178" s="85" t="s">
        <v>1110</v>
      </c>
      <c r="AC178" s="79" t="b">
        <v>0</v>
      </c>
      <c r="AD178" s="79">
        <v>0</v>
      </c>
      <c r="AE178" s="85" t="s">
        <v>1203</v>
      </c>
      <c r="AF178" s="79" t="b">
        <v>0</v>
      </c>
      <c r="AG178" s="79" t="s">
        <v>1230</v>
      </c>
      <c r="AH178" s="79"/>
      <c r="AI178" s="85" t="s">
        <v>1178</v>
      </c>
      <c r="AJ178" s="79" t="b">
        <v>0</v>
      </c>
      <c r="AK178" s="79">
        <v>0</v>
      </c>
      <c r="AL178" s="85" t="s">
        <v>1178</v>
      </c>
      <c r="AM178" s="79" t="s">
        <v>1244</v>
      </c>
      <c r="AN178" s="79" t="b">
        <v>0</v>
      </c>
      <c r="AO178" s="85" t="s">
        <v>1110</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4</v>
      </c>
      <c r="BC178" s="78" t="str">
        <f>REPLACE(INDEX(GroupVertices[Group],MATCH(Edges[[#This Row],[Vertex 2]],GroupVertices[Vertex],0)),1,1,"")</f>
        <v>1</v>
      </c>
      <c r="BD178" s="48"/>
      <c r="BE178" s="49"/>
      <c r="BF178" s="48"/>
      <c r="BG178" s="49"/>
      <c r="BH178" s="48"/>
      <c r="BI178" s="49"/>
      <c r="BJ178" s="48"/>
      <c r="BK178" s="49"/>
      <c r="BL178" s="48"/>
    </row>
    <row r="179" spans="1:64" ht="15">
      <c r="A179" s="64" t="s">
        <v>232</v>
      </c>
      <c r="B179" s="64" t="s">
        <v>253</v>
      </c>
      <c r="C179" s="65" t="s">
        <v>2794</v>
      </c>
      <c r="D179" s="66">
        <v>5.333333333333334</v>
      </c>
      <c r="E179" s="67" t="s">
        <v>136</v>
      </c>
      <c r="F179" s="68">
        <v>29.73913043478261</v>
      </c>
      <c r="G179" s="65"/>
      <c r="H179" s="69"/>
      <c r="I179" s="70"/>
      <c r="J179" s="70"/>
      <c r="K179" s="34" t="s">
        <v>66</v>
      </c>
      <c r="L179" s="77">
        <v>179</v>
      </c>
      <c r="M179" s="77"/>
      <c r="N179" s="72"/>
      <c r="O179" s="79" t="s">
        <v>320</v>
      </c>
      <c r="P179" s="81">
        <v>43574.79671296296</v>
      </c>
      <c r="Q179" s="79" t="s">
        <v>407</v>
      </c>
      <c r="R179" s="79"/>
      <c r="S179" s="79"/>
      <c r="T179" s="79"/>
      <c r="U179" s="79"/>
      <c r="V179" s="82" t="s">
        <v>656</v>
      </c>
      <c r="W179" s="81">
        <v>43574.79671296296</v>
      </c>
      <c r="X179" s="82" t="s">
        <v>764</v>
      </c>
      <c r="Y179" s="79"/>
      <c r="Z179" s="79"/>
      <c r="AA179" s="85" t="s">
        <v>1003</v>
      </c>
      <c r="AB179" s="85" t="s">
        <v>1110</v>
      </c>
      <c r="AC179" s="79" t="b">
        <v>0</v>
      </c>
      <c r="AD179" s="79">
        <v>0</v>
      </c>
      <c r="AE179" s="85" t="s">
        <v>1203</v>
      </c>
      <c r="AF179" s="79" t="b">
        <v>0</v>
      </c>
      <c r="AG179" s="79" t="s">
        <v>1230</v>
      </c>
      <c r="AH179" s="79"/>
      <c r="AI179" s="85" t="s">
        <v>1178</v>
      </c>
      <c r="AJ179" s="79" t="b">
        <v>0</v>
      </c>
      <c r="AK179" s="79">
        <v>0</v>
      </c>
      <c r="AL179" s="85" t="s">
        <v>1178</v>
      </c>
      <c r="AM179" s="79" t="s">
        <v>1244</v>
      </c>
      <c r="AN179" s="79" t="b">
        <v>0</v>
      </c>
      <c r="AO179" s="85" t="s">
        <v>1110</v>
      </c>
      <c r="AP179" s="79" t="s">
        <v>176</v>
      </c>
      <c r="AQ179" s="79">
        <v>0</v>
      </c>
      <c r="AR179" s="79">
        <v>0</v>
      </c>
      <c r="AS179" s="79"/>
      <c r="AT179" s="79"/>
      <c r="AU179" s="79"/>
      <c r="AV179" s="79"/>
      <c r="AW179" s="79"/>
      <c r="AX179" s="79"/>
      <c r="AY179" s="79"/>
      <c r="AZ179" s="79"/>
      <c r="BA179">
        <v>3</v>
      </c>
      <c r="BB179" s="78" t="str">
        <f>REPLACE(INDEX(GroupVertices[Group],MATCH(Edges[[#This Row],[Vertex 1]],GroupVertices[Vertex],0)),1,1,"")</f>
        <v>4</v>
      </c>
      <c r="BC179" s="78" t="str">
        <f>REPLACE(INDEX(GroupVertices[Group],MATCH(Edges[[#This Row],[Vertex 2]],GroupVertices[Vertex],0)),1,1,"")</f>
        <v>2</v>
      </c>
      <c r="BD179" s="48"/>
      <c r="BE179" s="49"/>
      <c r="BF179" s="48"/>
      <c r="BG179" s="49"/>
      <c r="BH179" s="48"/>
      <c r="BI179" s="49"/>
      <c r="BJ179" s="48"/>
      <c r="BK179" s="49"/>
      <c r="BL179" s="48"/>
    </row>
    <row r="180" spans="1:64" ht="15">
      <c r="A180" s="64" t="s">
        <v>232</v>
      </c>
      <c r="B180" s="64" t="s">
        <v>281</v>
      </c>
      <c r="C180" s="65" t="s">
        <v>2796</v>
      </c>
      <c r="D180" s="66">
        <v>6.5</v>
      </c>
      <c r="E180" s="67" t="s">
        <v>136</v>
      </c>
      <c r="F180" s="68">
        <v>28.608695652173914</v>
      </c>
      <c r="G180" s="65"/>
      <c r="H180" s="69"/>
      <c r="I180" s="70"/>
      <c r="J180" s="70"/>
      <c r="K180" s="34" t="s">
        <v>65</v>
      </c>
      <c r="L180" s="77">
        <v>180</v>
      </c>
      <c r="M180" s="77"/>
      <c r="N180" s="72"/>
      <c r="O180" s="79" t="s">
        <v>319</v>
      </c>
      <c r="P180" s="81">
        <v>43574.80081018519</v>
      </c>
      <c r="Q180" s="79" t="s">
        <v>408</v>
      </c>
      <c r="R180" s="79"/>
      <c r="S180" s="79"/>
      <c r="T180" s="79"/>
      <c r="U180" s="79"/>
      <c r="V180" s="82" t="s">
        <v>656</v>
      </c>
      <c r="W180" s="81">
        <v>43574.80081018519</v>
      </c>
      <c r="X180" s="82" t="s">
        <v>765</v>
      </c>
      <c r="Y180" s="79"/>
      <c r="Z180" s="79"/>
      <c r="AA180" s="85" t="s">
        <v>1004</v>
      </c>
      <c r="AB180" s="85" t="s">
        <v>1006</v>
      </c>
      <c r="AC180" s="79" t="b">
        <v>0</v>
      </c>
      <c r="AD180" s="79">
        <v>0</v>
      </c>
      <c r="AE180" s="85" t="s">
        <v>1203</v>
      </c>
      <c r="AF180" s="79" t="b">
        <v>0</v>
      </c>
      <c r="AG180" s="79" t="s">
        <v>1226</v>
      </c>
      <c r="AH180" s="79"/>
      <c r="AI180" s="85" t="s">
        <v>1178</v>
      </c>
      <c r="AJ180" s="79" t="b">
        <v>0</v>
      </c>
      <c r="AK180" s="79">
        <v>0</v>
      </c>
      <c r="AL180" s="85" t="s">
        <v>1178</v>
      </c>
      <c r="AM180" s="79" t="s">
        <v>1244</v>
      </c>
      <c r="AN180" s="79" t="b">
        <v>0</v>
      </c>
      <c r="AO180" s="85" t="s">
        <v>1006</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4</v>
      </c>
      <c r="BC180" s="78" t="str">
        <f>REPLACE(INDEX(GroupVertices[Group],MATCH(Edges[[#This Row],[Vertex 2]],GroupVertices[Vertex],0)),1,1,"")</f>
        <v>2</v>
      </c>
      <c r="BD180" s="48">
        <v>0</v>
      </c>
      <c r="BE180" s="49">
        <v>0</v>
      </c>
      <c r="BF180" s="48">
        <v>2</v>
      </c>
      <c r="BG180" s="49">
        <v>10</v>
      </c>
      <c r="BH180" s="48">
        <v>0</v>
      </c>
      <c r="BI180" s="49">
        <v>0</v>
      </c>
      <c r="BJ180" s="48">
        <v>18</v>
      </c>
      <c r="BK180" s="49">
        <v>90</v>
      </c>
      <c r="BL180" s="48">
        <v>20</v>
      </c>
    </row>
    <row r="181" spans="1:64" ht="15">
      <c r="A181" s="64" t="s">
        <v>232</v>
      </c>
      <c r="B181" s="64" t="s">
        <v>251</v>
      </c>
      <c r="C181" s="65" t="s">
        <v>2796</v>
      </c>
      <c r="D181" s="66">
        <v>6.5</v>
      </c>
      <c r="E181" s="67" t="s">
        <v>136</v>
      </c>
      <c r="F181" s="68">
        <v>28.608695652173914</v>
      </c>
      <c r="G181" s="65"/>
      <c r="H181" s="69"/>
      <c r="I181" s="70"/>
      <c r="J181" s="70"/>
      <c r="K181" s="34" t="s">
        <v>66</v>
      </c>
      <c r="L181" s="77">
        <v>181</v>
      </c>
      <c r="M181" s="77"/>
      <c r="N181" s="72"/>
      <c r="O181" s="79" t="s">
        <v>319</v>
      </c>
      <c r="P181" s="81">
        <v>43574.80081018519</v>
      </c>
      <c r="Q181" s="79" t="s">
        <v>408</v>
      </c>
      <c r="R181" s="79"/>
      <c r="S181" s="79"/>
      <c r="T181" s="79"/>
      <c r="U181" s="79"/>
      <c r="V181" s="82" t="s">
        <v>656</v>
      </c>
      <c r="W181" s="81">
        <v>43574.80081018519</v>
      </c>
      <c r="X181" s="82" t="s">
        <v>765</v>
      </c>
      <c r="Y181" s="79"/>
      <c r="Z181" s="79"/>
      <c r="AA181" s="85" t="s">
        <v>1004</v>
      </c>
      <c r="AB181" s="85" t="s">
        <v>1006</v>
      </c>
      <c r="AC181" s="79" t="b">
        <v>0</v>
      </c>
      <c r="AD181" s="79">
        <v>0</v>
      </c>
      <c r="AE181" s="85" t="s">
        <v>1203</v>
      </c>
      <c r="AF181" s="79" t="b">
        <v>0</v>
      </c>
      <c r="AG181" s="79" t="s">
        <v>1226</v>
      </c>
      <c r="AH181" s="79"/>
      <c r="AI181" s="85" t="s">
        <v>1178</v>
      </c>
      <c r="AJ181" s="79" t="b">
        <v>0</v>
      </c>
      <c r="AK181" s="79">
        <v>0</v>
      </c>
      <c r="AL181" s="85" t="s">
        <v>1178</v>
      </c>
      <c r="AM181" s="79" t="s">
        <v>1244</v>
      </c>
      <c r="AN181" s="79" t="b">
        <v>0</v>
      </c>
      <c r="AO181" s="85" t="s">
        <v>1006</v>
      </c>
      <c r="AP181" s="79" t="s">
        <v>176</v>
      </c>
      <c r="AQ181" s="79">
        <v>0</v>
      </c>
      <c r="AR181" s="79">
        <v>0</v>
      </c>
      <c r="AS181" s="79"/>
      <c r="AT181" s="79"/>
      <c r="AU181" s="79"/>
      <c r="AV181" s="79"/>
      <c r="AW181" s="79"/>
      <c r="AX181" s="79"/>
      <c r="AY181" s="79"/>
      <c r="AZ181" s="79"/>
      <c r="BA181">
        <v>4</v>
      </c>
      <c r="BB181" s="78" t="str">
        <f>REPLACE(INDEX(GroupVertices[Group],MATCH(Edges[[#This Row],[Vertex 1]],GroupVertices[Vertex],0)),1,1,"")</f>
        <v>4</v>
      </c>
      <c r="BC181" s="78" t="str">
        <f>REPLACE(INDEX(GroupVertices[Group],MATCH(Edges[[#This Row],[Vertex 2]],GroupVertices[Vertex],0)),1,1,"")</f>
        <v>1</v>
      </c>
      <c r="BD181" s="48"/>
      <c r="BE181" s="49"/>
      <c r="BF181" s="48"/>
      <c r="BG181" s="49"/>
      <c r="BH181" s="48"/>
      <c r="BI181" s="49"/>
      <c r="BJ181" s="48"/>
      <c r="BK181" s="49"/>
      <c r="BL181" s="48"/>
    </row>
    <row r="182" spans="1:64" ht="15">
      <c r="A182" s="64" t="s">
        <v>232</v>
      </c>
      <c r="B182" s="64" t="s">
        <v>253</v>
      </c>
      <c r="C182" s="65" t="s">
        <v>2794</v>
      </c>
      <c r="D182" s="66">
        <v>5.333333333333334</v>
      </c>
      <c r="E182" s="67" t="s">
        <v>136</v>
      </c>
      <c r="F182" s="68">
        <v>29.73913043478261</v>
      </c>
      <c r="G182" s="65"/>
      <c r="H182" s="69"/>
      <c r="I182" s="70"/>
      <c r="J182" s="70"/>
      <c r="K182" s="34" t="s">
        <v>66</v>
      </c>
      <c r="L182" s="77">
        <v>182</v>
      </c>
      <c r="M182" s="77"/>
      <c r="N182" s="72"/>
      <c r="O182" s="79" t="s">
        <v>320</v>
      </c>
      <c r="P182" s="81">
        <v>43574.80081018519</v>
      </c>
      <c r="Q182" s="79" t="s">
        <v>408</v>
      </c>
      <c r="R182" s="79"/>
      <c r="S182" s="79"/>
      <c r="T182" s="79"/>
      <c r="U182" s="79"/>
      <c r="V182" s="82" t="s">
        <v>656</v>
      </c>
      <c r="W182" s="81">
        <v>43574.80081018519</v>
      </c>
      <c r="X182" s="82" t="s">
        <v>765</v>
      </c>
      <c r="Y182" s="79"/>
      <c r="Z182" s="79"/>
      <c r="AA182" s="85" t="s">
        <v>1004</v>
      </c>
      <c r="AB182" s="85" t="s">
        <v>1006</v>
      </c>
      <c r="AC182" s="79" t="b">
        <v>0</v>
      </c>
      <c r="AD182" s="79">
        <v>0</v>
      </c>
      <c r="AE182" s="85" t="s">
        <v>1203</v>
      </c>
      <c r="AF182" s="79" t="b">
        <v>0</v>
      </c>
      <c r="AG182" s="79" t="s">
        <v>1226</v>
      </c>
      <c r="AH182" s="79"/>
      <c r="AI182" s="85" t="s">
        <v>1178</v>
      </c>
      <c r="AJ182" s="79" t="b">
        <v>0</v>
      </c>
      <c r="AK182" s="79">
        <v>0</v>
      </c>
      <c r="AL182" s="85" t="s">
        <v>1178</v>
      </c>
      <c r="AM182" s="79" t="s">
        <v>1244</v>
      </c>
      <c r="AN182" s="79" t="b">
        <v>0</v>
      </c>
      <c r="AO182" s="85" t="s">
        <v>1006</v>
      </c>
      <c r="AP182" s="79" t="s">
        <v>176</v>
      </c>
      <c r="AQ182" s="79">
        <v>0</v>
      </c>
      <c r="AR182" s="79">
        <v>0</v>
      </c>
      <c r="AS182" s="79"/>
      <c r="AT182" s="79"/>
      <c r="AU182" s="79"/>
      <c r="AV182" s="79"/>
      <c r="AW182" s="79"/>
      <c r="AX182" s="79"/>
      <c r="AY182" s="79"/>
      <c r="AZ182" s="79"/>
      <c r="BA182">
        <v>3</v>
      </c>
      <c r="BB182" s="78" t="str">
        <f>REPLACE(INDEX(GroupVertices[Group],MATCH(Edges[[#This Row],[Vertex 1]],GroupVertices[Vertex],0)),1,1,"")</f>
        <v>4</v>
      </c>
      <c r="BC182" s="78" t="str">
        <f>REPLACE(INDEX(GroupVertices[Group],MATCH(Edges[[#This Row],[Vertex 2]],GroupVertices[Vertex],0)),1,1,"")</f>
        <v>2</v>
      </c>
      <c r="BD182" s="48"/>
      <c r="BE182" s="49"/>
      <c r="BF182" s="48"/>
      <c r="BG182" s="49"/>
      <c r="BH182" s="48"/>
      <c r="BI182" s="49"/>
      <c r="BJ182" s="48"/>
      <c r="BK182" s="49"/>
      <c r="BL182" s="48"/>
    </row>
    <row r="183" spans="1:64" ht="15">
      <c r="A183" s="64" t="s">
        <v>232</v>
      </c>
      <c r="B183" s="64" t="s">
        <v>281</v>
      </c>
      <c r="C183" s="65" t="s">
        <v>2796</v>
      </c>
      <c r="D183" s="66">
        <v>6.5</v>
      </c>
      <c r="E183" s="67" t="s">
        <v>136</v>
      </c>
      <c r="F183" s="68">
        <v>28.608695652173914</v>
      </c>
      <c r="G183" s="65"/>
      <c r="H183" s="69"/>
      <c r="I183" s="70"/>
      <c r="J183" s="70"/>
      <c r="K183" s="34" t="s">
        <v>65</v>
      </c>
      <c r="L183" s="77">
        <v>183</v>
      </c>
      <c r="M183" s="77"/>
      <c r="N183" s="72"/>
      <c r="O183" s="79" t="s">
        <v>319</v>
      </c>
      <c r="P183" s="81">
        <v>43574.811377314814</v>
      </c>
      <c r="Q183" s="79" t="s">
        <v>409</v>
      </c>
      <c r="R183" s="79"/>
      <c r="S183" s="79"/>
      <c r="T183" s="79"/>
      <c r="U183" s="79"/>
      <c r="V183" s="82" t="s">
        <v>656</v>
      </c>
      <c r="W183" s="81">
        <v>43574.811377314814</v>
      </c>
      <c r="X183" s="82" t="s">
        <v>766</v>
      </c>
      <c r="Y183" s="79"/>
      <c r="Z183" s="79"/>
      <c r="AA183" s="85" t="s">
        <v>1005</v>
      </c>
      <c r="AB183" s="85" t="s">
        <v>1007</v>
      </c>
      <c r="AC183" s="79" t="b">
        <v>0</v>
      </c>
      <c r="AD183" s="79">
        <v>0</v>
      </c>
      <c r="AE183" s="85" t="s">
        <v>1203</v>
      </c>
      <c r="AF183" s="79" t="b">
        <v>0</v>
      </c>
      <c r="AG183" s="79" t="s">
        <v>1226</v>
      </c>
      <c r="AH183" s="79"/>
      <c r="AI183" s="85" t="s">
        <v>1178</v>
      </c>
      <c r="AJ183" s="79" t="b">
        <v>0</v>
      </c>
      <c r="AK183" s="79">
        <v>0</v>
      </c>
      <c r="AL183" s="85" t="s">
        <v>1178</v>
      </c>
      <c r="AM183" s="79" t="s">
        <v>1244</v>
      </c>
      <c r="AN183" s="79" t="b">
        <v>0</v>
      </c>
      <c r="AO183" s="85" t="s">
        <v>1007</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4</v>
      </c>
      <c r="BC183" s="78" t="str">
        <f>REPLACE(INDEX(GroupVertices[Group],MATCH(Edges[[#This Row],[Vertex 2]],GroupVertices[Vertex],0)),1,1,"")</f>
        <v>2</v>
      </c>
      <c r="BD183" s="48">
        <v>0</v>
      </c>
      <c r="BE183" s="49">
        <v>0</v>
      </c>
      <c r="BF183" s="48">
        <v>0</v>
      </c>
      <c r="BG183" s="49">
        <v>0</v>
      </c>
      <c r="BH183" s="48">
        <v>0</v>
      </c>
      <c r="BI183" s="49">
        <v>0</v>
      </c>
      <c r="BJ183" s="48">
        <v>8</v>
      </c>
      <c r="BK183" s="49">
        <v>100</v>
      </c>
      <c r="BL183" s="48">
        <v>8</v>
      </c>
    </row>
    <row r="184" spans="1:64" ht="15">
      <c r="A184" s="64" t="s">
        <v>232</v>
      </c>
      <c r="B184" s="64" t="s">
        <v>251</v>
      </c>
      <c r="C184" s="65" t="s">
        <v>2796</v>
      </c>
      <c r="D184" s="66">
        <v>6.5</v>
      </c>
      <c r="E184" s="67" t="s">
        <v>136</v>
      </c>
      <c r="F184" s="68">
        <v>28.608695652173914</v>
      </c>
      <c r="G184" s="65"/>
      <c r="H184" s="69"/>
      <c r="I184" s="70"/>
      <c r="J184" s="70"/>
      <c r="K184" s="34" t="s">
        <v>66</v>
      </c>
      <c r="L184" s="77">
        <v>184</v>
      </c>
      <c r="M184" s="77"/>
      <c r="N184" s="72"/>
      <c r="O184" s="79" t="s">
        <v>319</v>
      </c>
      <c r="P184" s="81">
        <v>43574.811377314814</v>
      </c>
      <c r="Q184" s="79" t="s">
        <v>409</v>
      </c>
      <c r="R184" s="79"/>
      <c r="S184" s="79"/>
      <c r="T184" s="79"/>
      <c r="U184" s="79"/>
      <c r="V184" s="82" t="s">
        <v>656</v>
      </c>
      <c r="W184" s="81">
        <v>43574.811377314814</v>
      </c>
      <c r="X184" s="82" t="s">
        <v>766</v>
      </c>
      <c r="Y184" s="79"/>
      <c r="Z184" s="79"/>
      <c r="AA184" s="85" t="s">
        <v>1005</v>
      </c>
      <c r="AB184" s="85" t="s">
        <v>1007</v>
      </c>
      <c r="AC184" s="79" t="b">
        <v>0</v>
      </c>
      <c r="AD184" s="79">
        <v>0</v>
      </c>
      <c r="AE184" s="85" t="s">
        <v>1203</v>
      </c>
      <c r="AF184" s="79" t="b">
        <v>0</v>
      </c>
      <c r="AG184" s="79" t="s">
        <v>1226</v>
      </c>
      <c r="AH184" s="79"/>
      <c r="AI184" s="85" t="s">
        <v>1178</v>
      </c>
      <c r="AJ184" s="79" t="b">
        <v>0</v>
      </c>
      <c r="AK184" s="79">
        <v>0</v>
      </c>
      <c r="AL184" s="85" t="s">
        <v>1178</v>
      </c>
      <c r="AM184" s="79" t="s">
        <v>1244</v>
      </c>
      <c r="AN184" s="79" t="b">
        <v>0</v>
      </c>
      <c r="AO184" s="85" t="s">
        <v>1007</v>
      </c>
      <c r="AP184" s="79" t="s">
        <v>176</v>
      </c>
      <c r="AQ184" s="79">
        <v>0</v>
      </c>
      <c r="AR184" s="79">
        <v>0</v>
      </c>
      <c r="AS184" s="79"/>
      <c r="AT184" s="79"/>
      <c r="AU184" s="79"/>
      <c r="AV184" s="79"/>
      <c r="AW184" s="79"/>
      <c r="AX184" s="79"/>
      <c r="AY184" s="79"/>
      <c r="AZ184" s="79"/>
      <c r="BA184">
        <v>4</v>
      </c>
      <c r="BB184" s="78" t="str">
        <f>REPLACE(INDEX(GroupVertices[Group],MATCH(Edges[[#This Row],[Vertex 1]],GroupVertices[Vertex],0)),1,1,"")</f>
        <v>4</v>
      </c>
      <c r="BC184" s="78" t="str">
        <f>REPLACE(INDEX(GroupVertices[Group],MATCH(Edges[[#This Row],[Vertex 2]],GroupVertices[Vertex],0)),1,1,"")</f>
        <v>1</v>
      </c>
      <c r="BD184" s="48"/>
      <c r="BE184" s="49"/>
      <c r="BF184" s="48"/>
      <c r="BG184" s="49"/>
      <c r="BH184" s="48"/>
      <c r="BI184" s="49"/>
      <c r="BJ184" s="48"/>
      <c r="BK184" s="49"/>
      <c r="BL184" s="48"/>
    </row>
    <row r="185" spans="1:64" ht="15">
      <c r="A185" s="64" t="s">
        <v>232</v>
      </c>
      <c r="B185" s="64" t="s">
        <v>253</v>
      </c>
      <c r="C185" s="65" t="s">
        <v>2794</v>
      </c>
      <c r="D185" s="66">
        <v>5.333333333333334</v>
      </c>
      <c r="E185" s="67" t="s">
        <v>136</v>
      </c>
      <c r="F185" s="68">
        <v>29.73913043478261</v>
      </c>
      <c r="G185" s="65"/>
      <c r="H185" s="69"/>
      <c r="I185" s="70"/>
      <c r="J185" s="70"/>
      <c r="K185" s="34" t="s">
        <v>66</v>
      </c>
      <c r="L185" s="77">
        <v>185</v>
      </c>
      <c r="M185" s="77"/>
      <c r="N185" s="72"/>
      <c r="O185" s="79" t="s">
        <v>320</v>
      </c>
      <c r="P185" s="81">
        <v>43574.811377314814</v>
      </c>
      <c r="Q185" s="79" t="s">
        <v>409</v>
      </c>
      <c r="R185" s="79"/>
      <c r="S185" s="79"/>
      <c r="T185" s="79"/>
      <c r="U185" s="79"/>
      <c r="V185" s="82" t="s">
        <v>656</v>
      </c>
      <c r="W185" s="81">
        <v>43574.811377314814</v>
      </c>
      <c r="X185" s="82" t="s">
        <v>766</v>
      </c>
      <c r="Y185" s="79"/>
      <c r="Z185" s="79"/>
      <c r="AA185" s="85" t="s">
        <v>1005</v>
      </c>
      <c r="AB185" s="85" t="s">
        <v>1007</v>
      </c>
      <c r="AC185" s="79" t="b">
        <v>0</v>
      </c>
      <c r="AD185" s="79">
        <v>0</v>
      </c>
      <c r="AE185" s="85" t="s">
        <v>1203</v>
      </c>
      <c r="AF185" s="79" t="b">
        <v>0</v>
      </c>
      <c r="AG185" s="79" t="s">
        <v>1226</v>
      </c>
      <c r="AH185" s="79"/>
      <c r="AI185" s="85" t="s">
        <v>1178</v>
      </c>
      <c r="AJ185" s="79" t="b">
        <v>0</v>
      </c>
      <c r="AK185" s="79">
        <v>0</v>
      </c>
      <c r="AL185" s="85" t="s">
        <v>1178</v>
      </c>
      <c r="AM185" s="79" t="s">
        <v>1244</v>
      </c>
      <c r="AN185" s="79" t="b">
        <v>0</v>
      </c>
      <c r="AO185" s="85" t="s">
        <v>1007</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4</v>
      </c>
      <c r="BC185" s="78" t="str">
        <f>REPLACE(INDEX(GroupVertices[Group],MATCH(Edges[[#This Row],[Vertex 2]],GroupVertices[Vertex],0)),1,1,"")</f>
        <v>2</v>
      </c>
      <c r="BD185" s="48"/>
      <c r="BE185" s="49"/>
      <c r="BF185" s="48"/>
      <c r="BG185" s="49"/>
      <c r="BH185" s="48"/>
      <c r="BI185" s="49"/>
      <c r="BJ185" s="48"/>
      <c r="BK185" s="49"/>
      <c r="BL185" s="48"/>
    </row>
    <row r="186" spans="1:64" ht="15">
      <c r="A186" s="64" t="s">
        <v>253</v>
      </c>
      <c r="B186" s="64" t="s">
        <v>232</v>
      </c>
      <c r="C186" s="65" t="s">
        <v>2793</v>
      </c>
      <c r="D186" s="66">
        <v>4.166666666666667</v>
      </c>
      <c r="E186" s="67" t="s">
        <v>136</v>
      </c>
      <c r="F186" s="68">
        <v>30.869565217391305</v>
      </c>
      <c r="G186" s="65"/>
      <c r="H186" s="69"/>
      <c r="I186" s="70"/>
      <c r="J186" s="70"/>
      <c r="K186" s="34" t="s">
        <v>66</v>
      </c>
      <c r="L186" s="77">
        <v>186</v>
      </c>
      <c r="M186" s="77"/>
      <c r="N186" s="72"/>
      <c r="O186" s="79" t="s">
        <v>320</v>
      </c>
      <c r="P186" s="81">
        <v>43574.79928240741</v>
      </c>
      <c r="Q186" s="79" t="s">
        <v>410</v>
      </c>
      <c r="R186" s="79"/>
      <c r="S186" s="79"/>
      <c r="T186" s="79"/>
      <c r="U186" s="79"/>
      <c r="V186" s="82" t="s">
        <v>651</v>
      </c>
      <c r="W186" s="81">
        <v>43574.79928240741</v>
      </c>
      <c r="X186" s="82" t="s">
        <v>767</v>
      </c>
      <c r="Y186" s="79"/>
      <c r="Z186" s="79"/>
      <c r="AA186" s="85" t="s">
        <v>1006</v>
      </c>
      <c r="AB186" s="85" t="s">
        <v>1003</v>
      </c>
      <c r="AC186" s="79" t="b">
        <v>0</v>
      </c>
      <c r="AD186" s="79">
        <v>0</v>
      </c>
      <c r="AE186" s="85" t="s">
        <v>1187</v>
      </c>
      <c r="AF186" s="79" t="b">
        <v>0</v>
      </c>
      <c r="AG186" s="79" t="s">
        <v>1226</v>
      </c>
      <c r="AH186" s="79"/>
      <c r="AI186" s="85" t="s">
        <v>1178</v>
      </c>
      <c r="AJ186" s="79" t="b">
        <v>0</v>
      </c>
      <c r="AK186" s="79">
        <v>0</v>
      </c>
      <c r="AL186" s="85" t="s">
        <v>1178</v>
      </c>
      <c r="AM186" s="79" t="s">
        <v>1245</v>
      </c>
      <c r="AN186" s="79" t="b">
        <v>0</v>
      </c>
      <c r="AO186" s="85" t="s">
        <v>1003</v>
      </c>
      <c r="AP186" s="79" t="s">
        <v>176</v>
      </c>
      <c r="AQ186" s="79">
        <v>0</v>
      </c>
      <c r="AR186" s="79">
        <v>0</v>
      </c>
      <c r="AS186" s="79"/>
      <c r="AT186" s="79"/>
      <c r="AU186" s="79"/>
      <c r="AV186" s="79"/>
      <c r="AW186" s="79"/>
      <c r="AX186" s="79"/>
      <c r="AY186" s="79"/>
      <c r="AZ186" s="79"/>
      <c r="BA186">
        <v>2</v>
      </c>
      <c r="BB186" s="78" t="str">
        <f>REPLACE(INDEX(GroupVertices[Group],MATCH(Edges[[#This Row],[Vertex 1]],GroupVertices[Vertex],0)),1,1,"")</f>
        <v>2</v>
      </c>
      <c r="BC186" s="78" t="str">
        <f>REPLACE(INDEX(GroupVertices[Group],MATCH(Edges[[#This Row],[Vertex 2]],GroupVertices[Vertex],0)),1,1,"")</f>
        <v>4</v>
      </c>
      <c r="BD186" s="48"/>
      <c r="BE186" s="49"/>
      <c r="BF186" s="48"/>
      <c r="BG186" s="49"/>
      <c r="BH186" s="48"/>
      <c r="BI186" s="49"/>
      <c r="BJ186" s="48"/>
      <c r="BK186" s="49"/>
      <c r="BL186" s="48"/>
    </row>
    <row r="187" spans="1:64" ht="15">
      <c r="A187" s="64" t="s">
        <v>253</v>
      </c>
      <c r="B187" s="64" t="s">
        <v>232</v>
      </c>
      <c r="C187" s="65" t="s">
        <v>2793</v>
      </c>
      <c r="D187" s="66">
        <v>4.166666666666667</v>
      </c>
      <c r="E187" s="67" t="s">
        <v>136</v>
      </c>
      <c r="F187" s="68">
        <v>30.869565217391305</v>
      </c>
      <c r="G187" s="65"/>
      <c r="H187" s="69"/>
      <c r="I187" s="70"/>
      <c r="J187" s="70"/>
      <c r="K187" s="34" t="s">
        <v>66</v>
      </c>
      <c r="L187" s="77">
        <v>187</v>
      </c>
      <c r="M187" s="77"/>
      <c r="N187" s="72"/>
      <c r="O187" s="79" t="s">
        <v>320</v>
      </c>
      <c r="P187" s="81">
        <v>43574.80761574074</v>
      </c>
      <c r="Q187" s="79" t="s">
        <v>411</v>
      </c>
      <c r="R187" s="79"/>
      <c r="S187" s="79"/>
      <c r="T187" s="79"/>
      <c r="U187" s="79"/>
      <c r="V187" s="82" t="s">
        <v>651</v>
      </c>
      <c r="W187" s="81">
        <v>43574.80761574074</v>
      </c>
      <c r="X187" s="82" t="s">
        <v>768</v>
      </c>
      <c r="Y187" s="79"/>
      <c r="Z187" s="79"/>
      <c r="AA187" s="85" t="s">
        <v>1007</v>
      </c>
      <c r="AB187" s="85" t="s">
        <v>1004</v>
      </c>
      <c r="AC187" s="79" t="b">
        <v>0</v>
      </c>
      <c r="AD187" s="79">
        <v>0</v>
      </c>
      <c r="AE187" s="85" t="s">
        <v>1187</v>
      </c>
      <c r="AF187" s="79" t="b">
        <v>0</v>
      </c>
      <c r="AG187" s="79" t="s">
        <v>1226</v>
      </c>
      <c r="AH187" s="79"/>
      <c r="AI187" s="85" t="s">
        <v>1178</v>
      </c>
      <c r="AJ187" s="79" t="b">
        <v>0</v>
      </c>
      <c r="AK187" s="79">
        <v>0</v>
      </c>
      <c r="AL187" s="85" t="s">
        <v>1178</v>
      </c>
      <c r="AM187" s="79" t="s">
        <v>1244</v>
      </c>
      <c r="AN187" s="79" t="b">
        <v>0</v>
      </c>
      <c r="AO187" s="85" t="s">
        <v>1004</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2</v>
      </c>
      <c r="BC187" s="78" t="str">
        <f>REPLACE(INDEX(GroupVertices[Group],MATCH(Edges[[#This Row],[Vertex 2]],GroupVertices[Vertex],0)),1,1,"")</f>
        <v>4</v>
      </c>
      <c r="BD187" s="48"/>
      <c r="BE187" s="49"/>
      <c r="BF187" s="48"/>
      <c r="BG187" s="49"/>
      <c r="BH187" s="48"/>
      <c r="BI187" s="49"/>
      <c r="BJ187" s="48"/>
      <c r="BK187" s="49"/>
      <c r="BL187" s="48"/>
    </row>
    <row r="188" spans="1:64" ht="15">
      <c r="A188" s="64" t="s">
        <v>251</v>
      </c>
      <c r="B188" s="64" t="s">
        <v>232</v>
      </c>
      <c r="C188" s="65" t="s">
        <v>2793</v>
      </c>
      <c r="D188" s="66">
        <v>4.166666666666667</v>
      </c>
      <c r="E188" s="67" t="s">
        <v>136</v>
      </c>
      <c r="F188" s="68">
        <v>30.869565217391305</v>
      </c>
      <c r="G188" s="65"/>
      <c r="H188" s="69"/>
      <c r="I188" s="70"/>
      <c r="J188" s="70"/>
      <c r="K188" s="34" t="s">
        <v>66</v>
      </c>
      <c r="L188" s="77">
        <v>188</v>
      </c>
      <c r="M188" s="77"/>
      <c r="N188" s="72"/>
      <c r="O188" s="79" t="s">
        <v>320</v>
      </c>
      <c r="P188" s="81">
        <v>43571.89518518518</v>
      </c>
      <c r="Q188" s="79" t="s">
        <v>404</v>
      </c>
      <c r="R188" s="79"/>
      <c r="S188" s="79"/>
      <c r="T188" s="79"/>
      <c r="U188" s="79"/>
      <c r="V188" s="82" t="s">
        <v>649</v>
      </c>
      <c r="W188" s="81">
        <v>43571.89518518518</v>
      </c>
      <c r="X188" s="82" t="s">
        <v>761</v>
      </c>
      <c r="Y188" s="79"/>
      <c r="Z188" s="79"/>
      <c r="AA188" s="85" t="s">
        <v>1000</v>
      </c>
      <c r="AB188" s="85" t="s">
        <v>997</v>
      </c>
      <c r="AC188" s="79" t="b">
        <v>0</v>
      </c>
      <c r="AD188" s="79">
        <v>0</v>
      </c>
      <c r="AE188" s="85" t="s">
        <v>1187</v>
      </c>
      <c r="AF188" s="79" t="b">
        <v>0</v>
      </c>
      <c r="AG188" s="79" t="s">
        <v>1226</v>
      </c>
      <c r="AH188" s="79"/>
      <c r="AI188" s="85" t="s">
        <v>1178</v>
      </c>
      <c r="AJ188" s="79" t="b">
        <v>0</v>
      </c>
      <c r="AK188" s="79">
        <v>0</v>
      </c>
      <c r="AL188" s="85" t="s">
        <v>1178</v>
      </c>
      <c r="AM188" s="79" t="s">
        <v>1243</v>
      </c>
      <c r="AN188" s="79" t="b">
        <v>0</v>
      </c>
      <c r="AO188" s="85" t="s">
        <v>997</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4</v>
      </c>
      <c r="BD188" s="48">
        <v>0</v>
      </c>
      <c r="BE188" s="49">
        <v>0</v>
      </c>
      <c r="BF188" s="48">
        <v>0</v>
      </c>
      <c r="BG188" s="49">
        <v>0</v>
      </c>
      <c r="BH188" s="48">
        <v>0</v>
      </c>
      <c r="BI188" s="49">
        <v>0</v>
      </c>
      <c r="BJ188" s="48">
        <v>7</v>
      </c>
      <c r="BK188" s="49">
        <v>100</v>
      </c>
      <c r="BL188" s="48">
        <v>7</v>
      </c>
    </row>
    <row r="189" spans="1:64" ht="15">
      <c r="A189" s="64" t="s">
        <v>251</v>
      </c>
      <c r="B189" s="64" t="s">
        <v>232</v>
      </c>
      <c r="C189" s="65" t="s">
        <v>2793</v>
      </c>
      <c r="D189" s="66">
        <v>4.166666666666667</v>
      </c>
      <c r="E189" s="67" t="s">
        <v>136</v>
      </c>
      <c r="F189" s="68">
        <v>30.869565217391305</v>
      </c>
      <c r="G189" s="65"/>
      <c r="H189" s="69"/>
      <c r="I189" s="70"/>
      <c r="J189" s="70"/>
      <c r="K189" s="34" t="s">
        <v>66</v>
      </c>
      <c r="L189" s="77">
        <v>189</v>
      </c>
      <c r="M189" s="77"/>
      <c r="N189" s="72"/>
      <c r="O189" s="79" t="s">
        <v>320</v>
      </c>
      <c r="P189" s="81">
        <v>43571.89701388889</v>
      </c>
      <c r="Q189" s="79" t="s">
        <v>405</v>
      </c>
      <c r="R189" s="79"/>
      <c r="S189" s="79"/>
      <c r="T189" s="79"/>
      <c r="U189" s="82" t="s">
        <v>604</v>
      </c>
      <c r="V189" s="82" t="s">
        <v>604</v>
      </c>
      <c r="W189" s="81">
        <v>43571.89701388889</v>
      </c>
      <c r="X189" s="82" t="s">
        <v>762</v>
      </c>
      <c r="Y189" s="79"/>
      <c r="Z189" s="79"/>
      <c r="AA189" s="85" t="s">
        <v>1001</v>
      </c>
      <c r="AB189" s="85" t="s">
        <v>998</v>
      </c>
      <c r="AC189" s="79" t="b">
        <v>0</v>
      </c>
      <c r="AD189" s="79">
        <v>1</v>
      </c>
      <c r="AE189" s="85" t="s">
        <v>1187</v>
      </c>
      <c r="AF189" s="79" t="b">
        <v>0</v>
      </c>
      <c r="AG189" s="79" t="s">
        <v>1226</v>
      </c>
      <c r="AH189" s="79"/>
      <c r="AI189" s="85" t="s">
        <v>1178</v>
      </c>
      <c r="AJ189" s="79" t="b">
        <v>0</v>
      </c>
      <c r="AK189" s="79">
        <v>0</v>
      </c>
      <c r="AL189" s="85" t="s">
        <v>1178</v>
      </c>
      <c r="AM189" s="79" t="s">
        <v>1243</v>
      </c>
      <c r="AN189" s="79" t="b">
        <v>0</v>
      </c>
      <c r="AO189" s="85" t="s">
        <v>998</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4</v>
      </c>
      <c r="BD189" s="48">
        <v>1</v>
      </c>
      <c r="BE189" s="49">
        <v>11.11111111111111</v>
      </c>
      <c r="BF189" s="48">
        <v>0</v>
      </c>
      <c r="BG189" s="49">
        <v>0</v>
      </c>
      <c r="BH189" s="48">
        <v>0</v>
      </c>
      <c r="BI189" s="49">
        <v>0</v>
      </c>
      <c r="BJ189" s="48">
        <v>8</v>
      </c>
      <c r="BK189" s="49">
        <v>88.88888888888889</v>
      </c>
      <c r="BL189" s="48">
        <v>9</v>
      </c>
    </row>
    <row r="190" spans="1:64" ht="15">
      <c r="A190" s="64" t="s">
        <v>259</v>
      </c>
      <c r="B190" s="64" t="s">
        <v>251</v>
      </c>
      <c r="C190" s="65" t="s">
        <v>2792</v>
      </c>
      <c r="D190" s="66">
        <v>3</v>
      </c>
      <c r="E190" s="67" t="s">
        <v>132</v>
      </c>
      <c r="F190" s="68">
        <v>32</v>
      </c>
      <c r="G190" s="65"/>
      <c r="H190" s="69"/>
      <c r="I190" s="70"/>
      <c r="J190" s="70"/>
      <c r="K190" s="34" t="s">
        <v>66</v>
      </c>
      <c r="L190" s="77">
        <v>190</v>
      </c>
      <c r="M190" s="77"/>
      <c r="N190" s="72"/>
      <c r="O190" s="79" t="s">
        <v>320</v>
      </c>
      <c r="P190" s="81">
        <v>43572.561747685184</v>
      </c>
      <c r="Q190" s="79" t="s">
        <v>412</v>
      </c>
      <c r="R190" s="79"/>
      <c r="S190" s="79"/>
      <c r="T190" s="79"/>
      <c r="U190" s="79"/>
      <c r="V190" s="82" t="s">
        <v>657</v>
      </c>
      <c r="W190" s="81">
        <v>43572.561747685184</v>
      </c>
      <c r="X190" s="82" t="s">
        <v>769</v>
      </c>
      <c r="Y190" s="79"/>
      <c r="Z190" s="79"/>
      <c r="AA190" s="85" t="s">
        <v>1008</v>
      </c>
      <c r="AB190" s="85" t="s">
        <v>1133</v>
      </c>
      <c r="AC190" s="79" t="b">
        <v>0</v>
      </c>
      <c r="AD190" s="79">
        <v>2</v>
      </c>
      <c r="AE190" s="85" t="s">
        <v>1184</v>
      </c>
      <c r="AF190" s="79" t="b">
        <v>0</v>
      </c>
      <c r="AG190" s="79" t="s">
        <v>1226</v>
      </c>
      <c r="AH190" s="79"/>
      <c r="AI190" s="85" t="s">
        <v>1178</v>
      </c>
      <c r="AJ190" s="79" t="b">
        <v>0</v>
      </c>
      <c r="AK190" s="79">
        <v>1</v>
      </c>
      <c r="AL190" s="85" t="s">
        <v>1178</v>
      </c>
      <c r="AM190" s="79" t="s">
        <v>1243</v>
      </c>
      <c r="AN190" s="79" t="b">
        <v>0</v>
      </c>
      <c r="AO190" s="85" t="s">
        <v>1133</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4</v>
      </c>
      <c r="BK190" s="49">
        <v>100</v>
      </c>
      <c r="BL190" s="48">
        <v>4</v>
      </c>
    </row>
    <row r="191" spans="1:64" ht="15">
      <c r="A191" s="64" t="s">
        <v>251</v>
      </c>
      <c r="B191" s="64" t="s">
        <v>259</v>
      </c>
      <c r="C191" s="65" t="s">
        <v>2792</v>
      </c>
      <c r="D191" s="66">
        <v>3</v>
      </c>
      <c r="E191" s="67" t="s">
        <v>132</v>
      </c>
      <c r="F191" s="68">
        <v>32</v>
      </c>
      <c r="G191" s="65"/>
      <c r="H191" s="69"/>
      <c r="I191" s="70"/>
      <c r="J191" s="70"/>
      <c r="K191" s="34" t="s">
        <v>66</v>
      </c>
      <c r="L191" s="77">
        <v>191</v>
      </c>
      <c r="M191" s="77"/>
      <c r="N191" s="72"/>
      <c r="O191" s="79" t="s">
        <v>319</v>
      </c>
      <c r="P191" s="81">
        <v>43572.56686342593</v>
      </c>
      <c r="Q191" s="79" t="s">
        <v>413</v>
      </c>
      <c r="R191" s="79"/>
      <c r="S191" s="79"/>
      <c r="T191" s="79"/>
      <c r="U191" s="79"/>
      <c r="V191" s="82" t="s">
        <v>649</v>
      </c>
      <c r="W191" s="81">
        <v>43572.56686342593</v>
      </c>
      <c r="X191" s="82" t="s">
        <v>770</v>
      </c>
      <c r="Y191" s="79"/>
      <c r="Z191" s="79"/>
      <c r="AA191" s="85" t="s">
        <v>1009</v>
      </c>
      <c r="AB191" s="79"/>
      <c r="AC191" s="79" t="b">
        <v>0</v>
      </c>
      <c r="AD191" s="79">
        <v>0</v>
      </c>
      <c r="AE191" s="85" t="s">
        <v>1178</v>
      </c>
      <c r="AF191" s="79" t="b">
        <v>0</v>
      </c>
      <c r="AG191" s="79" t="s">
        <v>1226</v>
      </c>
      <c r="AH191" s="79"/>
      <c r="AI191" s="85" t="s">
        <v>1178</v>
      </c>
      <c r="AJ191" s="79" t="b">
        <v>0</v>
      </c>
      <c r="AK191" s="79">
        <v>1</v>
      </c>
      <c r="AL191" s="85" t="s">
        <v>1008</v>
      </c>
      <c r="AM191" s="79" t="s">
        <v>1243</v>
      </c>
      <c r="AN191" s="79" t="b">
        <v>0</v>
      </c>
      <c r="AO191" s="85" t="s">
        <v>1008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6</v>
      </c>
      <c r="BK191" s="49">
        <v>100</v>
      </c>
      <c r="BL191" s="48">
        <v>6</v>
      </c>
    </row>
    <row r="192" spans="1:64" ht="15">
      <c r="A192" s="64" t="s">
        <v>260</v>
      </c>
      <c r="B192" s="64" t="s">
        <v>251</v>
      </c>
      <c r="C192" s="65" t="s">
        <v>2792</v>
      </c>
      <c r="D192" s="66">
        <v>3</v>
      </c>
      <c r="E192" s="67" t="s">
        <v>132</v>
      </c>
      <c r="F192" s="68">
        <v>32</v>
      </c>
      <c r="G192" s="65"/>
      <c r="H192" s="69"/>
      <c r="I192" s="70"/>
      <c r="J192" s="70"/>
      <c r="K192" s="34" t="s">
        <v>66</v>
      </c>
      <c r="L192" s="77">
        <v>192</v>
      </c>
      <c r="M192" s="77"/>
      <c r="N192" s="72"/>
      <c r="O192" s="79" t="s">
        <v>320</v>
      </c>
      <c r="P192" s="81">
        <v>43572.806539351855</v>
      </c>
      <c r="Q192" s="79" t="s">
        <v>414</v>
      </c>
      <c r="R192" s="79"/>
      <c r="S192" s="79"/>
      <c r="T192" s="79"/>
      <c r="U192" s="79"/>
      <c r="V192" s="82" t="s">
        <v>658</v>
      </c>
      <c r="W192" s="81">
        <v>43572.806539351855</v>
      </c>
      <c r="X192" s="82" t="s">
        <v>771</v>
      </c>
      <c r="Y192" s="79"/>
      <c r="Z192" s="79"/>
      <c r="AA192" s="85" t="s">
        <v>1010</v>
      </c>
      <c r="AB192" s="85" t="s">
        <v>1132</v>
      </c>
      <c r="AC192" s="79" t="b">
        <v>0</v>
      </c>
      <c r="AD192" s="79">
        <v>0</v>
      </c>
      <c r="AE192" s="85" t="s">
        <v>1184</v>
      </c>
      <c r="AF192" s="79" t="b">
        <v>0</v>
      </c>
      <c r="AG192" s="79" t="s">
        <v>1226</v>
      </c>
      <c r="AH192" s="79"/>
      <c r="AI192" s="85" t="s">
        <v>1178</v>
      </c>
      <c r="AJ192" s="79" t="b">
        <v>0</v>
      </c>
      <c r="AK192" s="79">
        <v>0</v>
      </c>
      <c r="AL192" s="85" t="s">
        <v>1178</v>
      </c>
      <c r="AM192" s="79" t="s">
        <v>1243</v>
      </c>
      <c r="AN192" s="79" t="b">
        <v>0</v>
      </c>
      <c r="AO192" s="85" t="s">
        <v>1132</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7</v>
      </c>
      <c r="BK192" s="49">
        <v>100</v>
      </c>
      <c r="BL192" s="48">
        <v>7</v>
      </c>
    </row>
    <row r="193" spans="1:64" ht="15">
      <c r="A193" s="64" t="s">
        <v>251</v>
      </c>
      <c r="B193" s="64" t="s">
        <v>260</v>
      </c>
      <c r="C193" s="65" t="s">
        <v>2792</v>
      </c>
      <c r="D193" s="66">
        <v>3</v>
      </c>
      <c r="E193" s="67" t="s">
        <v>132</v>
      </c>
      <c r="F193" s="68">
        <v>32</v>
      </c>
      <c r="G193" s="65"/>
      <c r="H193" s="69"/>
      <c r="I193" s="70"/>
      <c r="J193" s="70"/>
      <c r="K193" s="34" t="s">
        <v>66</v>
      </c>
      <c r="L193" s="77">
        <v>193</v>
      </c>
      <c r="M193" s="77"/>
      <c r="N193" s="72"/>
      <c r="O193" s="79" t="s">
        <v>320</v>
      </c>
      <c r="P193" s="81">
        <v>43573.60283564815</v>
      </c>
      <c r="Q193" s="79" t="s">
        <v>415</v>
      </c>
      <c r="R193" s="79"/>
      <c r="S193" s="79"/>
      <c r="T193" s="79"/>
      <c r="U193" s="79"/>
      <c r="V193" s="82" t="s">
        <v>649</v>
      </c>
      <c r="W193" s="81">
        <v>43573.60283564815</v>
      </c>
      <c r="X193" s="82" t="s">
        <v>772</v>
      </c>
      <c r="Y193" s="79"/>
      <c r="Z193" s="79"/>
      <c r="AA193" s="85" t="s">
        <v>1011</v>
      </c>
      <c r="AB193" s="85" t="s">
        <v>1010</v>
      </c>
      <c r="AC193" s="79" t="b">
        <v>0</v>
      </c>
      <c r="AD193" s="79">
        <v>1</v>
      </c>
      <c r="AE193" s="85" t="s">
        <v>1204</v>
      </c>
      <c r="AF193" s="79" t="b">
        <v>0</v>
      </c>
      <c r="AG193" s="79" t="s">
        <v>1226</v>
      </c>
      <c r="AH193" s="79"/>
      <c r="AI193" s="85" t="s">
        <v>1178</v>
      </c>
      <c r="AJ193" s="79" t="b">
        <v>0</v>
      </c>
      <c r="AK193" s="79">
        <v>0</v>
      </c>
      <c r="AL193" s="85" t="s">
        <v>1178</v>
      </c>
      <c r="AM193" s="79" t="s">
        <v>1243</v>
      </c>
      <c r="AN193" s="79" t="b">
        <v>0</v>
      </c>
      <c r="AO193" s="85" t="s">
        <v>1010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v>2</v>
      </c>
      <c r="BE193" s="49">
        <v>6.0606060606060606</v>
      </c>
      <c r="BF193" s="48">
        <v>0</v>
      </c>
      <c r="BG193" s="49">
        <v>0</v>
      </c>
      <c r="BH193" s="48">
        <v>0</v>
      </c>
      <c r="BI193" s="49">
        <v>0</v>
      </c>
      <c r="BJ193" s="48">
        <v>31</v>
      </c>
      <c r="BK193" s="49">
        <v>93.93939393939394</v>
      </c>
      <c r="BL193" s="48">
        <v>33</v>
      </c>
    </row>
    <row r="194" spans="1:64" ht="15">
      <c r="A194" s="64" t="s">
        <v>261</v>
      </c>
      <c r="B194" s="64" t="s">
        <v>251</v>
      </c>
      <c r="C194" s="65" t="s">
        <v>2792</v>
      </c>
      <c r="D194" s="66">
        <v>3</v>
      </c>
      <c r="E194" s="67" t="s">
        <v>132</v>
      </c>
      <c r="F194" s="68">
        <v>32</v>
      </c>
      <c r="G194" s="65"/>
      <c r="H194" s="69"/>
      <c r="I194" s="70"/>
      <c r="J194" s="70"/>
      <c r="K194" s="34" t="s">
        <v>66</v>
      </c>
      <c r="L194" s="77">
        <v>194</v>
      </c>
      <c r="M194" s="77"/>
      <c r="N194" s="72"/>
      <c r="O194" s="79" t="s">
        <v>320</v>
      </c>
      <c r="P194" s="81">
        <v>43573.86070601852</v>
      </c>
      <c r="Q194" s="79" t="s">
        <v>416</v>
      </c>
      <c r="R194" s="79"/>
      <c r="S194" s="79"/>
      <c r="T194" s="79"/>
      <c r="U194" s="79"/>
      <c r="V194" s="82" t="s">
        <v>659</v>
      </c>
      <c r="W194" s="81">
        <v>43573.86070601852</v>
      </c>
      <c r="X194" s="82" t="s">
        <v>773</v>
      </c>
      <c r="Y194" s="79"/>
      <c r="Z194" s="79"/>
      <c r="AA194" s="85" t="s">
        <v>1012</v>
      </c>
      <c r="AB194" s="85" t="s">
        <v>1013</v>
      </c>
      <c r="AC194" s="79" t="b">
        <v>0</v>
      </c>
      <c r="AD194" s="79">
        <v>1</v>
      </c>
      <c r="AE194" s="85" t="s">
        <v>1184</v>
      </c>
      <c r="AF194" s="79" t="b">
        <v>0</v>
      </c>
      <c r="AG194" s="79" t="s">
        <v>1226</v>
      </c>
      <c r="AH194" s="79"/>
      <c r="AI194" s="85" t="s">
        <v>1178</v>
      </c>
      <c r="AJ194" s="79" t="b">
        <v>0</v>
      </c>
      <c r="AK194" s="79">
        <v>0</v>
      </c>
      <c r="AL194" s="85" t="s">
        <v>1178</v>
      </c>
      <c r="AM194" s="79" t="s">
        <v>1245</v>
      </c>
      <c r="AN194" s="79" t="b">
        <v>0</v>
      </c>
      <c r="AO194" s="85" t="s">
        <v>1013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1</v>
      </c>
      <c r="BE194" s="49">
        <v>12.5</v>
      </c>
      <c r="BF194" s="48">
        <v>0</v>
      </c>
      <c r="BG194" s="49">
        <v>0</v>
      </c>
      <c r="BH194" s="48">
        <v>0</v>
      </c>
      <c r="BI194" s="49">
        <v>0</v>
      </c>
      <c r="BJ194" s="48">
        <v>7</v>
      </c>
      <c r="BK194" s="49">
        <v>87.5</v>
      </c>
      <c r="BL194" s="48">
        <v>8</v>
      </c>
    </row>
    <row r="195" spans="1:64" ht="15">
      <c r="A195" s="64" t="s">
        <v>251</v>
      </c>
      <c r="B195" s="64" t="s">
        <v>261</v>
      </c>
      <c r="C195" s="65" t="s">
        <v>2792</v>
      </c>
      <c r="D195" s="66">
        <v>3</v>
      </c>
      <c r="E195" s="67" t="s">
        <v>132</v>
      </c>
      <c r="F195" s="68">
        <v>32</v>
      </c>
      <c r="G195" s="65"/>
      <c r="H195" s="69"/>
      <c r="I195" s="70"/>
      <c r="J195" s="70"/>
      <c r="K195" s="34" t="s">
        <v>66</v>
      </c>
      <c r="L195" s="77">
        <v>195</v>
      </c>
      <c r="M195" s="77"/>
      <c r="N195" s="72"/>
      <c r="O195" s="79" t="s">
        <v>320</v>
      </c>
      <c r="P195" s="81">
        <v>43573.76875</v>
      </c>
      <c r="Q195" s="79" t="s">
        <v>417</v>
      </c>
      <c r="R195" s="79"/>
      <c r="S195" s="79"/>
      <c r="T195" s="79"/>
      <c r="U195" s="79"/>
      <c r="V195" s="82" t="s">
        <v>649</v>
      </c>
      <c r="W195" s="81">
        <v>43573.76875</v>
      </c>
      <c r="X195" s="82" t="s">
        <v>774</v>
      </c>
      <c r="Y195" s="79"/>
      <c r="Z195" s="79"/>
      <c r="AA195" s="85" t="s">
        <v>1013</v>
      </c>
      <c r="AB195" s="85" t="s">
        <v>1163</v>
      </c>
      <c r="AC195" s="79" t="b">
        <v>0</v>
      </c>
      <c r="AD195" s="79">
        <v>0</v>
      </c>
      <c r="AE195" s="85" t="s">
        <v>1205</v>
      </c>
      <c r="AF195" s="79" t="b">
        <v>0</v>
      </c>
      <c r="AG195" s="79" t="s">
        <v>1226</v>
      </c>
      <c r="AH195" s="79"/>
      <c r="AI195" s="85" t="s">
        <v>1178</v>
      </c>
      <c r="AJ195" s="79" t="b">
        <v>0</v>
      </c>
      <c r="AK195" s="79">
        <v>0</v>
      </c>
      <c r="AL195" s="85" t="s">
        <v>1178</v>
      </c>
      <c r="AM195" s="79" t="s">
        <v>1243</v>
      </c>
      <c r="AN195" s="79" t="b">
        <v>0</v>
      </c>
      <c r="AO195" s="85" t="s">
        <v>1163</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4</v>
      </c>
      <c r="BK195" s="49">
        <v>100</v>
      </c>
      <c r="BL195" s="48">
        <v>4</v>
      </c>
    </row>
    <row r="196" spans="1:64" ht="15">
      <c r="A196" s="64" t="s">
        <v>251</v>
      </c>
      <c r="B196" s="64" t="s">
        <v>291</v>
      </c>
      <c r="C196" s="65" t="s">
        <v>2792</v>
      </c>
      <c r="D196" s="66">
        <v>3</v>
      </c>
      <c r="E196" s="67" t="s">
        <v>132</v>
      </c>
      <c r="F196" s="68">
        <v>32</v>
      </c>
      <c r="G196" s="65"/>
      <c r="H196" s="69"/>
      <c r="I196" s="70"/>
      <c r="J196" s="70"/>
      <c r="K196" s="34" t="s">
        <v>65</v>
      </c>
      <c r="L196" s="77">
        <v>196</v>
      </c>
      <c r="M196" s="77"/>
      <c r="N196" s="72"/>
      <c r="O196" s="79" t="s">
        <v>319</v>
      </c>
      <c r="P196" s="81">
        <v>43574.03603009259</v>
      </c>
      <c r="Q196" s="79" t="s">
        <v>418</v>
      </c>
      <c r="R196" s="79"/>
      <c r="S196" s="79"/>
      <c r="T196" s="79"/>
      <c r="U196" s="79"/>
      <c r="V196" s="82" t="s">
        <v>649</v>
      </c>
      <c r="W196" s="81">
        <v>43574.03603009259</v>
      </c>
      <c r="X196" s="82" t="s">
        <v>775</v>
      </c>
      <c r="Y196" s="79"/>
      <c r="Z196" s="79"/>
      <c r="AA196" s="85" t="s">
        <v>1014</v>
      </c>
      <c r="AB196" s="79"/>
      <c r="AC196" s="79" t="b">
        <v>0</v>
      </c>
      <c r="AD196" s="79">
        <v>4</v>
      </c>
      <c r="AE196" s="85" t="s">
        <v>1178</v>
      </c>
      <c r="AF196" s="79" t="b">
        <v>0</v>
      </c>
      <c r="AG196" s="79" t="s">
        <v>1226</v>
      </c>
      <c r="AH196" s="79"/>
      <c r="AI196" s="85" t="s">
        <v>1178</v>
      </c>
      <c r="AJ196" s="79" t="b">
        <v>0</v>
      </c>
      <c r="AK196" s="79">
        <v>1</v>
      </c>
      <c r="AL196" s="85" t="s">
        <v>1178</v>
      </c>
      <c r="AM196" s="79" t="s">
        <v>1243</v>
      </c>
      <c r="AN196" s="79" t="b">
        <v>0</v>
      </c>
      <c r="AO196" s="85" t="s">
        <v>1014</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1</v>
      </c>
      <c r="BC196" s="78" t="str">
        <f>REPLACE(INDEX(GroupVertices[Group],MATCH(Edges[[#This Row],[Vertex 2]],GroupVertices[Vertex],0)),1,1,"")</f>
        <v>1</v>
      </c>
      <c r="BD196" s="48">
        <v>3</v>
      </c>
      <c r="BE196" s="49">
        <v>16.666666666666668</v>
      </c>
      <c r="BF196" s="48">
        <v>1</v>
      </c>
      <c r="BG196" s="49">
        <v>5.555555555555555</v>
      </c>
      <c r="BH196" s="48">
        <v>0</v>
      </c>
      <c r="BI196" s="49">
        <v>0</v>
      </c>
      <c r="BJ196" s="48">
        <v>14</v>
      </c>
      <c r="BK196" s="49">
        <v>77.77777777777777</v>
      </c>
      <c r="BL196" s="48">
        <v>18</v>
      </c>
    </row>
    <row r="197" spans="1:64" ht="15">
      <c r="A197" s="64" t="s">
        <v>262</v>
      </c>
      <c r="B197" s="64" t="s">
        <v>251</v>
      </c>
      <c r="C197" s="65" t="s">
        <v>2792</v>
      </c>
      <c r="D197" s="66">
        <v>3</v>
      </c>
      <c r="E197" s="67" t="s">
        <v>132</v>
      </c>
      <c r="F197" s="68">
        <v>32</v>
      </c>
      <c r="G197" s="65"/>
      <c r="H197" s="69"/>
      <c r="I197" s="70"/>
      <c r="J197" s="70"/>
      <c r="K197" s="34" t="s">
        <v>66</v>
      </c>
      <c r="L197" s="77">
        <v>197</v>
      </c>
      <c r="M197" s="77"/>
      <c r="N197" s="72"/>
      <c r="O197" s="79" t="s">
        <v>319</v>
      </c>
      <c r="P197" s="81">
        <v>43574.1003125</v>
      </c>
      <c r="Q197" s="79" t="s">
        <v>419</v>
      </c>
      <c r="R197" s="79"/>
      <c r="S197" s="79"/>
      <c r="T197" s="79"/>
      <c r="U197" s="79"/>
      <c r="V197" s="82" t="s">
        <v>660</v>
      </c>
      <c r="W197" s="81">
        <v>43574.1003125</v>
      </c>
      <c r="X197" s="82" t="s">
        <v>776</v>
      </c>
      <c r="Y197" s="79"/>
      <c r="Z197" s="79"/>
      <c r="AA197" s="85" t="s">
        <v>1015</v>
      </c>
      <c r="AB197" s="85" t="s">
        <v>1016</v>
      </c>
      <c r="AC197" s="79" t="b">
        <v>0</v>
      </c>
      <c r="AD197" s="79">
        <v>2</v>
      </c>
      <c r="AE197" s="85" t="s">
        <v>1206</v>
      </c>
      <c r="AF197" s="79" t="b">
        <v>0</v>
      </c>
      <c r="AG197" s="79" t="s">
        <v>1226</v>
      </c>
      <c r="AH197" s="79"/>
      <c r="AI197" s="85" t="s">
        <v>1178</v>
      </c>
      <c r="AJ197" s="79" t="b">
        <v>0</v>
      </c>
      <c r="AK197" s="79">
        <v>0</v>
      </c>
      <c r="AL197" s="85" t="s">
        <v>1178</v>
      </c>
      <c r="AM197" s="79" t="s">
        <v>1243</v>
      </c>
      <c r="AN197" s="79" t="b">
        <v>0</v>
      </c>
      <c r="AO197" s="85" t="s">
        <v>1016</v>
      </c>
      <c r="AP197" s="79" t="s">
        <v>176</v>
      </c>
      <c r="AQ197" s="79">
        <v>0</v>
      </c>
      <c r="AR197" s="79">
        <v>0</v>
      </c>
      <c r="AS197" s="79" t="s">
        <v>1256</v>
      </c>
      <c r="AT197" s="79" t="s">
        <v>1259</v>
      </c>
      <c r="AU197" s="79" t="s">
        <v>1260</v>
      </c>
      <c r="AV197" s="79" t="s">
        <v>1265</v>
      </c>
      <c r="AW197" s="79" t="s">
        <v>1272</v>
      </c>
      <c r="AX197" s="79" t="s">
        <v>1279</v>
      </c>
      <c r="AY197" s="79" t="s">
        <v>1282</v>
      </c>
      <c r="AZ197" s="82" t="s">
        <v>1288</v>
      </c>
      <c r="BA197">
        <v>1</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262</v>
      </c>
      <c r="B198" s="64" t="s">
        <v>263</v>
      </c>
      <c r="C198" s="65" t="s">
        <v>2792</v>
      </c>
      <c r="D198" s="66">
        <v>3</v>
      </c>
      <c r="E198" s="67" t="s">
        <v>132</v>
      </c>
      <c r="F198" s="68">
        <v>32</v>
      </c>
      <c r="G198" s="65"/>
      <c r="H198" s="69"/>
      <c r="I198" s="70"/>
      <c r="J198" s="70"/>
      <c r="K198" s="34" t="s">
        <v>66</v>
      </c>
      <c r="L198" s="77">
        <v>198</v>
      </c>
      <c r="M198" s="77"/>
      <c r="N198" s="72"/>
      <c r="O198" s="79" t="s">
        <v>320</v>
      </c>
      <c r="P198" s="81">
        <v>43574.1003125</v>
      </c>
      <c r="Q198" s="79" t="s">
        <v>419</v>
      </c>
      <c r="R198" s="79"/>
      <c r="S198" s="79"/>
      <c r="T198" s="79"/>
      <c r="U198" s="79"/>
      <c r="V198" s="82" t="s">
        <v>660</v>
      </c>
      <c r="W198" s="81">
        <v>43574.1003125</v>
      </c>
      <c r="X198" s="82" t="s">
        <v>776</v>
      </c>
      <c r="Y198" s="79"/>
      <c r="Z198" s="79"/>
      <c r="AA198" s="85" t="s">
        <v>1015</v>
      </c>
      <c r="AB198" s="85" t="s">
        <v>1016</v>
      </c>
      <c r="AC198" s="79" t="b">
        <v>0</v>
      </c>
      <c r="AD198" s="79">
        <v>2</v>
      </c>
      <c r="AE198" s="85" t="s">
        <v>1206</v>
      </c>
      <c r="AF198" s="79" t="b">
        <v>0</v>
      </c>
      <c r="AG198" s="79" t="s">
        <v>1226</v>
      </c>
      <c r="AH198" s="79"/>
      <c r="AI198" s="85" t="s">
        <v>1178</v>
      </c>
      <c r="AJ198" s="79" t="b">
        <v>0</v>
      </c>
      <c r="AK198" s="79">
        <v>0</v>
      </c>
      <c r="AL198" s="85" t="s">
        <v>1178</v>
      </c>
      <c r="AM198" s="79" t="s">
        <v>1243</v>
      </c>
      <c r="AN198" s="79" t="b">
        <v>0</v>
      </c>
      <c r="AO198" s="85" t="s">
        <v>1016</v>
      </c>
      <c r="AP198" s="79" t="s">
        <v>176</v>
      </c>
      <c r="AQ198" s="79">
        <v>0</v>
      </c>
      <c r="AR198" s="79">
        <v>0</v>
      </c>
      <c r="AS198" s="79" t="s">
        <v>1256</v>
      </c>
      <c r="AT198" s="79" t="s">
        <v>1259</v>
      </c>
      <c r="AU198" s="79" t="s">
        <v>1260</v>
      </c>
      <c r="AV198" s="79" t="s">
        <v>1265</v>
      </c>
      <c r="AW198" s="79" t="s">
        <v>1272</v>
      </c>
      <c r="AX198" s="79" t="s">
        <v>1279</v>
      </c>
      <c r="AY198" s="79" t="s">
        <v>1282</v>
      </c>
      <c r="AZ198" s="82" t="s">
        <v>1288</v>
      </c>
      <c r="BA198">
        <v>1</v>
      </c>
      <c r="BB198" s="78" t="str">
        <f>REPLACE(INDEX(GroupVertices[Group],MATCH(Edges[[#This Row],[Vertex 1]],GroupVertices[Vertex],0)),1,1,"")</f>
        <v>1</v>
      </c>
      <c r="BC198" s="78" t="str">
        <f>REPLACE(INDEX(GroupVertices[Group],MATCH(Edges[[#This Row],[Vertex 2]],GroupVertices[Vertex],0)),1,1,"")</f>
        <v>1</v>
      </c>
      <c r="BD198" s="48">
        <v>0</v>
      </c>
      <c r="BE198" s="49">
        <v>0</v>
      </c>
      <c r="BF198" s="48">
        <v>1</v>
      </c>
      <c r="BG198" s="49">
        <v>6.25</v>
      </c>
      <c r="BH198" s="48">
        <v>0</v>
      </c>
      <c r="BI198" s="49">
        <v>0</v>
      </c>
      <c r="BJ198" s="48">
        <v>15</v>
      </c>
      <c r="BK198" s="49">
        <v>93.75</v>
      </c>
      <c r="BL198" s="48">
        <v>16</v>
      </c>
    </row>
    <row r="199" spans="1:64" ht="15">
      <c r="A199" s="64" t="s">
        <v>263</v>
      </c>
      <c r="B199" s="64" t="s">
        <v>262</v>
      </c>
      <c r="C199" s="65" t="s">
        <v>2793</v>
      </c>
      <c r="D199" s="66">
        <v>4.166666666666667</v>
      </c>
      <c r="E199" s="67" t="s">
        <v>136</v>
      </c>
      <c r="F199" s="68">
        <v>30.869565217391305</v>
      </c>
      <c r="G199" s="65"/>
      <c r="H199" s="69"/>
      <c r="I199" s="70"/>
      <c r="J199" s="70"/>
      <c r="K199" s="34" t="s">
        <v>66</v>
      </c>
      <c r="L199" s="77">
        <v>199</v>
      </c>
      <c r="M199" s="77"/>
      <c r="N199" s="72"/>
      <c r="O199" s="79" t="s">
        <v>320</v>
      </c>
      <c r="P199" s="81">
        <v>43574.09</v>
      </c>
      <c r="Q199" s="79" t="s">
        <v>420</v>
      </c>
      <c r="R199" s="79"/>
      <c r="S199" s="79"/>
      <c r="T199" s="79"/>
      <c r="U199" s="79"/>
      <c r="V199" s="82" t="s">
        <v>661</v>
      </c>
      <c r="W199" s="81">
        <v>43574.09</v>
      </c>
      <c r="X199" s="82" t="s">
        <v>777</v>
      </c>
      <c r="Y199" s="79"/>
      <c r="Z199" s="79"/>
      <c r="AA199" s="85" t="s">
        <v>1016</v>
      </c>
      <c r="AB199" s="85" t="s">
        <v>1164</v>
      </c>
      <c r="AC199" s="79" t="b">
        <v>0</v>
      </c>
      <c r="AD199" s="79">
        <v>3</v>
      </c>
      <c r="AE199" s="85" t="s">
        <v>1207</v>
      </c>
      <c r="AF199" s="79" t="b">
        <v>0</v>
      </c>
      <c r="AG199" s="79" t="s">
        <v>1226</v>
      </c>
      <c r="AH199" s="79"/>
      <c r="AI199" s="85" t="s">
        <v>1178</v>
      </c>
      <c r="AJ199" s="79" t="b">
        <v>0</v>
      </c>
      <c r="AK199" s="79">
        <v>1</v>
      </c>
      <c r="AL199" s="85" t="s">
        <v>1178</v>
      </c>
      <c r="AM199" s="79" t="s">
        <v>1247</v>
      </c>
      <c r="AN199" s="79" t="b">
        <v>0</v>
      </c>
      <c r="AO199" s="85" t="s">
        <v>1164</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263</v>
      </c>
      <c r="B200" s="64" t="s">
        <v>262</v>
      </c>
      <c r="C200" s="65" t="s">
        <v>2793</v>
      </c>
      <c r="D200" s="66">
        <v>4.166666666666667</v>
      </c>
      <c r="E200" s="67" t="s">
        <v>136</v>
      </c>
      <c r="F200" s="68">
        <v>30.869565217391305</v>
      </c>
      <c r="G200" s="65"/>
      <c r="H200" s="69"/>
      <c r="I200" s="70"/>
      <c r="J200" s="70"/>
      <c r="K200" s="34" t="s">
        <v>66</v>
      </c>
      <c r="L200" s="77">
        <v>200</v>
      </c>
      <c r="M200" s="77"/>
      <c r="N200" s="72"/>
      <c r="O200" s="79" t="s">
        <v>320</v>
      </c>
      <c r="P200" s="81">
        <v>43574.10233796296</v>
      </c>
      <c r="Q200" s="79" t="s">
        <v>421</v>
      </c>
      <c r="R200" s="79"/>
      <c r="S200" s="79"/>
      <c r="T200" s="79"/>
      <c r="U200" s="79"/>
      <c r="V200" s="82" t="s">
        <v>661</v>
      </c>
      <c r="W200" s="81">
        <v>43574.10233796296</v>
      </c>
      <c r="X200" s="82" t="s">
        <v>778</v>
      </c>
      <c r="Y200" s="79"/>
      <c r="Z200" s="79"/>
      <c r="AA200" s="85" t="s">
        <v>1017</v>
      </c>
      <c r="AB200" s="85" t="s">
        <v>1015</v>
      </c>
      <c r="AC200" s="79" t="b">
        <v>0</v>
      </c>
      <c r="AD200" s="79">
        <v>2</v>
      </c>
      <c r="AE200" s="85" t="s">
        <v>1207</v>
      </c>
      <c r="AF200" s="79" t="b">
        <v>0</v>
      </c>
      <c r="AG200" s="79" t="s">
        <v>1226</v>
      </c>
      <c r="AH200" s="79"/>
      <c r="AI200" s="85" t="s">
        <v>1178</v>
      </c>
      <c r="AJ200" s="79" t="b">
        <v>0</v>
      </c>
      <c r="AK200" s="79">
        <v>0</v>
      </c>
      <c r="AL200" s="85" t="s">
        <v>1178</v>
      </c>
      <c r="AM200" s="79" t="s">
        <v>1247</v>
      </c>
      <c r="AN200" s="79" t="b">
        <v>0</v>
      </c>
      <c r="AO200" s="85" t="s">
        <v>1015</v>
      </c>
      <c r="AP200" s="79" t="s">
        <v>176</v>
      </c>
      <c r="AQ200" s="79">
        <v>0</v>
      </c>
      <c r="AR200" s="79">
        <v>0</v>
      </c>
      <c r="AS200" s="79"/>
      <c r="AT200" s="79"/>
      <c r="AU200" s="79"/>
      <c r="AV200" s="79"/>
      <c r="AW200" s="79"/>
      <c r="AX200" s="79"/>
      <c r="AY200" s="79"/>
      <c r="AZ200" s="79"/>
      <c r="BA200">
        <v>2</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251</v>
      </c>
      <c r="B201" s="64" t="s">
        <v>262</v>
      </c>
      <c r="C201" s="65" t="s">
        <v>2792</v>
      </c>
      <c r="D201" s="66">
        <v>3</v>
      </c>
      <c r="E201" s="67" t="s">
        <v>132</v>
      </c>
      <c r="F201" s="68">
        <v>32</v>
      </c>
      <c r="G201" s="65"/>
      <c r="H201" s="69"/>
      <c r="I201" s="70"/>
      <c r="J201" s="70"/>
      <c r="K201" s="34" t="s">
        <v>66</v>
      </c>
      <c r="L201" s="77">
        <v>201</v>
      </c>
      <c r="M201" s="77"/>
      <c r="N201" s="72"/>
      <c r="O201" s="79" t="s">
        <v>319</v>
      </c>
      <c r="P201" s="81">
        <v>43574.09888888889</v>
      </c>
      <c r="Q201" s="79" t="s">
        <v>422</v>
      </c>
      <c r="R201" s="79"/>
      <c r="S201" s="79"/>
      <c r="T201" s="79"/>
      <c r="U201" s="79"/>
      <c r="V201" s="82" t="s">
        <v>649</v>
      </c>
      <c r="W201" s="81">
        <v>43574.09888888889</v>
      </c>
      <c r="X201" s="82" t="s">
        <v>779</v>
      </c>
      <c r="Y201" s="79"/>
      <c r="Z201" s="79"/>
      <c r="AA201" s="85" t="s">
        <v>1018</v>
      </c>
      <c r="AB201" s="79"/>
      <c r="AC201" s="79" t="b">
        <v>0</v>
      </c>
      <c r="AD201" s="79">
        <v>0</v>
      </c>
      <c r="AE201" s="85" t="s">
        <v>1178</v>
      </c>
      <c r="AF201" s="79" t="b">
        <v>0</v>
      </c>
      <c r="AG201" s="79" t="s">
        <v>1226</v>
      </c>
      <c r="AH201" s="79"/>
      <c r="AI201" s="85" t="s">
        <v>1178</v>
      </c>
      <c r="AJ201" s="79" t="b">
        <v>0</v>
      </c>
      <c r="AK201" s="79">
        <v>1</v>
      </c>
      <c r="AL201" s="85" t="s">
        <v>1016</v>
      </c>
      <c r="AM201" s="79" t="s">
        <v>1243</v>
      </c>
      <c r="AN201" s="79" t="b">
        <v>0</v>
      </c>
      <c r="AO201" s="85" t="s">
        <v>1016</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263</v>
      </c>
      <c r="B202" s="64" t="s">
        <v>251</v>
      </c>
      <c r="C202" s="65" t="s">
        <v>2793</v>
      </c>
      <c r="D202" s="66">
        <v>4.166666666666667</v>
      </c>
      <c r="E202" s="67" t="s">
        <v>136</v>
      </c>
      <c r="F202" s="68">
        <v>30.869565217391305</v>
      </c>
      <c r="G202" s="65"/>
      <c r="H202" s="69"/>
      <c r="I202" s="70"/>
      <c r="J202" s="70"/>
      <c r="K202" s="34" t="s">
        <v>66</v>
      </c>
      <c r="L202" s="77">
        <v>202</v>
      </c>
      <c r="M202" s="77"/>
      <c r="N202" s="72"/>
      <c r="O202" s="79" t="s">
        <v>320</v>
      </c>
      <c r="P202" s="81">
        <v>43570.78512731481</v>
      </c>
      <c r="Q202" s="79" t="s">
        <v>423</v>
      </c>
      <c r="R202" s="79"/>
      <c r="S202" s="79"/>
      <c r="T202" s="79"/>
      <c r="U202" s="79"/>
      <c r="V202" s="82" t="s">
        <v>661</v>
      </c>
      <c r="W202" s="81">
        <v>43570.78512731481</v>
      </c>
      <c r="X202" s="82" t="s">
        <v>780</v>
      </c>
      <c r="Y202" s="79"/>
      <c r="Z202" s="79"/>
      <c r="AA202" s="85" t="s">
        <v>1019</v>
      </c>
      <c r="AB202" s="85" t="s">
        <v>1021</v>
      </c>
      <c r="AC202" s="79" t="b">
        <v>0</v>
      </c>
      <c r="AD202" s="79">
        <v>0</v>
      </c>
      <c r="AE202" s="85" t="s">
        <v>1184</v>
      </c>
      <c r="AF202" s="79" t="b">
        <v>0</v>
      </c>
      <c r="AG202" s="79" t="s">
        <v>1226</v>
      </c>
      <c r="AH202" s="79"/>
      <c r="AI202" s="85" t="s">
        <v>1178</v>
      </c>
      <c r="AJ202" s="79" t="b">
        <v>0</v>
      </c>
      <c r="AK202" s="79">
        <v>0</v>
      </c>
      <c r="AL202" s="85" t="s">
        <v>1178</v>
      </c>
      <c r="AM202" s="79" t="s">
        <v>1247</v>
      </c>
      <c r="AN202" s="79" t="b">
        <v>0</v>
      </c>
      <c r="AO202" s="85" t="s">
        <v>1021</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5</v>
      </c>
      <c r="BK202" s="49">
        <v>100</v>
      </c>
      <c r="BL202" s="48">
        <v>5</v>
      </c>
    </row>
    <row r="203" spans="1:64" ht="15">
      <c r="A203" s="64" t="s">
        <v>263</v>
      </c>
      <c r="B203" s="64" t="s">
        <v>251</v>
      </c>
      <c r="C203" s="65" t="s">
        <v>2793</v>
      </c>
      <c r="D203" s="66">
        <v>4.166666666666667</v>
      </c>
      <c r="E203" s="67" t="s">
        <v>136</v>
      </c>
      <c r="F203" s="68">
        <v>30.869565217391305</v>
      </c>
      <c r="G203" s="65"/>
      <c r="H203" s="69"/>
      <c r="I203" s="70"/>
      <c r="J203" s="70"/>
      <c r="K203" s="34" t="s">
        <v>66</v>
      </c>
      <c r="L203" s="77">
        <v>203</v>
      </c>
      <c r="M203" s="77"/>
      <c r="N203" s="72"/>
      <c r="O203" s="79" t="s">
        <v>320</v>
      </c>
      <c r="P203" s="81">
        <v>43573.09984953704</v>
      </c>
      <c r="Q203" s="79" t="s">
        <v>424</v>
      </c>
      <c r="R203" s="79"/>
      <c r="S203" s="79"/>
      <c r="T203" s="79"/>
      <c r="U203" s="79"/>
      <c r="V203" s="82" t="s">
        <v>661</v>
      </c>
      <c r="W203" s="81">
        <v>43573.09984953704</v>
      </c>
      <c r="X203" s="82" t="s">
        <v>781</v>
      </c>
      <c r="Y203" s="79"/>
      <c r="Z203" s="79"/>
      <c r="AA203" s="85" t="s">
        <v>1020</v>
      </c>
      <c r="AB203" s="85" t="s">
        <v>1135</v>
      </c>
      <c r="AC203" s="79" t="b">
        <v>0</v>
      </c>
      <c r="AD203" s="79">
        <v>1</v>
      </c>
      <c r="AE203" s="85" t="s">
        <v>1184</v>
      </c>
      <c r="AF203" s="79" t="b">
        <v>0</v>
      </c>
      <c r="AG203" s="79" t="s">
        <v>1227</v>
      </c>
      <c r="AH203" s="79"/>
      <c r="AI203" s="85" t="s">
        <v>1178</v>
      </c>
      <c r="AJ203" s="79" t="b">
        <v>0</v>
      </c>
      <c r="AK203" s="79">
        <v>0</v>
      </c>
      <c r="AL203" s="85" t="s">
        <v>1178</v>
      </c>
      <c r="AM203" s="79" t="s">
        <v>1247</v>
      </c>
      <c r="AN203" s="79" t="b">
        <v>0</v>
      </c>
      <c r="AO203" s="85" t="s">
        <v>1135</v>
      </c>
      <c r="AP203" s="79" t="s">
        <v>176</v>
      </c>
      <c r="AQ203" s="79">
        <v>0</v>
      </c>
      <c r="AR203" s="79">
        <v>0</v>
      </c>
      <c r="AS203" s="79"/>
      <c r="AT203" s="79"/>
      <c r="AU203" s="79"/>
      <c r="AV203" s="79"/>
      <c r="AW203" s="79"/>
      <c r="AX203" s="79"/>
      <c r="AY203" s="79"/>
      <c r="AZ203" s="79"/>
      <c r="BA203">
        <v>2</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2</v>
      </c>
      <c r="BK203" s="49">
        <v>100</v>
      </c>
      <c r="BL203" s="48">
        <v>2</v>
      </c>
    </row>
    <row r="204" spans="1:64" ht="15">
      <c r="A204" s="64" t="s">
        <v>263</v>
      </c>
      <c r="B204" s="64" t="s">
        <v>251</v>
      </c>
      <c r="C204" s="65" t="s">
        <v>2793</v>
      </c>
      <c r="D204" s="66">
        <v>4.166666666666667</v>
      </c>
      <c r="E204" s="67" t="s">
        <v>136</v>
      </c>
      <c r="F204" s="68">
        <v>30.869565217391305</v>
      </c>
      <c r="G204" s="65"/>
      <c r="H204" s="69"/>
      <c r="I204" s="70"/>
      <c r="J204" s="70"/>
      <c r="K204" s="34" t="s">
        <v>66</v>
      </c>
      <c r="L204" s="77">
        <v>204</v>
      </c>
      <c r="M204" s="77"/>
      <c r="N204" s="72"/>
      <c r="O204" s="79" t="s">
        <v>319</v>
      </c>
      <c r="P204" s="81">
        <v>43574.09</v>
      </c>
      <c r="Q204" s="79" t="s">
        <v>420</v>
      </c>
      <c r="R204" s="79"/>
      <c r="S204" s="79"/>
      <c r="T204" s="79"/>
      <c r="U204" s="79"/>
      <c r="V204" s="82" t="s">
        <v>661</v>
      </c>
      <c r="W204" s="81">
        <v>43574.09</v>
      </c>
      <c r="X204" s="82" t="s">
        <v>777</v>
      </c>
      <c r="Y204" s="79"/>
      <c r="Z204" s="79"/>
      <c r="AA204" s="85" t="s">
        <v>1016</v>
      </c>
      <c r="AB204" s="85" t="s">
        <v>1164</v>
      </c>
      <c r="AC204" s="79" t="b">
        <v>0</v>
      </c>
      <c r="AD204" s="79">
        <v>3</v>
      </c>
      <c r="AE204" s="85" t="s">
        <v>1207</v>
      </c>
      <c r="AF204" s="79" t="b">
        <v>0</v>
      </c>
      <c r="AG204" s="79" t="s">
        <v>1226</v>
      </c>
      <c r="AH204" s="79"/>
      <c r="AI204" s="85" t="s">
        <v>1178</v>
      </c>
      <c r="AJ204" s="79" t="b">
        <v>0</v>
      </c>
      <c r="AK204" s="79">
        <v>1</v>
      </c>
      <c r="AL204" s="85" t="s">
        <v>1178</v>
      </c>
      <c r="AM204" s="79" t="s">
        <v>1247</v>
      </c>
      <c r="AN204" s="79" t="b">
        <v>0</v>
      </c>
      <c r="AO204" s="85" t="s">
        <v>1164</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7</v>
      </c>
      <c r="BK204" s="49">
        <v>100</v>
      </c>
      <c r="BL204" s="48">
        <v>7</v>
      </c>
    </row>
    <row r="205" spans="1:64" ht="15">
      <c r="A205" s="64" t="s">
        <v>263</v>
      </c>
      <c r="B205" s="64" t="s">
        <v>251</v>
      </c>
      <c r="C205" s="65" t="s">
        <v>2793</v>
      </c>
      <c r="D205" s="66">
        <v>4.166666666666667</v>
      </c>
      <c r="E205" s="67" t="s">
        <v>136</v>
      </c>
      <c r="F205" s="68">
        <v>30.869565217391305</v>
      </c>
      <c r="G205" s="65"/>
      <c r="H205" s="69"/>
      <c r="I205" s="70"/>
      <c r="J205" s="70"/>
      <c r="K205" s="34" t="s">
        <v>66</v>
      </c>
      <c r="L205" s="77">
        <v>205</v>
      </c>
      <c r="M205" s="77"/>
      <c r="N205" s="72"/>
      <c r="O205" s="79" t="s">
        <v>319</v>
      </c>
      <c r="P205" s="81">
        <v>43574.10233796296</v>
      </c>
      <c r="Q205" s="79" t="s">
        <v>421</v>
      </c>
      <c r="R205" s="79"/>
      <c r="S205" s="79"/>
      <c r="T205" s="79"/>
      <c r="U205" s="79"/>
      <c r="V205" s="82" t="s">
        <v>661</v>
      </c>
      <c r="W205" s="81">
        <v>43574.10233796296</v>
      </c>
      <c r="X205" s="82" t="s">
        <v>778</v>
      </c>
      <c r="Y205" s="79"/>
      <c r="Z205" s="79"/>
      <c r="AA205" s="85" t="s">
        <v>1017</v>
      </c>
      <c r="AB205" s="85" t="s">
        <v>1015</v>
      </c>
      <c r="AC205" s="79" t="b">
        <v>0</v>
      </c>
      <c r="AD205" s="79">
        <v>2</v>
      </c>
      <c r="AE205" s="85" t="s">
        <v>1207</v>
      </c>
      <c r="AF205" s="79" t="b">
        <v>0</v>
      </c>
      <c r="AG205" s="79" t="s">
        <v>1226</v>
      </c>
      <c r="AH205" s="79"/>
      <c r="AI205" s="85" t="s">
        <v>1178</v>
      </c>
      <c r="AJ205" s="79" t="b">
        <v>0</v>
      </c>
      <c r="AK205" s="79">
        <v>0</v>
      </c>
      <c r="AL205" s="85" t="s">
        <v>1178</v>
      </c>
      <c r="AM205" s="79" t="s">
        <v>1247</v>
      </c>
      <c r="AN205" s="79" t="b">
        <v>0</v>
      </c>
      <c r="AO205" s="85" t="s">
        <v>1015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8</v>
      </c>
      <c r="BK205" s="49">
        <v>100</v>
      </c>
      <c r="BL205" s="48">
        <v>8</v>
      </c>
    </row>
    <row r="206" spans="1:64" ht="15">
      <c r="A206" s="64" t="s">
        <v>251</v>
      </c>
      <c r="B206" s="64" t="s">
        <v>263</v>
      </c>
      <c r="C206" s="65" t="s">
        <v>2793</v>
      </c>
      <c r="D206" s="66">
        <v>4.166666666666667</v>
      </c>
      <c r="E206" s="67" t="s">
        <v>136</v>
      </c>
      <c r="F206" s="68">
        <v>30.869565217391305</v>
      </c>
      <c r="G206" s="65"/>
      <c r="H206" s="69"/>
      <c r="I206" s="70"/>
      <c r="J206" s="70"/>
      <c r="K206" s="34" t="s">
        <v>66</v>
      </c>
      <c r="L206" s="77">
        <v>206</v>
      </c>
      <c r="M206" s="77"/>
      <c r="N206" s="72"/>
      <c r="O206" s="79" t="s">
        <v>320</v>
      </c>
      <c r="P206" s="81">
        <v>43570.78292824074</v>
      </c>
      <c r="Q206" s="79" t="s">
        <v>425</v>
      </c>
      <c r="R206" s="79"/>
      <c r="S206" s="79"/>
      <c r="T206" s="79"/>
      <c r="U206" s="79"/>
      <c r="V206" s="82" t="s">
        <v>649</v>
      </c>
      <c r="W206" s="81">
        <v>43570.78292824074</v>
      </c>
      <c r="X206" s="82" t="s">
        <v>782</v>
      </c>
      <c r="Y206" s="79"/>
      <c r="Z206" s="79"/>
      <c r="AA206" s="85" t="s">
        <v>1021</v>
      </c>
      <c r="AB206" s="85" t="s">
        <v>1165</v>
      </c>
      <c r="AC206" s="79" t="b">
        <v>0</v>
      </c>
      <c r="AD206" s="79">
        <v>0</v>
      </c>
      <c r="AE206" s="85" t="s">
        <v>1206</v>
      </c>
      <c r="AF206" s="79" t="b">
        <v>0</v>
      </c>
      <c r="AG206" s="79" t="s">
        <v>1226</v>
      </c>
      <c r="AH206" s="79"/>
      <c r="AI206" s="85" t="s">
        <v>1178</v>
      </c>
      <c r="AJ206" s="79" t="b">
        <v>0</v>
      </c>
      <c r="AK206" s="79">
        <v>0</v>
      </c>
      <c r="AL206" s="85" t="s">
        <v>1178</v>
      </c>
      <c r="AM206" s="79" t="s">
        <v>1243</v>
      </c>
      <c r="AN206" s="79" t="b">
        <v>0</v>
      </c>
      <c r="AO206" s="85" t="s">
        <v>1165</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8</v>
      </c>
      <c r="BK206" s="49">
        <v>100</v>
      </c>
      <c r="BL206" s="48">
        <v>8</v>
      </c>
    </row>
    <row r="207" spans="1:64" ht="15">
      <c r="A207" s="64" t="s">
        <v>251</v>
      </c>
      <c r="B207" s="64" t="s">
        <v>263</v>
      </c>
      <c r="C207" s="65" t="s">
        <v>2793</v>
      </c>
      <c r="D207" s="66">
        <v>4.166666666666667</v>
      </c>
      <c r="E207" s="67" t="s">
        <v>136</v>
      </c>
      <c r="F207" s="68">
        <v>30.869565217391305</v>
      </c>
      <c r="G207" s="65"/>
      <c r="H207" s="69"/>
      <c r="I207" s="70"/>
      <c r="J207" s="70"/>
      <c r="K207" s="34" t="s">
        <v>66</v>
      </c>
      <c r="L207" s="77">
        <v>207</v>
      </c>
      <c r="M207" s="77"/>
      <c r="N207" s="72"/>
      <c r="O207" s="79" t="s">
        <v>320</v>
      </c>
      <c r="P207" s="81">
        <v>43570.78946759259</v>
      </c>
      <c r="Q207" s="79" t="s">
        <v>426</v>
      </c>
      <c r="R207" s="79"/>
      <c r="S207" s="79"/>
      <c r="T207" s="79"/>
      <c r="U207" s="79"/>
      <c r="V207" s="82" t="s">
        <v>649</v>
      </c>
      <c r="W207" s="81">
        <v>43570.78946759259</v>
      </c>
      <c r="X207" s="82" t="s">
        <v>783</v>
      </c>
      <c r="Y207" s="79"/>
      <c r="Z207" s="79"/>
      <c r="AA207" s="85" t="s">
        <v>1022</v>
      </c>
      <c r="AB207" s="85" t="s">
        <v>1019</v>
      </c>
      <c r="AC207" s="79" t="b">
        <v>0</v>
      </c>
      <c r="AD207" s="79">
        <v>0</v>
      </c>
      <c r="AE207" s="85" t="s">
        <v>1206</v>
      </c>
      <c r="AF207" s="79" t="b">
        <v>0</v>
      </c>
      <c r="AG207" s="79" t="s">
        <v>1226</v>
      </c>
      <c r="AH207" s="79"/>
      <c r="AI207" s="85" t="s">
        <v>1178</v>
      </c>
      <c r="AJ207" s="79" t="b">
        <v>0</v>
      </c>
      <c r="AK207" s="79">
        <v>0</v>
      </c>
      <c r="AL207" s="85" t="s">
        <v>1178</v>
      </c>
      <c r="AM207" s="79" t="s">
        <v>1243</v>
      </c>
      <c r="AN207" s="79" t="b">
        <v>0</v>
      </c>
      <c r="AO207" s="85" t="s">
        <v>1019</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1</v>
      </c>
      <c r="BD207" s="48">
        <v>0</v>
      </c>
      <c r="BE207" s="49">
        <v>0</v>
      </c>
      <c r="BF207" s="48">
        <v>2</v>
      </c>
      <c r="BG207" s="49">
        <v>4.3478260869565215</v>
      </c>
      <c r="BH207" s="48">
        <v>0</v>
      </c>
      <c r="BI207" s="49">
        <v>0</v>
      </c>
      <c r="BJ207" s="48">
        <v>44</v>
      </c>
      <c r="BK207" s="49">
        <v>95.65217391304348</v>
      </c>
      <c r="BL207" s="48">
        <v>46</v>
      </c>
    </row>
    <row r="208" spans="1:64" ht="15">
      <c r="A208" s="64" t="s">
        <v>251</v>
      </c>
      <c r="B208" s="64" t="s">
        <v>263</v>
      </c>
      <c r="C208" s="65" t="s">
        <v>2792</v>
      </c>
      <c r="D208" s="66">
        <v>3</v>
      </c>
      <c r="E208" s="67" t="s">
        <v>132</v>
      </c>
      <c r="F208" s="68">
        <v>32</v>
      </c>
      <c r="G208" s="65"/>
      <c r="H208" s="69"/>
      <c r="I208" s="70"/>
      <c r="J208" s="70"/>
      <c r="K208" s="34" t="s">
        <v>66</v>
      </c>
      <c r="L208" s="77">
        <v>208</v>
      </c>
      <c r="M208" s="77"/>
      <c r="N208" s="72"/>
      <c r="O208" s="79" t="s">
        <v>319</v>
      </c>
      <c r="P208" s="81">
        <v>43574.09888888889</v>
      </c>
      <c r="Q208" s="79" t="s">
        <v>422</v>
      </c>
      <c r="R208" s="79"/>
      <c r="S208" s="79"/>
      <c r="T208" s="79"/>
      <c r="U208" s="79"/>
      <c r="V208" s="82" t="s">
        <v>649</v>
      </c>
      <c r="W208" s="81">
        <v>43574.09888888889</v>
      </c>
      <c r="X208" s="82" t="s">
        <v>779</v>
      </c>
      <c r="Y208" s="79"/>
      <c r="Z208" s="79"/>
      <c r="AA208" s="85" t="s">
        <v>1018</v>
      </c>
      <c r="AB208" s="79"/>
      <c r="AC208" s="79" t="b">
        <v>0</v>
      </c>
      <c r="AD208" s="79">
        <v>0</v>
      </c>
      <c r="AE208" s="85" t="s">
        <v>1178</v>
      </c>
      <c r="AF208" s="79" t="b">
        <v>0</v>
      </c>
      <c r="AG208" s="79" t="s">
        <v>1226</v>
      </c>
      <c r="AH208" s="79"/>
      <c r="AI208" s="85" t="s">
        <v>1178</v>
      </c>
      <c r="AJ208" s="79" t="b">
        <v>0</v>
      </c>
      <c r="AK208" s="79">
        <v>1</v>
      </c>
      <c r="AL208" s="85" t="s">
        <v>1016</v>
      </c>
      <c r="AM208" s="79" t="s">
        <v>1243</v>
      </c>
      <c r="AN208" s="79" t="b">
        <v>0</v>
      </c>
      <c r="AO208" s="85" t="s">
        <v>1016</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9</v>
      </c>
      <c r="BK208" s="49">
        <v>100</v>
      </c>
      <c r="BL208" s="48">
        <v>9</v>
      </c>
    </row>
    <row r="209" spans="1:64" ht="15">
      <c r="A209" s="64" t="s">
        <v>251</v>
      </c>
      <c r="B209" s="64" t="s">
        <v>283</v>
      </c>
      <c r="C209" s="65" t="s">
        <v>2793</v>
      </c>
      <c r="D209" s="66">
        <v>4.166666666666667</v>
      </c>
      <c r="E209" s="67" t="s">
        <v>136</v>
      </c>
      <c r="F209" s="68">
        <v>30.869565217391305</v>
      </c>
      <c r="G209" s="65"/>
      <c r="H209" s="69"/>
      <c r="I209" s="70"/>
      <c r="J209" s="70"/>
      <c r="K209" s="34" t="s">
        <v>65</v>
      </c>
      <c r="L209" s="77">
        <v>209</v>
      </c>
      <c r="M209" s="77"/>
      <c r="N209" s="72"/>
      <c r="O209" s="79" t="s">
        <v>319</v>
      </c>
      <c r="P209" s="81">
        <v>43573.87269675926</v>
      </c>
      <c r="Q209" s="79" t="s">
        <v>427</v>
      </c>
      <c r="R209" s="79"/>
      <c r="S209" s="79"/>
      <c r="T209" s="79"/>
      <c r="U209" s="79"/>
      <c r="V209" s="82" t="s">
        <v>649</v>
      </c>
      <c r="W209" s="81">
        <v>43573.87269675926</v>
      </c>
      <c r="X209" s="82" t="s">
        <v>784</v>
      </c>
      <c r="Y209" s="79"/>
      <c r="Z209" s="79"/>
      <c r="AA209" s="85" t="s">
        <v>1023</v>
      </c>
      <c r="AB209" s="79"/>
      <c r="AC209" s="79" t="b">
        <v>0</v>
      </c>
      <c r="AD209" s="79">
        <v>4</v>
      </c>
      <c r="AE209" s="85" t="s">
        <v>1178</v>
      </c>
      <c r="AF209" s="79" t="b">
        <v>0</v>
      </c>
      <c r="AG209" s="79" t="s">
        <v>1226</v>
      </c>
      <c r="AH209" s="79"/>
      <c r="AI209" s="85" t="s">
        <v>1178</v>
      </c>
      <c r="AJ209" s="79" t="b">
        <v>0</v>
      </c>
      <c r="AK209" s="79">
        <v>0</v>
      </c>
      <c r="AL209" s="85" t="s">
        <v>1178</v>
      </c>
      <c r="AM209" s="79" t="s">
        <v>1243</v>
      </c>
      <c r="AN209" s="79" t="b">
        <v>0</v>
      </c>
      <c r="AO209" s="85" t="s">
        <v>1023</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251</v>
      </c>
      <c r="B210" s="64" t="s">
        <v>283</v>
      </c>
      <c r="C210" s="65" t="s">
        <v>2793</v>
      </c>
      <c r="D210" s="66">
        <v>4.166666666666667</v>
      </c>
      <c r="E210" s="67" t="s">
        <v>136</v>
      </c>
      <c r="F210" s="68">
        <v>30.869565217391305</v>
      </c>
      <c r="G210" s="65"/>
      <c r="H210" s="69"/>
      <c r="I210" s="70"/>
      <c r="J210" s="70"/>
      <c r="K210" s="34" t="s">
        <v>65</v>
      </c>
      <c r="L210" s="77">
        <v>210</v>
      </c>
      <c r="M210" s="77"/>
      <c r="N210" s="72"/>
      <c r="O210" s="79" t="s">
        <v>319</v>
      </c>
      <c r="P210" s="81">
        <v>43574.117256944446</v>
      </c>
      <c r="Q210" s="79" t="s">
        <v>428</v>
      </c>
      <c r="R210" s="79"/>
      <c r="S210" s="79"/>
      <c r="T210" s="79"/>
      <c r="U210" s="79"/>
      <c r="V210" s="82" t="s">
        <v>649</v>
      </c>
      <c r="W210" s="81">
        <v>43574.117256944446</v>
      </c>
      <c r="X210" s="82" t="s">
        <v>785</v>
      </c>
      <c r="Y210" s="79"/>
      <c r="Z210" s="79"/>
      <c r="AA210" s="85" t="s">
        <v>1024</v>
      </c>
      <c r="AB210" s="79"/>
      <c r="AC210" s="79" t="b">
        <v>0</v>
      </c>
      <c r="AD210" s="79">
        <v>7</v>
      </c>
      <c r="AE210" s="85" t="s">
        <v>1178</v>
      </c>
      <c r="AF210" s="79" t="b">
        <v>0</v>
      </c>
      <c r="AG210" s="79" t="s">
        <v>1226</v>
      </c>
      <c r="AH210" s="79"/>
      <c r="AI210" s="85" t="s">
        <v>1178</v>
      </c>
      <c r="AJ210" s="79" t="b">
        <v>0</v>
      </c>
      <c r="AK210" s="79">
        <v>0</v>
      </c>
      <c r="AL210" s="85" t="s">
        <v>1178</v>
      </c>
      <c r="AM210" s="79" t="s">
        <v>1243</v>
      </c>
      <c r="AN210" s="79" t="b">
        <v>0</v>
      </c>
      <c r="AO210" s="85" t="s">
        <v>1024</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v>3</v>
      </c>
      <c r="BE210" s="49">
        <v>6.382978723404255</v>
      </c>
      <c r="BF210" s="48">
        <v>0</v>
      </c>
      <c r="BG210" s="49">
        <v>0</v>
      </c>
      <c r="BH210" s="48">
        <v>0</v>
      </c>
      <c r="BI210" s="49">
        <v>0</v>
      </c>
      <c r="BJ210" s="48">
        <v>44</v>
      </c>
      <c r="BK210" s="49">
        <v>93.61702127659575</v>
      </c>
      <c r="BL210" s="48">
        <v>47</v>
      </c>
    </row>
    <row r="211" spans="1:64" ht="15">
      <c r="A211" s="64" t="s">
        <v>251</v>
      </c>
      <c r="B211" s="64" t="s">
        <v>292</v>
      </c>
      <c r="C211" s="65" t="s">
        <v>2792</v>
      </c>
      <c r="D211" s="66">
        <v>3</v>
      </c>
      <c r="E211" s="67" t="s">
        <v>132</v>
      </c>
      <c r="F211" s="68">
        <v>32</v>
      </c>
      <c r="G211" s="65"/>
      <c r="H211" s="69"/>
      <c r="I211" s="70"/>
      <c r="J211" s="70"/>
      <c r="K211" s="34" t="s">
        <v>65</v>
      </c>
      <c r="L211" s="77">
        <v>211</v>
      </c>
      <c r="M211" s="77"/>
      <c r="N211" s="72"/>
      <c r="O211" s="79" t="s">
        <v>320</v>
      </c>
      <c r="P211" s="81">
        <v>43574.15121527778</v>
      </c>
      <c r="Q211" s="79" t="s">
        <v>429</v>
      </c>
      <c r="R211" s="79"/>
      <c r="S211" s="79"/>
      <c r="T211" s="79"/>
      <c r="U211" s="79"/>
      <c r="V211" s="82" t="s">
        <v>649</v>
      </c>
      <c r="W211" s="81">
        <v>43574.15121527778</v>
      </c>
      <c r="X211" s="82" t="s">
        <v>786</v>
      </c>
      <c r="Y211" s="79"/>
      <c r="Z211" s="79"/>
      <c r="AA211" s="85" t="s">
        <v>1025</v>
      </c>
      <c r="AB211" s="85" t="s">
        <v>1166</v>
      </c>
      <c r="AC211" s="79" t="b">
        <v>0</v>
      </c>
      <c r="AD211" s="79">
        <v>0</v>
      </c>
      <c r="AE211" s="85" t="s">
        <v>1208</v>
      </c>
      <c r="AF211" s="79" t="b">
        <v>0</v>
      </c>
      <c r="AG211" s="79" t="s">
        <v>1226</v>
      </c>
      <c r="AH211" s="79"/>
      <c r="AI211" s="85" t="s">
        <v>1178</v>
      </c>
      <c r="AJ211" s="79" t="b">
        <v>0</v>
      </c>
      <c r="AK211" s="79">
        <v>0</v>
      </c>
      <c r="AL211" s="85" t="s">
        <v>1178</v>
      </c>
      <c r="AM211" s="79" t="s">
        <v>1243</v>
      </c>
      <c r="AN211" s="79" t="b">
        <v>0</v>
      </c>
      <c r="AO211" s="85" t="s">
        <v>1166</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12</v>
      </c>
      <c r="BK211" s="49">
        <v>100</v>
      </c>
      <c r="BL211" s="48">
        <v>12</v>
      </c>
    </row>
    <row r="212" spans="1:64" ht="15">
      <c r="A212" s="64" t="s">
        <v>264</v>
      </c>
      <c r="B212" s="64" t="s">
        <v>281</v>
      </c>
      <c r="C212" s="65" t="s">
        <v>2793</v>
      </c>
      <c r="D212" s="66">
        <v>4.166666666666667</v>
      </c>
      <c r="E212" s="67" t="s">
        <v>136</v>
      </c>
      <c r="F212" s="68">
        <v>30.869565217391305</v>
      </c>
      <c r="G212" s="65"/>
      <c r="H212" s="69"/>
      <c r="I212" s="70"/>
      <c r="J212" s="70"/>
      <c r="K212" s="34" t="s">
        <v>65</v>
      </c>
      <c r="L212" s="77">
        <v>212</v>
      </c>
      <c r="M212" s="77"/>
      <c r="N212" s="72"/>
      <c r="O212" s="79" t="s">
        <v>319</v>
      </c>
      <c r="P212" s="81">
        <v>43574.78289351852</v>
      </c>
      <c r="Q212" s="79" t="s">
        <v>430</v>
      </c>
      <c r="R212" s="79"/>
      <c r="S212" s="79"/>
      <c r="T212" s="79"/>
      <c r="U212" s="79"/>
      <c r="V212" s="82" t="s">
        <v>662</v>
      </c>
      <c r="W212" s="81">
        <v>43574.78289351852</v>
      </c>
      <c r="X212" s="82" t="s">
        <v>787</v>
      </c>
      <c r="Y212" s="79"/>
      <c r="Z212" s="79"/>
      <c r="AA212" s="85" t="s">
        <v>1026</v>
      </c>
      <c r="AB212" s="85" t="s">
        <v>1156</v>
      </c>
      <c r="AC212" s="79" t="b">
        <v>0</v>
      </c>
      <c r="AD212" s="79">
        <v>0</v>
      </c>
      <c r="AE212" s="85" t="s">
        <v>1184</v>
      </c>
      <c r="AF212" s="79" t="b">
        <v>0</v>
      </c>
      <c r="AG212" s="79" t="s">
        <v>1226</v>
      </c>
      <c r="AH212" s="79"/>
      <c r="AI212" s="85" t="s">
        <v>1178</v>
      </c>
      <c r="AJ212" s="79" t="b">
        <v>0</v>
      </c>
      <c r="AK212" s="79">
        <v>0</v>
      </c>
      <c r="AL212" s="85" t="s">
        <v>1178</v>
      </c>
      <c r="AM212" s="79" t="s">
        <v>1247</v>
      </c>
      <c r="AN212" s="79" t="b">
        <v>0</v>
      </c>
      <c r="AO212" s="85" t="s">
        <v>1156</v>
      </c>
      <c r="AP212" s="79" t="s">
        <v>176</v>
      </c>
      <c r="AQ212" s="79">
        <v>0</v>
      </c>
      <c r="AR212" s="79">
        <v>0</v>
      </c>
      <c r="AS212" s="79"/>
      <c r="AT212" s="79"/>
      <c r="AU212" s="79"/>
      <c r="AV212" s="79"/>
      <c r="AW212" s="79"/>
      <c r="AX212" s="79"/>
      <c r="AY212" s="79"/>
      <c r="AZ212" s="79"/>
      <c r="BA212">
        <v>2</v>
      </c>
      <c r="BB212" s="78" t="str">
        <f>REPLACE(INDEX(GroupVertices[Group],MATCH(Edges[[#This Row],[Vertex 1]],GroupVertices[Vertex],0)),1,1,"")</f>
        <v>2</v>
      </c>
      <c r="BC212" s="78" t="str">
        <f>REPLACE(INDEX(GroupVertices[Group],MATCH(Edges[[#This Row],[Vertex 2]],GroupVertices[Vertex],0)),1,1,"")</f>
        <v>2</v>
      </c>
      <c r="BD212" s="48"/>
      <c r="BE212" s="49"/>
      <c r="BF212" s="48"/>
      <c r="BG212" s="49"/>
      <c r="BH212" s="48"/>
      <c r="BI212" s="49"/>
      <c r="BJ212" s="48"/>
      <c r="BK212" s="49"/>
      <c r="BL212" s="48"/>
    </row>
    <row r="213" spans="1:64" ht="15">
      <c r="A213" s="64" t="s">
        <v>264</v>
      </c>
      <c r="B213" s="64" t="s">
        <v>251</v>
      </c>
      <c r="C213" s="65" t="s">
        <v>2793</v>
      </c>
      <c r="D213" s="66">
        <v>4.166666666666667</v>
      </c>
      <c r="E213" s="67" t="s">
        <v>136</v>
      </c>
      <c r="F213" s="68">
        <v>30.869565217391305</v>
      </c>
      <c r="G213" s="65"/>
      <c r="H213" s="69"/>
      <c r="I213" s="70"/>
      <c r="J213" s="70"/>
      <c r="K213" s="34" t="s">
        <v>66</v>
      </c>
      <c r="L213" s="77">
        <v>213</v>
      </c>
      <c r="M213" s="77"/>
      <c r="N213" s="72"/>
      <c r="O213" s="79" t="s">
        <v>320</v>
      </c>
      <c r="P213" s="81">
        <v>43574.78289351852</v>
      </c>
      <c r="Q213" s="79" t="s">
        <v>430</v>
      </c>
      <c r="R213" s="79"/>
      <c r="S213" s="79"/>
      <c r="T213" s="79"/>
      <c r="U213" s="79"/>
      <c r="V213" s="82" t="s">
        <v>662</v>
      </c>
      <c r="W213" s="81">
        <v>43574.78289351852</v>
      </c>
      <c r="X213" s="82" t="s">
        <v>787</v>
      </c>
      <c r="Y213" s="79"/>
      <c r="Z213" s="79"/>
      <c r="AA213" s="85" t="s">
        <v>1026</v>
      </c>
      <c r="AB213" s="85" t="s">
        <v>1156</v>
      </c>
      <c r="AC213" s="79" t="b">
        <v>0</v>
      </c>
      <c r="AD213" s="79">
        <v>0</v>
      </c>
      <c r="AE213" s="85" t="s">
        <v>1184</v>
      </c>
      <c r="AF213" s="79" t="b">
        <v>0</v>
      </c>
      <c r="AG213" s="79" t="s">
        <v>1226</v>
      </c>
      <c r="AH213" s="79"/>
      <c r="AI213" s="85" t="s">
        <v>1178</v>
      </c>
      <c r="AJ213" s="79" t="b">
        <v>0</v>
      </c>
      <c r="AK213" s="79">
        <v>0</v>
      </c>
      <c r="AL213" s="85" t="s">
        <v>1178</v>
      </c>
      <c r="AM213" s="79" t="s">
        <v>1247</v>
      </c>
      <c r="AN213" s="79" t="b">
        <v>0</v>
      </c>
      <c r="AO213" s="85" t="s">
        <v>1156</v>
      </c>
      <c r="AP213" s="79" t="s">
        <v>176</v>
      </c>
      <c r="AQ213" s="79">
        <v>0</v>
      </c>
      <c r="AR213" s="79">
        <v>0</v>
      </c>
      <c r="AS213" s="79"/>
      <c r="AT213" s="79"/>
      <c r="AU213" s="79"/>
      <c r="AV213" s="79"/>
      <c r="AW213" s="79"/>
      <c r="AX213" s="79"/>
      <c r="AY213" s="79"/>
      <c r="AZ213" s="79"/>
      <c r="BA213">
        <v>2</v>
      </c>
      <c r="BB213" s="78" t="str">
        <f>REPLACE(INDEX(GroupVertices[Group],MATCH(Edges[[#This Row],[Vertex 1]],GroupVertices[Vertex],0)),1,1,"")</f>
        <v>2</v>
      </c>
      <c r="BC213" s="78" t="str">
        <f>REPLACE(INDEX(GroupVertices[Group],MATCH(Edges[[#This Row],[Vertex 2]],GroupVertices[Vertex],0)),1,1,"")</f>
        <v>1</v>
      </c>
      <c r="BD213" s="48">
        <v>0</v>
      </c>
      <c r="BE213" s="49">
        <v>0</v>
      </c>
      <c r="BF213" s="48">
        <v>1</v>
      </c>
      <c r="BG213" s="49">
        <v>12.5</v>
      </c>
      <c r="BH213" s="48">
        <v>0</v>
      </c>
      <c r="BI213" s="49">
        <v>0</v>
      </c>
      <c r="BJ213" s="48">
        <v>7</v>
      </c>
      <c r="BK213" s="49">
        <v>87.5</v>
      </c>
      <c r="BL213" s="48">
        <v>8</v>
      </c>
    </row>
    <row r="214" spans="1:64" ht="15">
      <c r="A214" s="64" t="s">
        <v>264</v>
      </c>
      <c r="B214" s="64" t="s">
        <v>281</v>
      </c>
      <c r="C214" s="65" t="s">
        <v>2793</v>
      </c>
      <c r="D214" s="66">
        <v>4.166666666666667</v>
      </c>
      <c r="E214" s="67" t="s">
        <v>136</v>
      </c>
      <c r="F214" s="68">
        <v>30.869565217391305</v>
      </c>
      <c r="G214" s="65"/>
      <c r="H214" s="69"/>
      <c r="I214" s="70"/>
      <c r="J214" s="70"/>
      <c r="K214" s="34" t="s">
        <v>65</v>
      </c>
      <c r="L214" s="77">
        <v>214</v>
      </c>
      <c r="M214" s="77"/>
      <c r="N214" s="72"/>
      <c r="O214" s="79" t="s">
        <v>319</v>
      </c>
      <c r="P214" s="81">
        <v>43574.79314814815</v>
      </c>
      <c r="Q214" s="79" t="s">
        <v>431</v>
      </c>
      <c r="R214" s="79"/>
      <c r="S214" s="79"/>
      <c r="T214" s="79"/>
      <c r="U214" s="79"/>
      <c r="V214" s="82" t="s">
        <v>662</v>
      </c>
      <c r="W214" s="81">
        <v>43574.79314814815</v>
      </c>
      <c r="X214" s="82" t="s">
        <v>788</v>
      </c>
      <c r="Y214" s="79"/>
      <c r="Z214" s="79"/>
      <c r="AA214" s="85" t="s">
        <v>1027</v>
      </c>
      <c r="AB214" s="85" t="s">
        <v>1028</v>
      </c>
      <c r="AC214" s="79" t="b">
        <v>0</v>
      </c>
      <c r="AD214" s="79">
        <v>0</v>
      </c>
      <c r="AE214" s="85" t="s">
        <v>1184</v>
      </c>
      <c r="AF214" s="79" t="b">
        <v>0</v>
      </c>
      <c r="AG214" s="79" t="s">
        <v>1231</v>
      </c>
      <c r="AH214" s="79"/>
      <c r="AI214" s="85" t="s">
        <v>1178</v>
      </c>
      <c r="AJ214" s="79" t="b">
        <v>0</v>
      </c>
      <c r="AK214" s="79">
        <v>0</v>
      </c>
      <c r="AL214" s="85" t="s">
        <v>1178</v>
      </c>
      <c r="AM214" s="79" t="s">
        <v>1247</v>
      </c>
      <c r="AN214" s="79" t="b">
        <v>0</v>
      </c>
      <c r="AO214" s="85" t="s">
        <v>1028</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2</v>
      </c>
      <c r="BC214" s="78" t="str">
        <f>REPLACE(INDEX(GroupVertices[Group],MATCH(Edges[[#This Row],[Vertex 2]],GroupVertices[Vertex],0)),1,1,"")</f>
        <v>2</v>
      </c>
      <c r="BD214" s="48"/>
      <c r="BE214" s="49"/>
      <c r="BF214" s="48"/>
      <c r="BG214" s="49"/>
      <c r="BH214" s="48"/>
      <c r="BI214" s="49"/>
      <c r="BJ214" s="48"/>
      <c r="BK214" s="49"/>
      <c r="BL214" s="48"/>
    </row>
    <row r="215" spans="1:64" ht="15">
      <c r="A215" s="64" t="s">
        <v>264</v>
      </c>
      <c r="B215" s="64" t="s">
        <v>251</v>
      </c>
      <c r="C215" s="65" t="s">
        <v>2793</v>
      </c>
      <c r="D215" s="66">
        <v>4.166666666666667</v>
      </c>
      <c r="E215" s="67" t="s">
        <v>136</v>
      </c>
      <c r="F215" s="68">
        <v>30.869565217391305</v>
      </c>
      <c r="G215" s="65"/>
      <c r="H215" s="69"/>
      <c r="I215" s="70"/>
      <c r="J215" s="70"/>
      <c r="K215" s="34" t="s">
        <v>66</v>
      </c>
      <c r="L215" s="77">
        <v>215</v>
      </c>
      <c r="M215" s="77"/>
      <c r="N215" s="72"/>
      <c r="O215" s="79" t="s">
        <v>320</v>
      </c>
      <c r="P215" s="81">
        <v>43574.79314814815</v>
      </c>
      <c r="Q215" s="79" t="s">
        <v>431</v>
      </c>
      <c r="R215" s="79"/>
      <c r="S215" s="79"/>
      <c r="T215" s="79"/>
      <c r="U215" s="79"/>
      <c r="V215" s="82" t="s">
        <v>662</v>
      </c>
      <c r="W215" s="81">
        <v>43574.79314814815</v>
      </c>
      <c r="X215" s="82" t="s">
        <v>788</v>
      </c>
      <c r="Y215" s="79"/>
      <c r="Z215" s="79"/>
      <c r="AA215" s="85" t="s">
        <v>1027</v>
      </c>
      <c r="AB215" s="85" t="s">
        <v>1028</v>
      </c>
      <c r="AC215" s="79" t="b">
        <v>0</v>
      </c>
      <c r="AD215" s="79">
        <v>0</v>
      </c>
      <c r="AE215" s="85" t="s">
        <v>1184</v>
      </c>
      <c r="AF215" s="79" t="b">
        <v>0</v>
      </c>
      <c r="AG215" s="79" t="s">
        <v>1231</v>
      </c>
      <c r="AH215" s="79"/>
      <c r="AI215" s="85" t="s">
        <v>1178</v>
      </c>
      <c r="AJ215" s="79" t="b">
        <v>0</v>
      </c>
      <c r="AK215" s="79">
        <v>0</v>
      </c>
      <c r="AL215" s="85" t="s">
        <v>1178</v>
      </c>
      <c r="AM215" s="79" t="s">
        <v>1247</v>
      </c>
      <c r="AN215" s="79" t="b">
        <v>0</v>
      </c>
      <c r="AO215" s="85" t="s">
        <v>1028</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2</v>
      </c>
      <c r="BC215" s="78" t="str">
        <f>REPLACE(INDEX(GroupVertices[Group],MATCH(Edges[[#This Row],[Vertex 2]],GroupVertices[Vertex],0)),1,1,"")</f>
        <v>1</v>
      </c>
      <c r="BD215" s="48">
        <v>0</v>
      </c>
      <c r="BE215" s="49">
        <v>0</v>
      </c>
      <c r="BF215" s="48">
        <v>1</v>
      </c>
      <c r="BG215" s="49">
        <v>33.333333333333336</v>
      </c>
      <c r="BH215" s="48">
        <v>0</v>
      </c>
      <c r="BI215" s="49">
        <v>0</v>
      </c>
      <c r="BJ215" s="48">
        <v>2</v>
      </c>
      <c r="BK215" s="49">
        <v>66.66666666666667</v>
      </c>
      <c r="BL215" s="48">
        <v>3</v>
      </c>
    </row>
    <row r="216" spans="1:64" ht="15">
      <c r="A216" s="64" t="s">
        <v>251</v>
      </c>
      <c r="B216" s="64" t="s">
        <v>264</v>
      </c>
      <c r="C216" s="65" t="s">
        <v>2792</v>
      </c>
      <c r="D216" s="66">
        <v>3</v>
      </c>
      <c r="E216" s="67" t="s">
        <v>132</v>
      </c>
      <c r="F216" s="68">
        <v>32</v>
      </c>
      <c r="G216" s="65"/>
      <c r="H216" s="69"/>
      <c r="I216" s="70"/>
      <c r="J216" s="70"/>
      <c r="K216" s="34" t="s">
        <v>66</v>
      </c>
      <c r="L216" s="77">
        <v>216</v>
      </c>
      <c r="M216" s="77"/>
      <c r="N216" s="72"/>
      <c r="O216" s="79" t="s">
        <v>320</v>
      </c>
      <c r="P216" s="81">
        <v>43574.78459490741</v>
      </c>
      <c r="Q216" s="79" t="s">
        <v>432</v>
      </c>
      <c r="R216" s="79"/>
      <c r="S216" s="79"/>
      <c r="T216" s="79"/>
      <c r="U216" s="79"/>
      <c r="V216" s="82" t="s">
        <v>649</v>
      </c>
      <c r="W216" s="81">
        <v>43574.78459490741</v>
      </c>
      <c r="X216" s="82" t="s">
        <v>789</v>
      </c>
      <c r="Y216" s="79"/>
      <c r="Z216" s="79"/>
      <c r="AA216" s="85" t="s">
        <v>1028</v>
      </c>
      <c r="AB216" s="85" t="s">
        <v>1026</v>
      </c>
      <c r="AC216" s="79" t="b">
        <v>0</v>
      </c>
      <c r="AD216" s="79">
        <v>1</v>
      </c>
      <c r="AE216" s="85" t="s">
        <v>1209</v>
      </c>
      <c r="AF216" s="79" t="b">
        <v>0</v>
      </c>
      <c r="AG216" s="79" t="s">
        <v>1226</v>
      </c>
      <c r="AH216" s="79"/>
      <c r="AI216" s="85" t="s">
        <v>1178</v>
      </c>
      <c r="AJ216" s="79" t="b">
        <v>0</v>
      </c>
      <c r="AK216" s="79">
        <v>0</v>
      </c>
      <c r="AL216" s="85" t="s">
        <v>1178</v>
      </c>
      <c r="AM216" s="79" t="s">
        <v>1243</v>
      </c>
      <c r="AN216" s="79" t="b">
        <v>0</v>
      </c>
      <c r="AO216" s="85" t="s">
        <v>1026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2</v>
      </c>
      <c r="BD216" s="48">
        <v>1</v>
      </c>
      <c r="BE216" s="49">
        <v>4.761904761904762</v>
      </c>
      <c r="BF216" s="48">
        <v>2</v>
      </c>
      <c r="BG216" s="49">
        <v>9.523809523809524</v>
      </c>
      <c r="BH216" s="48">
        <v>0</v>
      </c>
      <c r="BI216" s="49">
        <v>0</v>
      </c>
      <c r="BJ216" s="48">
        <v>18</v>
      </c>
      <c r="BK216" s="49">
        <v>85.71428571428571</v>
      </c>
      <c r="BL216" s="48">
        <v>21</v>
      </c>
    </row>
    <row r="217" spans="1:64" ht="15">
      <c r="A217" s="64" t="s">
        <v>265</v>
      </c>
      <c r="B217" s="64" t="s">
        <v>266</v>
      </c>
      <c r="C217" s="65" t="s">
        <v>2792</v>
      </c>
      <c r="D217" s="66">
        <v>3</v>
      </c>
      <c r="E217" s="67" t="s">
        <v>132</v>
      </c>
      <c r="F217" s="68">
        <v>32</v>
      </c>
      <c r="G217" s="65"/>
      <c r="H217" s="69"/>
      <c r="I217" s="70"/>
      <c r="J217" s="70"/>
      <c r="K217" s="34" t="s">
        <v>66</v>
      </c>
      <c r="L217" s="77">
        <v>217</v>
      </c>
      <c r="M217" s="77"/>
      <c r="N217" s="72"/>
      <c r="O217" s="79" t="s">
        <v>320</v>
      </c>
      <c r="P217" s="81">
        <v>43574.80201388889</v>
      </c>
      <c r="Q217" s="79" t="s">
        <v>433</v>
      </c>
      <c r="R217" s="79"/>
      <c r="S217" s="79"/>
      <c r="T217" s="79"/>
      <c r="U217" s="79"/>
      <c r="V217" s="82" t="s">
        <v>663</v>
      </c>
      <c r="W217" s="81">
        <v>43574.80201388889</v>
      </c>
      <c r="X217" s="82" t="s">
        <v>790</v>
      </c>
      <c r="Y217" s="79"/>
      <c r="Z217" s="79"/>
      <c r="AA217" s="85" t="s">
        <v>1029</v>
      </c>
      <c r="AB217" s="85" t="s">
        <v>1030</v>
      </c>
      <c r="AC217" s="79" t="b">
        <v>0</v>
      </c>
      <c r="AD217" s="79">
        <v>0</v>
      </c>
      <c r="AE217" s="85" t="s">
        <v>1189</v>
      </c>
      <c r="AF217" s="79" t="b">
        <v>0</v>
      </c>
      <c r="AG217" s="79" t="s">
        <v>1226</v>
      </c>
      <c r="AH217" s="79"/>
      <c r="AI217" s="85" t="s">
        <v>1178</v>
      </c>
      <c r="AJ217" s="79" t="b">
        <v>0</v>
      </c>
      <c r="AK217" s="79">
        <v>0</v>
      </c>
      <c r="AL217" s="85" t="s">
        <v>1178</v>
      </c>
      <c r="AM217" s="79" t="s">
        <v>1244</v>
      </c>
      <c r="AN217" s="79" t="b">
        <v>0</v>
      </c>
      <c r="AO217" s="85" t="s">
        <v>1030</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10</v>
      </c>
      <c r="BC217" s="78" t="str">
        <f>REPLACE(INDEX(GroupVertices[Group],MATCH(Edges[[#This Row],[Vertex 2]],GroupVertices[Vertex],0)),1,1,"")</f>
        <v>10</v>
      </c>
      <c r="BD217" s="48">
        <v>0</v>
      </c>
      <c r="BE217" s="49">
        <v>0</v>
      </c>
      <c r="BF217" s="48">
        <v>0</v>
      </c>
      <c r="BG217" s="49">
        <v>0</v>
      </c>
      <c r="BH217" s="48">
        <v>0</v>
      </c>
      <c r="BI217" s="49">
        <v>0</v>
      </c>
      <c r="BJ217" s="48">
        <v>13</v>
      </c>
      <c r="BK217" s="49">
        <v>100</v>
      </c>
      <c r="BL217" s="48">
        <v>13</v>
      </c>
    </row>
    <row r="218" spans="1:64" ht="15">
      <c r="A218" s="64" t="s">
        <v>266</v>
      </c>
      <c r="B218" s="64" t="s">
        <v>251</v>
      </c>
      <c r="C218" s="65" t="s">
        <v>2794</v>
      </c>
      <c r="D218" s="66">
        <v>5.333333333333334</v>
      </c>
      <c r="E218" s="67" t="s">
        <v>136</v>
      </c>
      <c r="F218" s="68">
        <v>29.73913043478261</v>
      </c>
      <c r="G218" s="65"/>
      <c r="H218" s="69"/>
      <c r="I218" s="70"/>
      <c r="J218" s="70"/>
      <c r="K218" s="34" t="s">
        <v>66</v>
      </c>
      <c r="L218" s="77">
        <v>218</v>
      </c>
      <c r="M218" s="77"/>
      <c r="N218" s="72"/>
      <c r="O218" s="79" t="s">
        <v>320</v>
      </c>
      <c r="P218" s="81">
        <v>43574.792662037034</v>
      </c>
      <c r="Q218" s="79" t="s">
        <v>434</v>
      </c>
      <c r="R218" s="79"/>
      <c r="S218" s="79"/>
      <c r="T218" s="79"/>
      <c r="U218" s="79"/>
      <c r="V218" s="82" t="s">
        <v>664</v>
      </c>
      <c r="W218" s="81">
        <v>43574.792662037034</v>
      </c>
      <c r="X218" s="82" t="s">
        <v>791</v>
      </c>
      <c r="Y218" s="79"/>
      <c r="Z218" s="79"/>
      <c r="AA218" s="85" t="s">
        <v>1030</v>
      </c>
      <c r="AB218" s="85" t="s">
        <v>1138</v>
      </c>
      <c r="AC218" s="79" t="b">
        <v>0</v>
      </c>
      <c r="AD218" s="79">
        <v>2</v>
      </c>
      <c r="AE218" s="85" t="s">
        <v>1184</v>
      </c>
      <c r="AF218" s="79" t="b">
        <v>0</v>
      </c>
      <c r="AG218" s="79" t="s">
        <v>1226</v>
      </c>
      <c r="AH218" s="79"/>
      <c r="AI218" s="85" t="s">
        <v>1178</v>
      </c>
      <c r="AJ218" s="79" t="b">
        <v>0</v>
      </c>
      <c r="AK218" s="79">
        <v>0</v>
      </c>
      <c r="AL218" s="85" t="s">
        <v>1178</v>
      </c>
      <c r="AM218" s="79" t="s">
        <v>1243</v>
      </c>
      <c r="AN218" s="79" t="b">
        <v>0</v>
      </c>
      <c r="AO218" s="85" t="s">
        <v>1138</v>
      </c>
      <c r="AP218" s="79" t="s">
        <v>176</v>
      </c>
      <c r="AQ218" s="79">
        <v>0</v>
      </c>
      <c r="AR218" s="79">
        <v>0</v>
      </c>
      <c r="AS218" s="79"/>
      <c r="AT218" s="79"/>
      <c r="AU218" s="79"/>
      <c r="AV218" s="79"/>
      <c r="AW218" s="79"/>
      <c r="AX218" s="79"/>
      <c r="AY218" s="79"/>
      <c r="AZ218" s="79"/>
      <c r="BA218">
        <v>3</v>
      </c>
      <c r="BB218" s="78" t="str">
        <f>REPLACE(INDEX(GroupVertices[Group],MATCH(Edges[[#This Row],[Vertex 1]],GroupVertices[Vertex],0)),1,1,"")</f>
        <v>10</v>
      </c>
      <c r="BC218" s="78" t="str">
        <f>REPLACE(INDEX(GroupVertices[Group],MATCH(Edges[[#This Row],[Vertex 2]],GroupVertices[Vertex],0)),1,1,"")</f>
        <v>1</v>
      </c>
      <c r="BD218" s="48">
        <v>0</v>
      </c>
      <c r="BE218" s="49">
        <v>0</v>
      </c>
      <c r="BF218" s="48">
        <v>0</v>
      </c>
      <c r="BG218" s="49">
        <v>0</v>
      </c>
      <c r="BH218" s="48">
        <v>0</v>
      </c>
      <c r="BI218" s="49">
        <v>0</v>
      </c>
      <c r="BJ218" s="48">
        <v>26</v>
      </c>
      <c r="BK218" s="49">
        <v>100</v>
      </c>
      <c r="BL218" s="48">
        <v>26</v>
      </c>
    </row>
    <row r="219" spans="1:64" ht="15">
      <c r="A219" s="64" t="s">
        <v>266</v>
      </c>
      <c r="B219" s="64" t="s">
        <v>265</v>
      </c>
      <c r="C219" s="65" t="s">
        <v>2792</v>
      </c>
      <c r="D219" s="66">
        <v>3</v>
      </c>
      <c r="E219" s="67" t="s">
        <v>132</v>
      </c>
      <c r="F219" s="68">
        <v>32</v>
      </c>
      <c r="G219" s="65"/>
      <c r="H219" s="69"/>
      <c r="I219" s="70"/>
      <c r="J219" s="70"/>
      <c r="K219" s="34" t="s">
        <v>66</v>
      </c>
      <c r="L219" s="77">
        <v>219</v>
      </c>
      <c r="M219" s="77"/>
      <c r="N219" s="72"/>
      <c r="O219" s="79" t="s">
        <v>319</v>
      </c>
      <c r="P219" s="81">
        <v>43574.82125</v>
      </c>
      <c r="Q219" s="79" t="s">
        <v>435</v>
      </c>
      <c r="R219" s="79"/>
      <c r="S219" s="79"/>
      <c r="T219" s="79"/>
      <c r="U219" s="79"/>
      <c r="V219" s="82" t="s">
        <v>664</v>
      </c>
      <c r="W219" s="81">
        <v>43574.82125</v>
      </c>
      <c r="X219" s="82" t="s">
        <v>792</v>
      </c>
      <c r="Y219" s="79"/>
      <c r="Z219" s="79"/>
      <c r="AA219" s="85" t="s">
        <v>1031</v>
      </c>
      <c r="AB219" s="85" t="s">
        <v>1033</v>
      </c>
      <c r="AC219" s="79" t="b">
        <v>0</v>
      </c>
      <c r="AD219" s="79">
        <v>3</v>
      </c>
      <c r="AE219" s="85" t="s">
        <v>1184</v>
      </c>
      <c r="AF219" s="79" t="b">
        <v>0</v>
      </c>
      <c r="AG219" s="79" t="s">
        <v>1226</v>
      </c>
      <c r="AH219" s="79"/>
      <c r="AI219" s="85" t="s">
        <v>1178</v>
      </c>
      <c r="AJ219" s="79" t="b">
        <v>0</v>
      </c>
      <c r="AK219" s="79">
        <v>0</v>
      </c>
      <c r="AL219" s="85" t="s">
        <v>1178</v>
      </c>
      <c r="AM219" s="79" t="s">
        <v>1246</v>
      </c>
      <c r="AN219" s="79" t="b">
        <v>0</v>
      </c>
      <c r="AO219" s="85" t="s">
        <v>1033</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10</v>
      </c>
      <c r="BC219" s="78" t="str">
        <f>REPLACE(INDEX(GroupVertices[Group],MATCH(Edges[[#This Row],[Vertex 2]],GroupVertices[Vertex],0)),1,1,"")</f>
        <v>10</v>
      </c>
      <c r="BD219" s="48"/>
      <c r="BE219" s="49"/>
      <c r="BF219" s="48"/>
      <c r="BG219" s="49"/>
      <c r="BH219" s="48"/>
      <c r="BI219" s="49"/>
      <c r="BJ219" s="48"/>
      <c r="BK219" s="49"/>
      <c r="BL219" s="48"/>
    </row>
    <row r="220" spans="1:64" ht="15">
      <c r="A220" s="64" t="s">
        <v>266</v>
      </c>
      <c r="B220" s="64" t="s">
        <v>251</v>
      </c>
      <c r="C220" s="65" t="s">
        <v>2794</v>
      </c>
      <c r="D220" s="66">
        <v>5.333333333333334</v>
      </c>
      <c r="E220" s="67" t="s">
        <v>136</v>
      </c>
      <c r="F220" s="68">
        <v>29.73913043478261</v>
      </c>
      <c r="G220" s="65"/>
      <c r="H220" s="69"/>
      <c r="I220" s="70"/>
      <c r="J220" s="70"/>
      <c r="K220" s="34" t="s">
        <v>66</v>
      </c>
      <c r="L220" s="77">
        <v>220</v>
      </c>
      <c r="M220" s="77"/>
      <c r="N220" s="72"/>
      <c r="O220" s="79" t="s">
        <v>320</v>
      </c>
      <c r="P220" s="81">
        <v>43574.82125</v>
      </c>
      <c r="Q220" s="79" t="s">
        <v>435</v>
      </c>
      <c r="R220" s="79"/>
      <c r="S220" s="79"/>
      <c r="T220" s="79"/>
      <c r="U220" s="79"/>
      <c r="V220" s="82" t="s">
        <v>664</v>
      </c>
      <c r="W220" s="81">
        <v>43574.82125</v>
      </c>
      <c r="X220" s="82" t="s">
        <v>792</v>
      </c>
      <c r="Y220" s="79"/>
      <c r="Z220" s="79"/>
      <c r="AA220" s="85" t="s">
        <v>1031</v>
      </c>
      <c r="AB220" s="85" t="s">
        <v>1033</v>
      </c>
      <c r="AC220" s="79" t="b">
        <v>0</v>
      </c>
      <c r="AD220" s="79">
        <v>3</v>
      </c>
      <c r="AE220" s="85" t="s">
        <v>1184</v>
      </c>
      <c r="AF220" s="79" t="b">
        <v>0</v>
      </c>
      <c r="AG220" s="79" t="s">
        <v>1226</v>
      </c>
      <c r="AH220" s="79"/>
      <c r="AI220" s="85" t="s">
        <v>1178</v>
      </c>
      <c r="AJ220" s="79" t="b">
        <v>0</v>
      </c>
      <c r="AK220" s="79">
        <v>0</v>
      </c>
      <c r="AL220" s="85" t="s">
        <v>1178</v>
      </c>
      <c r="AM220" s="79" t="s">
        <v>1246</v>
      </c>
      <c r="AN220" s="79" t="b">
        <v>0</v>
      </c>
      <c r="AO220" s="85" t="s">
        <v>1033</v>
      </c>
      <c r="AP220" s="79" t="s">
        <v>176</v>
      </c>
      <c r="AQ220" s="79">
        <v>0</v>
      </c>
      <c r="AR220" s="79">
        <v>0</v>
      </c>
      <c r="AS220" s="79"/>
      <c r="AT220" s="79"/>
      <c r="AU220" s="79"/>
      <c r="AV220" s="79"/>
      <c r="AW220" s="79"/>
      <c r="AX220" s="79"/>
      <c r="AY220" s="79"/>
      <c r="AZ220" s="79"/>
      <c r="BA220">
        <v>3</v>
      </c>
      <c r="BB220" s="78" t="str">
        <f>REPLACE(INDEX(GroupVertices[Group],MATCH(Edges[[#This Row],[Vertex 1]],GroupVertices[Vertex],0)),1,1,"")</f>
        <v>10</v>
      </c>
      <c r="BC220" s="78" t="str">
        <f>REPLACE(INDEX(GroupVertices[Group],MATCH(Edges[[#This Row],[Vertex 2]],GroupVertices[Vertex],0)),1,1,"")</f>
        <v>1</v>
      </c>
      <c r="BD220" s="48">
        <v>2</v>
      </c>
      <c r="BE220" s="49">
        <v>7.6923076923076925</v>
      </c>
      <c r="BF220" s="48">
        <v>1</v>
      </c>
      <c r="BG220" s="49">
        <v>3.8461538461538463</v>
      </c>
      <c r="BH220" s="48">
        <v>0</v>
      </c>
      <c r="BI220" s="49">
        <v>0</v>
      </c>
      <c r="BJ220" s="48">
        <v>23</v>
      </c>
      <c r="BK220" s="49">
        <v>88.46153846153847</v>
      </c>
      <c r="BL220" s="48">
        <v>26</v>
      </c>
    </row>
    <row r="221" spans="1:64" ht="15">
      <c r="A221" s="64" t="s">
        <v>266</v>
      </c>
      <c r="B221" s="64" t="s">
        <v>251</v>
      </c>
      <c r="C221" s="65" t="s">
        <v>2794</v>
      </c>
      <c r="D221" s="66">
        <v>5.333333333333334</v>
      </c>
      <c r="E221" s="67" t="s">
        <v>136</v>
      </c>
      <c r="F221" s="68">
        <v>29.73913043478261</v>
      </c>
      <c r="G221" s="65"/>
      <c r="H221" s="69"/>
      <c r="I221" s="70"/>
      <c r="J221" s="70"/>
      <c r="K221" s="34" t="s">
        <v>66</v>
      </c>
      <c r="L221" s="77">
        <v>221</v>
      </c>
      <c r="M221" s="77"/>
      <c r="N221" s="72"/>
      <c r="O221" s="79" t="s">
        <v>320</v>
      </c>
      <c r="P221" s="81">
        <v>43579.109502314815</v>
      </c>
      <c r="Q221" s="79" t="s">
        <v>436</v>
      </c>
      <c r="R221" s="79"/>
      <c r="S221" s="79"/>
      <c r="T221" s="79"/>
      <c r="U221" s="79"/>
      <c r="V221" s="82" t="s">
        <v>664</v>
      </c>
      <c r="W221" s="81">
        <v>43579.109502314815</v>
      </c>
      <c r="X221" s="82" t="s">
        <v>793</v>
      </c>
      <c r="Y221" s="79"/>
      <c r="Z221" s="79"/>
      <c r="AA221" s="85" t="s">
        <v>1032</v>
      </c>
      <c r="AB221" s="85" t="s">
        <v>1150</v>
      </c>
      <c r="AC221" s="79" t="b">
        <v>0</v>
      </c>
      <c r="AD221" s="79">
        <v>0</v>
      </c>
      <c r="AE221" s="85" t="s">
        <v>1184</v>
      </c>
      <c r="AF221" s="79" t="b">
        <v>0</v>
      </c>
      <c r="AG221" s="79" t="s">
        <v>1226</v>
      </c>
      <c r="AH221" s="79"/>
      <c r="AI221" s="85" t="s">
        <v>1178</v>
      </c>
      <c r="AJ221" s="79" t="b">
        <v>0</v>
      </c>
      <c r="AK221" s="79">
        <v>0</v>
      </c>
      <c r="AL221" s="85" t="s">
        <v>1178</v>
      </c>
      <c r="AM221" s="79" t="s">
        <v>1243</v>
      </c>
      <c r="AN221" s="79" t="b">
        <v>0</v>
      </c>
      <c r="AO221" s="85" t="s">
        <v>1150</v>
      </c>
      <c r="AP221" s="79" t="s">
        <v>176</v>
      </c>
      <c r="AQ221" s="79">
        <v>0</v>
      </c>
      <c r="AR221" s="79">
        <v>0</v>
      </c>
      <c r="AS221" s="79"/>
      <c r="AT221" s="79"/>
      <c r="AU221" s="79"/>
      <c r="AV221" s="79"/>
      <c r="AW221" s="79"/>
      <c r="AX221" s="79"/>
      <c r="AY221" s="79"/>
      <c r="AZ221" s="79"/>
      <c r="BA221">
        <v>3</v>
      </c>
      <c r="BB221" s="78" t="str">
        <f>REPLACE(INDEX(GroupVertices[Group],MATCH(Edges[[#This Row],[Vertex 1]],GroupVertices[Vertex],0)),1,1,"")</f>
        <v>10</v>
      </c>
      <c r="BC221" s="78" t="str">
        <f>REPLACE(INDEX(GroupVertices[Group],MATCH(Edges[[#This Row],[Vertex 2]],GroupVertices[Vertex],0)),1,1,"")</f>
        <v>1</v>
      </c>
      <c r="BD221" s="48">
        <v>1</v>
      </c>
      <c r="BE221" s="49">
        <v>33.333333333333336</v>
      </c>
      <c r="BF221" s="48">
        <v>0</v>
      </c>
      <c r="BG221" s="49">
        <v>0</v>
      </c>
      <c r="BH221" s="48">
        <v>0</v>
      </c>
      <c r="BI221" s="49">
        <v>0</v>
      </c>
      <c r="BJ221" s="48">
        <v>2</v>
      </c>
      <c r="BK221" s="49">
        <v>66.66666666666667</v>
      </c>
      <c r="BL221" s="48">
        <v>3</v>
      </c>
    </row>
    <row r="222" spans="1:64" ht="15">
      <c r="A222" s="64" t="s">
        <v>251</v>
      </c>
      <c r="B222" s="64" t="s">
        <v>266</v>
      </c>
      <c r="C222" s="65" t="s">
        <v>2792</v>
      </c>
      <c r="D222" s="66">
        <v>3</v>
      </c>
      <c r="E222" s="67" t="s">
        <v>132</v>
      </c>
      <c r="F222" s="68">
        <v>32</v>
      </c>
      <c r="G222" s="65"/>
      <c r="H222" s="69"/>
      <c r="I222" s="70"/>
      <c r="J222" s="70"/>
      <c r="K222" s="34" t="s">
        <v>66</v>
      </c>
      <c r="L222" s="77">
        <v>222</v>
      </c>
      <c r="M222" s="77"/>
      <c r="N222" s="72"/>
      <c r="O222" s="79" t="s">
        <v>319</v>
      </c>
      <c r="P222" s="81">
        <v>43574.80302083334</v>
      </c>
      <c r="Q222" s="79" t="s">
        <v>437</v>
      </c>
      <c r="R222" s="79"/>
      <c r="S222" s="79"/>
      <c r="T222" s="79"/>
      <c r="U222" s="79"/>
      <c r="V222" s="82" t="s">
        <v>649</v>
      </c>
      <c r="W222" s="81">
        <v>43574.80302083334</v>
      </c>
      <c r="X222" s="82" t="s">
        <v>794</v>
      </c>
      <c r="Y222" s="79"/>
      <c r="Z222" s="79"/>
      <c r="AA222" s="85" t="s">
        <v>1033</v>
      </c>
      <c r="AB222" s="85" t="s">
        <v>1029</v>
      </c>
      <c r="AC222" s="79" t="b">
        <v>0</v>
      </c>
      <c r="AD222" s="79">
        <v>0</v>
      </c>
      <c r="AE222" s="85" t="s">
        <v>1210</v>
      </c>
      <c r="AF222" s="79" t="b">
        <v>0</v>
      </c>
      <c r="AG222" s="79" t="s">
        <v>1226</v>
      </c>
      <c r="AH222" s="79"/>
      <c r="AI222" s="85" t="s">
        <v>1178</v>
      </c>
      <c r="AJ222" s="79" t="b">
        <v>0</v>
      </c>
      <c r="AK222" s="79">
        <v>0</v>
      </c>
      <c r="AL222" s="85" t="s">
        <v>1178</v>
      </c>
      <c r="AM222" s="79" t="s">
        <v>1243</v>
      </c>
      <c r="AN222" s="79" t="b">
        <v>0</v>
      </c>
      <c r="AO222" s="85" t="s">
        <v>1029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10</v>
      </c>
      <c r="BD222" s="48">
        <v>2</v>
      </c>
      <c r="BE222" s="49">
        <v>28.571428571428573</v>
      </c>
      <c r="BF222" s="48">
        <v>0</v>
      </c>
      <c r="BG222" s="49">
        <v>0</v>
      </c>
      <c r="BH222" s="48">
        <v>0</v>
      </c>
      <c r="BI222" s="49">
        <v>0</v>
      </c>
      <c r="BJ222" s="48">
        <v>5</v>
      </c>
      <c r="BK222" s="49">
        <v>71.42857142857143</v>
      </c>
      <c r="BL222" s="48">
        <v>7</v>
      </c>
    </row>
    <row r="223" spans="1:64" ht="15">
      <c r="A223" s="64" t="s">
        <v>265</v>
      </c>
      <c r="B223" s="64" t="s">
        <v>251</v>
      </c>
      <c r="C223" s="65" t="s">
        <v>2792</v>
      </c>
      <c r="D223" s="66">
        <v>3</v>
      </c>
      <c r="E223" s="67" t="s">
        <v>132</v>
      </c>
      <c r="F223" s="68">
        <v>32</v>
      </c>
      <c r="G223" s="65"/>
      <c r="H223" s="69"/>
      <c r="I223" s="70"/>
      <c r="J223" s="70"/>
      <c r="K223" s="34" t="s">
        <v>66</v>
      </c>
      <c r="L223" s="77">
        <v>223</v>
      </c>
      <c r="M223" s="77"/>
      <c r="N223" s="72"/>
      <c r="O223" s="79" t="s">
        <v>319</v>
      </c>
      <c r="P223" s="81">
        <v>43574.80201388889</v>
      </c>
      <c r="Q223" s="79" t="s">
        <v>433</v>
      </c>
      <c r="R223" s="79"/>
      <c r="S223" s="79"/>
      <c r="T223" s="79"/>
      <c r="U223" s="79"/>
      <c r="V223" s="82" t="s">
        <v>663</v>
      </c>
      <c r="W223" s="81">
        <v>43574.80201388889</v>
      </c>
      <c r="X223" s="82" t="s">
        <v>790</v>
      </c>
      <c r="Y223" s="79"/>
      <c r="Z223" s="79"/>
      <c r="AA223" s="85" t="s">
        <v>1029</v>
      </c>
      <c r="AB223" s="85" t="s">
        <v>1030</v>
      </c>
      <c r="AC223" s="79" t="b">
        <v>0</v>
      </c>
      <c r="AD223" s="79">
        <v>0</v>
      </c>
      <c r="AE223" s="85" t="s">
        <v>1189</v>
      </c>
      <c r="AF223" s="79" t="b">
        <v>0</v>
      </c>
      <c r="AG223" s="79" t="s">
        <v>1226</v>
      </c>
      <c r="AH223" s="79"/>
      <c r="AI223" s="85" t="s">
        <v>1178</v>
      </c>
      <c r="AJ223" s="79" t="b">
        <v>0</v>
      </c>
      <c r="AK223" s="79">
        <v>0</v>
      </c>
      <c r="AL223" s="85" t="s">
        <v>1178</v>
      </c>
      <c r="AM223" s="79" t="s">
        <v>1244</v>
      </c>
      <c r="AN223" s="79" t="b">
        <v>0</v>
      </c>
      <c r="AO223" s="85" t="s">
        <v>1030</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10</v>
      </c>
      <c r="BC223" s="78" t="str">
        <f>REPLACE(INDEX(GroupVertices[Group],MATCH(Edges[[#This Row],[Vertex 2]],GroupVertices[Vertex],0)),1,1,"")</f>
        <v>1</v>
      </c>
      <c r="BD223" s="48"/>
      <c r="BE223" s="49"/>
      <c r="BF223" s="48"/>
      <c r="BG223" s="49"/>
      <c r="BH223" s="48"/>
      <c r="BI223" s="49"/>
      <c r="BJ223" s="48"/>
      <c r="BK223" s="49"/>
      <c r="BL223" s="48"/>
    </row>
    <row r="224" spans="1:64" ht="15">
      <c r="A224" s="64" t="s">
        <v>251</v>
      </c>
      <c r="B224" s="64" t="s">
        <v>265</v>
      </c>
      <c r="C224" s="65" t="s">
        <v>2792</v>
      </c>
      <c r="D224" s="66">
        <v>3</v>
      </c>
      <c r="E224" s="67" t="s">
        <v>132</v>
      </c>
      <c r="F224" s="68">
        <v>32</v>
      </c>
      <c r="G224" s="65"/>
      <c r="H224" s="69"/>
      <c r="I224" s="70"/>
      <c r="J224" s="70"/>
      <c r="K224" s="34" t="s">
        <v>66</v>
      </c>
      <c r="L224" s="77">
        <v>224</v>
      </c>
      <c r="M224" s="77"/>
      <c r="N224" s="72"/>
      <c r="O224" s="79" t="s">
        <v>320</v>
      </c>
      <c r="P224" s="81">
        <v>43574.80302083334</v>
      </c>
      <c r="Q224" s="79" t="s">
        <v>437</v>
      </c>
      <c r="R224" s="79"/>
      <c r="S224" s="79"/>
      <c r="T224" s="79"/>
      <c r="U224" s="79"/>
      <c r="V224" s="82" t="s">
        <v>649</v>
      </c>
      <c r="W224" s="81">
        <v>43574.80302083334</v>
      </c>
      <c r="X224" s="82" t="s">
        <v>794</v>
      </c>
      <c r="Y224" s="79"/>
      <c r="Z224" s="79"/>
      <c r="AA224" s="85" t="s">
        <v>1033</v>
      </c>
      <c r="AB224" s="85" t="s">
        <v>1029</v>
      </c>
      <c r="AC224" s="79" t="b">
        <v>0</v>
      </c>
      <c r="AD224" s="79">
        <v>0</v>
      </c>
      <c r="AE224" s="85" t="s">
        <v>1210</v>
      </c>
      <c r="AF224" s="79" t="b">
        <v>0</v>
      </c>
      <c r="AG224" s="79" t="s">
        <v>1226</v>
      </c>
      <c r="AH224" s="79"/>
      <c r="AI224" s="85" t="s">
        <v>1178</v>
      </c>
      <c r="AJ224" s="79" t="b">
        <v>0</v>
      </c>
      <c r="AK224" s="79">
        <v>0</v>
      </c>
      <c r="AL224" s="85" t="s">
        <v>1178</v>
      </c>
      <c r="AM224" s="79" t="s">
        <v>1243</v>
      </c>
      <c r="AN224" s="79" t="b">
        <v>0</v>
      </c>
      <c r="AO224" s="85" t="s">
        <v>1029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10</v>
      </c>
      <c r="BD224" s="48"/>
      <c r="BE224" s="49"/>
      <c r="BF224" s="48"/>
      <c r="BG224" s="49"/>
      <c r="BH224" s="48"/>
      <c r="BI224" s="49"/>
      <c r="BJ224" s="48"/>
      <c r="BK224" s="49"/>
      <c r="BL224" s="48"/>
    </row>
    <row r="225" spans="1:64" ht="15">
      <c r="A225" s="64" t="s">
        <v>267</v>
      </c>
      <c r="B225" s="64" t="s">
        <v>293</v>
      </c>
      <c r="C225" s="65" t="s">
        <v>2794</v>
      </c>
      <c r="D225" s="66">
        <v>5.333333333333334</v>
      </c>
      <c r="E225" s="67" t="s">
        <v>136</v>
      </c>
      <c r="F225" s="68">
        <v>29.73913043478261</v>
      </c>
      <c r="G225" s="65"/>
      <c r="H225" s="69"/>
      <c r="I225" s="70"/>
      <c r="J225" s="70"/>
      <c r="K225" s="34" t="s">
        <v>65</v>
      </c>
      <c r="L225" s="77">
        <v>225</v>
      </c>
      <c r="M225" s="77"/>
      <c r="N225" s="72"/>
      <c r="O225" s="79" t="s">
        <v>319</v>
      </c>
      <c r="P225" s="81">
        <v>43574.87564814815</v>
      </c>
      <c r="Q225" s="79" t="s">
        <v>438</v>
      </c>
      <c r="R225" s="79"/>
      <c r="S225" s="79"/>
      <c r="T225" s="79"/>
      <c r="U225" s="79"/>
      <c r="V225" s="82" t="s">
        <v>665</v>
      </c>
      <c r="W225" s="81">
        <v>43574.87564814815</v>
      </c>
      <c r="X225" s="82" t="s">
        <v>795</v>
      </c>
      <c r="Y225" s="79"/>
      <c r="Z225" s="79"/>
      <c r="AA225" s="85" t="s">
        <v>1034</v>
      </c>
      <c r="AB225" s="85" t="s">
        <v>1038</v>
      </c>
      <c r="AC225" s="79" t="b">
        <v>0</v>
      </c>
      <c r="AD225" s="79">
        <v>2</v>
      </c>
      <c r="AE225" s="85" t="s">
        <v>1184</v>
      </c>
      <c r="AF225" s="79" t="b">
        <v>0</v>
      </c>
      <c r="AG225" s="79" t="s">
        <v>1227</v>
      </c>
      <c r="AH225" s="79"/>
      <c r="AI225" s="85" t="s">
        <v>1178</v>
      </c>
      <c r="AJ225" s="79" t="b">
        <v>0</v>
      </c>
      <c r="AK225" s="79">
        <v>0</v>
      </c>
      <c r="AL225" s="85" t="s">
        <v>1178</v>
      </c>
      <c r="AM225" s="79" t="s">
        <v>1243</v>
      </c>
      <c r="AN225" s="79" t="b">
        <v>0</v>
      </c>
      <c r="AO225" s="85" t="s">
        <v>1038</v>
      </c>
      <c r="AP225" s="79" t="s">
        <v>176</v>
      </c>
      <c r="AQ225" s="79">
        <v>0</v>
      </c>
      <c r="AR225" s="79">
        <v>0</v>
      </c>
      <c r="AS225" s="79"/>
      <c r="AT225" s="79"/>
      <c r="AU225" s="79"/>
      <c r="AV225" s="79"/>
      <c r="AW225" s="79"/>
      <c r="AX225" s="79"/>
      <c r="AY225" s="79"/>
      <c r="AZ225" s="79"/>
      <c r="BA225">
        <v>3</v>
      </c>
      <c r="BB225" s="78" t="str">
        <f>REPLACE(INDEX(GroupVertices[Group],MATCH(Edges[[#This Row],[Vertex 1]],GroupVertices[Vertex],0)),1,1,"")</f>
        <v>7</v>
      </c>
      <c r="BC225" s="78" t="str">
        <f>REPLACE(INDEX(GroupVertices[Group],MATCH(Edges[[#This Row],[Vertex 2]],GroupVertices[Vertex],0)),1,1,"")</f>
        <v>7</v>
      </c>
      <c r="BD225" s="48">
        <v>0</v>
      </c>
      <c r="BE225" s="49">
        <v>0</v>
      </c>
      <c r="BF225" s="48">
        <v>0</v>
      </c>
      <c r="BG225" s="49">
        <v>0</v>
      </c>
      <c r="BH225" s="48">
        <v>0</v>
      </c>
      <c r="BI225" s="49">
        <v>0</v>
      </c>
      <c r="BJ225" s="48">
        <v>3</v>
      </c>
      <c r="BK225" s="49">
        <v>100</v>
      </c>
      <c r="BL225" s="48">
        <v>3</v>
      </c>
    </row>
    <row r="226" spans="1:64" ht="15">
      <c r="A226" s="64" t="s">
        <v>267</v>
      </c>
      <c r="B226" s="64" t="s">
        <v>293</v>
      </c>
      <c r="C226" s="65" t="s">
        <v>2794</v>
      </c>
      <c r="D226" s="66">
        <v>5.333333333333334</v>
      </c>
      <c r="E226" s="67" t="s">
        <v>136</v>
      </c>
      <c r="F226" s="68">
        <v>29.73913043478261</v>
      </c>
      <c r="G226" s="65"/>
      <c r="H226" s="69"/>
      <c r="I226" s="70"/>
      <c r="J226" s="70"/>
      <c r="K226" s="34" t="s">
        <v>65</v>
      </c>
      <c r="L226" s="77">
        <v>226</v>
      </c>
      <c r="M226" s="77"/>
      <c r="N226" s="72"/>
      <c r="O226" s="79" t="s">
        <v>319</v>
      </c>
      <c r="P226" s="81">
        <v>43574.90650462963</v>
      </c>
      <c r="Q226" s="79" t="s">
        <v>439</v>
      </c>
      <c r="R226" s="79"/>
      <c r="S226" s="79"/>
      <c r="T226" s="79"/>
      <c r="U226" s="79"/>
      <c r="V226" s="82" t="s">
        <v>665</v>
      </c>
      <c r="W226" s="81">
        <v>43574.90650462963</v>
      </c>
      <c r="X226" s="82" t="s">
        <v>796</v>
      </c>
      <c r="Y226" s="79"/>
      <c r="Z226" s="79"/>
      <c r="AA226" s="85" t="s">
        <v>1035</v>
      </c>
      <c r="AB226" s="79"/>
      <c r="AC226" s="79" t="b">
        <v>0</v>
      </c>
      <c r="AD226" s="79">
        <v>0</v>
      </c>
      <c r="AE226" s="85" t="s">
        <v>1178</v>
      </c>
      <c r="AF226" s="79" t="b">
        <v>0</v>
      </c>
      <c r="AG226" s="79" t="s">
        <v>1226</v>
      </c>
      <c r="AH226" s="79"/>
      <c r="AI226" s="85" t="s">
        <v>1178</v>
      </c>
      <c r="AJ226" s="79" t="b">
        <v>0</v>
      </c>
      <c r="AK226" s="79">
        <v>1</v>
      </c>
      <c r="AL226" s="85" t="s">
        <v>1037</v>
      </c>
      <c r="AM226" s="79" t="s">
        <v>1243</v>
      </c>
      <c r="AN226" s="79" t="b">
        <v>0</v>
      </c>
      <c r="AO226" s="85" t="s">
        <v>1037</v>
      </c>
      <c r="AP226" s="79" t="s">
        <v>176</v>
      </c>
      <c r="AQ226" s="79">
        <v>0</v>
      </c>
      <c r="AR226" s="79">
        <v>0</v>
      </c>
      <c r="AS226" s="79"/>
      <c r="AT226" s="79"/>
      <c r="AU226" s="79"/>
      <c r="AV226" s="79"/>
      <c r="AW226" s="79"/>
      <c r="AX226" s="79"/>
      <c r="AY226" s="79"/>
      <c r="AZ226" s="79"/>
      <c r="BA226">
        <v>3</v>
      </c>
      <c r="BB226" s="78" t="str">
        <f>REPLACE(INDEX(GroupVertices[Group],MATCH(Edges[[#This Row],[Vertex 1]],GroupVertices[Vertex],0)),1,1,"")</f>
        <v>7</v>
      </c>
      <c r="BC226" s="78" t="str">
        <f>REPLACE(INDEX(GroupVertices[Group],MATCH(Edges[[#This Row],[Vertex 2]],GroupVertices[Vertex],0)),1,1,"")</f>
        <v>7</v>
      </c>
      <c r="BD226" s="48"/>
      <c r="BE226" s="49"/>
      <c r="BF226" s="48"/>
      <c r="BG226" s="49"/>
      <c r="BH226" s="48"/>
      <c r="BI226" s="49"/>
      <c r="BJ226" s="48"/>
      <c r="BK226" s="49"/>
      <c r="BL226" s="48"/>
    </row>
    <row r="227" spans="1:64" ht="15">
      <c r="A227" s="64" t="s">
        <v>267</v>
      </c>
      <c r="B227" s="64" t="s">
        <v>293</v>
      </c>
      <c r="C227" s="65" t="s">
        <v>2794</v>
      </c>
      <c r="D227" s="66">
        <v>5.333333333333334</v>
      </c>
      <c r="E227" s="67" t="s">
        <v>136</v>
      </c>
      <c r="F227" s="68">
        <v>29.73913043478261</v>
      </c>
      <c r="G227" s="65"/>
      <c r="H227" s="69"/>
      <c r="I227" s="70"/>
      <c r="J227" s="70"/>
      <c r="K227" s="34" t="s">
        <v>65</v>
      </c>
      <c r="L227" s="77">
        <v>227</v>
      </c>
      <c r="M227" s="77"/>
      <c r="N227" s="72"/>
      <c r="O227" s="79" t="s">
        <v>319</v>
      </c>
      <c r="P227" s="81">
        <v>43574.90707175926</v>
      </c>
      <c r="Q227" s="79" t="s">
        <v>440</v>
      </c>
      <c r="R227" s="79"/>
      <c r="S227" s="79"/>
      <c r="T227" s="79"/>
      <c r="U227" s="82" t="s">
        <v>605</v>
      </c>
      <c r="V227" s="82" t="s">
        <v>605</v>
      </c>
      <c r="W227" s="81">
        <v>43574.90707175926</v>
      </c>
      <c r="X227" s="82" t="s">
        <v>797</v>
      </c>
      <c r="Y227" s="79"/>
      <c r="Z227" s="79"/>
      <c r="AA227" s="85" t="s">
        <v>1036</v>
      </c>
      <c r="AB227" s="85" t="s">
        <v>1037</v>
      </c>
      <c r="AC227" s="79" t="b">
        <v>0</v>
      </c>
      <c r="AD227" s="79">
        <v>1</v>
      </c>
      <c r="AE227" s="85" t="s">
        <v>1211</v>
      </c>
      <c r="AF227" s="79" t="b">
        <v>0</v>
      </c>
      <c r="AG227" s="79" t="s">
        <v>1227</v>
      </c>
      <c r="AH227" s="79"/>
      <c r="AI227" s="85" t="s">
        <v>1178</v>
      </c>
      <c r="AJ227" s="79" t="b">
        <v>0</v>
      </c>
      <c r="AK227" s="79">
        <v>0</v>
      </c>
      <c r="AL227" s="85" t="s">
        <v>1178</v>
      </c>
      <c r="AM227" s="79" t="s">
        <v>1243</v>
      </c>
      <c r="AN227" s="79" t="b">
        <v>0</v>
      </c>
      <c r="AO227" s="85" t="s">
        <v>1037</v>
      </c>
      <c r="AP227" s="79" t="s">
        <v>176</v>
      </c>
      <c r="AQ227" s="79">
        <v>0</v>
      </c>
      <c r="AR227" s="79">
        <v>0</v>
      </c>
      <c r="AS227" s="79"/>
      <c r="AT227" s="79"/>
      <c r="AU227" s="79"/>
      <c r="AV227" s="79"/>
      <c r="AW227" s="79"/>
      <c r="AX227" s="79"/>
      <c r="AY227" s="79"/>
      <c r="AZ227" s="79"/>
      <c r="BA227">
        <v>3</v>
      </c>
      <c r="BB227" s="78" t="str">
        <f>REPLACE(INDEX(GroupVertices[Group],MATCH(Edges[[#This Row],[Vertex 1]],GroupVertices[Vertex],0)),1,1,"")</f>
        <v>7</v>
      </c>
      <c r="BC227" s="78" t="str">
        <f>REPLACE(INDEX(GroupVertices[Group],MATCH(Edges[[#This Row],[Vertex 2]],GroupVertices[Vertex],0)),1,1,"")</f>
        <v>7</v>
      </c>
      <c r="BD227" s="48"/>
      <c r="BE227" s="49"/>
      <c r="BF227" s="48"/>
      <c r="BG227" s="49"/>
      <c r="BH227" s="48"/>
      <c r="BI227" s="49"/>
      <c r="BJ227" s="48"/>
      <c r="BK227" s="49"/>
      <c r="BL227" s="48"/>
    </row>
    <row r="228" spans="1:64" ht="15">
      <c r="A228" s="64" t="s">
        <v>268</v>
      </c>
      <c r="B228" s="64" t="s">
        <v>293</v>
      </c>
      <c r="C228" s="65" t="s">
        <v>2792</v>
      </c>
      <c r="D228" s="66">
        <v>3</v>
      </c>
      <c r="E228" s="67" t="s">
        <v>132</v>
      </c>
      <c r="F228" s="68">
        <v>32</v>
      </c>
      <c r="G228" s="65"/>
      <c r="H228" s="69"/>
      <c r="I228" s="70"/>
      <c r="J228" s="70"/>
      <c r="K228" s="34" t="s">
        <v>65</v>
      </c>
      <c r="L228" s="77">
        <v>228</v>
      </c>
      <c r="M228" s="77"/>
      <c r="N228" s="72"/>
      <c r="O228" s="79" t="s">
        <v>319</v>
      </c>
      <c r="P228" s="81">
        <v>43574.9050462963</v>
      </c>
      <c r="Q228" s="79" t="s">
        <v>441</v>
      </c>
      <c r="R228" s="79"/>
      <c r="S228" s="79"/>
      <c r="T228" s="79"/>
      <c r="U228" s="79"/>
      <c r="V228" s="82" t="s">
        <v>666</v>
      </c>
      <c r="W228" s="81">
        <v>43574.9050462963</v>
      </c>
      <c r="X228" s="82" t="s">
        <v>798</v>
      </c>
      <c r="Y228" s="79"/>
      <c r="Z228" s="79"/>
      <c r="AA228" s="85" t="s">
        <v>1037</v>
      </c>
      <c r="AB228" s="85" t="s">
        <v>1034</v>
      </c>
      <c r="AC228" s="79" t="b">
        <v>0</v>
      </c>
      <c r="AD228" s="79">
        <v>5</v>
      </c>
      <c r="AE228" s="85" t="s">
        <v>1212</v>
      </c>
      <c r="AF228" s="79" t="b">
        <v>0</v>
      </c>
      <c r="AG228" s="79" t="s">
        <v>1226</v>
      </c>
      <c r="AH228" s="79"/>
      <c r="AI228" s="85" t="s">
        <v>1178</v>
      </c>
      <c r="AJ228" s="79" t="b">
        <v>0</v>
      </c>
      <c r="AK228" s="79">
        <v>1</v>
      </c>
      <c r="AL228" s="85" t="s">
        <v>1178</v>
      </c>
      <c r="AM228" s="79" t="s">
        <v>1246</v>
      </c>
      <c r="AN228" s="79" t="b">
        <v>0</v>
      </c>
      <c r="AO228" s="85" t="s">
        <v>1034</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7</v>
      </c>
      <c r="BC228" s="78" t="str">
        <f>REPLACE(INDEX(GroupVertices[Group],MATCH(Edges[[#This Row],[Vertex 2]],GroupVertices[Vertex],0)),1,1,"")</f>
        <v>7</v>
      </c>
      <c r="BD228" s="48"/>
      <c r="BE228" s="49"/>
      <c r="BF228" s="48"/>
      <c r="BG228" s="49"/>
      <c r="BH228" s="48"/>
      <c r="BI228" s="49"/>
      <c r="BJ228" s="48"/>
      <c r="BK228" s="49"/>
      <c r="BL228" s="48"/>
    </row>
    <row r="229" spans="1:64" ht="15">
      <c r="A229" s="64" t="s">
        <v>251</v>
      </c>
      <c r="B229" s="64" t="s">
        <v>293</v>
      </c>
      <c r="C229" s="65" t="s">
        <v>2793</v>
      </c>
      <c r="D229" s="66">
        <v>4.166666666666667</v>
      </c>
      <c r="E229" s="67" t="s">
        <v>136</v>
      </c>
      <c r="F229" s="68">
        <v>30.869565217391305</v>
      </c>
      <c r="G229" s="65"/>
      <c r="H229" s="69"/>
      <c r="I229" s="70"/>
      <c r="J229" s="70"/>
      <c r="K229" s="34" t="s">
        <v>65</v>
      </c>
      <c r="L229" s="77">
        <v>229</v>
      </c>
      <c r="M229" s="77"/>
      <c r="N229" s="72"/>
      <c r="O229" s="79" t="s">
        <v>319</v>
      </c>
      <c r="P229" s="81">
        <v>43574.83314814815</v>
      </c>
      <c r="Q229" s="79" t="s">
        <v>442</v>
      </c>
      <c r="R229" s="79"/>
      <c r="S229" s="79"/>
      <c r="T229" s="79"/>
      <c r="U229" s="79"/>
      <c r="V229" s="82" t="s">
        <v>649</v>
      </c>
      <c r="W229" s="81">
        <v>43574.83314814815</v>
      </c>
      <c r="X229" s="82" t="s">
        <v>799</v>
      </c>
      <c r="Y229" s="79"/>
      <c r="Z229" s="79"/>
      <c r="AA229" s="85" t="s">
        <v>1038</v>
      </c>
      <c r="AB229" s="85" t="s">
        <v>1167</v>
      </c>
      <c r="AC229" s="79" t="b">
        <v>0</v>
      </c>
      <c r="AD229" s="79">
        <v>2</v>
      </c>
      <c r="AE229" s="85" t="s">
        <v>1212</v>
      </c>
      <c r="AF229" s="79" t="b">
        <v>0</v>
      </c>
      <c r="AG229" s="79" t="s">
        <v>1226</v>
      </c>
      <c r="AH229" s="79"/>
      <c r="AI229" s="85" t="s">
        <v>1178</v>
      </c>
      <c r="AJ229" s="79" t="b">
        <v>0</v>
      </c>
      <c r="AK229" s="79">
        <v>0</v>
      </c>
      <c r="AL229" s="85" t="s">
        <v>1178</v>
      </c>
      <c r="AM229" s="79" t="s">
        <v>1243</v>
      </c>
      <c r="AN229" s="79" t="b">
        <v>0</v>
      </c>
      <c r="AO229" s="85" t="s">
        <v>1167</v>
      </c>
      <c r="AP229" s="79" t="s">
        <v>176</v>
      </c>
      <c r="AQ229" s="79">
        <v>0</v>
      </c>
      <c r="AR229" s="79">
        <v>0</v>
      </c>
      <c r="AS229" s="79"/>
      <c r="AT229" s="79"/>
      <c r="AU229" s="79"/>
      <c r="AV229" s="79"/>
      <c r="AW229" s="79"/>
      <c r="AX229" s="79"/>
      <c r="AY229" s="79"/>
      <c r="AZ229" s="79"/>
      <c r="BA229">
        <v>2</v>
      </c>
      <c r="BB229" s="78" t="str">
        <f>REPLACE(INDEX(GroupVertices[Group],MATCH(Edges[[#This Row],[Vertex 1]],GroupVertices[Vertex],0)),1,1,"")</f>
        <v>1</v>
      </c>
      <c r="BC229" s="78" t="str">
        <f>REPLACE(INDEX(GroupVertices[Group],MATCH(Edges[[#This Row],[Vertex 2]],GroupVertices[Vertex],0)),1,1,"")</f>
        <v>7</v>
      </c>
      <c r="BD229" s="48">
        <v>0</v>
      </c>
      <c r="BE229" s="49">
        <v>0</v>
      </c>
      <c r="BF229" s="48">
        <v>0</v>
      </c>
      <c r="BG229" s="49">
        <v>0</v>
      </c>
      <c r="BH229" s="48">
        <v>0</v>
      </c>
      <c r="BI229" s="49">
        <v>0</v>
      </c>
      <c r="BJ229" s="48">
        <v>5</v>
      </c>
      <c r="BK229" s="49">
        <v>100</v>
      </c>
      <c r="BL229" s="48">
        <v>5</v>
      </c>
    </row>
    <row r="230" spans="1:64" ht="15">
      <c r="A230" s="64" t="s">
        <v>251</v>
      </c>
      <c r="B230" s="64" t="s">
        <v>293</v>
      </c>
      <c r="C230" s="65" t="s">
        <v>2793</v>
      </c>
      <c r="D230" s="66">
        <v>4.166666666666667</v>
      </c>
      <c r="E230" s="67" t="s">
        <v>136</v>
      </c>
      <c r="F230" s="68">
        <v>30.869565217391305</v>
      </c>
      <c r="G230" s="65"/>
      <c r="H230" s="69"/>
      <c r="I230" s="70"/>
      <c r="J230" s="70"/>
      <c r="K230" s="34" t="s">
        <v>65</v>
      </c>
      <c r="L230" s="77">
        <v>230</v>
      </c>
      <c r="M230" s="77"/>
      <c r="N230" s="72"/>
      <c r="O230" s="79" t="s">
        <v>319</v>
      </c>
      <c r="P230" s="81">
        <v>43574.91180555556</v>
      </c>
      <c r="Q230" s="79" t="s">
        <v>443</v>
      </c>
      <c r="R230" s="79"/>
      <c r="S230" s="79"/>
      <c r="T230" s="79"/>
      <c r="U230" s="79"/>
      <c r="V230" s="82" t="s">
        <v>649</v>
      </c>
      <c r="W230" s="81">
        <v>43574.91180555556</v>
      </c>
      <c r="X230" s="82" t="s">
        <v>800</v>
      </c>
      <c r="Y230" s="79"/>
      <c r="Z230" s="79"/>
      <c r="AA230" s="85" t="s">
        <v>1039</v>
      </c>
      <c r="AB230" s="85" t="s">
        <v>1036</v>
      </c>
      <c r="AC230" s="79" t="b">
        <v>0</v>
      </c>
      <c r="AD230" s="79">
        <v>2</v>
      </c>
      <c r="AE230" s="85" t="s">
        <v>1212</v>
      </c>
      <c r="AF230" s="79" t="b">
        <v>0</v>
      </c>
      <c r="AG230" s="79" t="s">
        <v>1226</v>
      </c>
      <c r="AH230" s="79"/>
      <c r="AI230" s="85" t="s">
        <v>1178</v>
      </c>
      <c r="AJ230" s="79" t="b">
        <v>0</v>
      </c>
      <c r="AK230" s="79">
        <v>0</v>
      </c>
      <c r="AL230" s="85" t="s">
        <v>1178</v>
      </c>
      <c r="AM230" s="79" t="s">
        <v>1247</v>
      </c>
      <c r="AN230" s="79" t="b">
        <v>0</v>
      </c>
      <c r="AO230" s="85" t="s">
        <v>1036</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v>
      </c>
      <c r="BC230" s="78" t="str">
        <f>REPLACE(INDEX(GroupVertices[Group],MATCH(Edges[[#This Row],[Vertex 2]],GroupVertices[Vertex],0)),1,1,"")</f>
        <v>7</v>
      </c>
      <c r="BD230" s="48"/>
      <c r="BE230" s="49"/>
      <c r="BF230" s="48"/>
      <c r="BG230" s="49"/>
      <c r="BH230" s="48"/>
      <c r="BI230" s="49"/>
      <c r="BJ230" s="48"/>
      <c r="BK230" s="49"/>
      <c r="BL230" s="48"/>
    </row>
    <row r="231" spans="1:64" ht="15">
      <c r="A231" s="64" t="s">
        <v>267</v>
      </c>
      <c r="B231" s="64" t="s">
        <v>251</v>
      </c>
      <c r="C231" s="65" t="s">
        <v>2793</v>
      </c>
      <c r="D231" s="66">
        <v>4.166666666666667</v>
      </c>
      <c r="E231" s="67" t="s">
        <v>136</v>
      </c>
      <c r="F231" s="68">
        <v>30.869565217391305</v>
      </c>
      <c r="G231" s="65"/>
      <c r="H231" s="69"/>
      <c r="I231" s="70"/>
      <c r="J231" s="70"/>
      <c r="K231" s="34" t="s">
        <v>66</v>
      </c>
      <c r="L231" s="77">
        <v>231</v>
      </c>
      <c r="M231" s="77"/>
      <c r="N231" s="72"/>
      <c r="O231" s="79" t="s">
        <v>320</v>
      </c>
      <c r="P231" s="81">
        <v>43574.10418981482</v>
      </c>
      <c r="Q231" s="79" t="s">
        <v>444</v>
      </c>
      <c r="R231" s="79"/>
      <c r="S231" s="79"/>
      <c r="T231" s="79"/>
      <c r="U231" s="79"/>
      <c r="V231" s="82" t="s">
        <v>665</v>
      </c>
      <c r="W231" s="81">
        <v>43574.10418981482</v>
      </c>
      <c r="X231" s="82" t="s">
        <v>801</v>
      </c>
      <c r="Y231" s="79"/>
      <c r="Z231" s="79"/>
      <c r="AA231" s="85" t="s">
        <v>1040</v>
      </c>
      <c r="AB231" s="85" t="s">
        <v>1041</v>
      </c>
      <c r="AC231" s="79" t="b">
        <v>0</v>
      </c>
      <c r="AD231" s="79">
        <v>3</v>
      </c>
      <c r="AE231" s="85" t="s">
        <v>1184</v>
      </c>
      <c r="AF231" s="79" t="b">
        <v>0</v>
      </c>
      <c r="AG231" s="79" t="s">
        <v>1226</v>
      </c>
      <c r="AH231" s="79"/>
      <c r="AI231" s="85" t="s">
        <v>1178</v>
      </c>
      <c r="AJ231" s="79" t="b">
        <v>0</v>
      </c>
      <c r="AK231" s="79">
        <v>0</v>
      </c>
      <c r="AL231" s="85" t="s">
        <v>1178</v>
      </c>
      <c r="AM231" s="79" t="s">
        <v>1243</v>
      </c>
      <c r="AN231" s="79" t="b">
        <v>0</v>
      </c>
      <c r="AO231" s="85" t="s">
        <v>1041</v>
      </c>
      <c r="AP231" s="79" t="s">
        <v>176</v>
      </c>
      <c r="AQ231" s="79">
        <v>0</v>
      </c>
      <c r="AR231" s="79">
        <v>0</v>
      </c>
      <c r="AS231" s="79"/>
      <c r="AT231" s="79"/>
      <c r="AU231" s="79"/>
      <c r="AV231" s="79"/>
      <c r="AW231" s="79"/>
      <c r="AX231" s="79"/>
      <c r="AY231" s="79"/>
      <c r="AZ231" s="79"/>
      <c r="BA231">
        <v>2</v>
      </c>
      <c r="BB231" s="78" t="str">
        <f>REPLACE(INDEX(GroupVertices[Group],MATCH(Edges[[#This Row],[Vertex 1]],GroupVertices[Vertex],0)),1,1,"")</f>
        <v>7</v>
      </c>
      <c r="BC231" s="78" t="str">
        <f>REPLACE(INDEX(GroupVertices[Group],MATCH(Edges[[#This Row],[Vertex 2]],GroupVertices[Vertex],0)),1,1,"")</f>
        <v>1</v>
      </c>
      <c r="BD231" s="48">
        <v>1</v>
      </c>
      <c r="BE231" s="49">
        <v>33.333333333333336</v>
      </c>
      <c r="BF231" s="48">
        <v>0</v>
      </c>
      <c r="BG231" s="49">
        <v>0</v>
      </c>
      <c r="BH231" s="48">
        <v>0</v>
      </c>
      <c r="BI231" s="49">
        <v>0</v>
      </c>
      <c r="BJ231" s="48">
        <v>2</v>
      </c>
      <c r="BK231" s="49">
        <v>66.66666666666667</v>
      </c>
      <c r="BL231" s="48">
        <v>3</v>
      </c>
    </row>
    <row r="232" spans="1:64" ht="15">
      <c r="A232" s="64" t="s">
        <v>267</v>
      </c>
      <c r="B232" s="64" t="s">
        <v>251</v>
      </c>
      <c r="C232" s="65" t="s">
        <v>2793</v>
      </c>
      <c r="D232" s="66">
        <v>4.166666666666667</v>
      </c>
      <c r="E232" s="67" t="s">
        <v>136</v>
      </c>
      <c r="F232" s="68">
        <v>30.869565217391305</v>
      </c>
      <c r="G232" s="65"/>
      <c r="H232" s="69"/>
      <c r="I232" s="70"/>
      <c r="J232" s="70"/>
      <c r="K232" s="34" t="s">
        <v>66</v>
      </c>
      <c r="L232" s="77">
        <v>232</v>
      </c>
      <c r="M232" s="77"/>
      <c r="N232" s="72"/>
      <c r="O232" s="79" t="s">
        <v>320</v>
      </c>
      <c r="P232" s="81">
        <v>43574.87564814815</v>
      </c>
      <c r="Q232" s="79" t="s">
        <v>438</v>
      </c>
      <c r="R232" s="79"/>
      <c r="S232" s="79"/>
      <c r="T232" s="79"/>
      <c r="U232" s="79"/>
      <c r="V232" s="82" t="s">
        <v>665</v>
      </c>
      <c r="W232" s="81">
        <v>43574.87564814815</v>
      </c>
      <c r="X232" s="82" t="s">
        <v>795</v>
      </c>
      <c r="Y232" s="79"/>
      <c r="Z232" s="79"/>
      <c r="AA232" s="85" t="s">
        <v>1034</v>
      </c>
      <c r="AB232" s="85" t="s">
        <v>1038</v>
      </c>
      <c r="AC232" s="79" t="b">
        <v>0</v>
      </c>
      <c r="AD232" s="79">
        <v>2</v>
      </c>
      <c r="AE232" s="85" t="s">
        <v>1184</v>
      </c>
      <c r="AF232" s="79" t="b">
        <v>0</v>
      </c>
      <c r="AG232" s="79" t="s">
        <v>1227</v>
      </c>
      <c r="AH232" s="79"/>
      <c r="AI232" s="85" t="s">
        <v>1178</v>
      </c>
      <c r="AJ232" s="79" t="b">
        <v>0</v>
      </c>
      <c r="AK232" s="79">
        <v>0</v>
      </c>
      <c r="AL232" s="85" t="s">
        <v>1178</v>
      </c>
      <c r="AM232" s="79" t="s">
        <v>1243</v>
      </c>
      <c r="AN232" s="79" t="b">
        <v>0</v>
      </c>
      <c r="AO232" s="85" t="s">
        <v>1038</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7</v>
      </c>
      <c r="BC232" s="78" t="str">
        <f>REPLACE(INDEX(GroupVertices[Group],MATCH(Edges[[#This Row],[Vertex 2]],GroupVertices[Vertex],0)),1,1,"")</f>
        <v>1</v>
      </c>
      <c r="BD232" s="48"/>
      <c r="BE232" s="49"/>
      <c r="BF232" s="48"/>
      <c r="BG232" s="49"/>
      <c r="BH232" s="48"/>
      <c r="BI232" s="49"/>
      <c r="BJ232" s="48"/>
      <c r="BK232" s="49"/>
      <c r="BL232" s="48"/>
    </row>
    <row r="233" spans="1:64" ht="15">
      <c r="A233" s="64" t="s">
        <v>267</v>
      </c>
      <c r="B233" s="64" t="s">
        <v>251</v>
      </c>
      <c r="C233" s="65" t="s">
        <v>2793</v>
      </c>
      <c r="D233" s="66">
        <v>4.166666666666667</v>
      </c>
      <c r="E233" s="67" t="s">
        <v>136</v>
      </c>
      <c r="F233" s="68">
        <v>30.869565217391305</v>
      </c>
      <c r="G233" s="65"/>
      <c r="H233" s="69"/>
      <c r="I233" s="70"/>
      <c r="J233" s="70"/>
      <c r="K233" s="34" t="s">
        <v>66</v>
      </c>
      <c r="L233" s="77">
        <v>233</v>
      </c>
      <c r="M233" s="77"/>
      <c r="N233" s="72"/>
      <c r="O233" s="79" t="s">
        <v>319</v>
      </c>
      <c r="P233" s="81">
        <v>43574.90650462963</v>
      </c>
      <c r="Q233" s="79" t="s">
        <v>439</v>
      </c>
      <c r="R233" s="79"/>
      <c r="S233" s="79"/>
      <c r="T233" s="79"/>
      <c r="U233" s="79"/>
      <c r="V233" s="82" t="s">
        <v>665</v>
      </c>
      <c r="W233" s="81">
        <v>43574.90650462963</v>
      </c>
      <c r="X233" s="82" t="s">
        <v>796</v>
      </c>
      <c r="Y233" s="79"/>
      <c r="Z233" s="79"/>
      <c r="AA233" s="85" t="s">
        <v>1035</v>
      </c>
      <c r="AB233" s="79"/>
      <c r="AC233" s="79" t="b">
        <v>0</v>
      </c>
      <c r="AD233" s="79">
        <v>0</v>
      </c>
      <c r="AE233" s="85" t="s">
        <v>1178</v>
      </c>
      <c r="AF233" s="79" t="b">
        <v>0</v>
      </c>
      <c r="AG233" s="79" t="s">
        <v>1226</v>
      </c>
      <c r="AH233" s="79"/>
      <c r="AI233" s="85" t="s">
        <v>1178</v>
      </c>
      <c r="AJ233" s="79" t="b">
        <v>0</v>
      </c>
      <c r="AK233" s="79">
        <v>1</v>
      </c>
      <c r="AL233" s="85" t="s">
        <v>1037</v>
      </c>
      <c r="AM233" s="79" t="s">
        <v>1243</v>
      </c>
      <c r="AN233" s="79" t="b">
        <v>0</v>
      </c>
      <c r="AO233" s="85" t="s">
        <v>1037</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7</v>
      </c>
      <c r="BC233" s="78" t="str">
        <f>REPLACE(INDEX(GroupVertices[Group],MATCH(Edges[[#This Row],[Vertex 2]],GroupVertices[Vertex],0)),1,1,"")</f>
        <v>1</v>
      </c>
      <c r="BD233" s="48"/>
      <c r="BE233" s="49"/>
      <c r="BF233" s="48"/>
      <c r="BG233" s="49"/>
      <c r="BH233" s="48"/>
      <c r="BI233" s="49"/>
      <c r="BJ233" s="48"/>
      <c r="BK233" s="49"/>
      <c r="BL233" s="48"/>
    </row>
    <row r="234" spans="1:64" ht="15">
      <c r="A234" s="64" t="s">
        <v>267</v>
      </c>
      <c r="B234" s="64" t="s">
        <v>268</v>
      </c>
      <c r="C234" s="65" t="s">
        <v>2792</v>
      </c>
      <c r="D234" s="66">
        <v>3</v>
      </c>
      <c r="E234" s="67" t="s">
        <v>132</v>
      </c>
      <c r="F234" s="68">
        <v>32</v>
      </c>
      <c r="G234" s="65"/>
      <c r="H234" s="69"/>
      <c r="I234" s="70"/>
      <c r="J234" s="70"/>
      <c r="K234" s="34" t="s">
        <v>66</v>
      </c>
      <c r="L234" s="77">
        <v>234</v>
      </c>
      <c r="M234" s="77"/>
      <c r="N234" s="72"/>
      <c r="O234" s="79" t="s">
        <v>319</v>
      </c>
      <c r="P234" s="81">
        <v>43574.90650462963</v>
      </c>
      <c r="Q234" s="79" t="s">
        <v>439</v>
      </c>
      <c r="R234" s="79"/>
      <c r="S234" s="79"/>
      <c r="T234" s="79"/>
      <c r="U234" s="79"/>
      <c r="V234" s="82" t="s">
        <v>665</v>
      </c>
      <c r="W234" s="81">
        <v>43574.90650462963</v>
      </c>
      <c r="X234" s="82" t="s">
        <v>796</v>
      </c>
      <c r="Y234" s="79"/>
      <c r="Z234" s="79"/>
      <c r="AA234" s="85" t="s">
        <v>1035</v>
      </c>
      <c r="AB234" s="79"/>
      <c r="AC234" s="79" t="b">
        <v>0</v>
      </c>
      <c r="AD234" s="79">
        <v>0</v>
      </c>
      <c r="AE234" s="85" t="s">
        <v>1178</v>
      </c>
      <c r="AF234" s="79" t="b">
        <v>0</v>
      </c>
      <c r="AG234" s="79" t="s">
        <v>1226</v>
      </c>
      <c r="AH234" s="79"/>
      <c r="AI234" s="85" t="s">
        <v>1178</v>
      </c>
      <c r="AJ234" s="79" t="b">
        <v>0</v>
      </c>
      <c r="AK234" s="79">
        <v>1</v>
      </c>
      <c r="AL234" s="85" t="s">
        <v>1037</v>
      </c>
      <c r="AM234" s="79" t="s">
        <v>1243</v>
      </c>
      <c r="AN234" s="79" t="b">
        <v>0</v>
      </c>
      <c r="AO234" s="85" t="s">
        <v>1037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7</v>
      </c>
      <c r="BC234" s="78" t="str">
        <f>REPLACE(INDEX(GroupVertices[Group],MATCH(Edges[[#This Row],[Vertex 2]],GroupVertices[Vertex],0)),1,1,"")</f>
        <v>7</v>
      </c>
      <c r="BD234" s="48">
        <v>0</v>
      </c>
      <c r="BE234" s="49">
        <v>0</v>
      </c>
      <c r="BF234" s="48">
        <v>0</v>
      </c>
      <c r="BG234" s="49">
        <v>0</v>
      </c>
      <c r="BH234" s="48">
        <v>0</v>
      </c>
      <c r="BI234" s="49">
        <v>0</v>
      </c>
      <c r="BJ234" s="48">
        <v>11</v>
      </c>
      <c r="BK234" s="49">
        <v>100</v>
      </c>
      <c r="BL234" s="48">
        <v>11</v>
      </c>
    </row>
    <row r="235" spans="1:64" ht="15">
      <c r="A235" s="64" t="s">
        <v>267</v>
      </c>
      <c r="B235" s="64" t="s">
        <v>251</v>
      </c>
      <c r="C235" s="65" t="s">
        <v>2793</v>
      </c>
      <c r="D235" s="66">
        <v>4.166666666666667</v>
      </c>
      <c r="E235" s="67" t="s">
        <v>136</v>
      </c>
      <c r="F235" s="68">
        <v>30.869565217391305</v>
      </c>
      <c r="G235" s="65"/>
      <c r="H235" s="69"/>
      <c r="I235" s="70"/>
      <c r="J235" s="70"/>
      <c r="K235" s="34" t="s">
        <v>66</v>
      </c>
      <c r="L235" s="77">
        <v>235</v>
      </c>
      <c r="M235" s="77"/>
      <c r="N235" s="72"/>
      <c r="O235" s="79" t="s">
        <v>319</v>
      </c>
      <c r="P235" s="81">
        <v>43574.90707175926</v>
      </c>
      <c r="Q235" s="79" t="s">
        <v>440</v>
      </c>
      <c r="R235" s="79"/>
      <c r="S235" s="79"/>
      <c r="T235" s="79"/>
      <c r="U235" s="82" t="s">
        <v>605</v>
      </c>
      <c r="V235" s="82" t="s">
        <v>605</v>
      </c>
      <c r="W235" s="81">
        <v>43574.90707175926</v>
      </c>
      <c r="X235" s="82" t="s">
        <v>797</v>
      </c>
      <c r="Y235" s="79"/>
      <c r="Z235" s="79"/>
      <c r="AA235" s="85" t="s">
        <v>1036</v>
      </c>
      <c r="AB235" s="85" t="s">
        <v>1037</v>
      </c>
      <c r="AC235" s="79" t="b">
        <v>0</v>
      </c>
      <c r="AD235" s="79">
        <v>1</v>
      </c>
      <c r="AE235" s="85" t="s">
        <v>1211</v>
      </c>
      <c r="AF235" s="79" t="b">
        <v>0</v>
      </c>
      <c r="AG235" s="79" t="s">
        <v>1227</v>
      </c>
      <c r="AH235" s="79"/>
      <c r="AI235" s="85" t="s">
        <v>1178</v>
      </c>
      <c r="AJ235" s="79" t="b">
        <v>0</v>
      </c>
      <c r="AK235" s="79">
        <v>0</v>
      </c>
      <c r="AL235" s="85" t="s">
        <v>1178</v>
      </c>
      <c r="AM235" s="79" t="s">
        <v>1243</v>
      </c>
      <c r="AN235" s="79" t="b">
        <v>0</v>
      </c>
      <c r="AO235" s="85" t="s">
        <v>1037</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7</v>
      </c>
      <c r="BC235" s="78" t="str">
        <f>REPLACE(INDEX(GroupVertices[Group],MATCH(Edges[[#This Row],[Vertex 2]],GroupVertices[Vertex],0)),1,1,"")</f>
        <v>1</v>
      </c>
      <c r="BD235" s="48"/>
      <c r="BE235" s="49"/>
      <c r="BF235" s="48"/>
      <c r="BG235" s="49"/>
      <c r="BH235" s="48"/>
      <c r="BI235" s="49"/>
      <c r="BJ235" s="48"/>
      <c r="BK235" s="49"/>
      <c r="BL235" s="48"/>
    </row>
    <row r="236" spans="1:64" ht="15">
      <c r="A236" s="64" t="s">
        <v>267</v>
      </c>
      <c r="B236" s="64" t="s">
        <v>268</v>
      </c>
      <c r="C236" s="65" t="s">
        <v>2792</v>
      </c>
      <c r="D236" s="66">
        <v>3</v>
      </c>
      <c r="E236" s="67" t="s">
        <v>132</v>
      </c>
      <c r="F236" s="68">
        <v>32</v>
      </c>
      <c r="G236" s="65"/>
      <c r="H236" s="69"/>
      <c r="I236" s="70"/>
      <c r="J236" s="70"/>
      <c r="K236" s="34" t="s">
        <v>66</v>
      </c>
      <c r="L236" s="77">
        <v>236</v>
      </c>
      <c r="M236" s="77"/>
      <c r="N236" s="72"/>
      <c r="O236" s="79" t="s">
        <v>320</v>
      </c>
      <c r="P236" s="81">
        <v>43574.90707175926</v>
      </c>
      <c r="Q236" s="79" t="s">
        <v>440</v>
      </c>
      <c r="R236" s="79"/>
      <c r="S236" s="79"/>
      <c r="T236" s="79"/>
      <c r="U236" s="82" t="s">
        <v>605</v>
      </c>
      <c r="V236" s="82" t="s">
        <v>605</v>
      </c>
      <c r="W236" s="81">
        <v>43574.90707175926</v>
      </c>
      <c r="X236" s="82" t="s">
        <v>797</v>
      </c>
      <c r="Y236" s="79"/>
      <c r="Z236" s="79"/>
      <c r="AA236" s="85" t="s">
        <v>1036</v>
      </c>
      <c r="AB236" s="85" t="s">
        <v>1037</v>
      </c>
      <c r="AC236" s="79" t="b">
        <v>0</v>
      </c>
      <c r="AD236" s="79">
        <v>1</v>
      </c>
      <c r="AE236" s="85" t="s">
        <v>1211</v>
      </c>
      <c r="AF236" s="79" t="b">
        <v>0</v>
      </c>
      <c r="AG236" s="79" t="s">
        <v>1227</v>
      </c>
      <c r="AH236" s="79"/>
      <c r="AI236" s="85" t="s">
        <v>1178</v>
      </c>
      <c r="AJ236" s="79" t="b">
        <v>0</v>
      </c>
      <c r="AK236" s="79">
        <v>0</v>
      </c>
      <c r="AL236" s="85" t="s">
        <v>1178</v>
      </c>
      <c r="AM236" s="79" t="s">
        <v>1243</v>
      </c>
      <c r="AN236" s="79" t="b">
        <v>0</v>
      </c>
      <c r="AO236" s="85" t="s">
        <v>1037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7</v>
      </c>
      <c r="BC236" s="78" t="str">
        <f>REPLACE(INDEX(GroupVertices[Group],MATCH(Edges[[#This Row],[Vertex 2]],GroupVertices[Vertex],0)),1,1,"")</f>
        <v>7</v>
      </c>
      <c r="BD236" s="48">
        <v>0</v>
      </c>
      <c r="BE236" s="49">
        <v>0</v>
      </c>
      <c r="BF236" s="48">
        <v>0</v>
      </c>
      <c r="BG236" s="49">
        <v>0</v>
      </c>
      <c r="BH236" s="48">
        <v>0</v>
      </c>
      <c r="BI236" s="49">
        <v>0</v>
      </c>
      <c r="BJ236" s="48">
        <v>3</v>
      </c>
      <c r="BK236" s="49">
        <v>100</v>
      </c>
      <c r="BL236" s="48">
        <v>3</v>
      </c>
    </row>
    <row r="237" spans="1:64" ht="15">
      <c r="A237" s="64" t="s">
        <v>268</v>
      </c>
      <c r="B237" s="64" t="s">
        <v>267</v>
      </c>
      <c r="C237" s="65" t="s">
        <v>2792</v>
      </c>
      <c r="D237" s="66">
        <v>3</v>
      </c>
      <c r="E237" s="67" t="s">
        <v>132</v>
      </c>
      <c r="F237" s="68">
        <v>32</v>
      </c>
      <c r="G237" s="65"/>
      <c r="H237" s="69"/>
      <c r="I237" s="70"/>
      <c r="J237" s="70"/>
      <c r="K237" s="34" t="s">
        <v>66</v>
      </c>
      <c r="L237" s="77">
        <v>237</v>
      </c>
      <c r="M237" s="77"/>
      <c r="N237" s="72"/>
      <c r="O237" s="79" t="s">
        <v>320</v>
      </c>
      <c r="P237" s="81">
        <v>43574.9050462963</v>
      </c>
      <c r="Q237" s="79" t="s">
        <v>441</v>
      </c>
      <c r="R237" s="79"/>
      <c r="S237" s="79"/>
      <c r="T237" s="79"/>
      <c r="U237" s="79"/>
      <c r="V237" s="82" t="s">
        <v>666</v>
      </c>
      <c r="W237" s="81">
        <v>43574.9050462963</v>
      </c>
      <c r="X237" s="82" t="s">
        <v>798</v>
      </c>
      <c r="Y237" s="79"/>
      <c r="Z237" s="79"/>
      <c r="AA237" s="85" t="s">
        <v>1037</v>
      </c>
      <c r="AB237" s="85" t="s">
        <v>1034</v>
      </c>
      <c r="AC237" s="79" t="b">
        <v>0</v>
      </c>
      <c r="AD237" s="79">
        <v>5</v>
      </c>
      <c r="AE237" s="85" t="s">
        <v>1212</v>
      </c>
      <c r="AF237" s="79" t="b">
        <v>0</v>
      </c>
      <c r="AG237" s="79" t="s">
        <v>1226</v>
      </c>
      <c r="AH237" s="79"/>
      <c r="AI237" s="85" t="s">
        <v>1178</v>
      </c>
      <c r="AJ237" s="79" t="b">
        <v>0</v>
      </c>
      <c r="AK237" s="79">
        <v>1</v>
      </c>
      <c r="AL237" s="85" t="s">
        <v>1178</v>
      </c>
      <c r="AM237" s="79" t="s">
        <v>1246</v>
      </c>
      <c r="AN237" s="79" t="b">
        <v>0</v>
      </c>
      <c r="AO237" s="85" t="s">
        <v>1034</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7</v>
      </c>
      <c r="BC237" s="78" t="str">
        <f>REPLACE(INDEX(GroupVertices[Group],MATCH(Edges[[#This Row],[Vertex 2]],GroupVertices[Vertex],0)),1,1,"")</f>
        <v>7</v>
      </c>
      <c r="BD237" s="48"/>
      <c r="BE237" s="49"/>
      <c r="BF237" s="48"/>
      <c r="BG237" s="49"/>
      <c r="BH237" s="48"/>
      <c r="BI237" s="49"/>
      <c r="BJ237" s="48"/>
      <c r="BK237" s="49"/>
      <c r="BL237" s="48"/>
    </row>
    <row r="238" spans="1:64" ht="15">
      <c r="A238" s="64" t="s">
        <v>251</v>
      </c>
      <c r="B238" s="64" t="s">
        <v>267</v>
      </c>
      <c r="C238" s="65" t="s">
        <v>2792</v>
      </c>
      <c r="D238" s="66">
        <v>3</v>
      </c>
      <c r="E238" s="67" t="s">
        <v>132</v>
      </c>
      <c r="F238" s="68">
        <v>32</v>
      </c>
      <c r="G238" s="65"/>
      <c r="H238" s="69"/>
      <c r="I238" s="70"/>
      <c r="J238" s="70"/>
      <c r="K238" s="34" t="s">
        <v>66</v>
      </c>
      <c r="L238" s="77">
        <v>238</v>
      </c>
      <c r="M238" s="77"/>
      <c r="N238" s="72"/>
      <c r="O238" s="79" t="s">
        <v>319</v>
      </c>
      <c r="P238" s="81">
        <v>43574.07734953704</v>
      </c>
      <c r="Q238" s="79" t="s">
        <v>445</v>
      </c>
      <c r="R238" s="79"/>
      <c r="S238" s="79"/>
      <c r="T238" s="79"/>
      <c r="U238" s="79"/>
      <c r="V238" s="82" t="s">
        <v>649</v>
      </c>
      <c r="W238" s="81">
        <v>43574.07734953704</v>
      </c>
      <c r="X238" s="82" t="s">
        <v>802</v>
      </c>
      <c r="Y238" s="79"/>
      <c r="Z238" s="79"/>
      <c r="AA238" s="85" t="s">
        <v>1041</v>
      </c>
      <c r="AB238" s="79"/>
      <c r="AC238" s="79" t="b">
        <v>0</v>
      </c>
      <c r="AD238" s="79">
        <v>34</v>
      </c>
      <c r="AE238" s="85" t="s">
        <v>1178</v>
      </c>
      <c r="AF238" s="79" t="b">
        <v>0</v>
      </c>
      <c r="AG238" s="79" t="s">
        <v>1226</v>
      </c>
      <c r="AH238" s="79"/>
      <c r="AI238" s="85" t="s">
        <v>1178</v>
      </c>
      <c r="AJ238" s="79" t="b">
        <v>0</v>
      </c>
      <c r="AK238" s="79">
        <v>6</v>
      </c>
      <c r="AL238" s="85" t="s">
        <v>1178</v>
      </c>
      <c r="AM238" s="79" t="s">
        <v>1243</v>
      </c>
      <c r="AN238" s="79" t="b">
        <v>0</v>
      </c>
      <c r="AO238" s="85" t="s">
        <v>1041</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7</v>
      </c>
      <c r="BD238" s="48">
        <v>2</v>
      </c>
      <c r="BE238" s="49">
        <v>7.142857142857143</v>
      </c>
      <c r="BF238" s="48">
        <v>0</v>
      </c>
      <c r="BG238" s="49">
        <v>0</v>
      </c>
      <c r="BH238" s="48">
        <v>0</v>
      </c>
      <c r="BI238" s="49">
        <v>0</v>
      </c>
      <c r="BJ238" s="48">
        <v>26</v>
      </c>
      <c r="BK238" s="49">
        <v>92.85714285714286</v>
      </c>
      <c r="BL238" s="48">
        <v>28</v>
      </c>
    </row>
    <row r="239" spans="1:64" ht="15">
      <c r="A239" s="64" t="s">
        <v>251</v>
      </c>
      <c r="B239" s="64" t="s">
        <v>267</v>
      </c>
      <c r="C239" s="65" t="s">
        <v>2793</v>
      </c>
      <c r="D239" s="66">
        <v>4.166666666666667</v>
      </c>
      <c r="E239" s="67" t="s">
        <v>136</v>
      </c>
      <c r="F239" s="68">
        <v>30.869565217391305</v>
      </c>
      <c r="G239" s="65"/>
      <c r="H239" s="69"/>
      <c r="I239" s="70"/>
      <c r="J239" s="70"/>
      <c r="K239" s="34" t="s">
        <v>66</v>
      </c>
      <c r="L239" s="77">
        <v>239</v>
      </c>
      <c r="M239" s="77"/>
      <c r="N239" s="72"/>
      <c r="O239" s="79" t="s">
        <v>320</v>
      </c>
      <c r="P239" s="81">
        <v>43574.83314814815</v>
      </c>
      <c r="Q239" s="79" t="s">
        <v>442</v>
      </c>
      <c r="R239" s="79"/>
      <c r="S239" s="79"/>
      <c r="T239" s="79"/>
      <c r="U239" s="79"/>
      <c r="V239" s="82" t="s">
        <v>649</v>
      </c>
      <c r="W239" s="81">
        <v>43574.83314814815</v>
      </c>
      <c r="X239" s="82" t="s">
        <v>799</v>
      </c>
      <c r="Y239" s="79"/>
      <c r="Z239" s="79"/>
      <c r="AA239" s="85" t="s">
        <v>1038</v>
      </c>
      <c r="AB239" s="85" t="s">
        <v>1167</v>
      </c>
      <c r="AC239" s="79" t="b">
        <v>0</v>
      </c>
      <c r="AD239" s="79">
        <v>2</v>
      </c>
      <c r="AE239" s="85" t="s">
        <v>1212</v>
      </c>
      <c r="AF239" s="79" t="b">
        <v>0</v>
      </c>
      <c r="AG239" s="79" t="s">
        <v>1226</v>
      </c>
      <c r="AH239" s="79"/>
      <c r="AI239" s="85" t="s">
        <v>1178</v>
      </c>
      <c r="AJ239" s="79" t="b">
        <v>0</v>
      </c>
      <c r="AK239" s="79">
        <v>0</v>
      </c>
      <c r="AL239" s="85" t="s">
        <v>1178</v>
      </c>
      <c r="AM239" s="79" t="s">
        <v>1243</v>
      </c>
      <c r="AN239" s="79" t="b">
        <v>0</v>
      </c>
      <c r="AO239" s="85" t="s">
        <v>1167</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1</v>
      </c>
      <c r="BC239" s="78" t="str">
        <f>REPLACE(INDEX(GroupVertices[Group],MATCH(Edges[[#This Row],[Vertex 2]],GroupVertices[Vertex],0)),1,1,"")</f>
        <v>7</v>
      </c>
      <c r="BD239" s="48"/>
      <c r="BE239" s="49"/>
      <c r="BF239" s="48"/>
      <c r="BG239" s="49"/>
      <c r="BH239" s="48"/>
      <c r="BI239" s="49"/>
      <c r="BJ239" s="48"/>
      <c r="BK239" s="49"/>
      <c r="BL239" s="48"/>
    </row>
    <row r="240" spans="1:64" ht="15">
      <c r="A240" s="64" t="s">
        <v>251</v>
      </c>
      <c r="B240" s="64" t="s">
        <v>267</v>
      </c>
      <c r="C240" s="65" t="s">
        <v>2793</v>
      </c>
      <c r="D240" s="66">
        <v>4.166666666666667</v>
      </c>
      <c r="E240" s="67" t="s">
        <v>136</v>
      </c>
      <c r="F240" s="68">
        <v>30.869565217391305</v>
      </c>
      <c r="G240" s="65"/>
      <c r="H240" s="69"/>
      <c r="I240" s="70"/>
      <c r="J240" s="70"/>
      <c r="K240" s="34" t="s">
        <v>66</v>
      </c>
      <c r="L240" s="77">
        <v>240</v>
      </c>
      <c r="M240" s="77"/>
      <c r="N240" s="72"/>
      <c r="O240" s="79" t="s">
        <v>320</v>
      </c>
      <c r="P240" s="81">
        <v>43574.91180555556</v>
      </c>
      <c r="Q240" s="79" t="s">
        <v>443</v>
      </c>
      <c r="R240" s="79"/>
      <c r="S240" s="79"/>
      <c r="T240" s="79"/>
      <c r="U240" s="79"/>
      <c r="V240" s="82" t="s">
        <v>649</v>
      </c>
      <c r="W240" s="81">
        <v>43574.91180555556</v>
      </c>
      <c r="X240" s="82" t="s">
        <v>800</v>
      </c>
      <c r="Y240" s="79"/>
      <c r="Z240" s="79"/>
      <c r="AA240" s="85" t="s">
        <v>1039</v>
      </c>
      <c r="AB240" s="85" t="s">
        <v>1036</v>
      </c>
      <c r="AC240" s="79" t="b">
        <v>0</v>
      </c>
      <c r="AD240" s="79">
        <v>2</v>
      </c>
      <c r="AE240" s="85" t="s">
        <v>1212</v>
      </c>
      <c r="AF240" s="79" t="b">
        <v>0</v>
      </c>
      <c r="AG240" s="79" t="s">
        <v>1226</v>
      </c>
      <c r="AH240" s="79"/>
      <c r="AI240" s="85" t="s">
        <v>1178</v>
      </c>
      <c r="AJ240" s="79" t="b">
        <v>0</v>
      </c>
      <c r="AK240" s="79">
        <v>0</v>
      </c>
      <c r="AL240" s="85" t="s">
        <v>1178</v>
      </c>
      <c r="AM240" s="79" t="s">
        <v>1247</v>
      </c>
      <c r="AN240" s="79" t="b">
        <v>0</v>
      </c>
      <c r="AO240" s="85" t="s">
        <v>1036</v>
      </c>
      <c r="AP240" s="79" t="s">
        <v>176</v>
      </c>
      <c r="AQ240" s="79">
        <v>0</v>
      </c>
      <c r="AR240" s="79">
        <v>0</v>
      </c>
      <c r="AS240" s="79"/>
      <c r="AT240" s="79"/>
      <c r="AU240" s="79"/>
      <c r="AV240" s="79"/>
      <c r="AW240" s="79"/>
      <c r="AX240" s="79"/>
      <c r="AY240" s="79"/>
      <c r="AZ240" s="79"/>
      <c r="BA240">
        <v>2</v>
      </c>
      <c r="BB240" s="78" t="str">
        <f>REPLACE(INDEX(GroupVertices[Group],MATCH(Edges[[#This Row],[Vertex 1]],GroupVertices[Vertex],0)),1,1,"")</f>
        <v>1</v>
      </c>
      <c r="BC240" s="78" t="str">
        <f>REPLACE(INDEX(GroupVertices[Group],MATCH(Edges[[#This Row],[Vertex 2]],GroupVertices[Vertex],0)),1,1,"")</f>
        <v>7</v>
      </c>
      <c r="BD240" s="48"/>
      <c r="BE240" s="49"/>
      <c r="BF240" s="48"/>
      <c r="BG240" s="49"/>
      <c r="BH240" s="48"/>
      <c r="BI240" s="49"/>
      <c r="BJ240" s="48"/>
      <c r="BK240" s="49"/>
      <c r="BL240" s="48"/>
    </row>
    <row r="241" spans="1:64" ht="15">
      <c r="A241" s="64" t="s">
        <v>269</v>
      </c>
      <c r="B241" s="64" t="s">
        <v>269</v>
      </c>
      <c r="C241" s="65" t="s">
        <v>2792</v>
      </c>
      <c r="D241" s="66">
        <v>3</v>
      </c>
      <c r="E241" s="67" t="s">
        <v>132</v>
      </c>
      <c r="F241" s="68">
        <v>32</v>
      </c>
      <c r="G241" s="65"/>
      <c r="H241" s="69"/>
      <c r="I241" s="70"/>
      <c r="J241" s="70"/>
      <c r="K241" s="34" t="s">
        <v>65</v>
      </c>
      <c r="L241" s="77">
        <v>241</v>
      </c>
      <c r="M241" s="77"/>
      <c r="N241" s="72"/>
      <c r="O241" s="79" t="s">
        <v>176</v>
      </c>
      <c r="P241" s="81">
        <v>43574.92542824074</v>
      </c>
      <c r="Q241" s="79" t="s">
        <v>446</v>
      </c>
      <c r="R241" s="82" t="s">
        <v>560</v>
      </c>
      <c r="S241" s="79" t="s">
        <v>581</v>
      </c>
      <c r="T241" s="79"/>
      <c r="U241" s="79"/>
      <c r="V241" s="82" t="s">
        <v>667</v>
      </c>
      <c r="W241" s="81">
        <v>43574.92542824074</v>
      </c>
      <c r="X241" s="82" t="s">
        <v>803</v>
      </c>
      <c r="Y241" s="79"/>
      <c r="Z241" s="79"/>
      <c r="AA241" s="85" t="s">
        <v>1042</v>
      </c>
      <c r="AB241" s="79"/>
      <c r="AC241" s="79" t="b">
        <v>0</v>
      </c>
      <c r="AD241" s="79">
        <v>32</v>
      </c>
      <c r="AE241" s="85" t="s">
        <v>1178</v>
      </c>
      <c r="AF241" s="79" t="b">
        <v>0</v>
      </c>
      <c r="AG241" s="79" t="s">
        <v>1226</v>
      </c>
      <c r="AH241" s="79"/>
      <c r="AI241" s="85" t="s">
        <v>1178</v>
      </c>
      <c r="AJ241" s="79" t="b">
        <v>0</v>
      </c>
      <c r="AK241" s="79">
        <v>5</v>
      </c>
      <c r="AL241" s="85" t="s">
        <v>1178</v>
      </c>
      <c r="AM241" s="79" t="s">
        <v>1247</v>
      </c>
      <c r="AN241" s="79" t="b">
        <v>0</v>
      </c>
      <c r="AO241" s="85" t="s">
        <v>1042</v>
      </c>
      <c r="AP241" s="79" t="s">
        <v>1251</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4</v>
      </c>
      <c r="BE241" s="49">
        <v>10.526315789473685</v>
      </c>
      <c r="BF241" s="48">
        <v>0</v>
      </c>
      <c r="BG241" s="49">
        <v>0</v>
      </c>
      <c r="BH241" s="48">
        <v>0</v>
      </c>
      <c r="BI241" s="49">
        <v>0</v>
      </c>
      <c r="BJ241" s="48">
        <v>34</v>
      </c>
      <c r="BK241" s="49">
        <v>89.47368421052632</v>
      </c>
      <c r="BL241" s="48">
        <v>38</v>
      </c>
    </row>
    <row r="242" spans="1:64" ht="15">
      <c r="A242" s="64" t="s">
        <v>251</v>
      </c>
      <c r="B242" s="64" t="s">
        <v>269</v>
      </c>
      <c r="C242" s="65" t="s">
        <v>2792</v>
      </c>
      <c r="D242" s="66">
        <v>3</v>
      </c>
      <c r="E242" s="67" t="s">
        <v>132</v>
      </c>
      <c r="F242" s="68">
        <v>32</v>
      </c>
      <c r="G242" s="65"/>
      <c r="H242" s="69"/>
      <c r="I242" s="70"/>
      <c r="J242" s="70"/>
      <c r="K242" s="34" t="s">
        <v>65</v>
      </c>
      <c r="L242" s="77">
        <v>242</v>
      </c>
      <c r="M242" s="77"/>
      <c r="N242" s="72"/>
      <c r="O242" s="79" t="s">
        <v>319</v>
      </c>
      <c r="P242" s="81">
        <v>43574.93225694444</v>
      </c>
      <c r="Q242" s="79" t="s">
        <v>447</v>
      </c>
      <c r="R242" s="79"/>
      <c r="S242" s="79"/>
      <c r="T242" s="79"/>
      <c r="U242" s="79"/>
      <c r="V242" s="82" t="s">
        <v>649</v>
      </c>
      <c r="W242" s="81">
        <v>43574.93225694444</v>
      </c>
      <c r="X242" s="82" t="s">
        <v>804</v>
      </c>
      <c r="Y242" s="79"/>
      <c r="Z242" s="79"/>
      <c r="AA242" s="85" t="s">
        <v>1043</v>
      </c>
      <c r="AB242" s="79"/>
      <c r="AC242" s="79" t="b">
        <v>0</v>
      </c>
      <c r="AD242" s="79">
        <v>0</v>
      </c>
      <c r="AE242" s="85" t="s">
        <v>1178</v>
      </c>
      <c r="AF242" s="79" t="b">
        <v>0</v>
      </c>
      <c r="AG242" s="79" t="s">
        <v>1226</v>
      </c>
      <c r="AH242" s="79"/>
      <c r="AI242" s="85" t="s">
        <v>1178</v>
      </c>
      <c r="AJ242" s="79" t="b">
        <v>0</v>
      </c>
      <c r="AK242" s="79">
        <v>5</v>
      </c>
      <c r="AL242" s="85" t="s">
        <v>1042</v>
      </c>
      <c r="AM242" s="79" t="s">
        <v>1243</v>
      </c>
      <c r="AN242" s="79" t="b">
        <v>0</v>
      </c>
      <c r="AO242" s="85" t="s">
        <v>1042</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1</v>
      </c>
      <c r="BE242" s="49">
        <v>3.7037037037037037</v>
      </c>
      <c r="BF242" s="48">
        <v>0</v>
      </c>
      <c r="BG242" s="49">
        <v>0</v>
      </c>
      <c r="BH242" s="48">
        <v>0</v>
      </c>
      <c r="BI242" s="49">
        <v>0</v>
      </c>
      <c r="BJ242" s="48">
        <v>26</v>
      </c>
      <c r="BK242" s="49">
        <v>96.29629629629629</v>
      </c>
      <c r="BL242" s="48">
        <v>27</v>
      </c>
    </row>
    <row r="243" spans="1:64" ht="15">
      <c r="A243" s="64" t="s">
        <v>251</v>
      </c>
      <c r="B243" s="64" t="s">
        <v>294</v>
      </c>
      <c r="C243" s="65" t="s">
        <v>2792</v>
      </c>
      <c r="D243" s="66">
        <v>3</v>
      </c>
      <c r="E243" s="67" t="s">
        <v>132</v>
      </c>
      <c r="F243" s="68">
        <v>32</v>
      </c>
      <c r="G243" s="65"/>
      <c r="H243" s="69"/>
      <c r="I243" s="70"/>
      <c r="J243" s="70"/>
      <c r="K243" s="34" t="s">
        <v>65</v>
      </c>
      <c r="L243" s="77">
        <v>243</v>
      </c>
      <c r="M243" s="77"/>
      <c r="N243" s="72"/>
      <c r="O243" s="79" t="s">
        <v>319</v>
      </c>
      <c r="P243" s="81">
        <v>43575.07586805556</v>
      </c>
      <c r="Q243" s="79" t="s">
        <v>448</v>
      </c>
      <c r="R243" s="79"/>
      <c r="S243" s="79"/>
      <c r="T243" s="79"/>
      <c r="U243" s="79"/>
      <c r="V243" s="82" t="s">
        <v>649</v>
      </c>
      <c r="W243" s="81">
        <v>43575.07586805556</v>
      </c>
      <c r="X243" s="82" t="s">
        <v>805</v>
      </c>
      <c r="Y243" s="79"/>
      <c r="Z243" s="79"/>
      <c r="AA243" s="85" t="s">
        <v>1044</v>
      </c>
      <c r="AB243" s="79"/>
      <c r="AC243" s="79" t="b">
        <v>0</v>
      </c>
      <c r="AD243" s="79">
        <v>15</v>
      </c>
      <c r="AE243" s="85" t="s">
        <v>1178</v>
      </c>
      <c r="AF243" s="79" t="b">
        <v>0</v>
      </c>
      <c r="AG243" s="79" t="s">
        <v>1226</v>
      </c>
      <c r="AH243" s="79"/>
      <c r="AI243" s="85" t="s">
        <v>1178</v>
      </c>
      <c r="AJ243" s="79" t="b">
        <v>0</v>
      </c>
      <c r="AK243" s="79">
        <v>3</v>
      </c>
      <c r="AL243" s="85" t="s">
        <v>1178</v>
      </c>
      <c r="AM243" s="79" t="s">
        <v>1243</v>
      </c>
      <c r="AN243" s="79" t="b">
        <v>0</v>
      </c>
      <c r="AO243" s="85" t="s">
        <v>1044</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10</v>
      </c>
      <c r="BK243" s="49">
        <v>100</v>
      </c>
      <c r="BL243" s="48">
        <v>10</v>
      </c>
    </row>
    <row r="244" spans="1:64" ht="15">
      <c r="A244" s="64" t="s">
        <v>270</v>
      </c>
      <c r="B244" s="64" t="s">
        <v>270</v>
      </c>
      <c r="C244" s="65" t="s">
        <v>2792</v>
      </c>
      <c r="D244" s="66">
        <v>3</v>
      </c>
      <c r="E244" s="67" t="s">
        <v>132</v>
      </c>
      <c r="F244" s="68">
        <v>32</v>
      </c>
      <c r="G244" s="65"/>
      <c r="H244" s="69"/>
      <c r="I244" s="70"/>
      <c r="J244" s="70"/>
      <c r="K244" s="34" t="s">
        <v>65</v>
      </c>
      <c r="L244" s="77">
        <v>244</v>
      </c>
      <c r="M244" s="77"/>
      <c r="N244" s="72"/>
      <c r="O244" s="79" t="s">
        <v>176</v>
      </c>
      <c r="P244" s="81">
        <v>43575.151875</v>
      </c>
      <c r="Q244" s="79" t="s">
        <v>449</v>
      </c>
      <c r="R244" s="82" t="s">
        <v>561</v>
      </c>
      <c r="S244" s="79" t="s">
        <v>580</v>
      </c>
      <c r="T244" s="79"/>
      <c r="U244" s="79"/>
      <c r="V244" s="82" t="s">
        <v>668</v>
      </c>
      <c r="W244" s="81">
        <v>43575.151875</v>
      </c>
      <c r="X244" s="82" t="s">
        <v>806</v>
      </c>
      <c r="Y244" s="79"/>
      <c r="Z244" s="79"/>
      <c r="AA244" s="85" t="s">
        <v>1045</v>
      </c>
      <c r="AB244" s="79"/>
      <c r="AC244" s="79" t="b">
        <v>0</v>
      </c>
      <c r="AD244" s="79">
        <v>2</v>
      </c>
      <c r="AE244" s="85" t="s">
        <v>1178</v>
      </c>
      <c r="AF244" s="79" t="b">
        <v>1</v>
      </c>
      <c r="AG244" s="79" t="s">
        <v>1226</v>
      </c>
      <c r="AH244" s="79"/>
      <c r="AI244" s="85" t="s">
        <v>1044</v>
      </c>
      <c r="AJ244" s="79" t="b">
        <v>0</v>
      </c>
      <c r="AK244" s="79">
        <v>0</v>
      </c>
      <c r="AL244" s="85" t="s">
        <v>1178</v>
      </c>
      <c r="AM244" s="79" t="s">
        <v>1243</v>
      </c>
      <c r="AN244" s="79" t="b">
        <v>0</v>
      </c>
      <c r="AO244" s="85" t="s">
        <v>1045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2</v>
      </c>
      <c r="BE244" s="49">
        <v>16.666666666666668</v>
      </c>
      <c r="BF244" s="48">
        <v>0</v>
      </c>
      <c r="BG244" s="49">
        <v>0</v>
      </c>
      <c r="BH244" s="48">
        <v>0</v>
      </c>
      <c r="BI244" s="49">
        <v>0</v>
      </c>
      <c r="BJ244" s="48">
        <v>10</v>
      </c>
      <c r="BK244" s="49">
        <v>83.33333333333333</v>
      </c>
      <c r="BL244" s="48">
        <v>12</v>
      </c>
    </row>
    <row r="245" spans="1:64" ht="15">
      <c r="A245" s="64" t="s">
        <v>251</v>
      </c>
      <c r="B245" s="64" t="s">
        <v>270</v>
      </c>
      <c r="C245" s="65" t="s">
        <v>2792</v>
      </c>
      <c r="D245" s="66">
        <v>3</v>
      </c>
      <c r="E245" s="67" t="s">
        <v>132</v>
      </c>
      <c r="F245" s="68">
        <v>32</v>
      </c>
      <c r="G245" s="65"/>
      <c r="H245" s="69"/>
      <c r="I245" s="70"/>
      <c r="J245" s="70"/>
      <c r="K245" s="34" t="s">
        <v>65</v>
      </c>
      <c r="L245" s="77">
        <v>245</v>
      </c>
      <c r="M245" s="77"/>
      <c r="N245" s="72"/>
      <c r="O245" s="79" t="s">
        <v>320</v>
      </c>
      <c r="P245" s="81">
        <v>43575.15604166667</v>
      </c>
      <c r="Q245" s="79" t="s">
        <v>450</v>
      </c>
      <c r="R245" s="79"/>
      <c r="S245" s="79"/>
      <c r="T245" s="79"/>
      <c r="U245" s="79"/>
      <c r="V245" s="82" t="s">
        <v>649</v>
      </c>
      <c r="W245" s="81">
        <v>43575.15604166667</v>
      </c>
      <c r="X245" s="82" t="s">
        <v>807</v>
      </c>
      <c r="Y245" s="79"/>
      <c r="Z245" s="79"/>
      <c r="AA245" s="85" t="s">
        <v>1046</v>
      </c>
      <c r="AB245" s="85" t="s">
        <v>1045</v>
      </c>
      <c r="AC245" s="79" t="b">
        <v>0</v>
      </c>
      <c r="AD245" s="79">
        <v>0</v>
      </c>
      <c r="AE245" s="85" t="s">
        <v>1213</v>
      </c>
      <c r="AF245" s="79" t="b">
        <v>0</v>
      </c>
      <c r="AG245" s="79" t="s">
        <v>1226</v>
      </c>
      <c r="AH245" s="79"/>
      <c r="AI245" s="85" t="s">
        <v>1178</v>
      </c>
      <c r="AJ245" s="79" t="b">
        <v>0</v>
      </c>
      <c r="AK245" s="79">
        <v>0</v>
      </c>
      <c r="AL245" s="85" t="s">
        <v>1178</v>
      </c>
      <c r="AM245" s="79" t="s">
        <v>1243</v>
      </c>
      <c r="AN245" s="79" t="b">
        <v>0</v>
      </c>
      <c r="AO245" s="85" t="s">
        <v>1045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v>2</v>
      </c>
      <c r="BE245" s="49">
        <v>14.285714285714286</v>
      </c>
      <c r="BF245" s="48">
        <v>0</v>
      </c>
      <c r="BG245" s="49">
        <v>0</v>
      </c>
      <c r="BH245" s="48">
        <v>0</v>
      </c>
      <c r="BI245" s="49">
        <v>0</v>
      </c>
      <c r="BJ245" s="48">
        <v>12</v>
      </c>
      <c r="BK245" s="49">
        <v>85.71428571428571</v>
      </c>
      <c r="BL245" s="48">
        <v>14</v>
      </c>
    </row>
    <row r="246" spans="1:64" ht="15">
      <c r="A246" s="64" t="s">
        <v>229</v>
      </c>
      <c r="B246" s="64" t="s">
        <v>282</v>
      </c>
      <c r="C246" s="65" t="s">
        <v>2792</v>
      </c>
      <c r="D246" s="66">
        <v>3</v>
      </c>
      <c r="E246" s="67" t="s">
        <v>132</v>
      </c>
      <c r="F246" s="68">
        <v>32</v>
      </c>
      <c r="G246" s="65"/>
      <c r="H246" s="69"/>
      <c r="I246" s="70"/>
      <c r="J246" s="70"/>
      <c r="K246" s="34" t="s">
        <v>65</v>
      </c>
      <c r="L246" s="77">
        <v>246</v>
      </c>
      <c r="M246" s="77"/>
      <c r="N246" s="72"/>
      <c r="O246" s="79" t="s">
        <v>319</v>
      </c>
      <c r="P246" s="81">
        <v>43574.70601851852</v>
      </c>
      <c r="Q246" s="79" t="s">
        <v>451</v>
      </c>
      <c r="R246" s="79"/>
      <c r="S246" s="79"/>
      <c r="T246" s="79"/>
      <c r="U246" s="79"/>
      <c r="V246" s="82" t="s">
        <v>632</v>
      </c>
      <c r="W246" s="81">
        <v>43574.70601851852</v>
      </c>
      <c r="X246" s="82" t="s">
        <v>808</v>
      </c>
      <c r="Y246" s="79"/>
      <c r="Z246" s="79"/>
      <c r="AA246" s="85" t="s">
        <v>1047</v>
      </c>
      <c r="AB246" s="85" t="s">
        <v>1051</v>
      </c>
      <c r="AC246" s="79" t="b">
        <v>0</v>
      </c>
      <c r="AD246" s="79">
        <v>1</v>
      </c>
      <c r="AE246" s="85" t="s">
        <v>1184</v>
      </c>
      <c r="AF246" s="79" t="b">
        <v>0</v>
      </c>
      <c r="AG246" s="79" t="s">
        <v>1226</v>
      </c>
      <c r="AH246" s="79"/>
      <c r="AI246" s="85" t="s">
        <v>1178</v>
      </c>
      <c r="AJ246" s="79" t="b">
        <v>0</v>
      </c>
      <c r="AK246" s="79">
        <v>0</v>
      </c>
      <c r="AL246" s="85" t="s">
        <v>1178</v>
      </c>
      <c r="AM246" s="79" t="s">
        <v>1249</v>
      </c>
      <c r="AN246" s="79" t="b">
        <v>0</v>
      </c>
      <c r="AO246" s="85" t="s">
        <v>1051</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3</v>
      </c>
      <c r="BC246" s="78" t="str">
        <f>REPLACE(INDEX(GroupVertices[Group],MATCH(Edges[[#This Row],[Vertex 2]],GroupVertices[Vertex],0)),1,1,"")</f>
        <v>3</v>
      </c>
      <c r="BD246" s="48">
        <v>0</v>
      </c>
      <c r="BE246" s="49">
        <v>0</v>
      </c>
      <c r="BF246" s="48">
        <v>0</v>
      </c>
      <c r="BG246" s="49">
        <v>0</v>
      </c>
      <c r="BH246" s="48">
        <v>0</v>
      </c>
      <c r="BI246" s="49">
        <v>0</v>
      </c>
      <c r="BJ246" s="48">
        <v>13</v>
      </c>
      <c r="BK246" s="49">
        <v>100</v>
      </c>
      <c r="BL246" s="48">
        <v>13</v>
      </c>
    </row>
    <row r="247" spans="1:64" ht="15">
      <c r="A247" s="64" t="s">
        <v>271</v>
      </c>
      <c r="B247" s="64" t="s">
        <v>282</v>
      </c>
      <c r="C247" s="65" t="s">
        <v>2792</v>
      </c>
      <c r="D247" s="66">
        <v>3</v>
      </c>
      <c r="E247" s="67" t="s">
        <v>132</v>
      </c>
      <c r="F247" s="68">
        <v>32</v>
      </c>
      <c r="G247" s="65"/>
      <c r="H247" s="69"/>
      <c r="I247" s="70"/>
      <c r="J247" s="70"/>
      <c r="K247" s="34" t="s">
        <v>65</v>
      </c>
      <c r="L247" s="77">
        <v>247</v>
      </c>
      <c r="M247" s="77"/>
      <c r="N247" s="72"/>
      <c r="O247" s="79" t="s">
        <v>319</v>
      </c>
      <c r="P247" s="81">
        <v>43574.05738425926</v>
      </c>
      <c r="Q247" s="79" t="s">
        <v>452</v>
      </c>
      <c r="R247" s="79"/>
      <c r="S247" s="79"/>
      <c r="T247" s="79"/>
      <c r="U247" s="82" t="s">
        <v>606</v>
      </c>
      <c r="V247" s="82" t="s">
        <v>606</v>
      </c>
      <c r="W247" s="81">
        <v>43574.05738425926</v>
      </c>
      <c r="X247" s="82" t="s">
        <v>809</v>
      </c>
      <c r="Y247" s="79"/>
      <c r="Z247" s="79"/>
      <c r="AA247" s="85" t="s">
        <v>1048</v>
      </c>
      <c r="AB247" s="79"/>
      <c r="AC247" s="79" t="b">
        <v>0</v>
      </c>
      <c r="AD247" s="79">
        <v>0</v>
      </c>
      <c r="AE247" s="85" t="s">
        <v>1178</v>
      </c>
      <c r="AF247" s="79" t="b">
        <v>0</v>
      </c>
      <c r="AG247" s="79" t="s">
        <v>1226</v>
      </c>
      <c r="AH247" s="79"/>
      <c r="AI247" s="85" t="s">
        <v>1178</v>
      </c>
      <c r="AJ247" s="79" t="b">
        <v>0</v>
      </c>
      <c r="AK247" s="79">
        <v>1</v>
      </c>
      <c r="AL247" s="85" t="s">
        <v>1050</v>
      </c>
      <c r="AM247" s="79" t="s">
        <v>1243</v>
      </c>
      <c r="AN247" s="79" t="b">
        <v>0</v>
      </c>
      <c r="AO247" s="85" t="s">
        <v>1050</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3</v>
      </c>
      <c r="BD247" s="48">
        <v>0</v>
      </c>
      <c r="BE247" s="49">
        <v>0</v>
      </c>
      <c r="BF247" s="48">
        <v>0</v>
      </c>
      <c r="BG247" s="49">
        <v>0</v>
      </c>
      <c r="BH247" s="48">
        <v>0</v>
      </c>
      <c r="BI247" s="49">
        <v>0</v>
      </c>
      <c r="BJ247" s="48">
        <v>19</v>
      </c>
      <c r="BK247" s="49">
        <v>100</v>
      </c>
      <c r="BL247" s="48">
        <v>19</v>
      </c>
    </row>
    <row r="248" spans="1:64" ht="15">
      <c r="A248" s="64" t="s">
        <v>272</v>
      </c>
      <c r="B248" s="64" t="s">
        <v>282</v>
      </c>
      <c r="C248" s="65" t="s">
        <v>2792</v>
      </c>
      <c r="D248" s="66">
        <v>3</v>
      </c>
      <c r="E248" s="67" t="s">
        <v>132</v>
      </c>
      <c r="F248" s="68">
        <v>32</v>
      </c>
      <c r="G248" s="65"/>
      <c r="H248" s="69"/>
      <c r="I248" s="70"/>
      <c r="J248" s="70"/>
      <c r="K248" s="34" t="s">
        <v>65</v>
      </c>
      <c r="L248" s="77">
        <v>248</v>
      </c>
      <c r="M248" s="77"/>
      <c r="N248" s="72"/>
      <c r="O248" s="79" t="s">
        <v>319</v>
      </c>
      <c r="P248" s="81">
        <v>43574.711388888885</v>
      </c>
      <c r="Q248" s="79" t="s">
        <v>453</v>
      </c>
      <c r="R248" s="79"/>
      <c r="S248" s="79"/>
      <c r="T248" s="79"/>
      <c r="U248" s="79"/>
      <c r="V248" s="82" t="s">
        <v>669</v>
      </c>
      <c r="W248" s="81">
        <v>43574.711388888885</v>
      </c>
      <c r="X248" s="82" t="s">
        <v>810</v>
      </c>
      <c r="Y248" s="79"/>
      <c r="Z248" s="79"/>
      <c r="AA248" s="85" t="s">
        <v>1049</v>
      </c>
      <c r="AB248" s="85" t="s">
        <v>1051</v>
      </c>
      <c r="AC248" s="79" t="b">
        <v>0</v>
      </c>
      <c r="AD248" s="79">
        <v>2</v>
      </c>
      <c r="AE248" s="85" t="s">
        <v>1184</v>
      </c>
      <c r="AF248" s="79" t="b">
        <v>0</v>
      </c>
      <c r="AG248" s="79" t="s">
        <v>1226</v>
      </c>
      <c r="AH248" s="79"/>
      <c r="AI248" s="85" t="s">
        <v>1178</v>
      </c>
      <c r="AJ248" s="79" t="b">
        <v>0</v>
      </c>
      <c r="AK248" s="79">
        <v>0</v>
      </c>
      <c r="AL248" s="85" t="s">
        <v>1178</v>
      </c>
      <c r="AM248" s="79" t="s">
        <v>1244</v>
      </c>
      <c r="AN248" s="79" t="b">
        <v>0</v>
      </c>
      <c r="AO248" s="85" t="s">
        <v>1051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4</v>
      </c>
      <c r="BC248" s="78" t="str">
        <f>REPLACE(INDEX(GroupVertices[Group],MATCH(Edges[[#This Row],[Vertex 2]],GroupVertices[Vertex],0)),1,1,"")</f>
        <v>3</v>
      </c>
      <c r="BD248" s="48"/>
      <c r="BE248" s="49"/>
      <c r="BF248" s="48"/>
      <c r="BG248" s="49"/>
      <c r="BH248" s="48"/>
      <c r="BI248" s="49"/>
      <c r="BJ248" s="48"/>
      <c r="BK248" s="49"/>
      <c r="BL248" s="48"/>
    </row>
    <row r="249" spans="1:64" ht="15">
      <c r="A249" s="64" t="s">
        <v>251</v>
      </c>
      <c r="B249" s="64" t="s">
        <v>282</v>
      </c>
      <c r="C249" s="65" t="s">
        <v>2794</v>
      </c>
      <c r="D249" s="66">
        <v>5.333333333333334</v>
      </c>
      <c r="E249" s="67" t="s">
        <v>136</v>
      </c>
      <c r="F249" s="68">
        <v>29.73913043478261</v>
      </c>
      <c r="G249" s="65"/>
      <c r="H249" s="69"/>
      <c r="I249" s="70"/>
      <c r="J249" s="70"/>
      <c r="K249" s="34" t="s">
        <v>65</v>
      </c>
      <c r="L249" s="77">
        <v>249</v>
      </c>
      <c r="M249" s="77"/>
      <c r="N249" s="72"/>
      <c r="O249" s="79" t="s">
        <v>319</v>
      </c>
      <c r="P249" s="81">
        <v>43574.057175925926</v>
      </c>
      <c r="Q249" s="79" t="s">
        <v>454</v>
      </c>
      <c r="R249" s="79"/>
      <c r="S249" s="79"/>
      <c r="T249" s="79"/>
      <c r="U249" s="82" t="s">
        <v>606</v>
      </c>
      <c r="V249" s="82" t="s">
        <v>606</v>
      </c>
      <c r="W249" s="81">
        <v>43574.057175925926</v>
      </c>
      <c r="X249" s="82" t="s">
        <v>811</v>
      </c>
      <c r="Y249" s="79"/>
      <c r="Z249" s="79"/>
      <c r="AA249" s="85" t="s">
        <v>1050</v>
      </c>
      <c r="AB249" s="79"/>
      <c r="AC249" s="79" t="b">
        <v>0</v>
      </c>
      <c r="AD249" s="79">
        <v>9</v>
      </c>
      <c r="AE249" s="85" t="s">
        <v>1178</v>
      </c>
      <c r="AF249" s="79" t="b">
        <v>0</v>
      </c>
      <c r="AG249" s="79" t="s">
        <v>1226</v>
      </c>
      <c r="AH249" s="79"/>
      <c r="AI249" s="85" t="s">
        <v>1178</v>
      </c>
      <c r="AJ249" s="79" t="b">
        <v>0</v>
      </c>
      <c r="AK249" s="79">
        <v>1</v>
      </c>
      <c r="AL249" s="85" t="s">
        <v>1178</v>
      </c>
      <c r="AM249" s="79" t="s">
        <v>1243</v>
      </c>
      <c r="AN249" s="79" t="b">
        <v>0</v>
      </c>
      <c r="AO249" s="85" t="s">
        <v>1050</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1</v>
      </c>
      <c r="BC249" s="78" t="str">
        <f>REPLACE(INDEX(GroupVertices[Group],MATCH(Edges[[#This Row],[Vertex 2]],GroupVertices[Vertex],0)),1,1,"")</f>
        <v>3</v>
      </c>
      <c r="BD249" s="48">
        <v>0</v>
      </c>
      <c r="BE249" s="49">
        <v>0</v>
      </c>
      <c r="BF249" s="48">
        <v>0</v>
      </c>
      <c r="BG249" s="49">
        <v>0</v>
      </c>
      <c r="BH249" s="48">
        <v>0</v>
      </c>
      <c r="BI249" s="49">
        <v>0</v>
      </c>
      <c r="BJ249" s="48">
        <v>17</v>
      </c>
      <c r="BK249" s="49">
        <v>100</v>
      </c>
      <c r="BL249" s="48">
        <v>17</v>
      </c>
    </row>
    <row r="250" spans="1:64" ht="15">
      <c r="A250" s="64" t="s">
        <v>251</v>
      </c>
      <c r="B250" s="64" t="s">
        <v>282</v>
      </c>
      <c r="C250" s="65" t="s">
        <v>2794</v>
      </c>
      <c r="D250" s="66">
        <v>5.333333333333334</v>
      </c>
      <c r="E250" s="67" t="s">
        <v>136</v>
      </c>
      <c r="F250" s="68">
        <v>29.73913043478261</v>
      </c>
      <c r="G250" s="65"/>
      <c r="H250" s="69"/>
      <c r="I250" s="70"/>
      <c r="J250" s="70"/>
      <c r="K250" s="34" t="s">
        <v>65</v>
      </c>
      <c r="L250" s="77">
        <v>250</v>
      </c>
      <c r="M250" s="77"/>
      <c r="N250" s="72"/>
      <c r="O250" s="79" t="s">
        <v>319</v>
      </c>
      <c r="P250" s="81">
        <v>43574.705625</v>
      </c>
      <c r="Q250" s="79" t="s">
        <v>455</v>
      </c>
      <c r="R250" s="79"/>
      <c r="S250" s="79"/>
      <c r="T250" s="79"/>
      <c r="U250" s="79"/>
      <c r="V250" s="82" t="s">
        <v>649</v>
      </c>
      <c r="W250" s="81">
        <v>43574.705625</v>
      </c>
      <c r="X250" s="82" t="s">
        <v>812</v>
      </c>
      <c r="Y250" s="79"/>
      <c r="Z250" s="79"/>
      <c r="AA250" s="85" t="s">
        <v>1051</v>
      </c>
      <c r="AB250" s="79"/>
      <c r="AC250" s="79" t="b">
        <v>0</v>
      </c>
      <c r="AD250" s="79">
        <v>6</v>
      </c>
      <c r="AE250" s="85" t="s">
        <v>1178</v>
      </c>
      <c r="AF250" s="79" t="b">
        <v>0</v>
      </c>
      <c r="AG250" s="79" t="s">
        <v>1226</v>
      </c>
      <c r="AH250" s="79"/>
      <c r="AI250" s="85" t="s">
        <v>1178</v>
      </c>
      <c r="AJ250" s="79" t="b">
        <v>0</v>
      </c>
      <c r="AK250" s="79">
        <v>0</v>
      </c>
      <c r="AL250" s="85" t="s">
        <v>1178</v>
      </c>
      <c r="AM250" s="79" t="s">
        <v>1243</v>
      </c>
      <c r="AN250" s="79" t="b">
        <v>0</v>
      </c>
      <c r="AO250" s="85" t="s">
        <v>1051</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3</v>
      </c>
      <c r="BD250" s="48">
        <v>1</v>
      </c>
      <c r="BE250" s="49">
        <v>4.761904761904762</v>
      </c>
      <c r="BF250" s="48">
        <v>2</v>
      </c>
      <c r="BG250" s="49">
        <v>9.523809523809524</v>
      </c>
      <c r="BH250" s="48">
        <v>0</v>
      </c>
      <c r="BI250" s="49">
        <v>0</v>
      </c>
      <c r="BJ250" s="48">
        <v>18</v>
      </c>
      <c r="BK250" s="49">
        <v>85.71428571428571</v>
      </c>
      <c r="BL250" s="48">
        <v>21</v>
      </c>
    </row>
    <row r="251" spans="1:64" ht="15">
      <c r="A251" s="64" t="s">
        <v>251</v>
      </c>
      <c r="B251" s="64" t="s">
        <v>282</v>
      </c>
      <c r="C251" s="65" t="s">
        <v>2794</v>
      </c>
      <c r="D251" s="66">
        <v>5.333333333333334</v>
      </c>
      <c r="E251" s="67" t="s">
        <v>136</v>
      </c>
      <c r="F251" s="68">
        <v>29.73913043478261</v>
      </c>
      <c r="G251" s="65"/>
      <c r="H251" s="69"/>
      <c r="I251" s="70"/>
      <c r="J251" s="70"/>
      <c r="K251" s="34" t="s">
        <v>65</v>
      </c>
      <c r="L251" s="77">
        <v>251</v>
      </c>
      <c r="M251" s="77"/>
      <c r="N251" s="72"/>
      <c r="O251" s="79" t="s">
        <v>319</v>
      </c>
      <c r="P251" s="81">
        <v>43575.15831018519</v>
      </c>
      <c r="Q251" s="79" t="s">
        <v>456</v>
      </c>
      <c r="R251" s="79"/>
      <c r="S251" s="79"/>
      <c r="T251" s="79"/>
      <c r="U251" s="79"/>
      <c r="V251" s="82" t="s">
        <v>649</v>
      </c>
      <c r="W251" s="81">
        <v>43575.15831018519</v>
      </c>
      <c r="X251" s="82" t="s">
        <v>813</v>
      </c>
      <c r="Y251" s="79"/>
      <c r="Z251" s="79"/>
      <c r="AA251" s="85" t="s">
        <v>1052</v>
      </c>
      <c r="AB251" s="85" t="s">
        <v>1168</v>
      </c>
      <c r="AC251" s="79" t="b">
        <v>0</v>
      </c>
      <c r="AD251" s="79">
        <v>11</v>
      </c>
      <c r="AE251" s="85" t="s">
        <v>1211</v>
      </c>
      <c r="AF251" s="79" t="b">
        <v>0</v>
      </c>
      <c r="AG251" s="79" t="s">
        <v>1226</v>
      </c>
      <c r="AH251" s="79"/>
      <c r="AI251" s="85" t="s">
        <v>1178</v>
      </c>
      <c r="AJ251" s="79" t="b">
        <v>0</v>
      </c>
      <c r="AK251" s="79">
        <v>0</v>
      </c>
      <c r="AL251" s="85" t="s">
        <v>1178</v>
      </c>
      <c r="AM251" s="79" t="s">
        <v>1243</v>
      </c>
      <c r="AN251" s="79" t="b">
        <v>0</v>
      </c>
      <c r="AO251" s="85" t="s">
        <v>1168</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3</v>
      </c>
      <c r="BD251" s="48"/>
      <c r="BE251" s="49"/>
      <c r="BF251" s="48"/>
      <c r="BG251" s="49"/>
      <c r="BH251" s="48"/>
      <c r="BI251" s="49"/>
      <c r="BJ251" s="48"/>
      <c r="BK251" s="49"/>
      <c r="BL251" s="48"/>
    </row>
    <row r="252" spans="1:64" ht="15">
      <c r="A252" s="64" t="s">
        <v>271</v>
      </c>
      <c r="B252" s="64" t="s">
        <v>295</v>
      </c>
      <c r="C252" s="65" t="s">
        <v>2792</v>
      </c>
      <c r="D252" s="66">
        <v>3</v>
      </c>
      <c r="E252" s="67" t="s">
        <v>132</v>
      </c>
      <c r="F252" s="68">
        <v>32</v>
      </c>
      <c r="G252" s="65"/>
      <c r="H252" s="69"/>
      <c r="I252" s="70"/>
      <c r="J252" s="70"/>
      <c r="K252" s="34" t="s">
        <v>65</v>
      </c>
      <c r="L252" s="77">
        <v>252</v>
      </c>
      <c r="M252" s="77"/>
      <c r="N252" s="72"/>
      <c r="O252" s="79" t="s">
        <v>319</v>
      </c>
      <c r="P252" s="81">
        <v>43575.065034722225</v>
      </c>
      <c r="Q252" s="79" t="s">
        <v>457</v>
      </c>
      <c r="R252" s="82" t="s">
        <v>562</v>
      </c>
      <c r="S252" s="79" t="s">
        <v>580</v>
      </c>
      <c r="T252" s="79"/>
      <c r="U252" s="79"/>
      <c r="V252" s="82" t="s">
        <v>670</v>
      </c>
      <c r="W252" s="81">
        <v>43575.065034722225</v>
      </c>
      <c r="X252" s="82" t="s">
        <v>814</v>
      </c>
      <c r="Y252" s="79"/>
      <c r="Z252" s="79"/>
      <c r="AA252" s="85" t="s">
        <v>1053</v>
      </c>
      <c r="AB252" s="79"/>
      <c r="AC252" s="79" t="b">
        <v>0</v>
      </c>
      <c r="AD252" s="79">
        <v>14</v>
      </c>
      <c r="AE252" s="85" t="s">
        <v>1178</v>
      </c>
      <c r="AF252" s="79" t="b">
        <v>1</v>
      </c>
      <c r="AG252" s="79" t="s">
        <v>1226</v>
      </c>
      <c r="AH252" s="79"/>
      <c r="AI252" s="85" t="s">
        <v>1140</v>
      </c>
      <c r="AJ252" s="79" t="b">
        <v>0</v>
      </c>
      <c r="AK252" s="79">
        <v>2</v>
      </c>
      <c r="AL252" s="85" t="s">
        <v>1178</v>
      </c>
      <c r="AM252" s="79" t="s">
        <v>1243</v>
      </c>
      <c r="AN252" s="79" t="b">
        <v>0</v>
      </c>
      <c r="AO252" s="85" t="s">
        <v>1053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251</v>
      </c>
      <c r="B253" s="64" t="s">
        <v>295</v>
      </c>
      <c r="C253" s="65" t="s">
        <v>2793</v>
      </c>
      <c r="D253" s="66">
        <v>4.166666666666667</v>
      </c>
      <c r="E253" s="67" t="s">
        <v>136</v>
      </c>
      <c r="F253" s="68">
        <v>30.869565217391305</v>
      </c>
      <c r="G253" s="65"/>
      <c r="H253" s="69"/>
      <c r="I253" s="70"/>
      <c r="J253" s="70"/>
      <c r="K253" s="34" t="s">
        <v>65</v>
      </c>
      <c r="L253" s="77">
        <v>253</v>
      </c>
      <c r="M253" s="77"/>
      <c r="N253" s="72"/>
      <c r="O253" s="79" t="s">
        <v>319</v>
      </c>
      <c r="P253" s="81">
        <v>43575.06523148148</v>
      </c>
      <c r="Q253" s="79" t="s">
        <v>458</v>
      </c>
      <c r="R253" s="82" t="s">
        <v>562</v>
      </c>
      <c r="S253" s="79" t="s">
        <v>580</v>
      </c>
      <c r="T253" s="79"/>
      <c r="U253" s="79"/>
      <c r="V253" s="82" t="s">
        <v>649</v>
      </c>
      <c r="W253" s="81">
        <v>43575.06523148148</v>
      </c>
      <c r="X253" s="82" t="s">
        <v>815</v>
      </c>
      <c r="Y253" s="79"/>
      <c r="Z253" s="79"/>
      <c r="AA253" s="85" t="s">
        <v>1054</v>
      </c>
      <c r="AB253" s="79"/>
      <c r="AC253" s="79" t="b">
        <v>0</v>
      </c>
      <c r="AD253" s="79">
        <v>0</v>
      </c>
      <c r="AE253" s="85" t="s">
        <v>1178</v>
      </c>
      <c r="AF253" s="79" t="b">
        <v>1</v>
      </c>
      <c r="AG253" s="79" t="s">
        <v>1226</v>
      </c>
      <c r="AH253" s="79"/>
      <c r="AI253" s="85" t="s">
        <v>1140</v>
      </c>
      <c r="AJ253" s="79" t="b">
        <v>0</v>
      </c>
      <c r="AK253" s="79">
        <v>2</v>
      </c>
      <c r="AL253" s="85" t="s">
        <v>1053</v>
      </c>
      <c r="AM253" s="79" t="s">
        <v>1243</v>
      </c>
      <c r="AN253" s="79" t="b">
        <v>0</v>
      </c>
      <c r="AO253" s="85" t="s">
        <v>1053</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251</v>
      </c>
      <c r="B254" s="64" t="s">
        <v>295</v>
      </c>
      <c r="C254" s="65" t="s">
        <v>2793</v>
      </c>
      <c r="D254" s="66">
        <v>4.166666666666667</v>
      </c>
      <c r="E254" s="67" t="s">
        <v>136</v>
      </c>
      <c r="F254" s="68">
        <v>30.869565217391305</v>
      </c>
      <c r="G254" s="65"/>
      <c r="H254" s="69"/>
      <c r="I254" s="70"/>
      <c r="J254" s="70"/>
      <c r="K254" s="34" t="s">
        <v>65</v>
      </c>
      <c r="L254" s="77">
        <v>254</v>
      </c>
      <c r="M254" s="77"/>
      <c r="N254" s="72"/>
      <c r="O254" s="79" t="s">
        <v>319</v>
      </c>
      <c r="P254" s="81">
        <v>43575.15831018519</v>
      </c>
      <c r="Q254" s="79" t="s">
        <v>456</v>
      </c>
      <c r="R254" s="79"/>
      <c r="S254" s="79"/>
      <c r="T254" s="79"/>
      <c r="U254" s="79"/>
      <c r="V254" s="82" t="s">
        <v>649</v>
      </c>
      <c r="W254" s="81">
        <v>43575.15831018519</v>
      </c>
      <c r="X254" s="82" t="s">
        <v>813</v>
      </c>
      <c r="Y254" s="79"/>
      <c r="Z254" s="79"/>
      <c r="AA254" s="85" t="s">
        <v>1052</v>
      </c>
      <c r="AB254" s="85" t="s">
        <v>1168</v>
      </c>
      <c r="AC254" s="79" t="b">
        <v>0</v>
      </c>
      <c r="AD254" s="79">
        <v>11</v>
      </c>
      <c r="AE254" s="85" t="s">
        <v>1211</v>
      </c>
      <c r="AF254" s="79" t="b">
        <v>0</v>
      </c>
      <c r="AG254" s="79" t="s">
        <v>1226</v>
      </c>
      <c r="AH254" s="79"/>
      <c r="AI254" s="85" t="s">
        <v>1178</v>
      </c>
      <c r="AJ254" s="79" t="b">
        <v>0</v>
      </c>
      <c r="AK254" s="79">
        <v>0</v>
      </c>
      <c r="AL254" s="85" t="s">
        <v>1178</v>
      </c>
      <c r="AM254" s="79" t="s">
        <v>1243</v>
      </c>
      <c r="AN254" s="79" t="b">
        <v>0</v>
      </c>
      <c r="AO254" s="85" t="s">
        <v>1168</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271</v>
      </c>
      <c r="B255" s="64" t="s">
        <v>296</v>
      </c>
      <c r="C255" s="65" t="s">
        <v>2792</v>
      </c>
      <c r="D255" s="66">
        <v>3</v>
      </c>
      <c r="E255" s="67" t="s">
        <v>132</v>
      </c>
      <c r="F255" s="68">
        <v>32</v>
      </c>
      <c r="G255" s="65"/>
      <c r="H255" s="69"/>
      <c r="I255" s="70"/>
      <c r="J255" s="70"/>
      <c r="K255" s="34" t="s">
        <v>65</v>
      </c>
      <c r="L255" s="77">
        <v>255</v>
      </c>
      <c r="M255" s="77"/>
      <c r="N255" s="72"/>
      <c r="O255" s="79" t="s">
        <v>319</v>
      </c>
      <c r="P255" s="81">
        <v>43575.065034722225</v>
      </c>
      <c r="Q255" s="79" t="s">
        <v>457</v>
      </c>
      <c r="R255" s="82" t="s">
        <v>562</v>
      </c>
      <c r="S255" s="79" t="s">
        <v>580</v>
      </c>
      <c r="T255" s="79"/>
      <c r="U255" s="79"/>
      <c r="V255" s="82" t="s">
        <v>670</v>
      </c>
      <c r="W255" s="81">
        <v>43575.065034722225</v>
      </c>
      <c r="X255" s="82" t="s">
        <v>814</v>
      </c>
      <c r="Y255" s="79"/>
      <c r="Z255" s="79"/>
      <c r="AA255" s="85" t="s">
        <v>1053</v>
      </c>
      <c r="AB255" s="79"/>
      <c r="AC255" s="79" t="b">
        <v>0</v>
      </c>
      <c r="AD255" s="79">
        <v>14</v>
      </c>
      <c r="AE255" s="85" t="s">
        <v>1178</v>
      </c>
      <c r="AF255" s="79" t="b">
        <v>1</v>
      </c>
      <c r="AG255" s="79" t="s">
        <v>1226</v>
      </c>
      <c r="AH255" s="79"/>
      <c r="AI255" s="85" t="s">
        <v>1140</v>
      </c>
      <c r="AJ255" s="79" t="b">
        <v>0</v>
      </c>
      <c r="AK255" s="79">
        <v>2</v>
      </c>
      <c r="AL255" s="85" t="s">
        <v>1178</v>
      </c>
      <c r="AM255" s="79" t="s">
        <v>1243</v>
      </c>
      <c r="AN255" s="79" t="b">
        <v>0</v>
      </c>
      <c r="AO255" s="85" t="s">
        <v>1053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v>0</v>
      </c>
      <c r="BE255" s="49">
        <v>0</v>
      </c>
      <c r="BF255" s="48">
        <v>0</v>
      </c>
      <c r="BG255" s="49">
        <v>0</v>
      </c>
      <c r="BH255" s="48">
        <v>0</v>
      </c>
      <c r="BI255" s="49">
        <v>0</v>
      </c>
      <c r="BJ255" s="48">
        <v>10</v>
      </c>
      <c r="BK255" s="49">
        <v>100</v>
      </c>
      <c r="BL255" s="48">
        <v>10</v>
      </c>
    </row>
    <row r="256" spans="1:64" ht="15">
      <c r="A256" s="64" t="s">
        <v>251</v>
      </c>
      <c r="B256" s="64" t="s">
        <v>296</v>
      </c>
      <c r="C256" s="65" t="s">
        <v>2793</v>
      </c>
      <c r="D256" s="66">
        <v>4.166666666666667</v>
      </c>
      <c r="E256" s="67" t="s">
        <v>136</v>
      </c>
      <c r="F256" s="68">
        <v>30.869565217391305</v>
      </c>
      <c r="G256" s="65"/>
      <c r="H256" s="69"/>
      <c r="I256" s="70"/>
      <c r="J256" s="70"/>
      <c r="K256" s="34" t="s">
        <v>65</v>
      </c>
      <c r="L256" s="77">
        <v>256</v>
      </c>
      <c r="M256" s="77"/>
      <c r="N256" s="72"/>
      <c r="O256" s="79" t="s">
        <v>319</v>
      </c>
      <c r="P256" s="81">
        <v>43575.06523148148</v>
      </c>
      <c r="Q256" s="79" t="s">
        <v>458</v>
      </c>
      <c r="R256" s="82" t="s">
        <v>562</v>
      </c>
      <c r="S256" s="79" t="s">
        <v>580</v>
      </c>
      <c r="T256" s="79"/>
      <c r="U256" s="79"/>
      <c r="V256" s="82" t="s">
        <v>649</v>
      </c>
      <c r="W256" s="81">
        <v>43575.06523148148</v>
      </c>
      <c r="X256" s="82" t="s">
        <v>815</v>
      </c>
      <c r="Y256" s="79"/>
      <c r="Z256" s="79"/>
      <c r="AA256" s="85" t="s">
        <v>1054</v>
      </c>
      <c r="AB256" s="79"/>
      <c r="AC256" s="79" t="b">
        <v>0</v>
      </c>
      <c r="AD256" s="79">
        <v>0</v>
      </c>
      <c r="AE256" s="85" t="s">
        <v>1178</v>
      </c>
      <c r="AF256" s="79" t="b">
        <v>1</v>
      </c>
      <c r="AG256" s="79" t="s">
        <v>1226</v>
      </c>
      <c r="AH256" s="79"/>
      <c r="AI256" s="85" t="s">
        <v>1140</v>
      </c>
      <c r="AJ256" s="79" t="b">
        <v>0</v>
      </c>
      <c r="AK256" s="79">
        <v>2</v>
      </c>
      <c r="AL256" s="85" t="s">
        <v>1053</v>
      </c>
      <c r="AM256" s="79" t="s">
        <v>1243</v>
      </c>
      <c r="AN256" s="79" t="b">
        <v>0</v>
      </c>
      <c r="AO256" s="85" t="s">
        <v>1053</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12</v>
      </c>
      <c r="BK256" s="49">
        <v>100</v>
      </c>
      <c r="BL256" s="48">
        <v>12</v>
      </c>
    </row>
    <row r="257" spans="1:64" ht="15">
      <c r="A257" s="64" t="s">
        <v>251</v>
      </c>
      <c r="B257" s="64" t="s">
        <v>296</v>
      </c>
      <c r="C257" s="65" t="s">
        <v>2793</v>
      </c>
      <c r="D257" s="66">
        <v>4.166666666666667</v>
      </c>
      <c r="E257" s="67" t="s">
        <v>136</v>
      </c>
      <c r="F257" s="68">
        <v>30.869565217391305</v>
      </c>
      <c r="G257" s="65"/>
      <c r="H257" s="69"/>
      <c r="I257" s="70"/>
      <c r="J257" s="70"/>
      <c r="K257" s="34" t="s">
        <v>65</v>
      </c>
      <c r="L257" s="77">
        <v>257</v>
      </c>
      <c r="M257" s="77"/>
      <c r="N257" s="72"/>
      <c r="O257" s="79" t="s">
        <v>319</v>
      </c>
      <c r="P257" s="81">
        <v>43575.15831018519</v>
      </c>
      <c r="Q257" s="79" t="s">
        <v>456</v>
      </c>
      <c r="R257" s="79"/>
      <c r="S257" s="79"/>
      <c r="T257" s="79"/>
      <c r="U257" s="79"/>
      <c r="V257" s="82" t="s">
        <v>649</v>
      </c>
      <c r="W257" s="81">
        <v>43575.15831018519</v>
      </c>
      <c r="X257" s="82" t="s">
        <v>813</v>
      </c>
      <c r="Y257" s="79"/>
      <c r="Z257" s="79"/>
      <c r="AA257" s="85" t="s">
        <v>1052</v>
      </c>
      <c r="AB257" s="85" t="s">
        <v>1168</v>
      </c>
      <c r="AC257" s="79" t="b">
        <v>0</v>
      </c>
      <c r="AD257" s="79">
        <v>11</v>
      </c>
      <c r="AE257" s="85" t="s">
        <v>1211</v>
      </c>
      <c r="AF257" s="79" t="b">
        <v>0</v>
      </c>
      <c r="AG257" s="79" t="s">
        <v>1226</v>
      </c>
      <c r="AH257" s="79"/>
      <c r="AI257" s="85" t="s">
        <v>1178</v>
      </c>
      <c r="AJ257" s="79" t="b">
        <v>0</v>
      </c>
      <c r="AK257" s="79">
        <v>0</v>
      </c>
      <c r="AL257" s="85" t="s">
        <v>1178</v>
      </c>
      <c r="AM257" s="79" t="s">
        <v>1243</v>
      </c>
      <c r="AN257" s="79" t="b">
        <v>0</v>
      </c>
      <c r="AO257" s="85" t="s">
        <v>1168</v>
      </c>
      <c r="AP257" s="79" t="s">
        <v>176</v>
      </c>
      <c r="AQ257" s="79">
        <v>0</v>
      </c>
      <c r="AR257" s="79">
        <v>0</v>
      </c>
      <c r="AS257" s="79"/>
      <c r="AT257" s="79"/>
      <c r="AU257" s="79"/>
      <c r="AV257" s="79"/>
      <c r="AW257" s="79"/>
      <c r="AX257" s="79"/>
      <c r="AY257" s="79"/>
      <c r="AZ257" s="79"/>
      <c r="BA257">
        <v>2</v>
      </c>
      <c r="BB257" s="78" t="str">
        <f>REPLACE(INDEX(GroupVertices[Group],MATCH(Edges[[#This Row],[Vertex 1]],GroupVertices[Vertex],0)),1,1,"")</f>
        <v>1</v>
      </c>
      <c r="BC257" s="78" t="str">
        <f>REPLACE(INDEX(GroupVertices[Group],MATCH(Edges[[#This Row],[Vertex 2]],GroupVertices[Vertex],0)),1,1,"")</f>
        <v>1</v>
      </c>
      <c r="BD257" s="48">
        <v>0</v>
      </c>
      <c r="BE257" s="49">
        <v>0</v>
      </c>
      <c r="BF257" s="48">
        <v>0</v>
      </c>
      <c r="BG257" s="49">
        <v>0</v>
      </c>
      <c r="BH257" s="48">
        <v>0</v>
      </c>
      <c r="BI257" s="49">
        <v>0</v>
      </c>
      <c r="BJ257" s="48">
        <v>14</v>
      </c>
      <c r="BK257" s="49">
        <v>100</v>
      </c>
      <c r="BL257" s="48">
        <v>14</v>
      </c>
    </row>
    <row r="258" spans="1:64" ht="15">
      <c r="A258" s="64" t="s">
        <v>271</v>
      </c>
      <c r="B258" s="64" t="s">
        <v>280</v>
      </c>
      <c r="C258" s="65" t="s">
        <v>2792</v>
      </c>
      <c r="D258" s="66">
        <v>3</v>
      </c>
      <c r="E258" s="67" t="s">
        <v>132</v>
      </c>
      <c r="F258" s="68">
        <v>32</v>
      </c>
      <c r="G258" s="65"/>
      <c r="H258" s="69"/>
      <c r="I258" s="70"/>
      <c r="J258" s="70"/>
      <c r="K258" s="34" t="s">
        <v>65</v>
      </c>
      <c r="L258" s="77">
        <v>258</v>
      </c>
      <c r="M258" s="77"/>
      <c r="N258" s="72"/>
      <c r="O258" s="79" t="s">
        <v>319</v>
      </c>
      <c r="P258" s="81">
        <v>43575.065034722225</v>
      </c>
      <c r="Q258" s="79" t="s">
        <v>457</v>
      </c>
      <c r="R258" s="82" t="s">
        <v>562</v>
      </c>
      <c r="S258" s="79" t="s">
        <v>580</v>
      </c>
      <c r="T258" s="79"/>
      <c r="U258" s="79"/>
      <c r="V258" s="82" t="s">
        <v>670</v>
      </c>
      <c r="W258" s="81">
        <v>43575.065034722225</v>
      </c>
      <c r="X258" s="82" t="s">
        <v>814</v>
      </c>
      <c r="Y258" s="79"/>
      <c r="Z258" s="79"/>
      <c r="AA258" s="85" t="s">
        <v>1053</v>
      </c>
      <c r="AB258" s="79"/>
      <c r="AC258" s="79" t="b">
        <v>0</v>
      </c>
      <c r="AD258" s="79">
        <v>14</v>
      </c>
      <c r="AE258" s="85" t="s">
        <v>1178</v>
      </c>
      <c r="AF258" s="79" t="b">
        <v>1</v>
      </c>
      <c r="AG258" s="79" t="s">
        <v>1226</v>
      </c>
      <c r="AH258" s="79"/>
      <c r="AI258" s="85" t="s">
        <v>1140</v>
      </c>
      <c r="AJ258" s="79" t="b">
        <v>0</v>
      </c>
      <c r="AK258" s="79">
        <v>2</v>
      </c>
      <c r="AL258" s="85" t="s">
        <v>1178</v>
      </c>
      <c r="AM258" s="79" t="s">
        <v>1243</v>
      </c>
      <c r="AN258" s="79" t="b">
        <v>0</v>
      </c>
      <c r="AO258" s="85" t="s">
        <v>1053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251</v>
      </c>
      <c r="B259" s="64" t="s">
        <v>280</v>
      </c>
      <c r="C259" s="65" t="s">
        <v>2793</v>
      </c>
      <c r="D259" s="66">
        <v>4.166666666666667</v>
      </c>
      <c r="E259" s="67" t="s">
        <v>136</v>
      </c>
      <c r="F259" s="68">
        <v>30.869565217391305</v>
      </c>
      <c r="G259" s="65"/>
      <c r="H259" s="69"/>
      <c r="I259" s="70"/>
      <c r="J259" s="70"/>
      <c r="K259" s="34" t="s">
        <v>65</v>
      </c>
      <c r="L259" s="77">
        <v>259</v>
      </c>
      <c r="M259" s="77"/>
      <c r="N259" s="72"/>
      <c r="O259" s="79" t="s">
        <v>319</v>
      </c>
      <c r="P259" s="81">
        <v>43575.06523148148</v>
      </c>
      <c r="Q259" s="79" t="s">
        <v>458</v>
      </c>
      <c r="R259" s="82" t="s">
        <v>562</v>
      </c>
      <c r="S259" s="79" t="s">
        <v>580</v>
      </c>
      <c r="T259" s="79"/>
      <c r="U259" s="79"/>
      <c r="V259" s="82" t="s">
        <v>649</v>
      </c>
      <c r="W259" s="81">
        <v>43575.06523148148</v>
      </c>
      <c r="X259" s="82" t="s">
        <v>815</v>
      </c>
      <c r="Y259" s="79"/>
      <c r="Z259" s="79"/>
      <c r="AA259" s="85" t="s">
        <v>1054</v>
      </c>
      <c r="AB259" s="79"/>
      <c r="AC259" s="79" t="b">
        <v>0</v>
      </c>
      <c r="AD259" s="79">
        <v>0</v>
      </c>
      <c r="AE259" s="85" t="s">
        <v>1178</v>
      </c>
      <c r="AF259" s="79" t="b">
        <v>1</v>
      </c>
      <c r="AG259" s="79" t="s">
        <v>1226</v>
      </c>
      <c r="AH259" s="79"/>
      <c r="AI259" s="85" t="s">
        <v>1140</v>
      </c>
      <c r="AJ259" s="79" t="b">
        <v>0</v>
      </c>
      <c r="AK259" s="79">
        <v>2</v>
      </c>
      <c r="AL259" s="85" t="s">
        <v>1053</v>
      </c>
      <c r="AM259" s="79" t="s">
        <v>1243</v>
      </c>
      <c r="AN259" s="79" t="b">
        <v>0</v>
      </c>
      <c r="AO259" s="85" t="s">
        <v>1053</v>
      </c>
      <c r="AP259" s="79" t="s">
        <v>176</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251</v>
      </c>
      <c r="B260" s="64" t="s">
        <v>280</v>
      </c>
      <c r="C260" s="65" t="s">
        <v>2793</v>
      </c>
      <c r="D260" s="66">
        <v>4.166666666666667</v>
      </c>
      <c r="E260" s="67" t="s">
        <v>136</v>
      </c>
      <c r="F260" s="68">
        <v>30.869565217391305</v>
      </c>
      <c r="G260" s="65"/>
      <c r="H260" s="69"/>
      <c r="I260" s="70"/>
      <c r="J260" s="70"/>
      <c r="K260" s="34" t="s">
        <v>65</v>
      </c>
      <c r="L260" s="77">
        <v>260</v>
      </c>
      <c r="M260" s="77"/>
      <c r="N260" s="72"/>
      <c r="O260" s="79" t="s">
        <v>319</v>
      </c>
      <c r="P260" s="81">
        <v>43575.15831018519</v>
      </c>
      <c r="Q260" s="79" t="s">
        <v>456</v>
      </c>
      <c r="R260" s="79"/>
      <c r="S260" s="79"/>
      <c r="T260" s="79"/>
      <c r="U260" s="79"/>
      <c r="V260" s="82" t="s">
        <v>649</v>
      </c>
      <c r="W260" s="81">
        <v>43575.15831018519</v>
      </c>
      <c r="X260" s="82" t="s">
        <v>813</v>
      </c>
      <c r="Y260" s="79"/>
      <c r="Z260" s="79"/>
      <c r="AA260" s="85" t="s">
        <v>1052</v>
      </c>
      <c r="AB260" s="85" t="s">
        <v>1168</v>
      </c>
      <c r="AC260" s="79" t="b">
        <v>0</v>
      </c>
      <c r="AD260" s="79">
        <v>11</v>
      </c>
      <c r="AE260" s="85" t="s">
        <v>1211</v>
      </c>
      <c r="AF260" s="79" t="b">
        <v>0</v>
      </c>
      <c r="AG260" s="79" t="s">
        <v>1226</v>
      </c>
      <c r="AH260" s="79"/>
      <c r="AI260" s="85" t="s">
        <v>1178</v>
      </c>
      <c r="AJ260" s="79" t="b">
        <v>0</v>
      </c>
      <c r="AK260" s="79">
        <v>0</v>
      </c>
      <c r="AL260" s="85" t="s">
        <v>1178</v>
      </c>
      <c r="AM260" s="79" t="s">
        <v>1243</v>
      </c>
      <c r="AN260" s="79" t="b">
        <v>0</v>
      </c>
      <c r="AO260" s="85" t="s">
        <v>1168</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268</v>
      </c>
      <c r="B261" s="64" t="s">
        <v>251</v>
      </c>
      <c r="C261" s="65" t="s">
        <v>2792</v>
      </c>
      <c r="D261" s="66">
        <v>3</v>
      </c>
      <c r="E261" s="67" t="s">
        <v>132</v>
      </c>
      <c r="F261" s="68">
        <v>32</v>
      </c>
      <c r="G261" s="65"/>
      <c r="H261" s="69"/>
      <c r="I261" s="70"/>
      <c r="J261" s="70"/>
      <c r="K261" s="34" t="s">
        <v>66</v>
      </c>
      <c r="L261" s="77">
        <v>261</v>
      </c>
      <c r="M261" s="77"/>
      <c r="N261" s="72"/>
      <c r="O261" s="79" t="s">
        <v>319</v>
      </c>
      <c r="P261" s="81">
        <v>43574.9050462963</v>
      </c>
      <c r="Q261" s="79" t="s">
        <v>441</v>
      </c>
      <c r="R261" s="79"/>
      <c r="S261" s="79"/>
      <c r="T261" s="79"/>
      <c r="U261" s="79"/>
      <c r="V261" s="82" t="s">
        <v>666</v>
      </c>
      <c r="W261" s="81">
        <v>43574.9050462963</v>
      </c>
      <c r="X261" s="82" t="s">
        <v>798</v>
      </c>
      <c r="Y261" s="79"/>
      <c r="Z261" s="79"/>
      <c r="AA261" s="85" t="s">
        <v>1037</v>
      </c>
      <c r="AB261" s="85" t="s">
        <v>1034</v>
      </c>
      <c r="AC261" s="79" t="b">
        <v>0</v>
      </c>
      <c r="AD261" s="79">
        <v>5</v>
      </c>
      <c r="AE261" s="85" t="s">
        <v>1212</v>
      </c>
      <c r="AF261" s="79" t="b">
        <v>0</v>
      </c>
      <c r="AG261" s="79" t="s">
        <v>1226</v>
      </c>
      <c r="AH261" s="79"/>
      <c r="AI261" s="85" t="s">
        <v>1178</v>
      </c>
      <c r="AJ261" s="79" t="b">
        <v>0</v>
      </c>
      <c r="AK261" s="79">
        <v>1</v>
      </c>
      <c r="AL261" s="85" t="s">
        <v>1178</v>
      </c>
      <c r="AM261" s="79" t="s">
        <v>1246</v>
      </c>
      <c r="AN261" s="79" t="b">
        <v>0</v>
      </c>
      <c r="AO261" s="85" t="s">
        <v>1034</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7</v>
      </c>
      <c r="BC261" s="78" t="str">
        <f>REPLACE(INDEX(GroupVertices[Group],MATCH(Edges[[#This Row],[Vertex 2]],GroupVertices[Vertex],0)),1,1,"")</f>
        <v>1</v>
      </c>
      <c r="BD261" s="48">
        <v>0</v>
      </c>
      <c r="BE261" s="49">
        <v>0</v>
      </c>
      <c r="BF261" s="48">
        <v>0</v>
      </c>
      <c r="BG261" s="49">
        <v>0</v>
      </c>
      <c r="BH261" s="48">
        <v>0</v>
      </c>
      <c r="BI261" s="49">
        <v>0</v>
      </c>
      <c r="BJ261" s="48">
        <v>9</v>
      </c>
      <c r="BK261" s="49">
        <v>100</v>
      </c>
      <c r="BL261" s="48">
        <v>9</v>
      </c>
    </row>
    <row r="262" spans="1:64" ht="15">
      <c r="A262" s="64" t="s">
        <v>268</v>
      </c>
      <c r="B262" s="64" t="s">
        <v>268</v>
      </c>
      <c r="C262" s="65" t="s">
        <v>2792</v>
      </c>
      <c r="D262" s="66">
        <v>3</v>
      </c>
      <c r="E262" s="67" t="s">
        <v>132</v>
      </c>
      <c r="F262" s="68">
        <v>32</v>
      </c>
      <c r="G262" s="65"/>
      <c r="H262" s="69"/>
      <c r="I262" s="70"/>
      <c r="J262" s="70"/>
      <c r="K262" s="34" t="s">
        <v>65</v>
      </c>
      <c r="L262" s="77">
        <v>262</v>
      </c>
      <c r="M262" s="77"/>
      <c r="N262" s="72"/>
      <c r="O262" s="79" t="s">
        <v>176</v>
      </c>
      <c r="P262" s="81">
        <v>43576.167129629626</v>
      </c>
      <c r="Q262" s="79" t="s">
        <v>459</v>
      </c>
      <c r="R262" s="82" t="s">
        <v>563</v>
      </c>
      <c r="S262" s="79" t="s">
        <v>580</v>
      </c>
      <c r="T262" s="79"/>
      <c r="U262" s="79"/>
      <c r="V262" s="82" t="s">
        <v>666</v>
      </c>
      <c r="W262" s="81">
        <v>43576.167129629626</v>
      </c>
      <c r="X262" s="82" t="s">
        <v>816</v>
      </c>
      <c r="Y262" s="79"/>
      <c r="Z262" s="79"/>
      <c r="AA262" s="85" t="s">
        <v>1055</v>
      </c>
      <c r="AB262" s="79"/>
      <c r="AC262" s="79" t="b">
        <v>0</v>
      </c>
      <c r="AD262" s="79">
        <v>15</v>
      </c>
      <c r="AE262" s="85" t="s">
        <v>1178</v>
      </c>
      <c r="AF262" s="79" t="b">
        <v>1</v>
      </c>
      <c r="AG262" s="79" t="s">
        <v>1226</v>
      </c>
      <c r="AH262" s="79"/>
      <c r="AI262" s="85" t="s">
        <v>1142</v>
      </c>
      <c r="AJ262" s="79" t="b">
        <v>0</v>
      </c>
      <c r="AK262" s="79">
        <v>0</v>
      </c>
      <c r="AL262" s="85" t="s">
        <v>1178</v>
      </c>
      <c r="AM262" s="79" t="s">
        <v>1243</v>
      </c>
      <c r="AN262" s="79" t="b">
        <v>0</v>
      </c>
      <c r="AO262" s="85" t="s">
        <v>1055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7</v>
      </c>
      <c r="BC262" s="78" t="str">
        <f>REPLACE(INDEX(GroupVertices[Group],MATCH(Edges[[#This Row],[Vertex 2]],GroupVertices[Vertex],0)),1,1,"")</f>
        <v>7</v>
      </c>
      <c r="BD262" s="48">
        <v>2</v>
      </c>
      <c r="BE262" s="49">
        <v>11.764705882352942</v>
      </c>
      <c r="BF262" s="48">
        <v>0</v>
      </c>
      <c r="BG262" s="49">
        <v>0</v>
      </c>
      <c r="BH262" s="48">
        <v>0</v>
      </c>
      <c r="BI262" s="49">
        <v>0</v>
      </c>
      <c r="BJ262" s="48">
        <v>15</v>
      </c>
      <c r="BK262" s="49">
        <v>88.23529411764706</v>
      </c>
      <c r="BL262" s="48">
        <v>17</v>
      </c>
    </row>
    <row r="263" spans="1:64" ht="15">
      <c r="A263" s="64" t="s">
        <v>251</v>
      </c>
      <c r="B263" s="64" t="s">
        <v>268</v>
      </c>
      <c r="C263" s="65" t="s">
        <v>2792</v>
      </c>
      <c r="D263" s="66">
        <v>3</v>
      </c>
      <c r="E263" s="67" t="s">
        <v>132</v>
      </c>
      <c r="F263" s="68">
        <v>32</v>
      </c>
      <c r="G263" s="65"/>
      <c r="H263" s="69"/>
      <c r="I263" s="70"/>
      <c r="J263" s="70"/>
      <c r="K263" s="34" t="s">
        <v>66</v>
      </c>
      <c r="L263" s="77">
        <v>263</v>
      </c>
      <c r="M263" s="77"/>
      <c r="N263" s="72"/>
      <c r="O263" s="79" t="s">
        <v>319</v>
      </c>
      <c r="P263" s="81">
        <v>43574.91180555556</v>
      </c>
      <c r="Q263" s="79" t="s">
        <v>443</v>
      </c>
      <c r="R263" s="79"/>
      <c r="S263" s="79"/>
      <c r="T263" s="79"/>
      <c r="U263" s="79"/>
      <c r="V263" s="82" t="s">
        <v>649</v>
      </c>
      <c r="W263" s="81">
        <v>43574.91180555556</v>
      </c>
      <c r="X263" s="82" t="s">
        <v>800</v>
      </c>
      <c r="Y263" s="79"/>
      <c r="Z263" s="79"/>
      <c r="AA263" s="85" t="s">
        <v>1039</v>
      </c>
      <c r="AB263" s="85" t="s">
        <v>1036</v>
      </c>
      <c r="AC263" s="79" t="b">
        <v>0</v>
      </c>
      <c r="AD263" s="79">
        <v>2</v>
      </c>
      <c r="AE263" s="85" t="s">
        <v>1212</v>
      </c>
      <c r="AF263" s="79" t="b">
        <v>0</v>
      </c>
      <c r="AG263" s="79" t="s">
        <v>1226</v>
      </c>
      <c r="AH263" s="79"/>
      <c r="AI263" s="85" t="s">
        <v>1178</v>
      </c>
      <c r="AJ263" s="79" t="b">
        <v>0</v>
      </c>
      <c r="AK263" s="79">
        <v>0</v>
      </c>
      <c r="AL263" s="85" t="s">
        <v>1178</v>
      </c>
      <c r="AM263" s="79" t="s">
        <v>1247</v>
      </c>
      <c r="AN263" s="79" t="b">
        <v>0</v>
      </c>
      <c r="AO263" s="85" t="s">
        <v>1036</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7</v>
      </c>
      <c r="BD263" s="48">
        <v>2</v>
      </c>
      <c r="BE263" s="49">
        <v>20</v>
      </c>
      <c r="BF263" s="48">
        <v>0</v>
      </c>
      <c r="BG263" s="49">
        <v>0</v>
      </c>
      <c r="BH263" s="48">
        <v>0</v>
      </c>
      <c r="BI263" s="49">
        <v>0</v>
      </c>
      <c r="BJ263" s="48">
        <v>8</v>
      </c>
      <c r="BK263" s="49">
        <v>80</v>
      </c>
      <c r="BL263" s="48">
        <v>10</v>
      </c>
    </row>
    <row r="264" spans="1:64" ht="15">
      <c r="A264" s="64" t="s">
        <v>251</v>
      </c>
      <c r="B264" s="64" t="s">
        <v>268</v>
      </c>
      <c r="C264" s="65" t="s">
        <v>2793</v>
      </c>
      <c r="D264" s="66">
        <v>4.166666666666667</v>
      </c>
      <c r="E264" s="67" t="s">
        <v>136</v>
      </c>
      <c r="F264" s="68">
        <v>30.869565217391305</v>
      </c>
      <c r="G264" s="65"/>
      <c r="H264" s="69"/>
      <c r="I264" s="70"/>
      <c r="J264" s="70"/>
      <c r="K264" s="34" t="s">
        <v>66</v>
      </c>
      <c r="L264" s="77">
        <v>264</v>
      </c>
      <c r="M264" s="77"/>
      <c r="N264" s="72"/>
      <c r="O264" s="79" t="s">
        <v>320</v>
      </c>
      <c r="P264" s="81">
        <v>43575.15831018519</v>
      </c>
      <c r="Q264" s="79" t="s">
        <v>456</v>
      </c>
      <c r="R264" s="79"/>
      <c r="S264" s="79"/>
      <c r="T264" s="79"/>
      <c r="U264" s="79"/>
      <c r="V264" s="82" t="s">
        <v>649</v>
      </c>
      <c r="W264" s="81">
        <v>43575.15831018519</v>
      </c>
      <c r="X264" s="82" t="s">
        <v>813</v>
      </c>
      <c r="Y264" s="79"/>
      <c r="Z264" s="79"/>
      <c r="AA264" s="85" t="s">
        <v>1052</v>
      </c>
      <c r="AB264" s="85" t="s">
        <v>1168</v>
      </c>
      <c r="AC264" s="79" t="b">
        <v>0</v>
      </c>
      <c r="AD264" s="79">
        <v>11</v>
      </c>
      <c r="AE264" s="85" t="s">
        <v>1211</v>
      </c>
      <c r="AF264" s="79" t="b">
        <v>0</v>
      </c>
      <c r="AG264" s="79" t="s">
        <v>1226</v>
      </c>
      <c r="AH264" s="79"/>
      <c r="AI264" s="85" t="s">
        <v>1178</v>
      </c>
      <c r="AJ264" s="79" t="b">
        <v>0</v>
      </c>
      <c r="AK264" s="79">
        <v>0</v>
      </c>
      <c r="AL264" s="85" t="s">
        <v>1178</v>
      </c>
      <c r="AM264" s="79" t="s">
        <v>1243</v>
      </c>
      <c r="AN264" s="79" t="b">
        <v>0</v>
      </c>
      <c r="AO264" s="85" t="s">
        <v>1168</v>
      </c>
      <c r="AP264" s="79" t="s">
        <v>176</v>
      </c>
      <c r="AQ264" s="79">
        <v>0</v>
      </c>
      <c r="AR264" s="79">
        <v>0</v>
      </c>
      <c r="AS264" s="79"/>
      <c r="AT264" s="79"/>
      <c r="AU264" s="79"/>
      <c r="AV264" s="79"/>
      <c r="AW264" s="79"/>
      <c r="AX264" s="79"/>
      <c r="AY264" s="79"/>
      <c r="AZ264" s="79"/>
      <c r="BA264">
        <v>2</v>
      </c>
      <c r="BB264" s="78" t="str">
        <f>REPLACE(INDEX(GroupVertices[Group],MATCH(Edges[[#This Row],[Vertex 1]],GroupVertices[Vertex],0)),1,1,"")</f>
        <v>1</v>
      </c>
      <c r="BC264" s="78" t="str">
        <f>REPLACE(INDEX(GroupVertices[Group],MATCH(Edges[[#This Row],[Vertex 2]],GroupVertices[Vertex],0)),1,1,"")</f>
        <v>7</v>
      </c>
      <c r="BD264" s="48"/>
      <c r="BE264" s="49"/>
      <c r="BF264" s="48"/>
      <c r="BG264" s="49"/>
      <c r="BH264" s="48"/>
      <c r="BI264" s="49"/>
      <c r="BJ264" s="48"/>
      <c r="BK264" s="49"/>
      <c r="BL264" s="48"/>
    </row>
    <row r="265" spans="1:64" ht="15">
      <c r="A265" s="64" t="s">
        <v>251</v>
      </c>
      <c r="B265" s="64" t="s">
        <v>268</v>
      </c>
      <c r="C265" s="65" t="s">
        <v>2793</v>
      </c>
      <c r="D265" s="66">
        <v>4.166666666666667</v>
      </c>
      <c r="E265" s="67" t="s">
        <v>136</v>
      </c>
      <c r="F265" s="68">
        <v>30.869565217391305</v>
      </c>
      <c r="G265" s="65"/>
      <c r="H265" s="69"/>
      <c r="I265" s="70"/>
      <c r="J265" s="70"/>
      <c r="K265" s="34" t="s">
        <v>66</v>
      </c>
      <c r="L265" s="77">
        <v>265</v>
      </c>
      <c r="M265" s="77"/>
      <c r="N265" s="72"/>
      <c r="O265" s="79" t="s">
        <v>320</v>
      </c>
      <c r="P265" s="81">
        <v>43576.18865740741</v>
      </c>
      <c r="Q265" s="79" t="s">
        <v>460</v>
      </c>
      <c r="R265" s="79"/>
      <c r="S265" s="79"/>
      <c r="T265" s="79"/>
      <c r="U265" s="79"/>
      <c r="V265" s="82" t="s">
        <v>649</v>
      </c>
      <c r="W265" s="81">
        <v>43576.18865740741</v>
      </c>
      <c r="X265" s="82" t="s">
        <v>817</v>
      </c>
      <c r="Y265" s="79"/>
      <c r="Z265" s="79"/>
      <c r="AA265" s="85" t="s">
        <v>1056</v>
      </c>
      <c r="AB265" s="85" t="s">
        <v>1055</v>
      </c>
      <c r="AC265" s="79" t="b">
        <v>0</v>
      </c>
      <c r="AD265" s="79">
        <v>2</v>
      </c>
      <c r="AE265" s="85" t="s">
        <v>1211</v>
      </c>
      <c r="AF265" s="79" t="b">
        <v>0</v>
      </c>
      <c r="AG265" s="79" t="s">
        <v>1226</v>
      </c>
      <c r="AH265" s="79"/>
      <c r="AI265" s="85" t="s">
        <v>1178</v>
      </c>
      <c r="AJ265" s="79" t="b">
        <v>0</v>
      </c>
      <c r="AK265" s="79">
        <v>0</v>
      </c>
      <c r="AL265" s="85" t="s">
        <v>1178</v>
      </c>
      <c r="AM265" s="79" t="s">
        <v>1243</v>
      </c>
      <c r="AN265" s="79" t="b">
        <v>0</v>
      </c>
      <c r="AO265" s="85" t="s">
        <v>1055</v>
      </c>
      <c r="AP265" s="79" t="s">
        <v>176</v>
      </c>
      <c r="AQ265" s="79">
        <v>0</v>
      </c>
      <c r="AR265" s="79">
        <v>0</v>
      </c>
      <c r="AS265" s="79"/>
      <c r="AT265" s="79"/>
      <c r="AU265" s="79"/>
      <c r="AV265" s="79"/>
      <c r="AW265" s="79"/>
      <c r="AX265" s="79"/>
      <c r="AY265" s="79"/>
      <c r="AZ265" s="79"/>
      <c r="BA265">
        <v>2</v>
      </c>
      <c r="BB265" s="78" t="str">
        <f>REPLACE(INDEX(GroupVertices[Group],MATCH(Edges[[#This Row],[Vertex 1]],GroupVertices[Vertex],0)),1,1,"")</f>
        <v>1</v>
      </c>
      <c r="BC265" s="78" t="str">
        <f>REPLACE(INDEX(GroupVertices[Group],MATCH(Edges[[#This Row],[Vertex 2]],GroupVertices[Vertex],0)),1,1,"")</f>
        <v>7</v>
      </c>
      <c r="BD265" s="48">
        <v>1</v>
      </c>
      <c r="BE265" s="49">
        <v>7.6923076923076925</v>
      </c>
      <c r="BF265" s="48">
        <v>0</v>
      </c>
      <c r="BG265" s="49">
        <v>0</v>
      </c>
      <c r="BH265" s="48">
        <v>0</v>
      </c>
      <c r="BI265" s="49">
        <v>0</v>
      </c>
      <c r="BJ265" s="48">
        <v>12</v>
      </c>
      <c r="BK265" s="49">
        <v>92.3076923076923</v>
      </c>
      <c r="BL265" s="48">
        <v>13</v>
      </c>
    </row>
    <row r="266" spans="1:64" ht="15">
      <c r="A266" s="64" t="s">
        <v>272</v>
      </c>
      <c r="B266" s="64" t="s">
        <v>251</v>
      </c>
      <c r="C266" s="65" t="s">
        <v>2795</v>
      </c>
      <c r="D266" s="66">
        <v>7.666666666666667</v>
      </c>
      <c r="E266" s="67" t="s">
        <v>136</v>
      </c>
      <c r="F266" s="68">
        <v>27.47826086956522</v>
      </c>
      <c r="G266" s="65"/>
      <c r="H266" s="69"/>
      <c r="I266" s="70"/>
      <c r="J266" s="70"/>
      <c r="K266" s="34" t="s">
        <v>66</v>
      </c>
      <c r="L266" s="77">
        <v>266</v>
      </c>
      <c r="M266" s="77"/>
      <c r="N266" s="72"/>
      <c r="O266" s="79" t="s">
        <v>320</v>
      </c>
      <c r="P266" s="81">
        <v>43574.711388888885</v>
      </c>
      <c r="Q266" s="79" t="s">
        <v>453</v>
      </c>
      <c r="R266" s="79"/>
      <c r="S266" s="79"/>
      <c r="T266" s="79"/>
      <c r="U266" s="79"/>
      <c r="V266" s="82" t="s">
        <v>669</v>
      </c>
      <c r="W266" s="81">
        <v>43574.711388888885</v>
      </c>
      <c r="X266" s="82" t="s">
        <v>810</v>
      </c>
      <c r="Y266" s="79"/>
      <c r="Z266" s="79"/>
      <c r="AA266" s="85" t="s">
        <v>1049</v>
      </c>
      <c r="AB266" s="85" t="s">
        <v>1051</v>
      </c>
      <c r="AC266" s="79" t="b">
        <v>0</v>
      </c>
      <c r="AD266" s="79">
        <v>2</v>
      </c>
      <c r="AE266" s="85" t="s">
        <v>1184</v>
      </c>
      <c r="AF266" s="79" t="b">
        <v>0</v>
      </c>
      <c r="AG266" s="79" t="s">
        <v>1226</v>
      </c>
      <c r="AH266" s="79"/>
      <c r="AI266" s="85" t="s">
        <v>1178</v>
      </c>
      <c r="AJ266" s="79" t="b">
        <v>0</v>
      </c>
      <c r="AK266" s="79">
        <v>0</v>
      </c>
      <c r="AL266" s="85" t="s">
        <v>1178</v>
      </c>
      <c r="AM266" s="79" t="s">
        <v>1244</v>
      </c>
      <c r="AN266" s="79" t="b">
        <v>0</v>
      </c>
      <c r="AO266" s="85" t="s">
        <v>1051</v>
      </c>
      <c r="AP266" s="79" t="s">
        <v>176</v>
      </c>
      <c r="AQ266" s="79">
        <v>0</v>
      </c>
      <c r="AR266" s="79">
        <v>0</v>
      </c>
      <c r="AS266" s="79"/>
      <c r="AT266" s="79"/>
      <c r="AU266" s="79"/>
      <c r="AV266" s="79"/>
      <c r="AW266" s="79"/>
      <c r="AX266" s="79"/>
      <c r="AY266" s="79"/>
      <c r="AZ266" s="79"/>
      <c r="BA266">
        <v>5</v>
      </c>
      <c r="BB266" s="78" t="str">
        <f>REPLACE(INDEX(GroupVertices[Group],MATCH(Edges[[#This Row],[Vertex 1]],GroupVertices[Vertex],0)),1,1,"")</f>
        <v>4</v>
      </c>
      <c r="BC266" s="78" t="str">
        <f>REPLACE(INDEX(GroupVertices[Group],MATCH(Edges[[#This Row],[Vertex 2]],GroupVertices[Vertex],0)),1,1,"")</f>
        <v>1</v>
      </c>
      <c r="BD266" s="48">
        <v>0</v>
      </c>
      <c r="BE266" s="49">
        <v>0</v>
      </c>
      <c r="BF266" s="48">
        <v>0</v>
      </c>
      <c r="BG266" s="49">
        <v>0</v>
      </c>
      <c r="BH266" s="48">
        <v>0</v>
      </c>
      <c r="BI266" s="49">
        <v>0</v>
      </c>
      <c r="BJ266" s="48">
        <v>6</v>
      </c>
      <c r="BK266" s="49">
        <v>100</v>
      </c>
      <c r="BL266" s="48">
        <v>6</v>
      </c>
    </row>
    <row r="267" spans="1:64" ht="15">
      <c r="A267" s="64" t="s">
        <v>272</v>
      </c>
      <c r="B267" s="64" t="s">
        <v>251</v>
      </c>
      <c r="C267" s="65" t="s">
        <v>2795</v>
      </c>
      <c r="D267" s="66">
        <v>7.666666666666667</v>
      </c>
      <c r="E267" s="67" t="s">
        <v>136</v>
      </c>
      <c r="F267" s="68">
        <v>27.47826086956522</v>
      </c>
      <c r="G267" s="65"/>
      <c r="H267" s="69"/>
      <c r="I267" s="70"/>
      <c r="J267" s="70"/>
      <c r="K267" s="34" t="s">
        <v>66</v>
      </c>
      <c r="L267" s="77">
        <v>267</v>
      </c>
      <c r="M267" s="77"/>
      <c r="N267" s="72"/>
      <c r="O267" s="79" t="s">
        <v>320</v>
      </c>
      <c r="P267" s="81">
        <v>43574.78340277778</v>
      </c>
      <c r="Q267" s="79" t="s">
        <v>461</v>
      </c>
      <c r="R267" s="79"/>
      <c r="S267" s="79"/>
      <c r="T267" s="79"/>
      <c r="U267" s="79"/>
      <c r="V267" s="82" t="s">
        <v>669</v>
      </c>
      <c r="W267" s="81">
        <v>43574.78340277778</v>
      </c>
      <c r="X267" s="82" t="s">
        <v>818</v>
      </c>
      <c r="Y267" s="79"/>
      <c r="Z267" s="79"/>
      <c r="AA267" s="85" t="s">
        <v>1057</v>
      </c>
      <c r="AB267" s="85" t="s">
        <v>1139</v>
      </c>
      <c r="AC267" s="79" t="b">
        <v>0</v>
      </c>
      <c r="AD267" s="79">
        <v>0</v>
      </c>
      <c r="AE267" s="85" t="s">
        <v>1184</v>
      </c>
      <c r="AF267" s="79" t="b">
        <v>0</v>
      </c>
      <c r="AG267" s="79" t="s">
        <v>1226</v>
      </c>
      <c r="AH267" s="79"/>
      <c r="AI267" s="85" t="s">
        <v>1178</v>
      </c>
      <c r="AJ267" s="79" t="b">
        <v>0</v>
      </c>
      <c r="AK267" s="79">
        <v>0</v>
      </c>
      <c r="AL267" s="85" t="s">
        <v>1178</v>
      </c>
      <c r="AM267" s="79" t="s">
        <v>1244</v>
      </c>
      <c r="AN267" s="79" t="b">
        <v>0</v>
      </c>
      <c r="AO267" s="85" t="s">
        <v>1139</v>
      </c>
      <c r="AP267" s="79" t="s">
        <v>176</v>
      </c>
      <c r="AQ267" s="79">
        <v>0</v>
      </c>
      <c r="AR267" s="79">
        <v>0</v>
      </c>
      <c r="AS267" s="79"/>
      <c r="AT267" s="79"/>
      <c r="AU267" s="79"/>
      <c r="AV267" s="79"/>
      <c r="AW267" s="79"/>
      <c r="AX267" s="79"/>
      <c r="AY267" s="79"/>
      <c r="AZ267" s="79"/>
      <c r="BA267">
        <v>5</v>
      </c>
      <c r="BB267" s="78" t="str">
        <f>REPLACE(INDEX(GroupVertices[Group],MATCH(Edges[[#This Row],[Vertex 1]],GroupVertices[Vertex],0)),1,1,"")</f>
        <v>4</v>
      </c>
      <c r="BC267" s="78" t="str">
        <f>REPLACE(INDEX(GroupVertices[Group],MATCH(Edges[[#This Row],[Vertex 2]],GroupVertices[Vertex],0)),1,1,"")</f>
        <v>1</v>
      </c>
      <c r="BD267" s="48">
        <v>1</v>
      </c>
      <c r="BE267" s="49">
        <v>33.333333333333336</v>
      </c>
      <c r="BF267" s="48">
        <v>0</v>
      </c>
      <c r="BG267" s="49">
        <v>0</v>
      </c>
      <c r="BH267" s="48">
        <v>0</v>
      </c>
      <c r="BI267" s="49">
        <v>0</v>
      </c>
      <c r="BJ267" s="48">
        <v>2</v>
      </c>
      <c r="BK267" s="49">
        <v>66.66666666666667</v>
      </c>
      <c r="BL267" s="48">
        <v>3</v>
      </c>
    </row>
    <row r="268" spans="1:64" ht="15">
      <c r="A268" s="64" t="s">
        <v>272</v>
      </c>
      <c r="B268" s="64" t="s">
        <v>251</v>
      </c>
      <c r="C268" s="65" t="s">
        <v>2795</v>
      </c>
      <c r="D268" s="66">
        <v>7.666666666666667</v>
      </c>
      <c r="E268" s="67" t="s">
        <v>136</v>
      </c>
      <c r="F268" s="68">
        <v>27.47826086956522</v>
      </c>
      <c r="G268" s="65"/>
      <c r="H268" s="69"/>
      <c r="I268" s="70"/>
      <c r="J268" s="70"/>
      <c r="K268" s="34" t="s">
        <v>66</v>
      </c>
      <c r="L268" s="77">
        <v>268</v>
      </c>
      <c r="M268" s="77"/>
      <c r="N268" s="72"/>
      <c r="O268" s="79" t="s">
        <v>320</v>
      </c>
      <c r="P268" s="81">
        <v>43574.78710648148</v>
      </c>
      <c r="Q268" s="79" t="s">
        <v>462</v>
      </c>
      <c r="R268" s="79"/>
      <c r="S268" s="79"/>
      <c r="T268" s="79"/>
      <c r="U268" s="79"/>
      <c r="V268" s="82" t="s">
        <v>669</v>
      </c>
      <c r="W268" s="81">
        <v>43574.78710648148</v>
      </c>
      <c r="X268" s="82" t="s">
        <v>819</v>
      </c>
      <c r="Y268" s="79"/>
      <c r="Z268" s="79"/>
      <c r="AA268" s="85" t="s">
        <v>1058</v>
      </c>
      <c r="AB268" s="85" t="s">
        <v>1063</v>
      </c>
      <c r="AC268" s="79" t="b">
        <v>0</v>
      </c>
      <c r="AD268" s="79">
        <v>0</v>
      </c>
      <c r="AE268" s="85" t="s">
        <v>1184</v>
      </c>
      <c r="AF268" s="79" t="b">
        <v>0</v>
      </c>
      <c r="AG268" s="79" t="s">
        <v>1226</v>
      </c>
      <c r="AH268" s="79"/>
      <c r="AI268" s="85" t="s">
        <v>1178</v>
      </c>
      <c r="AJ268" s="79" t="b">
        <v>0</v>
      </c>
      <c r="AK268" s="79">
        <v>0</v>
      </c>
      <c r="AL268" s="85" t="s">
        <v>1178</v>
      </c>
      <c r="AM268" s="79" t="s">
        <v>1244</v>
      </c>
      <c r="AN268" s="79" t="b">
        <v>0</v>
      </c>
      <c r="AO268" s="85" t="s">
        <v>1063</v>
      </c>
      <c r="AP268" s="79" t="s">
        <v>176</v>
      </c>
      <c r="AQ268" s="79">
        <v>0</v>
      </c>
      <c r="AR268" s="79">
        <v>0</v>
      </c>
      <c r="AS268" s="79"/>
      <c r="AT268" s="79"/>
      <c r="AU268" s="79"/>
      <c r="AV268" s="79"/>
      <c r="AW268" s="79"/>
      <c r="AX268" s="79"/>
      <c r="AY268" s="79"/>
      <c r="AZ268" s="79"/>
      <c r="BA268">
        <v>5</v>
      </c>
      <c r="BB268" s="78" t="str">
        <f>REPLACE(INDEX(GroupVertices[Group],MATCH(Edges[[#This Row],[Vertex 1]],GroupVertices[Vertex],0)),1,1,"")</f>
        <v>4</v>
      </c>
      <c r="BC268" s="78" t="str">
        <f>REPLACE(INDEX(GroupVertices[Group],MATCH(Edges[[#This Row],[Vertex 2]],GroupVertices[Vertex],0)),1,1,"")</f>
        <v>1</v>
      </c>
      <c r="BD268" s="48">
        <v>0</v>
      </c>
      <c r="BE268" s="49">
        <v>0</v>
      </c>
      <c r="BF268" s="48">
        <v>0</v>
      </c>
      <c r="BG268" s="49">
        <v>0</v>
      </c>
      <c r="BH268" s="48">
        <v>0</v>
      </c>
      <c r="BI268" s="49">
        <v>0</v>
      </c>
      <c r="BJ268" s="48">
        <v>8</v>
      </c>
      <c r="BK268" s="49">
        <v>100</v>
      </c>
      <c r="BL268" s="48">
        <v>8</v>
      </c>
    </row>
    <row r="269" spans="1:64" ht="15">
      <c r="A269" s="64" t="s">
        <v>272</v>
      </c>
      <c r="B269" s="64" t="s">
        <v>251</v>
      </c>
      <c r="C269" s="65" t="s">
        <v>2795</v>
      </c>
      <c r="D269" s="66">
        <v>7.666666666666667</v>
      </c>
      <c r="E269" s="67" t="s">
        <v>136</v>
      </c>
      <c r="F269" s="68">
        <v>27.47826086956522</v>
      </c>
      <c r="G269" s="65"/>
      <c r="H269" s="69"/>
      <c r="I269" s="70"/>
      <c r="J269" s="70"/>
      <c r="K269" s="34" t="s">
        <v>66</v>
      </c>
      <c r="L269" s="77">
        <v>269</v>
      </c>
      <c r="M269" s="77"/>
      <c r="N269" s="72"/>
      <c r="O269" s="79" t="s">
        <v>320</v>
      </c>
      <c r="P269" s="81">
        <v>43574.78811342592</v>
      </c>
      <c r="Q269" s="79" t="s">
        <v>463</v>
      </c>
      <c r="R269" s="79"/>
      <c r="S269" s="79"/>
      <c r="T269" s="79"/>
      <c r="U269" s="79"/>
      <c r="V269" s="82" t="s">
        <v>669</v>
      </c>
      <c r="W269" s="81">
        <v>43574.78811342592</v>
      </c>
      <c r="X269" s="82" t="s">
        <v>820</v>
      </c>
      <c r="Y269" s="79"/>
      <c r="Z269" s="79"/>
      <c r="AA269" s="85" t="s">
        <v>1059</v>
      </c>
      <c r="AB269" s="85" t="s">
        <v>1064</v>
      </c>
      <c r="AC269" s="79" t="b">
        <v>0</v>
      </c>
      <c r="AD269" s="79">
        <v>0</v>
      </c>
      <c r="AE269" s="85" t="s">
        <v>1184</v>
      </c>
      <c r="AF269" s="79" t="b">
        <v>0</v>
      </c>
      <c r="AG269" s="79" t="s">
        <v>1226</v>
      </c>
      <c r="AH269" s="79"/>
      <c r="AI269" s="85" t="s">
        <v>1178</v>
      </c>
      <c r="AJ269" s="79" t="b">
        <v>0</v>
      </c>
      <c r="AK269" s="79">
        <v>0</v>
      </c>
      <c r="AL269" s="85" t="s">
        <v>1178</v>
      </c>
      <c r="AM269" s="79" t="s">
        <v>1244</v>
      </c>
      <c r="AN269" s="79" t="b">
        <v>0</v>
      </c>
      <c r="AO269" s="85" t="s">
        <v>1064</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4</v>
      </c>
      <c r="BC269" s="78" t="str">
        <f>REPLACE(INDEX(GroupVertices[Group],MATCH(Edges[[#This Row],[Vertex 2]],GroupVertices[Vertex],0)),1,1,"")</f>
        <v>1</v>
      </c>
      <c r="BD269" s="48">
        <v>0</v>
      </c>
      <c r="BE269" s="49">
        <v>0</v>
      </c>
      <c r="BF269" s="48">
        <v>0</v>
      </c>
      <c r="BG269" s="49">
        <v>0</v>
      </c>
      <c r="BH269" s="48">
        <v>0</v>
      </c>
      <c r="BI269" s="49">
        <v>0</v>
      </c>
      <c r="BJ269" s="48">
        <v>11</v>
      </c>
      <c r="BK269" s="49">
        <v>100</v>
      </c>
      <c r="BL269" s="48">
        <v>11</v>
      </c>
    </row>
    <row r="270" spans="1:64" ht="15">
      <c r="A270" s="64" t="s">
        <v>272</v>
      </c>
      <c r="B270" s="64" t="s">
        <v>272</v>
      </c>
      <c r="C270" s="65" t="s">
        <v>2793</v>
      </c>
      <c r="D270" s="66">
        <v>4.166666666666667</v>
      </c>
      <c r="E270" s="67" t="s">
        <v>136</v>
      </c>
      <c r="F270" s="68">
        <v>30.869565217391305</v>
      </c>
      <c r="G270" s="65"/>
      <c r="H270" s="69"/>
      <c r="I270" s="70"/>
      <c r="J270" s="70"/>
      <c r="K270" s="34" t="s">
        <v>65</v>
      </c>
      <c r="L270" s="77">
        <v>270</v>
      </c>
      <c r="M270" s="77"/>
      <c r="N270" s="72"/>
      <c r="O270" s="79" t="s">
        <v>176</v>
      </c>
      <c r="P270" s="81">
        <v>43576.610763888886</v>
      </c>
      <c r="Q270" s="79" t="s">
        <v>464</v>
      </c>
      <c r="R270" s="82" t="s">
        <v>564</v>
      </c>
      <c r="S270" s="79" t="s">
        <v>580</v>
      </c>
      <c r="T270" s="79"/>
      <c r="U270" s="79"/>
      <c r="V270" s="82" t="s">
        <v>669</v>
      </c>
      <c r="W270" s="81">
        <v>43576.610763888886</v>
      </c>
      <c r="X270" s="82" t="s">
        <v>821</v>
      </c>
      <c r="Y270" s="79"/>
      <c r="Z270" s="79"/>
      <c r="AA270" s="85" t="s">
        <v>1060</v>
      </c>
      <c r="AB270" s="79"/>
      <c r="AC270" s="79" t="b">
        <v>0</v>
      </c>
      <c r="AD270" s="79">
        <v>0</v>
      </c>
      <c r="AE270" s="85" t="s">
        <v>1178</v>
      </c>
      <c r="AF270" s="79" t="b">
        <v>1</v>
      </c>
      <c r="AG270" s="79" t="s">
        <v>1226</v>
      </c>
      <c r="AH270" s="79"/>
      <c r="AI270" s="85" t="s">
        <v>1143</v>
      </c>
      <c r="AJ270" s="79" t="b">
        <v>0</v>
      </c>
      <c r="AK270" s="79">
        <v>0</v>
      </c>
      <c r="AL270" s="85" t="s">
        <v>1178</v>
      </c>
      <c r="AM270" s="79" t="s">
        <v>1246</v>
      </c>
      <c r="AN270" s="79" t="b">
        <v>0</v>
      </c>
      <c r="AO270" s="85" t="s">
        <v>1060</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4</v>
      </c>
      <c r="BC270" s="78" t="str">
        <f>REPLACE(INDEX(GroupVertices[Group],MATCH(Edges[[#This Row],[Vertex 2]],GroupVertices[Vertex],0)),1,1,"")</f>
        <v>4</v>
      </c>
      <c r="BD270" s="48">
        <v>0</v>
      </c>
      <c r="BE270" s="49">
        <v>0</v>
      </c>
      <c r="BF270" s="48">
        <v>2</v>
      </c>
      <c r="BG270" s="49">
        <v>25</v>
      </c>
      <c r="BH270" s="48">
        <v>0</v>
      </c>
      <c r="BI270" s="49">
        <v>0</v>
      </c>
      <c r="BJ270" s="48">
        <v>6</v>
      </c>
      <c r="BK270" s="49">
        <v>75</v>
      </c>
      <c r="BL270" s="48">
        <v>8</v>
      </c>
    </row>
    <row r="271" spans="1:64" ht="15">
      <c r="A271" s="64" t="s">
        <v>272</v>
      </c>
      <c r="B271" s="64" t="s">
        <v>272</v>
      </c>
      <c r="C271" s="65" t="s">
        <v>2793</v>
      </c>
      <c r="D271" s="66">
        <v>4.166666666666667</v>
      </c>
      <c r="E271" s="67" t="s">
        <v>136</v>
      </c>
      <c r="F271" s="68">
        <v>30.869565217391305</v>
      </c>
      <c r="G271" s="65"/>
      <c r="H271" s="69"/>
      <c r="I271" s="70"/>
      <c r="J271" s="70"/>
      <c r="K271" s="34" t="s">
        <v>65</v>
      </c>
      <c r="L271" s="77">
        <v>271</v>
      </c>
      <c r="M271" s="77"/>
      <c r="N271" s="72"/>
      <c r="O271" s="79" t="s">
        <v>176</v>
      </c>
      <c r="P271" s="81">
        <v>43577.06135416667</v>
      </c>
      <c r="Q271" s="79" t="s">
        <v>465</v>
      </c>
      <c r="R271" s="82" t="s">
        <v>565</v>
      </c>
      <c r="S271" s="79" t="s">
        <v>580</v>
      </c>
      <c r="T271" s="79"/>
      <c r="U271" s="79"/>
      <c r="V271" s="82" t="s">
        <v>669</v>
      </c>
      <c r="W271" s="81">
        <v>43577.06135416667</v>
      </c>
      <c r="X271" s="82" t="s">
        <v>822</v>
      </c>
      <c r="Y271" s="79"/>
      <c r="Z271" s="79"/>
      <c r="AA271" s="85" t="s">
        <v>1061</v>
      </c>
      <c r="AB271" s="79"/>
      <c r="AC271" s="79" t="b">
        <v>0</v>
      </c>
      <c r="AD271" s="79">
        <v>3</v>
      </c>
      <c r="AE271" s="85" t="s">
        <v>1178</v>
      </c>
      <c r="AF271" s="79" t="b">
        <v>1</v>
      </c>
      <c r="AG271" s="79" t="s">
        <v>1226</v>
      </c>
      <c r="AH271" s="79"/>
      <c r="AI271" s="85" t="s">
        <v>1144</v>
      </c>
      <c r="AJ271" s="79" t="b">
        <v>0</v>
      </c>
      <c r="AK271" s="79">
        <v>1</v>
      </c>
      <c r="AL271" s="85" t="s">
        <v>1178</v>
      </c>
      <c r="AM271" s="79" t="s">
        <v>1244</v>
      </c>
      <c r="AN271" s="79" t="b">
        <v>0</v>
      </c>
      <c r="AO271" s="85" t="s">
        <v>1061</v>
      </c>
      <c r="AP271" s="79" t="s">
        <v>176</v>
      </c>
      <c r="AQ271" s="79">
        <v>0</v>
      </c>
      <c r="AR271" s="79">
        <v>0</v>
      </c>
      <c r="AS271" s="79"/>
      <c r="AT271" s="79"/>
      <c r="AU271" s="79"/>
      <c r="AV271" s="79"/>
      <c r="AW271" s="79"/>
      <c r="AX271" s="79"/>
      <c r="AY271" s="79"/>
      <c r="AZ271" s="79"/>
      <c r="BA271">
        <v>2</v>
      </c>
      <c r="BB271" s="78" t="str">
        <f>REPLACE(INDEX(GroupVertices[Group],MATCH(Edges[[#This Row],[Vertex 1]],GroupVertices[Vertex],0)),1,1,"")</f>
        <v>4</v>
      </c>
      <c r="BC271" s="78" t="str">
        <f>REPLACE(INDEX(GroupVertices[Group],MATCH(Edges[[#This Row],[Vertex 2]],GroupVertices[Vertex],0)),1,1,"")</f>
        <v>4</v>
      </c>
      <c r="BD271" s="48">
        <v>1</v>
      </c>
      <c r="BE271" s="49">
        <v>8.333333333333334</v>
      </c>
      <c r="BF271" s="48">
        <v>0</v>
      </c>
      <c r="BG271" s="49">
        <v>0</v>
      </c>
      <c r="BH271" s="48">
        <v>0</v>
      </c>
      <c r="BI271" s="49">
        <v>0</v>
      </c>
      <c r="BJ271" s="48">
        <v>11</v>
      </c>
      <c r="BK271" s="49">
        <v>91.66666666666667</v>
      </c>
      <c r="BL271" s="48">
        <v>12</v>
      </c>
    </row>
    <row r="272" spans="1:64" ht="15">
      <c r="A272" s="64" t="s">
        <v>272</v>
      </c>
      <c r="B272" s="64" t="s">
        <v>251</v>
      </c>
      <c r="C272" s="65" t="s">
        <v>2795</v>
      </c>
      <c r="D272" s="66">
        <v>7.666666666666667</v>
      </c>
      <c r="E272" s="67" t="s">
        <v>136</v>
      </c>
      <c r="F272" s="68">
        <v>27.47826086956522</v>
      </c>
      <c r="G272" s="65"/>
      <c r="H272" s="69"/>
      <c r="I272" s="70"/>
      <c r="J272" s="70"/>
      <c r="K272" s="34" t="s">
        <v>66</v>
      </c>
      <c r="L272" s="77">
        <v>272</v>
      </c>
      <c r="M272" s="77"/>
      <c r="N272" s="72"/>
      <c r="O272" s="79" t="s">
        <v>320</v>
      </c>
      <c r="P272" s="81">
        <v>43577.091469907406</v>
      </c>
      <c r="Q272" s="79" t="s">
        <v>466</v>
      </c>
      <c r="R272" s="79"/>
      <c r="S272" s="79"/>
      <c r="T272" s="79"/>
      <c r="U272" s="79"/>
      <c r="V272" s="82" t="s">
        <v>669</v>
      </c>
      <c r="W272" s="81">
        <v>43577.091469907406</v>
      </c>
      <c r="X272" s="82" t="s">
        <v>823</v>
      </c>
      <c r="Y272" s="79"/>
      <c r="Z272" s="79"/>
      <c r="AA272" s="85" t="s">
        <v>1062</v>
      </c>
      <c r="AB272" s="85" t="s">
        <v>1065</v>
      </c>
      <c r="AC272" s="79" t="b">
        <v>0</v>
      </c>
      <c r="AD272" s="79">
        <v>1</v>
      </c>
      <c r="AE272" s="85" t="s">
        <v>1184</v>
      </c>
      <c r="AF272" s="79" t="b">
        <v>0</v>
      </c>
      <c r="AG272" s="79" t="s">
        <v>1226</v>
      </c>
      <c r="AH272" s="79"/>
      <c r="AI272" s="85" t="s">
        <v>1178</v>
      </c>
      <c r="AJ272" s="79" t="b">
        <v>0</v>
      </c>
      <c r="AK272" s="79">
        <v>1</v>
      </c>
      <c r="AL272" s="85" t="s">
        <v>1178</v>
      </c>
      <c r="AM272" s="79" t="s">
        <v>1244</v>
      </c>
      <c r="AN272" s="79" t="b">
        <v>0</v>
      </c>
      <c r="AO272" s="85" t="s">
        <v>1065</v>
      </c>
      <c r="AP272" s="79" t="s">
        <v>176</v>
      </c>
      <c r="AQ272" s="79">
        <v>0</v>
      </c>
      <c r="AR272" s="79">
        <v>0</v>
      </c>
      <c r="AS272" s="79"/>
      <c r="AT272" s="79"/>
      <c r="AU272" s="79"/>
      <c r="AV272" s="79"/>
      <c r="AW272" s="79"/>
      <c r="AX272" s="79"/>
      <c r="AY272" s="79"/>
      <c r="AZ272" s="79"/>
      <c r="BA272">
        <v>5</v>
      </c>
      <c r="BB272" s="78" t="str">
        <f>REPLACE(INDEX(GroupVertices[Group],MATCH(Edges[[#This Row],[Vertex 1]],GroupVertices[Vertex],0)),1,1,"")</f>
        <v>4</v>
      </c>
      <c r="BC272" s="78" t="str">
        <f>REPLACE(INDEX(GroupVertices[Group],MATCH(Edges[[#This Row],[Vertex 2]],GroupVertices[Vertex],0)),1,1,"")</f>
        <v>1</v>
      </c>
      <c r="BD272" s="48">
        <v>4</v>
      </c>
      <c r="BE272" s="49">
        <v>16.666666666666668</v>
      </c>
      <c r="BF272" s="48">
        <v>0</v>
      </c>
      <c r="BG272" s="49">
        <v>0</v>
      </c>
      <c r="BH272" s="48">
        <v>0</v>
      </c>
      <c r="BI272" s="49">
        <v>0</v>
      </c>
      <c r="BJ272" s="48">
        <v>20</v>
      </c>
      <c r="BK272" s="49">
        <v>83.33333333333333</v>
      </c>
      <c r="BL272" s="48">
        <v>24</v>
      </c>
    </row>
    <row r="273" spans="1:64" ht="15">
      <c r="A273" s="64" t="s">
        <v>251</v>
      </c>
      <c r="B273" s="64" t="s">
        <v>272</v>
      </c>
      <c r="C273" s="65" t="s">
        <v>2796</v>
      </c>
      <c r="D273" s="66">
        <v>6.5</v>
      </c>
      <c r="E273" s="67" t="s">
        <v>136</v>
      </c>
      <c r="F273" s="68">
        <v>28.608695652173914</v>
      </c>
      <c r="G273" s="65"/>
      <c r="H273" s="69"/>
      <c r="I273" s="70"/>
      <c r="J273" s="70"/>
      <c r="K273" s="34" t="s">
        <v>66</v>
      </c>
      <c r="L273" s="77">
        <v>273</v>
      </c>
      <c r="M273" s="77"/>
      <c r="N273" s="72"/>
      <c r="O273" s="79" t="s">
        <v>320</v>
      </c>
      <c r="P273" s="81">
        <v>43574.786678240744</v>
      </c>
      <c r="Q273" s="79" t="s">
        <v>467</v>
      </c>
      <c r="R273" s="79"/>
      <c r="S273" s="79"/>
      <c r="T273" s="79"/>
      <c r="U273" s="79"/>
      <c r="V273" s="82" t="s">
        <v>649</v>
      </c>
      <c r="W273" s="81">
        <v>43574.786678240744</v>
      </c>
      <c r="X273" s="82" t="s">
        <v>824</v>
      </c>
      <c r="Y273" s="79"/>
      <c r="Z273" s="79"/>
      <c r="AA273" s="85" t="s">
        <v>1063</v>
      </c>
      <c r="AB273" s="85" t="s">
        <v>1057</v>
      </c>
      <c r="AC273" s="79" t="b">
        <v>0</v>
      </c>
      <c r="AD273" s="79">
        <v>0</v>
      </c>
      <c r="AE273" s="85" t="s">
        <v>1214</v>
      </c>
      <c r="AF273" s="79" t="b">
        <v>0</v>
      </c>
      <c r="AG273" s="79" t="s">
        <v>1226</v>
      </c>
      <c r="AH273" s="79"/>
      <c r="AI273" s="85" t="s">
        <v>1178</v>
      </c>
      <c r="AJ273" s="79" t="b">
        <v>0</v>
      </c>
      <c r="AK273" s="79">
        <v>0</v>
      </c>
      <c r="AL273" s="85" t="s">
        <v>1178</v>
      </c>
      <c r="AM273" s="79" t="s">
        <v>1243</v>
      </c>
      <c r="AN273" s="79" t="b">
        <v>0</v>
      </c>
      <c r="AO273" s="85" t="s">
        <v>1057</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1</v>
      </c>
      <c r="BC273" s="78" t="str">
        <f>REPLACE(INDEX(GroupVertices[Group],MATCH(Edges[[#This Row],[Vertex 2]],GroupVertices[Vertex],0)),1,1,"")</f>
        <v>4</v>
      </c>
      <c r="BD273" s="48">
        <v>0</v>
      </c>
      <c r="BE273" s="49">
        <v>0</v>
      </c>
      <c r="BF273" s="48">
        <v>0</v>
      </c>
      <c r="BG273" s="49">
        <v>0</v>
      </c>
      <c r="BH273" s="48">
        <v>0</v>
      </c>
      <c r="BI273" s="49">
        <v>0</v>
      </c>
      <c r="BJ273" s="48">
        <v>18</v>
      </c>
      <c r="BK273" s="49">
        <v>100</v>
      </c>
      <c r="BL273" s="48">
        <v>18</v>
      </c>
    </row>
    <row r="274" spans="1:64" ht="15">
      <c r="A274" s="64" t="s">
        <v>251</v>
      </c>
      <c r="B274" s="64" t="s">
        <v>272</v>
      </c>
      <c r="C274" s="65" t="s">
        <v>2796</v>
      </c>
      <c r="D274" s="66">
        <v>6.5</v>
      </c>
      <c r="E274" s="67" t="s">
        <v>136</v>
      </c>
      <c r="F274" s="68">
        <v>28.608695652173914</v>
      </c>
      <c r="G274" s="65"/>
      <c r="H274" s="69"/>
      <c r="I274" s="70"/>
      <c r="J274" s="70"/>
      <c r="K274" s="34" t="s">
        <v>66</v>
      </c>
      <c r="L274" s="77">
        <v>274</v>
      </c>
      <c r="M274" s="77"/>
      <c r="N274" s="72"/>
      <c r="O274" s="79" t="s">
        <v>320</v>
      </c>
      <c r="P274" s="81">
        <v>43574.78770833334</v>
      </c>
      <c r="Q274" s="79" t="s">
        <v>468</v>
      </c>
      <c r="R274" s="79"/>
      <c r="S274" s="79"/>
      <c r="T274" s="79"/>
      <c r="U274" s="79"/>
      <c r="V274" s="82" t="s">
        <v>649</v>
      </c>
      <c r="W274" s="81">
        <v>43574.78770833334</v>
      </c>
      <c r="X274" s="82" t="s">
        <v>825</v>
      </c>
      <c r="Y274" s="79"/>
      <c r="Z274" s="79"/>
      <c r="AA274" s="85" t="s">
        <v>1064</v>
      </c>
      <c r="AB274" s="85" t="s">
        <v>1058</v>
      </c>
      <c r="AC274" s="79" t="b">
        <v>0</v>
      </c>
      <c r="AD274" s="79">
        <v>2</v>
      </c>
      <c r="AE274" s="85" t="s">
        <v>1214</v>
      </c>
      <c r="AF274" s="79" t="b">
        <v>0</v>
      </c>
      <c r="AG274" s="79" t="s">
        <v>1226</v>
      </c>
      <c r="AH274" s="79"/>
      <c r="AI274" s="85" t="s">
        <v>1178</v>
      </c>
      <c r="AJ274" s="79" t="b">
        <v>0</v>
      </c>
      <c r="AK274" s="79">
        <v>0</v>
      </c>
      <c r="AL274" s="85" t="s">
        <v>1178</v>
      </c>
      <c r="AM274" s="79" t="s">
        <v>1243</v>
      </c>
      <c r="AN274" s="79" t="b">
        <v>0</v>
      </c>
      <c r="AO274" s="85" t="s">
        <v>1058</v>
      </c>
      <c r="AP274" s="79" t="s">
        <v>176</v>
      </c>
      <c r="AQ274" s="79">
        <v>0</v>
      </c>
      <c r="AR274" s="79">
        <v>0</v>
      </c>
      <c r="AS274" s="79"/>
      <c r="AT274" s="79"/>
      <c r="AU274" s="79"/>
      <c r="AV274" s="79"/>
      <c r="AW274" s="79"/>
      <c r="AX274" s="79"/>
      <c r="AY274" s="79"/>
      <c r="AZ274" s="79"/>
      <c r="BA274">
        <v>4</v>
      </c>
      <c r="BB274" s="78" t="str">
        <f>REPLACE(INDEX(GroupVertices[Group],MATCH(Edges[[#This Row],[Vertex 1]],GroupVertices[Vertex],0)),1,1,"")</f>
        <v>1</v>
      </c>
      <c r="BC274" s="78" t="str">
        <f>REPLACE(INDEX(GroupVertices[Group],MATCH(Edges[[#This Row],[Vertex 2]],GroupVertices[Vertex],0)),1,1,"")</f>
        <v>4</v>
      </c>
      <c r="BD274" s="48">
        <v>1</v>
      </c>
      <c r="BE274" s="49">
        <v>4.3478260869565215</v>
      </c>
      <c r="BF274" s="48">
        <v>0</v>
      </c>
      <c r="BG274" s="49">
        <v>0</v>
      </c>
      <c r="BH274" s="48">
        <v>0</v>
      </c>
      <c r="BI274" s="49">
        <v>0</v>
      </c>
      <c r="BJ274" s="48">
        <v>22</v>
      </c>
      <c r="BK274" s="49">
        <v>95.65217391304348</v>
      </c>
      <c r="BL274" s="48">
        <v>23</v>
      </c>
    </row>
    <row r="275" spans="1:64" ht="15">
      <c r="A275" s="64" t="s">
        <v>251</v>
      </c>
      <c r="B275" s="64" t="s">
        <v>272</v>
      </c>
      <c r="C275" s="65" t="s">
        <v>2796</v>
      </c>
      <c r="D275" s="66">
        <v>6.5</v>
      </c>
      <c r="E275" s="67" t="s">
        <v>136</v>
      </c>
      <c r="F275" s="68">
        <v>28.608695652173914</v>
      </c>
      <c r="G275" s="65"/>
      <c r="H275" s="69"/>
      <c r="I275" s="70"/>
      <c r="J275" s="70"/>
      <c r="K275" s="34" t="s">
        <v>66</v>
      </c>
      <c r="L275" s="77">
        <v>275</v>
      </c>
      <c r="M275" s="77"/>
      <c r="N275" s="72"/>
      <c r="O275" s="79" t="s">
        <v>320</v>
      </c>
      <c r="P275" s="81">
        <v>43577.07148148148</v>
      </c>
      <c r="Q275" s="79" t="s">
        <v>469</v>
      </c>
      <c r="R275" s="79"/>
      <c r="S275" s="79"/>
      <c r="T275" s="79"/>
      <c r="U275" s="79"/>
      <c r="V275" s="82" t="s">
        <v>649</v>
      </c>
      <c r="W275" s="81">
        <v>43577.07148148148</v>
      </c>
      <c r="X275" s="82" t="s">
        <v>826</v>
      </c>
      <c r="Y275" s="79"/>
      <c r="Z275" s="79"/>
      <c r="AA275" s="85" t="s">
        <v>1065</v>
      </c>
      <c r="AB275" s="85" t="s">
        <v>1061</v>
      </c>
      <c r="AC275" s="79" t="b">
        <v>0</v>
      </c>
      <c r="AD275" s="79">
        <v>3</v>
      </c>
      <c r="AE275" s="85" t="s">
        <v>1214</v>
      </c>
      <c r="AF275" s="79" t="b">
        <v>0</v>
      </c>
      <c r="AG275" s="79" t="s">
        <v>1226</v>
      </c>
      <c r="AH275" s="79"/>
      <c r="AI275" s="85" t="s">
        <v>1178</v>
      </c>
      <c r="AJ275" s="79" t="b">
        <v>0</v>
      </c>
      <c r="AK275" s="79">
        <v>0</v>
      </c>
      <c r="AL275" s="85" t="s">
        <v>1178</v>
      </c>
      <c r="AM275" s="79" t="s">
        <v>1243</v>
      </c>
      <c r="AN275" s="79" t="b">
        <v>0</v>
      </c>
      <c r="AO275" s="85" t="s">
        <v>1061</v>
      </c>
      <c r="AP275" s="79" t="s">
        <v>176</v>
      </c>
      <c r="AQ275" s="79">
        <v>0</v>
      </c>
      <c r="AR275" s="79">
        <v>0</v>
      </c>
      <c r="AS275" s="79"/>
      <c r="AT275" s="79"/>
      <c r="AU275" s="79"/>
      <c r="AV275" s="79"/>
      <c r="AW275" s="79"/>
      <c r="AX275" s="79"/>
      <c r="AY275" s="79"/>
      <c r="AZ275" s="79"/>
      <c r="BA275">
        <v>4</v>
      </c>
      <c r="BB275" s="78" t="str">
        <f>REPLACE(INDEX(GroupVertices[Group],MATCH(Edges[[#This Row],[Vertex 1]],GroupVertices[Vertex],0)),1,1,"")</f>
        <v>1</v>
      </c>
      <c r="BC275" s="78" t="str">
        <f>REPLACE(INDEX(GroupVertices[Group],MATCH(Edges[[#This Row],[Vertex 2]],GroupVertices[Vertex],0)),1,1,"")</f>
        <v>4</v>
      </c>
      <c r="BD275" s="48">
        <v>1</v>
      </c>
      <c r="BE275" s="49">
        <v>5.2631578947368425</v>
      </c>
      <c r="BF275" s="48">
        <v>0</v>
      </c>
      <c r="BG275" s="49">
        <v>0</v>
      </c>
      <c r="BH275" s="48">
        <v>0</v>
      </c>
      <c r="BI275" s="49">
        <v>0</v>
      </c>
      <c r="BJ275" s="48">
        <v>18</v>
      </c>
      <c r="BK275" s="49">
        <v>94.73684210526316</v>
      </c>
      <c r="BL275" s="48">
        <v>19</v>
      </c>
    </row>
    <row r="276" spans="1:64" ht="15">
      <c r="A276" s="64" t="s">
        <v>251</v>
      </c>
      <c r="B276" s="64" t="s">
        <v>272</v>
      </c>
      <c r="C276" s="65" t="s">
        <v>2796</v>
      </c>
      <c r="D276" s="66">
        <v>6.5</v>
      </c>
      <c r="E276" s="67" t="s">
        <v>136</v>
      </c>
      <c r="F276" s="68">
        <v>28.608695652173914</v>
      </c>
      <c r="G276" s="65"/>
      <c r="H276" s="69"/>
      <c r="I276" s="70"/>
      <c r="J276" s="70"/>
      <c r="K276" s="34" t="s">
        <v>66</v>
      </c>
      <c r="L276" s="77">
        <v>276</v>
      </c>
      <c r="M276" s="77"/>
      <c r="N276" s="72"/>
      <c r="O276" s="79" t="s">
        <v>320</v>
      </c>
      <c r="P276" s="81">
        <v>43577.10403935185</v>
      </c>
      <c r="Q276" s="79" t="s">
        <v>470</v>
      </c>
      <c r="R276" s="79"/>
      <c r="S276" s="79"/>
      <c r="T276" s="79"/>
      <c r="U276" s="79"/>
      <c r="V276" s="82" t="s">
        <v>649</v>
      </c>
      <c r="W276" s="81">
        <v>43577.10403935185</v>
      </c>
      <c r="X276" s="82" t="s">
        <v>827</v>
      </c>
      <c r="Y276" s="79"/>
      <c r="Z276" s="79"/>
      <c r="AA276" s="85" t="s">
        <v>1066</v>
      </c>
      <c r="AB276" s="85" t="s">
        <v>1062</v>
      </c>
      <c r="AC276" s="79" t="b">
        <v>0</v>
      </c>
      <c r="AD276" s="79">
        <v>1</v>
      </c>
      <c r="AE276" s="85" t="s">
        <v>1214</v>
      </c>
      <c r="AF276" s="79" t="b">
        <v>0</v>
      </c>
      <c r="AG276" s="79" t="s">
        <v>1226</v>
      </c>
      <c r="AH276" s="79"/>
      <c r="AI276" s="85" t="s">
        <v>1178</v>
      </c>
      <c r="AJ276" s="79" t="b">
        <v>0</v>
      </c>
      <c r="AK276" s="79">
        <v>1</v>
      </c>
      <c r="AL276" s="85" t="s">
        <v>1178</v>
      </c>
      <c r="AM276" s="79" t="s">
        <v>1243</v>
      </c>
      <c r="AN276" s="79" t="b">
        <v>0</v>
      </c>
      <c r="AO276" s="85" t="s">
        <v>1062</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1</v>
      </c>
      <c r="BC276" s="78" t="str">
        <f>REPLACE(INDEX(GroupVertices[Group],MATCH(Edges[[#This Row],[Vertex 2]],GroupVertices[Vertex],0)),1,1,"")</f>
        <v>4</v>
      </c>
      <c r="BD276" s="48">
        <v>3</v>
      </c>
      <c r="BE276" s="49">
        <v>12.5</v>
      </c>
      <c r="BF276" s="48">
        <v>0</v>
      </c>
      <c r="BG276" s="49">
        <v>0</v>
      </c>
      <c r="BH276" s="48">
        <v>0</v>
      </c>
      <c r="BI276" s="49">
        <v>0</v>
      </c>
      <c r="BJ276" s="48">
        <v>21</v>
      </c>
      <c r="BK276" s="49">
        <v>87.5</v>
      </c>
      <c r="BL276" s="48">
        <v>24</v>
      </c>
    </row>
    <row r="277" spans="1:64" ht="15">
      <c r="A277" s="64" t="s">
        <v>245</v>
      </c>
      <c r="B277" s="64" t="s">
        <v>273</v>
      </c>
      <c r="C277" s="65" t="s">
        <v>2793</v>
      </c>
      <c r="D277" s="66">
        <v>4.166666666666667</v>
      </c>
      <c r="E277" s="67" t="s">
        <v>136</v>
      </c>
      <c r="F277" s="68">
        <v>30.869565217391305</v>
      </c>
      <c r="G277" s="65"/>
      <c r="H277" s="69"/>
      <c r="I277" s="70"/>
      <c r="J277" s="70"/>
      <c r="K277" s="34" t="s">
        <v>65</v>
      </c>
      <c r="L277" s="77">
        <v>277</v>
      </c>
      <c r="M277" s="77"/>
      <c r="N277" s="72"/>
      <c r="O277" s="79" t="s">
        <v>319</v>
      </c>
      <c r="P277" s="81">
        <v>43577.81730324074</v>
      </c>
      <c r="Q277" s="79" t="s">
        <v>471</v>
      </c>
      <c r="R277" s="79"/>
      <c r="S277" s="79"/>
      <c r="T277" s="79"/>
      <c r="U277" s="79"/>
      <c r="V277" s="82" t="s">
        <v>644</v>
      </c>
      <c r="W277" s="81">
        <v>43577.81730324074</v>
      </c>
      <c r="X277" s="82" t="s">
        <v>828</v>
      </c>
      <c r="Y277" s="79"/>
      <c r="Z277" s="79"/>
      <c r="AA277" s="85" t="s">
        <v>1067</v>
      </c>
      <c r="AB277" s="85" t="s">
        <v>1068</v>
      </c>
      <c r="AC277" s="79" t="b">
        <v>0</v>
      </c>
      <c r="AD277" s="79">
        <v>2</v>
      </c>
      <c r="AE277" s="85" t="s">
        <v>1184</v>
      </c>
      <c r="AF277" s="79" t="b">
        <v>0</v>
      </c>
      <c r="AG277" s="79" t="s">
        <v>1226</v>
      </c>
      <c r="AH277" s="79"/>
      <c r="AI277" s="85" t="s">
        <v>1178</v>
      </c>
      <c r="AJ277" s="79" t="b">
        <v>0</v>
      </c>
      <c r="AK277" s="79">
        <v>0</v>
      </c>
      <c r="AL277" s="85" t="s">
        <v>1178</v>
      </c>
      <c r="AM277" s="79" t="s">
        <v>1243</v>
      </c>
      <c r="AN277" s="79" t="b">
        <v>0</v>
      </c>
      <c r="AO277" s="85" t="s">
        <v>1068</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8</v>
      </c>
      <c r="BC277" s="78" t="str">
        <f>REPLACE(INDEX(GroupVertices[Group],MATCH(Edges[[#This Row],[Vertex 2]],GroupVertices[Vertex],0)),1,1,"")</f>
        <v>8</v>
      </c>
      <c r="BD277" s="48"/>
      <c r="BE277" s="49"/>
      <c r="BF277" s="48"/>
      <c r="BG277" s="49"/>
      <c r="BH277" s="48"/>
      <c r="BI277" s="49"/>
      <c r="BJ277" s="48"/>
      <c r="BK277" s="49"/>
      <c r="BL277" s="48"/>
    </row>
    <row r="278" spans="1:64" ht="15">
      <c r="A278" s="64" t="s">
        <v>245</v>
      </c>
      <c r="B278" s="64" t="s">
        <v>251</v>
      </c>
      <c r="C278" s="65" t="s">
        <v>2792</v>
      </c>
      <c r="D278" s="66">
        <v>3</v>
      </c>
      <c r="E278" s="67" t="s">
        <v>132</v>
      </c>
      <c r="F278" s="68">
        <v>32</v>
      </c>
      <c r="G278" s="65"/>
      <c r="H278" s="69"/>
      <c r="I278" s="70"/>
      <c r="J278" s="70"/>
      <c r="K278" s="34" t="s">
        <v>66</v>
      </c>
      <c r="L278" s="77">
        <v>278</v>
      </c>
      <c r="M278" s="77"/>
      <c r="N278" s="72"/>
      <c r="O278" s="79" t="s">
        <v>320</v>
      </c>
      <c r="P278" s="81">
        <v>43577.81730324074</v>
      </c>
      <c r="Q278" s="79" t="s">
        <v>471</v>
      </c>
      <c r="R278" s="79"/>
      <c r="S278" s="79"/>
      <c r="T278" s="79"/>
      <c r="U278" s="79"/>
      <c r="V278" s="82" t="s">
        <v>644</v>
      </c>
      <c r="W278" s="81">
        <v>43577.81730324074</v>
      </c>
      <c r="X278" s="82" t="s">
        <v>828</v>
      </c>
      <c r="Y278" s="79"/>
      <c r="Z278" s="79"/>
      <c r="AA278" s="85" t="s">
        <v>1067</v>
      </c>
      <c r="AB278" s="85" t="s">
        <v>1068</v>
      </c>
      <c r="AC278" s="79" t="b">
        <v>0</v>
      </c>
      <c r="AD278" s="79">
        <v>2</v>
      </c>
      <c r="AE278" s="85" t="s">
        <v>1184</v>
      </c>
      <c r="AF278" s="79" t="b">
        <v>0</v>
      </c>
      <c r="AG278" s="79" t="s">
        <v>1226</v>
      </c>
      <c r="AH278" s="79"/>
      <c r="AI278" s="85" t="s">
        <v>1178</v>
      </c>
      <c r="AJ278" s="79" t="b">
        <v>0</v>
      </c>
      <c r="AK278" s="79">
        <v>0</v>
      </c>
      <c r="AL278" s="85" t="s">
        <v>1178</v>
      </c>
      <c r="AM278" s="79" t="s">
        <v>1243</v>
      </c>
      <c r="AN278" s="79" t="b">
        <v>0</v>
      </c>
      <c r="AO278" s="85" t="s">
        <v>1068</v>
      </c>
      <c r="AP278" s="79" t="s">
        <v>176</v>
      </c>
      <c r="AQ278" s="79">
        <v>0</v>
      </c>
      <c r="AR278" s="79">
        <v>0</v>
      </c>
      <c r="AS278" s="79"/>
      <c r="AT278" s="79"/>
      <c r="AU278" s="79"/>
      <c r="AV278" s="79"/>
      <c r="AW278" s="79"/>
      <c r="AX278" s="79"/>
      <c r="AY278" s="79"/>
      <c r="AZ278" s="79"/>
      <c r="BA278">
        <v>1</v>
      </c>
      <c r="BB278" s="78" t="str">
        <f>REPLACE(INDEX(GroupVertices[Group],MATCH(Edges[[#This Row],[Vertex 1]],GroupVertices[Vertex],0)),1,1,"")</f>
        <v>8</v>
      </c>
      <c r="BC278" s="78" t="str">
        <f>REPLACE(INDEX(GroupVertices[Group],MATCH(Edges[[#This Row],[Vertex 2]],GroupVertices[Vertex],0)),1,1,"")</f>
        <v>1</v>
      </c>
      <c r="BD278" s="48">
        <v>0</v>
      </c>
      <c r="BE278" s="49">
        <v>0</v>
      </c>
      <c r="BF278" s="48">
        <v>0</v>
      </c>
      <c r="BG278" s="49">
        <v>0</v>
      </c>
      <c r="BH278" s="48">
        <v>0</v>
      </c>
      <c r="BI278" s="49">
        <v>0</v>
      </c>
      <c r="BJ278" s="48">
        <v>4</v>
      </c>
      <c r="BK278" s="49">
        <v>100</v>
      </c>
      <c r="BL278" s="48">
        <v>4</v>
      </c>
    </row>
    <row r="279" spans="1:64" ht="15">
      <c r="A279" s="64" t="s">
        <v>245</v>
      </c>
      <c r="B279" s="64" t="s">
        <v>273</v>
      </c>
      <c r="C279" s="65" t="s">
        <v>2793</v>
      </c>
      <c r="D279" s="66">
        <v>4.166666666666667</v>
      </c>
      <c r="E279" s="67" t="s">
        <v>136</v>
      </c>
      <c r="F279" s="68">
        <v>30.869565217391305</v>
      </c>
      <c r="G279" s="65"/>
      <c r="H279" s="69"/>
      <c r="I279" s="70"/>
      <c r="J279" s="70"/>
      <c r="K279" s="34" t="s">
        <v>65</v>
      </c>
      <c r="L279" s="77">
        <v>279</v>
      </c>
      <c r="M279" s="77"/>
      <c r="N279" s="72"/>
      <c r="O279" s="79" t="s">
        <v>319</v>
      </c>
      <c r="P279" s="81">
        <v>43578.05179398148</v>
      </c>
      <c r="Q279" s="79" t="s">
        <v>364</v>
      </c>
      <c r="R279" s="79"/>
      <c r="S279" s="79"/>
      <c r="T279" s="79"/>
      <c r="U279" s="79"/>
      <c r="V279" s="82" t="s">
        <v>644</v>
      </c>
      <c r="W279" s="81">
        <v>43578.05179398148</v>
      </c>
      <c r="X279" s="82" t="s">
        <v>720</v>
      </c>
      <c r="Y279" s="79"/>
      <c r="Z279" s="79"/>
      <c r="AA279" s="85" t="s">
        <v>959</v>
      </c>
      <c r="AB279" s="85" t="s">
        <v>958</v>
      </c>
      <c r="AC279" s="79" t="b">
        <v>0</v>
      </c>
      <c r="AD279" s="79">
        <v>2</v>
      </c>
      <c r="AE279" s="85" t="s">
        <v>1192</v>
      </c>
      <c r="AF279" s="79" t="b">
        <v>0</v>
      </c>
      <c r="AG279" s="79" t="s">
        <v>1226</v>
      </c>
      <c r="AH279" s="79"/>
      <c r="AI279" s="85" t="s">
        <v>1178</v>
      </c>
      <c r="AJ279" s="79" t="b">
        <v>0</v>
      </c>
      <c r="AK279" s="79">
        <v>0</v>
      </c>
      <c r="AL279" s="85" t="s">
        <v>1178</v>
      </c>
      <c r="AM279" s="79" t="s">
        <v>1243</v>
      </c>
      <c r="AN279" s="79" t="b">
        <v>0</v>
      </c>
      <c r="AO279" s="85" t="s">
        <v>958</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8</v>
      </c>
      <c r="BC279" s="78" t="str">
        <f>REPLACE(INDEX(GroupVertices[Group],MATCH(Edges[[#This Row],[Vertex 2]],GroupVertices[Vertex],0)),1,1,"")</f>
        <v>8</v>
      </c>
      <c r="BD279" s="48"/>
      <c r="BE279" s="49"/>
      <c r="BF279" s="48"/>
      <c r="BG279" s="49"/>
      <c r="BH279" s="48"/>
      <c r="BI279" s="49"/>
      <c r="BJ279" s="48"/>
      <c r="BK279" s="49"/>
      <c r="BL279" s="48"/>
    </row>
    <row r="280" spans="1:64" ht="15">
      <c r="A280" s="64" t="s">
        <v>245</v>
      </c>
      <c r="B280" s="64" t="s">
        <v>251</v>
      </c>
      <c r="C280" s="65" t="s">
        <v>2792</v>
      </c>
      <c r="D280" s="66">
        <v>3</v>
      </c>
      <c r="E280" s="67" t="s">
        <v>132</v>
      </c>
      <c r="F280" s="68">
        <v>32</v>
      </c>
      <c r="G280" s="65"/>
      <c r="H280" s="69"/>
      <c r="I280" s="70"/>
      <c r="J280" s="70"/>
      <c r="K280" s="34" t="s">
        <v>66</v>
      </c>
      <c r="L280" s="77">
        <v>280</v>
      </c>
      <c r="M280" s="77"/>
      <c r="N280" s="72"/>
      <c r="O280" s="79" t="s">
        <v>319</v>
      </c>
      <c r="P280" s="81">
        <v>43578.05179398148</v>
      </c>
      <c r="Q280" s="79" t="s">
        <v>364</v>
      </c>
      <c r="R280" s="79"/>
      <c r="S280" s="79"/>
      <c r="T280" s="79"/>
      <c r="U280" s="79"/>
      <c r="V280" s="82" t="s">
        <v>644</v>
      </c>
      <c r="W280" s="81">
        <v>43578.05179398148</v>
      </c>
      <c r="X280" s="82" t="s">
        <v>720</v>
      </c>
      <c r="Y280" s="79"/>
      <c r="Z280" s="79"/>
      <c r="AA280" s="85" t="s">
        <v>959</v>
      </c>
      <c r="AB280" s="85" t="s">
        <v>958</v>
      </c>
      <c r="AC280" s="79" t="b">
        <v>0</v>
      </c>
      <c r="AD280" s="79">
        <v>2</v>
      </c>
      <c r="AE280" s="85" t="s">
        <v>1192</v>
      </c>
      <c r="AF280" s="79" t="b">
        <v>0</v>
      </c>
      <c r="AG280" s="79" t="s">
        <v>1226</v>
      </c>
      <c r="AH280" s="79"/>
      <c r="AI280" s="85" t="s">
        <v>1178</v>
      </c>
      <c r="AJ280" s="79" t="b">
        <v>0</v>
      </c>
      <c r="AK280" s="79">
        <v>0</v>
      </c>
      <c r="AL280" s="85" t="s">
        <v>1178</v>
      </c>
      <c r="AM280" s="79" t="s">
        <v>1243</v>
      </c>
      <c r="AN280" s="79" t="b">
        <v>0</v>
      </c>
      <c r="AO280" s="85" t="s">
        <v>958</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8</v>
      </c>
      <c r="BC280" s="78" t="str">
        <f>REPLACE(INDEX(GroupVertices[Group],MATCH(Edges[[#This Row],[Vertex 2]],GroupVertices[Vertex],0)),1,1,"")</f>
        <v>1</v>
      </c>
      <c r="BD280" s="48">
        <v>0</v>
      </c>
      <c r="BE280" s="49">
        <v>0</v>
      </c>
      <c r="BF280" s="48">
        <v>0</v>
      </c>
      <c r="BG280" s="49">
        <v>0</v>
      </c>
      <c r="BH280" s="48">
        <v>0</v>
      </c>
      <c r="BI280" s="49">
        <v>0</v>
      </c>
      <c r="BJ280" s="48">
        <v>5</v>
      </c>
      <c r="BK280" s="49">
        <v>100</v>
      </c>
      <c r="BL280" s="48">
        <v>5</v>
      </c>
    </row>
    <row r="281" spans="1:64" ht="15">
      <c r="A281" s="64" t="s">
        <v>251</v>
      </c>
      <c r="B281" s="64" t="s">
        <v>245</v>
      </c>
      <c r="C281" s="65" t="s">
        <v>2792</v>
      </c>
      <c r="D281" s="66">
        <v>3</v>
      </c>
      <c r="E281" s="67" t="s">
        <v>132</v>
      </c>
      <c r="F281" s="68">
        <v>32</v>
      </c>
      <c r="G281" s="65"/>
      <c r="H281" s="69"/>
      <c r="I281" s="70"/>
      <c r="J281" s="70"/>
      <c r="K281" s="34" t="s">
        <v>66</v>
      </c>
      <c r="L281" s="77">
        <v>281</v>
      </c>
      <c r="M281" s="77"/>
      <c r="N281" s="72"/>
      <c r="O281" s="79" t="s">
        <v>319</v>
      </c>
      <c r="P281" s="81">
        <v>43577.81643518519</v>
      </c>
      <c r="Q281" s="79" t="s">
        <v>472</v>
      </c>
      <c r="R281" s="79"/>
      <c r="S281" s="79"/>
      <c r="T281" s="79"/>
      <c r="U281" s="79"/>
      <c r="V281" s="82" t="s">
        <v>649</v>
      </c>
      <c r="W281" s="81">
        <v>43577.81643518519</v>
      </c>
      <c r="X281" s="82" t="s">
        <v>829</v>
      </c>
      <c r="Y281" s="79"/>
      <c r="Z281" s="79"/>
      <c r="AA281" s="85" t="s">
        <v>1068</v>
      </c>
      <c r="AB281" s="85" t="s">
        <v>1169</v>
      </c>
      <c r="AC281" s="79" t="b">
        <v>0</v>
      </c>
      <c r="AD281" s="79">
        <v>2</v>
      </c>
      <c r="AE281" s="85" t="s">
        <v>1215</v>
      </c>
      <c r="AF281" s="79" t="b">
        <v>0</v>
      </c>
      <c r="AG281" s="79" t="s">
        <v>1226</v>
      </c>
      <c r="AH281" s="79"/>
      <c r="AI281" s="85" t="s">
        <v>1178</v>
      </c>
      <c r="AJ281" s="79" t="b">
        <v>0</v>
      </c>
      <c r="AK281" s="79">
        <v>0</v>
      </c>
      <c r="AL281" s="85" t="s">
        <v>1178</v>
      </c>
      <c r="AM281" s="79" t="s">
        <v>1243</v>
      </c>
      <c r="AN281" s="79" t="b">
        <v>0</v>
      </c>
      <c r="AO281" s="85" t="s">
        <v>1169</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8</v>
      </c>
      <c r="BD281" s="48">
        <v>1</v>
      </c>
      <c r="BE281" s="49">
        <v>14.285714285714286</v>
      </c>
      <c r="BF281" s="48">
        <v>1</v>
      </c>
      <c r="BG281" s="49">
        <v>14.285714285714286</v>
      </c>
      <c r="BH281" s="48">
        <v>0</v>
      </c>
      <c r="BI281" s="49">
        <v>0</v>
      </c>
      <c r="BJ281" s="48">
        <v>5</v>
      </c>
      <c r="BK281" s="49">
        <v>71.42857142857143</v>
      </c>
      <c r="BL281" s="48">
        <v>7</v>
      </c>
    </row>
    <row r="282" spans="1:64" ht="15">
      <c r="A282" s="64" t="s">
        <v>273</v>
      </c>
      <c r="B282" s="64" t="s">
        <v>273</v>
      </c>
      <c r="C282" s="65" t="s">
        <v>2792</v>
      </c>
      <c r="D282" s="66">
        <v>3</v>
      </c>
      <c r="E282" s="67" t="s">
        <v>132</v>
      </c>
      <c r="F282" s="68">
        <v>32</v>
      </c>
      <c r="G282" s="65"/>
      <c r="H282" s="69"/>
      <c r="I282" s="70"/>
      <c r="J282" s="70"/>
      <c r="K282" s="34" t="s">
        <v>65</v>
      </c>
      <c r="L282" s="77">
        <v>282</v>
      </c>
      <c r="M282" s="77"/>
      <c r="N282" s="72"/>
      <c r="O282" s="79" t="s">
        <v>176</v>
      </c>
      <c r="P282" s="81">
        <v>43570.89197916666</v>
      </c>
      <c r="Q282" s="79" t="s">
        <v>473</v>
      </c>
      <c r="R282" s="79"/>
      <c r="S282" s="79"/>
      <c r="T282" s="79"/>
      <c r="U282" s="82" t="s">
        <v>607</v>
      </c>
      <c r="V282" s="82" t="s">
        <v>607</v>
      </c>
      <c r="W282" s="81">
        <v>43570.89197916666</v>
      </c>
      <c r="X282" s="82" t="s">
        <v>830</v>
      </c>
      <c r="Y282" s="79"/>
      <c r="Z282" s="79"/>
      <c r="AA282" s="85" t="s">
        <v>1069</v>
      </c>
      <c r="AB282" s="79"/>
      <c r="AC282" s="79" t="b">
        <v>0</v>
      </c>
      <c r="AD282" s="79">
        <v>61</v>
      </c>
      <c r="AE282" s="85" t="s">
        <v>1178</v>
      </c>
      <c r="AF282" s="79" t="b">
        <v>0</v>
      </c>
      <c r="AG282" s="79" t="s">
        <v>1226</v>
      </c>
      <c r="AH282" s="79"/>
      <c r="AI282" s="85" t="s">
        <v>1178</v>
      </c>
      <c r="AJ282" s="79" t="b">
        <v>0</v>
      </c>
      <c r="AK282" s="79">
        <v>8</v>
      </c>
      <c r="AL282" s="85" t="s">
        <v>1178</v>
      </c>
      <c r="AM282" s="79" t="s">
        <v>1246</v>
      </c>
      <c r="AN282" s="79" t="b">
        <v>0</v>
      </c>
      <c r="AO282" s="85" t="s">
        <v>1069</v>
      </c>
      <c r="AP282" s="79" t="s">
        <v>1251</v>
      </c>
      <c r="AQ282" s="79">
        <v>0</v>
      </c>
      <c r="AR282" s="79">
        <v>0</v>
      </c>
      <c r="AS282" s="79"/>
      <c r="AT282" s="79"/>
      <c r="AU282" s="79"/>
      <c r="AV282" s="79"/>
      <c r="AW282" s="79"/>
      <c r="AX282" s="79"/>
      <c r="AY282" s="79"/>
      <c r="AZ282" s="79"/>
      <c r="BA282">
        <v>1</v>
      </c>
      <c r="BB282" s="78" t="str">
        <f>REPLACE(INDEX(GroupVertices[Group],MATCH(Edges[[#This Row],[Vertex 1]],GroupVertices[Vertex],0)),1,1,"")</f>
        <v>8</v>
      </c>
      <c r="BC282" s="78" t="str">
        <f>REPLACE(INDEX(GroupVertices[Group],MATCH(Edges[[#This Row],[Vertex 2]],GroupVertices[Vertex],0)),1,1,"")</f>
        <v>8</v>
      </c>
      <c r="BD282" s="48">
        <v>1</v>
      </c>
      <c r="BE282" s="49">
        <v>4</v>
      </c>
      <c r="BF282" s="48">
        <v>0</v>
      </c>
      <c r="BG282" s="49">
        <v>0</v>
      </c>
      <c r="BH282" s="48">
        <v>0</v>
      </c>
      <c r="BI282" s="49">
        <v>0</v>
      </c>
      <c r="BJ282" s="48">
        <v>24</v>
      </c>
      <c r="BK282" s="49">
        <v>96</v>
      </c>
      <c r="BL282" s="48">
        <v>25</v>
      </c>
    </row>
    <row r="283" spans="1:64" ht="15">
      <c r="A283" s="64" t="s">
        <v>251</v>
      </c>
      <c r="B283" s="64" t="s">
        <v>273</v>
      </c>
      <c r="C283" s="65" t="s">
        <v>2793</v>
      </c>
      <c r="D283" s="66">
        <v>4.166666666666667</v>
      </c>
      <c r="E283" s="67" t="s">
        <v>136</v>
      </c>
      <c r="F283" s="68">
        <v>30.869565217391305</v>
      </c>
      <c r="G283" s="65"/>
      <c r="H283" s="69"/>
      <c r="I283" s="70"/>
      <c r="J283" s="70"/>
      <c r="K283" s="34" t="s">
        <v>65</v>
      </c>
      <c r="L283" s="77">
        <v>283</v>
      </c>
      <c r="M283" s="77"/>
      <c r="N283" s="72"/>
      <c r="O283" s="79" t="s">
        <v>319</v>
      </c>
      <c r="P283" s="81">
        <v>43571.87167824074</v>
      </c>
      <c r="Q283" s="79" t="s">
        <v>474</v>
      </c>
      <c r="R283" s="79"/>
      <c r="S283" s="79"/>
      <c r="T283" s="79"/>
      <c r="U283" s="79"/>
      <c r="V283" s="82" t="s">
        <v>649</v>
      </c>
      <c r="W283" s="81">
        <v>43571.87167824074</v>
      </c>
      <c r="X283" s="82" t="s">
        <v>831</v>
      </c>
      <c r="Y283" s="79"/>
      <c r="Z283" s="79"/>
      <c r="AA283" s="85" t="s">
        <v>1070</v>
      </c>
      <c r="AB283" s="79"/>
      <c r="AC283" s="79" t="b">
        <v>0</v>
      </c>
      <c r="AD283" s="79">
        <v>0</v>
      </c>
      <c r="AE283" s="85" t="s">
        <v>1178</v>
      </c>
      <c r="AF283" s="79" t="b">
        <v>0</v>
      </c>
      <c r="AG283" s="79" t="s">
        <v>1226</v>
      </c>
      <c r="AH283" s="79"/>
      <c r="AI283" s="85" t="s">
        <v>1178</v>
      </c>
      <c r="AJ283" s="79" t="b">
        <v>0</v>
      </c>
      <c r="AK283" s="79">
        <v>8</v>
      </c>
      <c r="AL283" s="85" t="s">
        <v>1069</v>
      </c>
      <c r="AM283" s="79" t="s">
        <v>1243</v>
      </c>
      <c r="AN283" s="79" t="b">
        <v>0</v>
      </c>
      <c r="AO283" s="85" t="s">
        <v>1069</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1</v>
      </c>
      <c r="BC283" s="78" t="str">
        <f>REPLACE(INDEX(GroupVertices[Group],MATCH(Edges[[#This Row],[Vertex 2]],GroupVertices[Vertex],0)),1,1,"")</f>
        <v>8</v>
      </c>
      <c r="BD283" s="48">
        <v>1</v>
      </c>
      <c r="BE283" s="49">
        <v>4</v>
      </c>
      <c r="BF283" s="48">
        <v>0</v>
      </c>
      <c r="BG283" s="49">
        <v>0</v>
      </c>
      <c r="BH283" s="48">
        <v>0</v>
      </c>
      <c r="BI283" s="49">
        <v>0</v>
      </c>
      <c r="BJ283" s="48">
        <v>24</v>
      </c>
      <c r="BK283" s="49">
        <v>96</v>
      </c>
      <c r="BL283" s="48">
        <v>25</v>
      </c>
    </row>
    <row r="284" spans="1:64" ht="15">
      <c r="A284" s="64" t="s">
        <v>251</v>
      </c>
      <c r="B284" s="64" t="s">
        <v>273</v>
      </c>
      <c r="C284" s="65" t="s">
        <v>2793</v>
      </c>
      <c r="D284" s="66">
        <v>4.166666666666667</v>
      </c>
      <c r="E284" s="67" t="s">
        <v>136</v>
      </c>
      <c r="F284" s="68">
        <v>30.869565217391305</v>
      </c>
      <c r="G284" s="65"/>
      <c r="H284" s="69"/>
      <c r="I284" s="70"/>
      <c r="J284" s="70"/>
      <c r="K284" s="34" t="s">
        <v>65</v>
      </c>
      <c r="L284" s="77">
        <v>284</v>
      </c>
      <c r="M284" s="77"/>
      <c r="N284" s="72"/>
      <c r="O284" s="79" t="s">
        <v>319</v>
      </c>
      <c r="P284" s="81">
        <v>43573.87269675926</v>
      </c>
      <c r="Q284" s="79" t="s">
        <v>427</v>
      </c>
      <c r="R284" s="79"/>
      <c r="S284" s="79"/>
      <c r="T284" s="79"/>
      <c r="U284" s="79"/>
      <c r="V284" s="82" t="s">
        <v>649</v>
      </c>
      <c r="W284" s="81">
        <v>43573.87269675926</v>
      </c>
      <c r="X284" s="82" t="s">
        <v>784</v>
      </c>
      <c r="Y284" s="79"/>
      <c r="Z284" s="79"/>
      <c r="AA284" s="85" t="s">
        <v>1023</v>
      </c>
      <c r="AB284" s="79"/>
      <c r="AC284" s="79" t="b">
        <v>0</v>
      </c>
      <c r="AD284" s="79">
        <v>4</v>
      </c>
      <c r="AE284" s="85" t="s">
        <v>1178</v>
      </c>
      <c r="AF284" s="79" t="b">
        <v>0</v>
      </c>
      <c r="AG284" s="79" t="s">
        <v>1226</v>
      </c>
      <c r="AH284" s="79"/>
      <c r="AI284" s="85" t="s">
        <v>1178</v>
      </c>
      <c r="AJ284" s="79" t="b">
        <v>0</v>
      </c>
      <c r="AK284" s="79">
        <v>0</v>
      </c>
      <c r="AL284" s="85" t="s">
        <v>1178</v>
      </c>
      <c r="AM284" s="79" t="s">
        <v>1243</v>
      </c>
      <c r="AN284" s="79" t="b">
        <v>0</v>
      </c>
      <c r="AO284" s="85" t="s">
        <v>1023</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v>
      </c>
      <c r="BC284" s="78" t="str">
        <f>REPLACE(INDEX(GroupVertices[Group],MATCH(Edges[[#This Row],[Vertex 2]],GroupVertices[Vertex],0)),1,1,"")</f>
        <v>8</v>
      </c>
      <c r="BD284" s="48">
        <v>0</v>
      </c>
      <c r="BE284" s="49">
        <v>0</v>
      </c>
      <c r="BF284" s="48">
        <v>0</v>
      </c>
      <c r="BG284" s="49">
        <v>0</v>
      </c>
      <c r="BH284" s="48">
        <v>0</v>
      </c>
      <c r="BI284" s="49">
        <v>0</v>
      </c>
      <c r="BJ284" s="48">
        <v>21</v>
      </c>
      <c r="BK284" s="49">
        <v>100</v>
      </c>
      <c r="BL284" s="48">
        <v>21</v>
      </c>
    </row>
    <row r="285" spans="1:64" ht="15">
      <c r="A285" s="64" t="s">
        <v>251</v>
      </c>
      <c r="B285" s="64" t="s">
        <v>273</v>
      </c>
      <c r="C285" s="65" t="s">
        <v>2792</v>
      </c>
      <c r="D285" s="66">
        <v>3</v>
      </c>
      <c r="E285" s="67" t="s">
        <v>132</v>
      </c>
      <c r="F285" s="68">
        <v>32</v>
      </c>
      <c r="G285" s="65"/>
      <c r="H285" s="69"/>
      <c r="I285" s="70"/>
      <c r="J285" s="70"/>
      <c r="K285" s="34" t="s">
        <v>65</v>
      </c>
      <c r="L285" s="77">
        <v>285</v>
      </c>
      <c r="M285" s="77"/>
      <c r="N285" s="72"/>
      <c r="O285" s="79" t="s">
        <v>320</v>
      </c>
      <c r="P285" s="81">
        <v>43577.81643518519</v>
      </c>
      <c r="Q285" s="79" t="s">
        <v>472</v>
      </c>
      <c r="R285" s="79"/>
      <c r="S285" s="79"/>
      <c r="T285" s="79"/>
      <c r="U285" s="79"/>
      <c r="V285" s="82" t="s">
        <v>649</v>
      </c>
      <c r="W285" s="81">
        <v>43577.81643518519</v>
      </c>
      <c r="X285" s="82" t="s">
        <v>829</v>
      </c>
      <c r="Y285" s="79"/>
      <c r="Z285" s="79"/>
      <c r="AA285" s="85" t="s">
        <v>1068</v>
      </c>
      <c r="AB285" s="85" t="s">
        <v>1169</v>
      </c>
      <c r="AC285" s="79" t="b">
        <v>0</v>
      </c>
      <c r="AD285" s="79">
        <v>2</v>
      </c>
      <c r="AE285" s="85" t="s">
        <v>1215</v>
      </c>
      <c r="AF285" s="79" t="b">
        <v>0</v>
      </c>
      <c r="AG285" s="79" t="s">
        <v>1226</v>
      </c>
      <c r="AH285" s="79"/>
      <c r="AI285" s="85" t="s">
        <v>1178</v>
      </c>
      <c r="AJ285" s="79" t="b">
        <v>0</v>
      </c>
      <c r="AK285" s="79">
        <v>0</v>
      </c>
      <c r="AL285" s="85" t="s">
        <v>1178</v>
      </c>
      <c r="AM285" s="79" t="s">
        <v>1243</v>
      </c>
      <c r="AN285" s="79" t="b">
        <v>0</v>
      </c>
      <c r="AO285" s="85" t="s">
        <v>1169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8</v>
      </c>
      <c r="BD285" s="48"/>
      <c r="BE285" s="49"/>
      <c r="BF285" s="48"/>
      <c r="BG285" s="49"/>
      <c r="BH285" s="48"/>
      <c r="BI285" s="49"/>
      <c r="BJ285" s="48"/>
      <c r="BK285" s="49"/>
      <c r="BL285" s="48"/>
    </row>
    <row r="286" spans="1:64" ht="15">
      <c r="A286" s="64" t="s">
        <v>254</v>
      </c>
      <c r="B286" s="64" t="s">
        <v>251</v>
      </c>
      <c r="C286" s="65" t="s">
        <v>2792</v>
      </c>
      <c r="D286" s="66">
        <v>3</v>
      </c>
      <c r="E286" s="67" t="s">
        <v>132</v>
      </c>
      <c r="F286" s="68">
        <v>32</v>
      </c>
      <c r="G286" s="65"/>
      <c r="H286" s="69"/>
      <c r="I286" s="70"/>
      <c r="J286" s="70"/>
      <c r="K286" s="34" t="s">
        <v>66</v>
      </c>
      <c r="L286" s="77">
        <v>286</v>
      </c>
      <c r="M286" s="77"/>
      <c r="N286" s="72"/>
      <c r="O286" s="79" t="s">
        <v>319</v>
      </c>
      <c r="P286" s="81">
        <v>43571.17050925926</v>
      </c>
      <c r="Q286" s="79" t="s">
        <v>475</v>
      </c>
      <c r="R286" s="79"/>
      <c r="S286" s="79"/>
      <c r="T286" s="79" t="s">
        <v>587</v>
      </c>
      <c r="U286" s="79"/>
      <c r="V286" s="82" t="s">
        <v>671</v>
      </c>
      <c r="W286" s="81">
        <v>43571.17050925926</v>
      </c>
      <c r="X286" s="82" t="s">
        <v>832</v>
      </c>
      <c r="Y286" s="79"/>
      <c r="Z286" s="79"/>
      <c r="AA286" s="85" t="s">
        <v>1071</v>
      </c>
      <c r="AB286" s="85" t="s">
        <v>977</v>
      </c>
      <c r="AC286" s="79" t="b">
        <v>0</v>
      </c>
      <c r="AD286" s="79">
        <v>0</v>
      </c>
      <c r="AE286" s="85" t="s">
        <v>1216</v>
      </c>
      <c r="AF286" s="79" t="b">
        <v>0</v>
      </c>
      <c r="AG286" s="79" t="s">
        <v>1226</v>
      </c>
      <c r="AH286" s="79"/>
      <c r="AI286" s="85" t="s">
        <v>1178</v>
      </c>
      <c r="AJ286" s="79" t="b">
        <v>0</v>
      </c>
      <c r="AK286" s="79">
        <v>0</v>
      </c>
      <c r="AL286" s="85" t="s">
        <v>1178</v>
      </c>
      <c r="AM286" s="79" t="s">
        <v>1244</v>
      </c>
      <c r="AN286" s="79" t="b">
        <v>0</v>
      </c>
      <c r="AO286" s="85" t="s">
        <v>977</v>
      </c>
      <c r="AP286" s="79" t="s">
        <v>176</v>
      </c>
      <c r="AQ286" s="79">
        <v>0</v>
      </c>
      <c r="AR286" s="79">
        <v>0</v>
      </c>
      <c r="AS286" s="79" t="s">
        <v>1252</v>
      </c>
      <c r="AT286" s="79" t="s">
        <v>1259</v>
      </c>
      <c r="AU286" s="79" t="s">
        <v>1260</v>
      </c>
      <c r="AV286" s="79" t="s">
        <v>1261</v>
      </c>
      <c r="AW286" s="79" t="s">
        <v>1268</v>
      </c>
      <c r="AX286" s="79" t="s">
        <v>1275</v>
      </c>
      <c r="AY286" s="79" t="s">
        <v>1282</v>
      </c>
      <c r="AZ286" s="82" t="s">
        <v>1284</v>
      </c>
      <c r="BA286">
        <v>1</v>
      </c>
      <c r="BB286" s="78" t="str">
        <f>REPLACE(INDEX(GroupVertices[Group],MATCH(Edges[[#This Row],[Vertex 1]],GroupVertices[Vertex],0)),1,1,"")</f>
        <v>2</v>
      </c>
      <c r="BC286" s="78" t="str">
        <f>REPLACE(INDEX(GroupVertices[Group],MATCH(Edges[[#This Row],[Vertex 2]],GroupVertices[Vertex],0)),1,1,"")</f>
        <v>1</v>
      </c>
      <c r="BD286" s="48">
        <v>0</v>
      </c>
      <c r="BE286" s="49">
        <v>0</v>
      </c>
      <c r="BF286" s="48">
        <v>0</v>
      </c>
      <c r="BG286" s="49">
        <v>0</v>
      </c>
      <c r="BH286" s="48">
        <v>0</v>
      </c>
      <c r="BI286" s="49">
        <v>0</v>
      </c>
      <c r="BJ286" s="48">
        <v>9</v>
      </c>
      <c r="BK286" s="49">
        <v>100</v>
      </c>
      <c r="BL286" s="48">
        <v>9</v>
      </c>
    </row>
    <row r="287" spans="1:64" ht="15">
      <c r="A287" s="64" t="s">
        <v>254</v>
      </c>
      <c r="B287" s="64" t="s">
        <v>281</v>
      </c>
      <c r="C287" s="65" t="s">
        <v>2792</v>
      </c>
      <c r="D287" s="66">
        <v>3</v>
      </c>
      <c r="E287" s="67" t="s">
        <v>132</v>
      </c>
      <c r="F287" s="68">
        <v>32</v>
      </c>
      <c r="G287" s="65"/>
      <c r="H287" s="69"/>
      <c r="I287" s="70"/>
      <c r="J287" s="70"/>
      <c r="K287" s="34" t="s">
        <v>65</v>
      </c>
      <c r="L287" s="77">
        <v>287</v>
      </c>
      <c r="M287" s="77"/>
      <c r="N287" s="72"/>
      <c r="O287" s="79" t="s">
        <v>319</v>
      </c>
      <c r="P287" s="81">
        <v>43574.79206018519</v>
      </c>
      <c r="Q287" s="79" t="s">
        <v>476</v>
      </c>
      <c r="R287" s="79"/>
      <c r="S287" s="79"/>
      <c r="T287" s="79"/>
      <c r="U287" s="79"/>
      <c r="V287" s="82" t="s">
        <v>671</v>
      </c>
      <c r="W287" s="81">
        <v>43574.79206018519</v>
      </c>
      <c r="X287" s="82" t="s">
        <v>833</v>
      </c>
      <c r="Y287" s="79"/>
      <c r="Z287" s="79"/>
      <c r="AA287" s="85" t="s">
        <v>1072</v>
      </c>
      <c r="AB287" s="85" t="s">
        <v>1156</v>
      </c>
      <c r="AC287" s="79" t="b">
        <v>0</v>
      </c>
      <c r="AD287" s="79">
        <v>1</v>
      </c>
      <c r="AE287" s="85" t="s">
        <v>1184</v>
      </c>
      <c r="AF287" s="79" t="b">
        <v>0</v>
      </c>
      <c r="AG287" s="79" t="s">
        <v>1226</v>
      </c>
      <c r="AH287" s="79"/>
      <c r="AI287" s="85" t="s">
        <v>1178</v>
      </c>
      <c r="AJ287" s="79" t="b">
        <v>0</v>
      </c>
      <c r="AK287" s="79">
        <v>0</v>
      </c>
      <c r="AL287" s="85" t="s">
        <v>1178</v>
      </c>
      <c r="AM287" s="79" t="s">
        <v>1250</v>
      </c>
      <c r="AN287" s="79" t="b">
        <v>0</v>
      </c>
      <c r="AO287" s="85" t="s">
        <v>1156</v>
      </c>
      <c r="AP287" s="79" t="s">
        <v>176</v>
      </c>
      <c r="AQ287" s="79">
        <v>0</v>
      </c>
      <c r="AR287" s="79">
        <v>0</v>
      </c>
      <c r="AS287" s="79"/>
      <c r="AT287" s="79"/>
      <c r="AU287" s="79"/>
      <c r="AV287" s="79"/>
      <c r="AW287" s="79"/>
      <c r="AX287" s="79"/>
      <c r="AY287" s="79"/>
      <c r="AZ287" s="79"/>
      <c r="BA287">
        <v>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254</v>
      </c>
      <c r="B288" s="64" t="s">
        <v>251</v>
      </c>
      <c r="C288" s="65" t="s">
        <v>2793</v>
      </c>
      <c r="D288" s="66">
        <v>4.166666666666667</v>
      </c>
      <c r="E288" s="67" t="s">
        <v>136</v>
      </c>
      <c r="F288" s="68">
        <v>30.869565217391305</v>
      </c>
      <c r="G288" s="65"/>
      <c r="H288" s="69"/>
      <c r="I288" s="70"/>
      <c r="J288" s="70"/>
      <c r="K288" s="34" t="s">
        <v>66</v>
      </c>
      <c r="L288" s="77">
        <v>288</v>
      </c>
      <c r="M288" s="77"/>
      <c r="N288" s="72"/>
      <c r="O288" s="79" t="s">
        <v>320</v>
      </c>
      <c r="P288" s="81">
        <v>43574.79206018519</v>
      </c>
      <c r="Q288" s="79" t="s">
        <v>476</v>
      </c>
      <c r="R288" s="79"/>
      <c r="S288" s="79"/>
      <c r="T288" s="79"/>
      <c r="U288" s="79"/>
      <c r="V288" s="82" t="s">
        <v>671</v>
      </c>
      <c r="W288" s="81">
        <v>43574.79206018519</v>
      </c>
      <c r="X288" s="82" t="s">
        <v>833</v>
      </c>
      <c r="Y288" s="79"/>
      <c r="Z288" s="79"/>
      <c r="AA288" s="85" t="s">
        <v>1072</v>
      </c>
      <c r="AB288" s="85" t="s">
        <v>1156</v>
      </c>
      <c r="AC288" s="79" t="b">
        <v>0</v>
      </c>
      <c r="AD288" s="79">
        <v>1</v>
      </c>
      <c r="AE288" s="85" t="s">
        <v>1184</v>
      </c>
      <c r="AF288" s="79" t="b">
        <v>0</v>
      </c>
      <c r="AG288" s="79" t="s">
        <v>1226</v>
      </c>
      <c r="AH288" s="79"/>
      <c r="AI288" s="85" t="s">
        <v>1178</v>
      </c>
      <c r="AJ288" s="79" t="b">
        <v>0</v>
      </c>
      <c r="AK288" s="79">
        <v>0</v>
      </c>
      <c r="AL288" s="85" t="s">
        <v>1178</v>
      </c>
      <c r="AM288" s="79" t="s">
        <v>1250</v>
      </c>
      <c r="AN288" s="79" t="b">
        <v>0</v>
      </c>
      <c r="AO288" s="85" t="s">
        <v>1156</v>
      </c>
      <c r="AP288" s="79" t="s">
        <v>176</v>
      </c>
      <c r="AQ288" s="79">
        <v>0</v>
      </c>
      <c r="AR288" s="79">
        <v>0</v>
      </c>
      <c r="AS288" s="79"/>
      <c r="AT288" s="79"/>
      <c r="AU288" s="79"/>
      <c r="AV288" s="79"/>
      <c r="AW288" s="79"/>
      <c r="AX288" s="79"/>
      <c r="AY288" s="79"/>
      <c r="AZ288" s="79"/>
      <c r="BA288">
        <v>2</v>
      </c>
      <c r="BB288" s="78" t="str">
        <f>REPLACE(INDEX(GroupVertices[Group],MATCH(Edges[[#This Row],[Vertex 1]],GroupVertices[Vertex],0)),1,1,"")</f>
        <v>2</v>
      </c>
      <c r="BC288" s="78" t="str">
        <f>REPLACE(INDEX(GroupVertices[Group],MATCH(Edges[[#This Row],[Vertex 2]],GroupVertices[Vertex],0)),1,1,"")</f>
        <v>1</v>
      </c>
      <c r="BD288" s="48">
        <v>3</v>
      </c>
      <c r="BE288" s="49">
        <v>8.823529411764707</v>
      </c>
      <c r="BF288" s="48">
        <v>0</v>
      </c>
      <c r="BG288" s="49">
        <v>0</v>
      </c>
      <c r="BH288" s="48">
        <v>0</v>
      </c>
      <c r="BI288" s="49">
        <v>0</v>
      </c>
      <c r="BJ288" s="48">
        <v>31</v>
      </c>
      <c r="BK288" s="49">
        <v>91.17647058823529</v>
      </c>
      <c r="BL288" s="48">
        <v>34</v>
      </c>
    </row>
    <row r="289" spans="1:64" ht="15">
      <c r="A289" s="64" t="s">
        <v>254</v>
      </c>
      <c r="B289" s="64" t="s">
        <v>251</v>
      </c>
      <c r="C289" s="65" t="s">
        <v>2793</v>
      </c>
      <c r="D289" s="66">
        <v>4.166666666666667</v>
      </c>
      <c r="E289" s="67" t="s">
        <v>136</v>
      </c>
      <c r="F289" s="68">
        <v>30.869565217391305</v>
      </c>
      <c r="G289" s="65"/>
      <c r="H289" s="69"/>
      <c r="I289" s="70"/>
      <c r="J289" s="70"/>
      <c r="K289" s="34" t="s">
        <v>66</v>
      </c>
      <c r="L289" s="77">
        <v>289</v>
      </c>
      <c r="M289" s="77"/>
      <c r="N289" s="72"/>
      <c r="O289" s="79" t="s">
        <v>320</v>
      </c>
      <c r="P289" s="81">
        <v>43577.82001157408</v>
      </c>
      <c r="Q289" s="79" t="s">
        <v>477</v>
      </c>
      <c r="R289" s="79"/>
      <c r="S289" s="79"/>
      <c r="T289" s="79"/>
      <c r="U289" s="79"/>
      <c r="V289" s="82" t="s">
        <v>671</v>
      </c>
      <c r="W289" s="81">
        <v>43577.82001157408</v>
      </c>
      <c r="X289" s="82" t="s">
        <v>834</v>
      </c>
      <c r="Y289" s="79"/>
      <c r="Z289" s="79"/>
      <c r="AA289" s="85" t="s">
        <v>1073</v>
      </c>
      <c r="AB289" s="85" t="s">
        <v>1146</v>
      </c>
      <c r="AC289" s="79" t="b">
        <v>0</v>
      </c>
      <c r="AD289" s="79">
        <v>3</v>
      </c>
      <c r="AE289" s="85" t="s">
        <v>1184</v>
      </c>
      <c r="AF289" s="79" t="b">
        <v>0</v>
      </c>
      <c r="AG289" s="79" t="s">
        <v>1226</v>
      </c>
      <c r="AH289" s="79"/>
      <c r="AI289" s="85" t="s">
        <v>1178</v>
      </c>
      <c r="AJ289" s="79" t="b">
        <v>0</v>
      </c>
      <c r="AK289" s="79">
        <v>0</v>
      </c>
      <c r="AL289" s="85" t="s">
        <v>1178</v>
      </c>
      <c r="AM289" s="79" t="s">
        <v>1250</v>
      </c>
      <c r="AN289" s="79" t="b">
        <v>0</v>
      </c>
      <c r="AO289" s="85" t="s">
        <v>1146</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2</v>
      </c>
      <c r="BC289" s="78" t="str">
        <f>REPLACE(INDEX(GroupVertices[Group],MATCH(Edges[[#This Row],[Vertex 2]],GroupVertices[Vertex],0)),1,1,"")</f>
        <v>1</v>
      </c>
      <c r="BD289" s="48">
        <v>1</v>
      </c>
      <c r="BE289" s="49">
        <v>20</v>
      </c>
      <c r="BF289" s="48">
        <v>0</v>
      </c>
      <c r="BG289" s="49">
        <v>0</v>
      </c>
      <c r="BH289" s="48">
        <v>0</v>
      </c>
      <c r="BI289" s="49">
        <v>0</v>
      </c>
      <c r="BJ289" s="48">
        <v>4</v>
      </c>
      <c r="BK289" s="49">
        <v>80</v>
      </c>
      <c r="BL289" s="48">
        <v>5</v>
      </c>
    </row>
    <row r="290" spans="1:64" ht="15">
      <c r="A290" s="64" t="s">
        <v>251</v>
      </c>
      <c r="B290" s="64" t="s">
        <v>254</v>
      </c>
      <c r="C290" s="65" t="s">
        <v>2792</v>
      </c>
      <c r="D290" s="66">
        <v>3</v>
      </c>
      <c r="E290" s="67" t="s">
        <v>132</v>
      </c>
      <c r="F290" s="68">
        <v>32</v>
      </c>
      <c r="G290" s="65"/>
      <c r="H290" s="69"/>
      <c r="I290" s="70"/>
      <c r="J290" s="70"/>
      <c r="K290" s="34" t="s">
        <v>66</v>
      </c>
      <c r="L290" s="77">
        <v>290</v>
      </c>
      <c r="M290" s="77"/>
      <c r="N290" s="72"/>
      <c r="O290" s="79" t="s">
        <v>319</v>
      </c>
      <c r="P290" s="81">
        <v>43571.572384259256</v>
      </c>
      <c r="Q290" s="79" t="s">
        <v>383</v>
      </c>
      <c r="R290" s="79"/>
      <c r="S290" s="79"/>
      <c r="T290" s="79" t="s">
        <v>586</v>
      </c>
      <c r="U290" s="82" t="s">
        <v>601</v>
      </c>
      <c r="V290" s="82" t="s">
        <v>601</v>
      </c>
      <c r="W290" s="81">
        <v>43571.572384259256</v>
      </c>
      <c r="X290" s="82" t="s">
        <v>740</v>
      </c>
      <c r="Y290" s="79"/>
      <c r="Z290" s="79"/>
      <c r="AA290" s="85" t="s">
        <v>979</v>
      </c>
      <c r="AB290" s="79"/>
      <c r="AC290" s="79" t="b">
        <v>0</v>
      </c>
      <c r="AD290" s="79">
        <v>0</v>
      </c>
      <c r="AE290" s="85" t="s">
        <v>1178</v>
      </c>
      <c r="AF290" s="79" t="b">
        <v>0</v>
      </c>
      <c r="AG290" s="79" t="s">
        <v>1226</v>
      </c>
      <c r="AH290" s="79"/>
      <c r="AI290" s="85" t="s">
        <v>1178</v>
      </c>
      <c r="AJ290" s="79" t="b">
        <v>0</v>
      </c>
      <c r="AK290" s="79">
        <v>1</v>
      </c>
      <c r="AL290" s="85" t="s">
        <v>977</v>
      </c>
      <c r="AM290" s="79" t="s">
        <v>1243</v>
      </c>
      <c r="AN290" s="79" t="b">
        <v>0</v>
      </c>
      <c r="AO290" s="85" t="s">
        <v>977</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2</v>
      </c>
      <c r="BD290" s="48">
        <v>1</v>
      </c>
      <c r="BE290" s="49">
        <v>11.11111111111111</v>
      </c>
      <c r="BF290" s="48">
        <v>0</v>
      </c>
      <c r="BG290" s="49">
        <v>0</v>
      </c>
      <c r="BH290" s="48">
        <v>0</v>
      </c>
      <c r="BI290" s="49">
        <v>0</v>
      </c>
      <c r="BJ290" s="48">
        <v>8</v>
      </c>
      <c r="BK290" s="49">
        <v>88.88888888888889</v>
      </c>
      <c r="BL290" s="48">
        <v>9</v>
      </c>
    </row>
    <row r="291" spans="1:64" ht="15">
      <c r="A291" s="64" t="s">
        <v>251</v>
      </c>
      <c r="B291" s="64" t="s">
        <v>254</v>
      </c>
      <c r="C291" s="65" t="s">
        <v>2792</v>
      </c>
      <c r="D291" s="66">
        <v>3</v>
      </c>
      <c r="E291" s="67" t="s">
        <v>132</v>
      </c>
      <c r="F291" s="68">
        <v>32</v>
      </c>
      <c r="G291" s="65"/>
      <c r="H291" s="69"/>
      <c r="I291" s="70"/>
      <c r="J291" s="70"/>
      <c r="K291" s="34" t="s">
        <v>66</v>
      </c>
      <c r="L291" s="77">
        <v>291</v>
      </c>
      <c r="M291" s="77"/>
      <c r="N291" s="72"/>
      <c r="O291" s="79" t="s">
        <v>320</v>
      </c>
      <c r="P291" s="81">
        <v>43577.821226851855</v>
      </c>
      <c r="Q291" s="79" t="s">
        <v>478</v>
      </c>
      <c r="R291" s="79"/>
      <c r="S291" s="79"/>
      <c r="T291" s="79"/>
      <c r="U291" s="79"/>
      <c r="V291" s="82" t="s">
        <v>649</v>
      </c>
      <c r="W291" s="81">
        <v>43577.821226851855</v>
      </c>
      <c r="X291" s="82" t="s">
        <v>835</v>
      </c>
      <c r="Y291" s="79"/>
      <c r="Z291" s="79"/>
      <c r="AA291" s="85" t="s">
        <v>1074</v>
      </c>
      <c r="AB291" s="85" t="s">
        <v>1073</v>
      </c>
      <c r="AC291" s="79" t="b">
        <v>0</v>
      </c>
      <c r="AD291" s="79">
        <v>1</v>
      </c>
      <c r="AE291" s="85" t="s">
        <v>1216</v>
      </c>
      <c r="AF291" s="79" t="b">
        <v>0</v>
      </c>
      <c r="AG291" s="79" t="s">
        <v>1226</v>
      </c>
      <c r="AH291" s="79"/>
      <c r="AI291" s="85" t="s">
        <v>1178</v>
      </c>
      <c r="AJ291" s="79" t="b">
        <v>0</v>
      </c>
      <c r="AK291" s="79">
        <v>0</v>
      </c>
      <c r="AL291" s="85" t="s">
        <v>1178</v>
      </c>
      <c r="AM291" s="79" t="s">
        <v>1243</v>
      </c>
      <c r="AN291" s="79" t="b">
        <v>0</v>
      </c>
      <c r="AO291" s="85" t="s">
        <v>1073</v>
      </c>
      <c r="AP291" s="79" t="s">
        <v>176</v>
      </c>
      <c r="AQ291" s="79">
        <v>0</v>
      </c>
      <c r="AR291" s="79">
        <v>0</v>
      </c>
      <c r="AS291" s="79"/>
      <c r="AT291" s="79"/>
      <c r="AU291" s="79"/>
      <c r="AV291" s="79"/>
      <c r="AW291" s="79"/>
      <c r="AX291" s="79"/>
      <c r="AY291" s="79"/>
      <c r="AZ291" s="79"/>
      <c r="BA291">
        <v>1</v>
      </c>
      <c r="BB291" s="78" t="str">
        <f>REPLACE(INDEX(GroupVertices[Group],MATCH(Edges[[#This Row],[Vertex 1]],GroupVertices[Vertex],0)),1,1,"")</f>
        <v>1</v>
      </c>
      <c r="BC291" s="78" t="str">
        <f>REPLACE(INDEX(GroupVertices[Group],MATCH(Edges[[#This Row],[Vertex 2]],GroupVertices[Vertex],0)),1,1,"")</f>
        <v>2</v>
      </c>
      <c r="BD291" s="48">
        <v>1</v>
      </c>
      <c r="BE291" s="49">
        <v>9.090909090909092</v>
      </c>
      <c r="BF291" s="48">
        <v>0</v>
      </c>
      <c r="BG291" s="49">
        <v>0</v>
      </c>
      <c r="BH291" s="48">
        <v>0</v>
      </c>
      <c r="BI291" s="49">
        <v>0</v>
      </c>
      <c r="BJ291" s="48">
        <v>10</v>
      </c>
      <c r="BK291" s="49">
        <v>90.9090909090909</v>
      </c>
      <c r="BL291" s="48">
        <v>11</v>
      </c>
    </row>
    <row r="292" spans="1:64" ht="15">
      <c r="A292" s="64" t="s">
        <v>253</v>
      </c>
      <c r="B292" s="64" t="s">
        <v>297</v>
      </c>
      <c r="C292" s="65" t="s">
        <v>2792</v>
      </c>
      <c r="D292" s="66">
        <v>3</v>
      </c>
      <c r="E292" s="67" t="s">
        <v>132</v>
      </c>
      <c r="F292" s="68">
        <v>32</v>
      </c>
      <c r="G292" s="65"/>
      <c r="H292" s="69"/>
      <c r="I292" s="70"/>
      <c r="J292" s="70"/>
      <c r="K292" s="34" t="s">
        <v>65</v>
      </c>
      <c r="L292" s="77">
        <v>292</v>
      </c>
      <c r="M292" s="77"/>
      <c r="N292" s="72"/>
      <c r="O292" s="79" t="s">
        <v>320</v>
      </c>
      <c r="P292" s="81">
        <v>43576.94361111111</v>
      </c>
      <c r="Q292" s="79" t="s">
        <v>479</v>
      </c>
      <c r="R292" s="79"/>
      <c r="S292" s="79"/>
      <c r="T292" s="79"/>
      <c r="U292" s="82" t="s">
        <v>608</v>
      </c>
      <c r="V292" s="82" t="s">
        <v>608</v>
      </c>
      <c r="W292" s="81">
        <v>43576.94361111111</v>
      </c>
      <c r="X292" s="82" t="s">
        <v>836</v>
      </c>
      <c r="Y292" s="79"/>
      <c r="Z292" s="79"/>
      <c r="AA292" s="85" t="s">
        <v>1075</v>
      </c>
      <c r="AB292" s="85" t="s">
        <v>1170</v>
      </c>
      <c r="AC292" s="79" t="b">
        <v>0</v>
      </c>
      <c r="AD292" s="79">
        <v>3</v>
      </c>
      <c r="AE292" s="85" t="s">
        <v>1217</v>
      </c>
      <c r="AF292" s="79" t="b">
        <v>0</v>
      </c>
      <c r="AG292" s="79" t="s">
        <v>1227</v>
      </c>
      <c r="AH292" s="79"/>
      <c r="AI292" s="85" t="s">
        <v>1178</v>
      </c>
      <c r="AJ292" s="79" t="b">
        <v>0</v>
      </c>
      <c r="AK292" s="79">
        <v>0</v>
      </c>
      <c r="AL292" s="85" t="s">
        <v>1178</v>
      </c>
      <c r="AM292" s="79" t="s">
        <v>1245</v>
      </c>
      <c r="AN292" s="79" t="b">
        <v>0</v>
      </c>
      <c r="AO292" s="85" t="s">
        <v>1170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2</v>
      </c>
      <c r="BC292" s="78" t="str">
        <f>REPLACE(INDEX(GroupVertices[Group],MATCH(Edges[[#This Row],[Vertex 2]],GroupVertices[Vertex],0)),1,1,"")</f>
        <v>2</v>
      </c>
      <c r="BD292" s="48">
        <v>0</v>
      </c>
      <c r="BE292" s="49">
        <v>0</v>
      </c>
      <c r="BF292" s="48">
        <v>0</v>
      </c>
      <c r="BG292" s="49">
        <v>0</v>
      </c>
      <c r="BH292" s="48">
        <v>0</v>
      </c>
      <c r="BI292" s="49">
        <v>0</v>
      </c>
      <c r="BJ292" s="48">
        <v>2</v>
      </c>
      <c r="BK292" s="49">
        <v>100</v>
      </c>
      <c r="BL292" s="48">
        <v>2</v>
      </c>
    </row>
    <row r="293" spans="1:64" ht="15">
      <c r="A293" s="64" t="s">
        <v>251</v>
      </c>
      <c r="B293" s="64" t="s">
        <v>297</v>
      </c>
      <c r="C293" s="65" t="s">
        <v>2792</v>
      </c>
      <c r="D293" s="66">
        <v>3</v>
      </c>
      <c r="E293" s="67" t="s">
        <v>132</v>
      </c>
      <c r="F293" s="68">
        <v>32</v>
      </c>
      <c r="G293" s="65"/>
      <c r="H293" s="69"/>
      <c r="I293" s="70"/>
      <c r="J293" s="70"/>
      <c r="K293" s="34" t="s">
        <v>65</v>
      </c>
      <c r="L293" s="77">
        <v>293</v>
      </c>
      <c r="M293" s="77"/>
      <c r="N293" s="72"/>
      <c r="O293" s="79" t="s">
        <v>319</v>
      </c>
      <c r="P293" s="81">
        <v>43578.06909722222</v>
      </c>
      <c r="Q293" s="79" t="s">
        <v>480</v>
      </c>
      <c r="R293" s="82" t="s">
        <v>566</v>
      </c>
      <c r="S293" s="79" t="s">
        <v>580</v>
      </c>
      <c r="T293" s="79"/>
      <c r="U293" s="79"/>
      <c r="V293" s="82" t="s">
        <v>649</v>
      </c>
      <c r="W293" s="81">
        <v>43578.06909722222</v>
      </c>
      <c r="X293" s="82" t="s">
        <v>837</v>
      </c>
      <c r="Y293" s="79"/>
      <c r="Z293" s="79"/>
      <c r="AA293" s="85" t="s">
        <v>1076</v>
      </c>
      <c r="AB293" s="79"/>
      <c r="AC293" s="79" t="b">
        <v>0</v>
      </c>
      <c r="AD293" s="79">
        <v>10</v>
      </c>
      <c r="AE293" s="85" t="s">
        <v>1178</v>
      </c>
      <c r="AF293" s="79" t="b">
        <v>1</v>
      </c>
      <c r="AG293" s="79" t="s">
        <v>1226</v>
      </c>
      <c r="AH293" s="79"/>
      <c r="AI293" s="85" t="s">
        <v>1233</v>
      </c>
      <c r="AJ293" s="79" t="b">
        <v>0</v>
      </c>
      <c r="AK293" s="79">
        <v>0</v>
      </c>
      <c r="AL293" s="85" t="s">
        <v>1178</v>
      </c>
      <c r="AM293" s="79" t="s">
        <v>1243</v>
      </c>
      <c r="AN293" s="79" t="b">
        <v>0</v>
      </c>
      <c r="AO293" s="85" t="s">
        <v>1076</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2</v>
      </c>
      <c r="BD293" s="48">
        <v>2</v>
      </c>
      <c r="BE293" s="49">
        <v>16.666666666666668</v>
      </c>
      <c r="BF293" s="48">
        <v>0</v>
      </c>
      <c r="BG293" s="49">
        <v>0</v>
      </c>
      <c r="BH293" s="48">
        <v>0</v>
      </c>
      <c r="BI293" s="49">
        <v>0</v>
      </c>
      <c r="BJ293" s="48">
        <v>10</v>
      </c>
      <c r="BK293" s="49">
        <v>83.33333333333333</v>
      </c>
      <c r="BL293" s="48">
        <v>12</v>
      </c>
    </row>
    <row r="294" spans="1:64" ht="15">
      <c r="A294" s="64" t="s">
        <v>251</v>
      </c>
      <c r="B294" s="64" t="s">
        <v>286</v>
      </c>
      <c r="C294" s="65" t="s">
        <v>2792</v>
      </c>
      <c r="D294" s="66">
        <v>3</v>
      </c>
      <c r="E294" s="67" t="s">
        <v>132</v>
      </c>
      <c r="F294" s="68">
        <v>32</v>
      </c>
      <c r="G294" s="65"/>
      <c r="H294" s="69"/>
      <c r="I294" s="70"/>
      <c r="J294" s="70"/>
      <c r="K294" s="34" t="s">
        <v>65</v>
      </c>
      <c r="L294" s="77">
        <v>294</v>
      </c>
      <c r="M294" s="77"/>
      <c r="N294" s="72"/>
      <c r="O294" s="79" t="s">
        <v>319</v>
      </c>
      <c r="P294" s="81">
        <v>43578.08164351852</v>
      </c>
      <c r="Q294" s="79" t="s">
        <v>481</v>
      </c>
      <c r="R294" s="79"/>
      <c r="S294" s="79"/>
      <c r="T294" s="79"/>
      <c r="U294" s="79"/>
      <c r="V294" s="82" t="s">
        <v>649</v>
      </c>
      <c r="W294" s="81">
        <v>43578.08164351852</v>
      </c>
      <c r="X294" s="82" t="s">
        <v>838</v>
      </c>
      <c r="Y294" s="79"/>
      <c r="Z294" s="79"/>
      <c r="AA294" s="85" t="s">
        <v>1077</v>
      </c>
      <c r="AB294" s="79"/>
      <c r="AC294" s="79" t="b">
        <v>0</v>
      </c>
      <c r="AD294" s="79">
        <v>6</v>
      </c>
      <c r="AE294" s="85" t="s">
        <v>1178</v>
      </c>
      <c r="AF294" s="79" t="b">
        <v>0</v>
      </c>
      <c r="AG294" s="79" t="s">
        <v>1226</v>
      </c>
      <c r="AH294" s="79"/>
      <c r="AI294" s="85" t="s">
        <v>1178</v>
      </c>
      <c r="AJ294" s="79" t="b">
        <v>0</v>
      </c>
      <c r="AK294" s="79">
        <v>0</v>
      </c>
      <c r="AL294" s="85" t="s">
        <v>1178</v>
      </c>
      <c r="AM294" s="79" t="s">
        <v>1243</v>
      </c>
      <c r="AN294" s="79" t="b">
        <v>0</v>
      </c>
      <c r="AO294" s="85" t="s">
        <v>1077</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1</v>
      </c>
      <c r="BC294" s="78" t="str">
        <f>REPLACE(INDEX(GroupVertices[Group],MATCH(Edges[[#This Row],[Vertex 2]],GroupVertices[Vertex],0)),1,1,"")</f>
        <v>3</v>
      </c>
      <c r="BD294" s="48">
        <v>0</v>
      </c>
      <c r="BE294" s="49">
        <v>0</v>
      </c>
      <c r="BF294" s="48">
        <v>0</v>
      </c>
      <c r="BG294" s="49">
        <v>0</v>
      </c>
      <c r="BH294" s="48">
        <v>0</v>
      </c>
      <c r="BI294" s="49">
        <v>0</v>
      </c>
      <c r="BJ294" s="48">
        <v>41</v>
      </c>
      <c r="BK294" s="49">
        <v>100</v>
      </c>
      <c r="BL294" s="48">
        <v>41</v>
      </c>
    </row>
    <row r="295" spans="1:64" ht="15">
      <c r="A295" s="64" t="s">
        <v>274</v>
      </c>
      <c r="B295" s="64" t="s">
        <v>251</v>
      </c>
      <c r="C295" s="65" t="s">
        <v>2796</v>
      </c>
      <c r="D295" s="66">
        <v>6.5</v>
      </c>
      <c r="E295" s="67" t="s">
        <v>136</v>
      </c>
      <c r="F295" s="68">
        <v>28.608695652173914</v>
      </c>
      <c r="G295" s="65"/>
      <c r="H295" s="69"/>
      <c r="I295" s="70"/>
      <c r="J295" s="70"/>
      <c r="K295" s="34" t="s">
        <v>66</v>
      </c>
      <c r="L295" s="77">
        <v>295</v>
      </c>
      <c r="M295" s="77"/>
      <c r="N295" s="72"/>
      <c r="O295" s="79" t="s">
        <v>320</v>
      </c>
      <c r="P295" s="81">
        <v>43576.58936342593</v>
      </c>
      <c r="Q295" s="79" t="s">
        <v>482</v>
      </c>
      <c r="R295" s="79"/>
      <c r="S295" s="79"/>
      <c r="T295" s="79"/>
      <c r="U295" s="79"/>
      <c r="V295" s="82" t="s">
        <v>672</v>
      </c>
      <c r="W295" s="81">
        <v>43576.58936342593</v>
      </c>
      <c r="X295" s="82" t="s">
        <v>839</v>
      </c>
      <c r="Y295" s="79"/>
      <c r="Z295" s="79"/>
      <c r="AA295" s="85" t="s">
        <v>1078</v>
      </c>
      <c r="AB295" s="85" t="s">
        <v>1143</v>
      </c>
      <c r="AC295" s="79" t="b">
        <v>0</v>
      </c>
      <c r="AD295" s="79">
        <v>1</v>
      </c>
      <c r="AE295" s="85" t="s">
        <v>1184</v>
      </c>
      <c r="AF295" s="79" t="b">
        <v>0</v>
      </c>
      <c r="AG295" s="79" t="s">
        <v>1226</v>
      </c>
      <c r="AH295" s="79"/>
      <c r="AI295" s="85" t="s">
        <v>1178</v>
      </c>
      <c r="AJ295" s="79" t="b">
        <v>0</v>
      </c>
      <c r="AK295" s="79">
        <v>0</v>
      </c>
      <c r="AL295" s="85" t="s">
        <v>1178</v>
      </c>
      <c r="AM295" s="79" t="s">
        <v>1243</v>
      </c>
      <c r="AN295" s="79" t="b">
        <v>0</v>
      </c>
      <c r="AO295" s="85" t="s">
        <v>1143</v>
      </c>
      <c r="AP295" s="79" t="s">
        <v>176</v>
      </c>
      <c r="AQ295" s="79">
        <v>0</v>
      </c>
      <c r="AR295" s="79">
        <v>0</v>
      </c>
      <c r="AS295" s="79"/>
      <c r="AT295" s="79"/>
      <c r="AU295" s="79"/>
      <c r="AV295" s="79"/>
      <c r="AW295" s="79"/>
      <c r="AX295" s="79"/>
      <c r="AY295" s="79"/>
      <c r="AZ295" s="79"/>
      <c r="BA295">
        <v>4</v>
      </c>
      <c r="BB295" s="78" t="str">
        <f>REPLACE(INDEX(GroupVertices[Group],MATCH(Edges[[#This Row],[Vertex 1]],GroupVertices[Vertex],0)),1,1,"")</f>
        <v>1</v>
      </c>
      <c r="BC295" s="78" t="str">
        <f>REPLACE(INDEX(GroupVertices[Group],MATCH(Edges[[#This Row],[Vertex 2]],GroupVertices[Vertex],0)),1,1,"")</f>
        <v>1</v>
      </c>
      <c r="BD295" s="48">
        <v>0</v>
      </c>
      <c r="BE295" s="49">
        <v>0</v>
      </c>
      <c r="BF295" s="48">
        <v>0</v>
      </c>
      <c r="BG295" s="49">
        <v>0</v>
      </c>
      <c r="BH295" s="48">
        <v>0</v>
      </c>
      <c r="BI295" s="49">
        <v>0</v>
      </c>
      <c r="BJ295" s="48">
        <v>14</v>
      </c>
      <c r="BK295" s="49">
        <v>100</v>
      </c>
      <c r="BL295" s="48">
        <v>14</v>
      </c>
    </row>
    <row r="296" spans="1:64" ht="15">
      <c r="A296" s="64" t="s">
        <v>274</v>
      </c>
      <c r="B296" s="64" t="s">
        <v>251</v>
      </c>
      <c r="C296" s="65" t="s">
        <v>2796</v>
      </c>
      <c r="D296" s="66">
        <v>6.5</v>
      </c>
      <c r="E296" s="67" t="s">
        <v>136</v>
      </c>
      <c r="F296" s="68">
        <v>28.608695652173914</v>
      </c>
      <c r="G296" s="65"/>
      <c r="H296" s="69"/>
      <c r="I296" s="70"/>
      <c r="J296" s="70"/>
      <c r="K296" s="34" t="s">
        <v>66</v>
      </c>
      <c r="L296" s="77">
        <v>296</v>
      </c>
      <c r="M296" s="77"/>
      <c r="N296" s="72"/>
      <c r="O296" s="79" t="s">
        <v>320</v>
      </c>
      <c r="P296" s="81">
        <v>43577.58557870371</v>
      </c>
      <c r="Q296" s="79" t="s">
        <v>483</v>
      </c>
      <c r="R296" s="79"/>
      <c r="S296" s="79"/>
      <c r="T296" s="79"/>
      <c r="U296" s="79"/>
      <c r="V296" s="82" t="s">
        <v>672</v>
      </c>
      <c r="W296" s="81">
        <v>43577.58557870371</v>
      </c>
      <c r="X296" s="82" t="s">
        <v>840</v>
      </c>
      <c r="Y296" s="79"/>
      <c r="Z296" s="79"/>
      <c r="AA296" s="85" t="s">
        <v>1079</v>
      </c>
      <c r="AB296" s="85" t="s">
        <v>1144</v>
      </c>
      <c r="AC296" s="79" t="b">
        <v>0</v>
      </c>
      <c r="AD296" s="79">
        <v>0</v>
      </c>
      <c r="AE296" s="85" t="s">
        <v>1184</v>
      </c>
      <c r="AF296" s="79" t="b">
        <v>0</v>
      </c>
      <c r="AG296" s="79" t="s">
        <v>1226</v>
      </c>
      <c r="AH296" s="79"/>
      <c r="AI296" s="85" t="s">
        <v>1178</v>
      </c>
      <c r="AJ296" s="79" t="b">
        <v>0</v>
      </c>
      <c r="AK296" s="79">
        <v>0</v>
      </c>
      <c r="AL296" s="85" t="s">
        <v>1178</v>
      </c>
      <c r="AM296" s="79" t="s">
        <v>1243</v>
      </c>
      <c r="AN296" s="79" t="b">
        <v>0</v>
      </c>
      <c r="AO296" s="85" t="s">
        <v>1144</v>
      </c>
      <c r="AP296" s="79" t="s">
        <v>176</v>
      </c>
      <c r="AQ296" s="79">
        <v>0</v>
      </c>
      <c r="AR296" s="79">
        <v>0</v>
      </c>
      <c r="AS296" s="79"/>
      <c r="AT296" s="79"/>
      <c r="AU296" s="79"/>
      <c r="AV296" s="79"/>
      <c r="AW296" s="79"/>
      <c r="AX296" s="79"/>
      <c r="AY296" s="79"/>
      <c r="AZ296" s="79"/>
      <c r="BA296">
        <v>4</v>
      </c>
      <c r="BB296" s="78" t="str">
        <f>REPLACE(INDEX(GroupVertices[Group],MATCH(Edges[[#This Row],[Vertex 1]],GroupVertices[Vertex],0)),1,1,"")</f>
        <v>1</v>
      </c>
      <c r="BC296" s="78" t="str">
        <f>REPLACE(INDEX(GroupVertices[Group],MATCH(Edges[[#This Row],[Vertex 2]],GroupVertices[Vertex],0)),1,1,"")</f>
        <v>1</v>
      </c>
      <c r="BD296" s="48">
        <v>0</v>
      </c>
      <c r="BE296" s="49">
        <v>0</v>
      </c>
      <c r="BF296" s="48">
        <v>0</v>
      </c>
      <c r="BG296" s="49">
        <v>0</v>
      </c>
      <c r="BH296" s="48">
        <v>0</v>
      </c>
      <c r="BI296" s="49">
        <v>0</v>
      </c>
      <c r="BJ296" s="48">
        <v>5</v>
      </c>
      <c r="BK296" s="49">
        <v>100</v>
      </c>
      <c r="BL296" s="48">
        <v>5</v>
      </c>
    </row>
    <row r="297" spans="1:64" ht="15">
      <c r="A297" s="64" t="s">
        <v>274</v>
      </c>
      <c r="B297" s="64" t="s">
        <v>251</v>
      </c>
      <c r="C297" s="65" t="s">
        <v>2796</v>
      </c>
      <c r="D297" s="66">
        <v>6.5</v>
      </c>
      <c r="E297" s="67" t="s">
        <v>136</v>
      </c>
      <c r="F297" s="68">
        <v>28.608695652173914</v>
      </c>
      <c r="G297" s="65"/>
      <c r="H297" s="69"/>
      <c r="I297" s="70"/>
      <c r="J297" s="70"/>
      <c r="K297" s="34" t="s">
        <v>66</v>
      </c>
      <c r="L297" s="77">
        <v>297</v>
      </c>
      <c r="M297" s="77"/>
      <c r="N297" s="72"/>
      <c r="O297" s="79" t="s">
        <v>320</v>
      </c>
      <c r="P297" s="81">
        <v>43578.620775462965</v>
      </c>
      <c r="Q297" s="79" t="s">
        <v>484</v>
      </c>
      <c r="R297" s="79"/>
      <c r="S297" s="79"/>
      <c r="T297" s="79"/>
      <c r="U297" s="79"/>
      <c r="V297" s="82" t="s">
        <v>672</v>
      </c>
      <c r="W297" s="81">
        <v>43578.620775462965</v>
      </c>
      <c r="X297" s="82" t="s">
        <v>841</v>
      </c>
      <c r="Y297" s="79"/>
      <c r="Z297" s="79"/>
      <c r="AA297" s="85" t="s">
        <v>1080</v>
      </c>
      <c r="AB297" s="85" t="s">
        <v>1147</v>
      </c>
      <c r="AC297" s="79" t="b">
        <v>0</v>
      </c>
      <c r="AD297" s="79">
        <v>0</v>
      </c>
      <c r="AE297" s="85" t="s">
        <v>1184</v>
      </c>
      <c r="AF297" s="79" t="b">
        <v>0</v>
      </c>
      <c r="AG297" s="79" t="s">
        <v>1226</v>
      </c>
      <c r="AH297" s="79"/>
      <c r="AI297" s="85" t="s">
        <v>1178</v>
      </c>
      <c r="AJ297" s="79" t="b">
        <v>0</v>
      </c>
      <c r="AK297" s="79">
        <v>0</v>
      </c>
      <c r="AL297" s="85" t="s">
        <v>1178</v>
      </c>
      <c r="AM297" s="79" t="s">
        <v>1243</v>
      </c>
      <c r="AN297" s="79" t="b">
        <v>0</v>
      </c>
      <c r="AO297" s="85" t="s">
        <v>1147</v>
      </c>
      <c r="AP297" s="79" t="s">
        <v>176</v>
      </c>
      <c r="AQ297" s="79">
        <v>0</v>
      </c>
      <c r="AR297" s="79">
        <v>0</v>
      </c>
      <c r="AS297" s="79"/>
      <c r="AT297" s="79"/>
      <c r="AU297" s="79"/>
      <c r="AV297" s="79"/>
      <c r="AW297" s="79"/>
      <c r="AX297" s="79"/>
      <c r="AY297" s="79"/>
      <c r="AZ297" s="79"/>
      <c r="BA297">
        <v>4</v>
      </c>
      <c r="BB297" s="78" t="str">
        <f>REPLACE(INDEX(GroupVertices[Group],MATCH(Edges[[#This Row],[Vertex 1]],GroupVertices[Vertex],0)),1,1,"")</f>
        <v>1</v>
      </c>
      <c r="BC297" s="78" t="str">
        <f>REPLACE(INDEX(GroupVertices[Group],MATCH(Edges[[#This Row],[Vertex 2]],GroupVertices[Vertex],0)),1,1,"")</f>
        <v>1</v>
      </c>
      <c r="BD297" s="48">
        <v>0</v>
      </c>
      <c r="BE297" s="49">
        <v>0</v>
      </c>
      <c r="BF297" s="48">
        <v>1</v>
      </c>
      <c r="BG297" s="49">
        <v>6.25</v>
      </c>
      <c r="BH297" s="48">
        <v>0</v>
      </c>
      <c r="BI297" s="49">
        <v>0</v>
      </c>
      <c r="BJ297" s="48">
        <v>15</v>
      </c>
      <c r="BK297" s="49">
        <v>93.75</v>
      </c>
      <c r="BL297" s="48">
        <v>16</v>
      </c>
    </row>
    <row r="298" spans="1:64" ht="15">
      <c r="A298" s="64" t="s">
        <v>274</v>
      </c>
      <c r="B298" s="64" t="s">
        <v>251</v>
      </c>
      <c r="C298" s="65" t="s">
        <v>2796</v>
      </c>
      <c r="D298" s="66">
        <v>6.5</v>
      </c>
      <c r="E298" s="67" t="s">
        <v>136</v>
      </c>
      <c r="F298" s="68">
        <v>28.608695652173914</v>
      </c>
      <c r="G298" s="65"/>
      <c r="H298" s="69"/>
      <c r="I298" s="70"/>
      <c r="J298" s="70"/>
      <c r="K298" s="34" t="s">
        <v>66</v>
      </c>
      <c r="L298" s="77">
        <v>298</v>
      </c>
      <c r="M298" s="77"/>
      <c r="N298" s="72"/>
      <c r="O298" s="79" t="s">
        <v>320</v>
      </c>
      <c r="P298" s="81">
        <v>43578.64931712963</v>
      </c>
      <c r="Q298" s="79" t="s">
        <v>485</v>
      </c>
      <c r="R298" s="79"/>
      <c r="S298" s="79"/>
      <c r="T298" s="79"/>
      <c r="U298" s="79"/>
      <c r="V298" s="82" t="s">
        <v>672</v>
      </c>
      <c r="W298" s="81">
        <v>43578.64931712963</v>
      </c>
      <c r="X298" s="82" t="s">
        <v>842</v>
      </c>
      <c r="Y298" s="79"/>
      <c r="Z298" s="79"/>
      <c r="AA298" s="85" t="s">
        <v>1081</v>
      </c>
      <c r="AB298" s="85" t="s">
        <v>1082</v>
      </c>
      <c r="AC298" s="79" t="b">
        <v>0</v>
      </c>
      <c r="AD298" s="79">
        <v>0</v>
      </c>
      <c r="AE298" s="85" t="s">
        <v>1184</v>
      </c>
      <c r="AF298" s="79" t="b">
        <v>0</v>
      </c>
      <c r="AG298" s="79" t="s">
        <v>1226</v>
      </c>
      <c r="AH298" s="79"/>
      <c r="AI298" s="85" t="s">
        <v>1178</v>
      </c>
      <c r="AJ298" s="79" t="b">
        <v>0</v>
      </c>
      <c r="AK298" s="79">
        <v>0</v>
      </c>
      <c r="AL298" s="85" t="s">
        <v>1178</v>
      </c>
      <c r="AM298" s="79" t="s">
        <v>1243</v>
      </c>
      <c r="AN298" s="79" t="b">
        <v>0</v>
      </c>
      <c r="AO298" s="85" t="s">
        <v>1082</v>
      </c>
      <c r="AP298" s="79" t="s">
        <v>176</v>
      </c>
      <c r="AQ298" s="79">
        <v>0</v>
      </c>
      <c r="AR298" s="79">
        <v>0</v>
      </c>
      <c r="AS298" s="79"/>
      <c r="AT298" s="79"/>
      <c r="AU298" s="79"/>
      <c r="AV298" s="79"/>
      <c r="AW298" s="79"/>
      <c r="AX298" s="79"/>
      <c r="AY298" s="79"/>
      <c r="AZ298" s="79"/>
      <c r="BA298">
        <v>4</v>
      </c>
      <c r="BB298" s="78" t="str">
        <f>REPLACE(INDEX(GroupVertices[Group],MATCH(Edges[[#This Row],[Vertex 1]],GroupVertices[Vertex],0)),1,1,"")</f>
        <v>1</v>
      </c>
      <c r="BC298" s="78" t="str">
        <f>REPLACE(INDEX(GroupVertices[Group],MATCH(Edges[[#This Row],[Vertex 2]],GroupVertices[Vertex],0)),1,1,"")</f>
        <v>1</v>
      </c>
      <c r="BD298" s="48">
        <v>1</v>
      </c>
      <c r="BE298" s="49">
        <v>1.8867924528301887</v>
      </c>
      <c r="BF298" s="48">
        <v>3</v>
      </c>
      <c r="BG298" s="49">
        <v>5.660377358490566</v>
      </c>
      <c r="BH298" s="48">
        <v>0</v>
      </c>
      <c r="BI298" s="49">
        <v>0</v>
      </c>
      <c r="BJ298" s="48">
        <v>49</v>
      </c>
      <c r="BK298" s="49">
        <v>92.45283018867924</v>
      </c>
      <c r="BL298" s="48">
        <v>53</v>
      </c>
    </row>
    <row r="299" spans="1:64" ht="15">
      <c r="A299" s="64" t="s">
        <v>251</v>
      </c>
      <c r="B299" s="64" t="s">
        <v>274</v>
      </c>
      <c r="C299" s="65" t="s">
        <v>2792</v>
      </c>
      <c r="D299" s="66">
        <v>3</v>
      </c>
      <c r="E299" s="67" t="s">
        <v>132</v>
      </c>
      <c r="F299" s="68">
        <v>32</v>
      </c>
      <c r="G299" s="65"/>
      <c r="H299" s="69"/>
      <c r="I299" s="70"/>
      <c r="J299" s="70"/>
      <c r="K299" s="34" t="s">
        <v>66</v>
      </c>
      <c r="L299" s="77">
        <v>299</v>
      </c>
      <c r="M299" s="77"/>
      <c r="N299" s="72"/>
      <c r="O299" s="79" t="s">
        <v>320</v>
      </c>
      <c r="P299" s="81">
        <v>43578.64221064815</v>
      </c>
      <c r="Q299" s="79" t="s">
        <v>486</v>
      </c>
      <c r="R299" s="79"/>
      <c r="S299" s="79"/>
      <c r="T299" s="79"/>
      <c r="U299" s="79"/>
      <c r="V299" s="82" t="s">
        <v>649</v>
      </c>
      <c r="W299" s="81">
        <v>43578.64221064815</v>
      </c>
      <c r="X299" s="82" t="s">
        <v>843</v>
      </c>
      <c r="Y299" s="79"/>
      <c r="Z299" s="79"/>
      <c r="AA299" s="85" t="s">
        <v>1082</v>
      </c>
      <c r="AB299" s="85" t="s">
        <v>1080</v>
      </c>
      <c r="AC299" s="79" t="b">
        <v>0</v>
      </c>
      <c r="AD299" s="79">
        <v>1</v>
      </c>
      <c r="AE299" s="85" t="s">
        <v>1218</v>
      </c>
      <c r="AF299" s="79" t="b">
        <v>0</v>
      </c>
      <c r="AG299" s="79" t="s">
        <v>1226</v>
      </c>
      <c r="AH299" s="79"/>
      <c r="AI299" s="85" t="s">
        <v>1178</v>
      </c>
      <c r="AJ299" s="79" t="b">
        <v>0</v>
      </c>
      <c r="AK299" s="79">
        <v>0</v>
      </c>
      <c r="AL299" s="85" t="s">
        <v>1178</v>
      </c>
      <c r="AM299" s="79" t="s">
        <v>1247</v>
      </c>
      <c r="AN299" s="79" t="b">
        <v>0</v>
      </c>
      <c r="AO299" s="85" t="s">
        <v>1080</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v>2</v>
      </c>
      <c r="BE299" s="49">
        <v>7.142857142857143</v>
      </c>
      <c r="BF299" s="48">
        <v>0</v>
      </c>
      <c r="BG299" s="49">
        <v>0</v>
      </c>
      <c r="BH299" s="48">
        <v>0</v>
      </c>
      <c r="BI299" s="49">
        <v>0</v>
      </c>
      <c r="BJ299" s="48">
        <v>26</v>
      </c>
      <c r="BK299" s="49">
        <v>92.85714285714286</v>
      </c>
      <c r="BL299" s="48">
        <v>28</v>
      </c>
    </row>
    <row r="300" spans="1:64" ht="15">
      <c r="A300" s="64" t="s">
        <v>251</v>
      </c>
      <c r="B300" s="64" t="s">
        <v>298</v>
      </c>
      <c r="C300" s="65" t="s">
        <v>2792</v>
      </c>
      <c r="D300" s="66">
        <v>3</v>
      </c>
      <c r="E300" s="67" t="s">
        <v>132</v>
      </c>
      <c r="F300" s="68">
        <v>32</v>
      </c>
      <c r="G300" s="65"/>
      <c r="H300" s="69"/>
      <c r="I300" s="70"/>
      <c r="J300" s="70"/>
      <c r="K300" s="34" t="s">
        <v>65</v>
      </c>
      <c r="L300" s="77">
        <v>300</v>
      </c>
      <c r="M300" s="77"/>
      <c r="N300" s="72"/>
      <c r="O300" s="79" t="s">
        <v>320</v>
      </c>
      <c r="P300" s="81">
        <v>43578.85842592592</v>
      </c>
      <c r="Q300" s="79" t="s">
        <v>487</v>
      </c>
      <c r="R300" s="79"/>
      <c r="S300" s="79"/>
      <c r="T300" s="79"/>
      <c r="U300" s="79"/>
      <c r="V300" s="82" t="s">
        <v>649</v>
      </c>
      <c r="W300" s="81">
        <v>43578.85842592592</v>
      </c>
      <c r="X300" s="82" t="s">
        <v>844</v>
      </c>
      <c r="Y300" s="79"/>
      <c r="Z300" s="79"/>
      <c r="AA300" s="85" t="s">
        <v>1083</v>
      </c>
      <c r="AB300" s="85" t="s">
        <v>1171</v>
      </c>
      <c r="AC300" s="79" t="b">
        <v>0</v>
      </c>
      <c r="AD300" s="79">
        <v>0</v>
      </c>
      <c r="AE300" s="85" t="s">
        <v>1219</v>
      </c>
      <c r="AF300" s="79" t="b">
        <v>0</v>
      </c>
      <c r="AG300" s="79" t="s">
        <v>1226</v>
      </c>
      <c r="AH300" s="79"/>
      <c r="AI300" s="85" t="s">
        <v>1178</v>
      </c>
      <c r="AJ300" s="79" t="b">
        <v>0</v>
      </c>
      <c r="AK300" s="79">
        <v>0</v>
      </c>
      <c r="AL300" s="85" t="s">
        <v>1178</v>
      </c>
      <c r="AM300" s="79" t="s">
        <v>1243</v>
      </c>
      <c r="AN300" s="79" t="b">
        <v>0</v>
      </c>
      <c r="AO300" s="85" t="s">
        <v>1171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2</v>
      </c>
      <c r="BE300" s="49">
        <v>7.407407407407407</v>
      </c>
      <c r="BF300" s="48">
        <v>0</v>
      </c>
      <c r="BG300" s="49">
        <v>0</v>
      </c>
      <c r="BH300" s="48">
        <v>0</v>
      </c>
      <c r="BI300" s="49">
        <v>0</v>
      </c>
      <c r="BJ300" s="48">
        <v>25</v>
      </c>
      <c r="BK300" s="49">
        <v>92.5925925925926</v>
      </c>
      <c r="BL300" s="48">
        <v>27</v>
      </c>
    </row>
    <row r="301" spans="1:64" ht="15">
      <c r="A301" s="64" t="s">
        <v>275</v>
      </c>
      <c r="B301" s="64" t="s">
        <v>299</v>
      </c>
      <c r="C301" s="65" t="s">
        <v>2792</v>
      </c>
      <c r="D301" s="66">
        <v>3</v>
      </c>
      <c r="E301" s="67" t="s">
        <v>132</v>
      </c>
      <c r="F301" s="68">
        <v>32</v>
      </c>
      <c r="G301" s="65"/>
      <c r="H301" s="69"/>
      <c r="I301" s="70"/>
      <c r="J301" s="70"/>
      <c r="K301" s="34" t="s">
        <v>65</v>
      </c>
      <c r="L301" s="77">
        <v>301</v>
      </c>
      <c r="M301" s="77"/>
      <c r="N301" s="72"/>
      <c r="O301" s="79" t="s">
        <v>319</v>
      </c>
      <c r="P301" s="81">
        <v>43579.74306712963</v>
      </c>
      <c r="Q301" s="79" t="s">
        <v>488</v>
      </c>
      <c r="R301" s="79"/>
      <c r="S301" s="79"/>
      <c r="T301" s="79"/>
      <c r="U301" s="82" t="s">
        <v>609</v>
      </c>
      <c r="V301" s="82" t="s">
        <v>609</v>
      </c>
      <c r="W301" s="81">
        <v>43579.74306712963</v>
      </c>
      <c r="X301" s="82" t="s">
        <v>845</v>
      </c>
      <c r="Y301" s="79"/>
      <c r="Z301" s="79"/>
      <c r="AA301" s="85" t="s">
        <v>1084</v>
      </c>
      <c r="AB301" s="85" t="s">
        <v>1085</v>
      </c>
      <c r="AC301" s="79" t="b">
        <v>0</v>
      </c>
      <c r="AD301" s="79">
        <v>2</v>
      </c>
      <c r="AE301" s="85" t="s">
        <v>1184</v>
      </c>
      <c r="AF301" s="79" t="b">
        <v>0</v>
      </c>
      <c r="AG301" s="79" t="s">
        <v>1227</v>
      </c>
      <c r="AH301" s="79"/>
      <c r="AI301" s="85" t="s">
        <v>1178</v>
      </c>
      <c r="AJ301" s="79" t="b">
        <v>0</v>
      </c>
      <c r="AK301" s="79">
        <v>0</v>
      </c>
      <c r="AL301" s="85" t="s">
        <v>1178</v>
      </c>
      <c r="AM301" s="79" t="s">
        <v>1243</v>
      </c>
      <c r="AN301" s="79" t="b">
        <v>0</v>
      </c>
      <c r="AO301" s="85" t="s">
        <v>1085</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0</v>
      </c>
      <c r="BE301" s="49">
        <v>0</v>
      </c>
      <c r="BF301" s="48">
        <v>0</v>
      </c>
      <c r="BG301" s="49">
        <v>0</v>
      </c>
      <c r="BH301" s="48">
        <v>0</v>
      </c>
      <c r="BI301" s="49">
        <v>0</v>
      </c>
      <c r="BJ301" s="48">
        <v>3</v>
      </c>
      <c r="BK301" s="49">
        <v>100</v>
      </c>
      <c r="BL301" s="48">
        <v>3</v>
      </c>
    </row>
    <row r="302" spans="1:64" ht="15">
      <c r="A302" s="64" t="s">
        <v>251</v>
      </c>
      <c r="B302" s="64" t="s">
        <v>299</v>
      </c>
      <c r="C302" s="65" t="s">
        <v>2792</v>
      </c>
      <c r="D302" s="66">
        <v>3</v>
      </c>
      <c r="E302" s="67" t="s">
        <v>132</v>
      </c>
      <c r="F302" s="68">
        <v>32</v>
      </c>
      <c r="G302" s="65"/>
      <c r="H302" s="69"/>
      <c r="I302" s="70"/>
      <c r="J302" s="70"/>
      <c r="K302" s="34" t="s">
        <v>65</v>
      </c>
      <c r="L302" s="77">
        <v>302</v>
      </c>
      <c r="M302" s="77"/>
      <c r="N302" s="72"/>
      <c r="O302" s="79" t="s">
        <v>319</v>
      </c>
      <c r="P302" s="81">
        <v>43579.73961805556</v>
      </c>
      <c r="Q302" s="79" t="s">
        <v>489</v>
      </c>
      <c r="R302" s="79"/>
      <c r="S302" s="79"/>
      <c r="T302" s="79"/>
      <c r="U302" s="82" t="s">
        <v>610</v>
      </c>
      <c r="V302" s="82" t="s">
        <v>610</v>
      </c>
      <c r="W302" s="81">
        <v>43579.73961805556</v>
      </c>
      <c r="X302" s="82" t="s">
        <v>846</v>
      </c>
      <c r="Y302" s="79"/>
      <c r="Z302" s="79"/>
      <c r="AA302" s="85" t="s">
        <v>1085</v>
      </c>
      <c r="AB302" s="79"/>
      <c r="AC302" s="79" t="b">
        <v>0</v>
      </c>
      <c r="AD302" s="79">
        <v>1</v>
      </c>
      <c r="AE302" s="85" t="s">
        <v>1220</v>
      </c>
      <c r="AF302" s="79" t="b">
        <v>0</v>
      </c>
      <c r="AG302" s="79" t="s">
        <v>1227</v>
      </c>
      <c r="AH302" s="79"/>
      <c r="AI302" s="85" t="s">
        <v>1178</v>
      </c>
      <c r="AJ302" s="79" t="b">
        <v>0</v>
      </c>
      <c r="AK302" s="79">
        <v>0</v>
      </c>
      <c r="AL302" s="85" t="s">
        <v>1178</v>
      </c>
      <c r="AM302" s="79" t="s">
        <v>1243</v>
      </c>
      <c r="AN302" s="79" t="b">
        <v>0</v>
      </c>
      <c r="AO302" s="85" t="s">
        <v>1085</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0</v>
      </c>
      <c r="BE302" s="49">
        <v>0</v>
      </c>
      <c r="BF302" s="48">
        <v>0</v>
      </c>
      <c r="BG302" s="49">
        <v>0</v>
      </c>
      <c r="BH302" s="48">
        <v>0</v>
      </c>
      <c r="BI302" s="49">
        <v>0</v>
      </c>
      <c r="BJ302" s="48">
        <v>4</v>
      </c>
      <c r="BK302" s="49">
        <v>100</v>
      </c>
      <c r="BL302" s="48">
        <v>4</v>
      </c>
    </row>
    <row r="303" spans="1:64" ht="15">
      <c r="A303" s="64" t="s">
        <v>271</v>
      </c>
      <c r="B303" s="64" t="s">
        <v>251</v>
      </c>
      <c r="C303" s="65" t="s">
        <v>2794</v>
      </c>
      <c r="D303" s="66">
        <v>5.333333333333334</v>
      </c>
      <c r="E303" s="67" t="s">
        <v>136</v>
      </c>
      <c r="F303" s="68">
        <v>29.73913043478261</v>
      </c>
      <c r="G303" s="65"/>
      <c r="H303" s="69"/>
      <c r="I303" s="70"/>
      <c r="J303" s="70"/>
      <c r="K303" s="34" t="s">
        <v>66</v>
      </c>
      <c r="L303" s="77">
        <v>303</v>
      </c>
      <c r="M303" s="77"/>
      <c r="N303" s="72"/>
      <c r="O303" s="79" t="s">
        <v>319</v>
      </c>
      <c r="P303" s="81">
        <v>43574.05738425926</v>
      </c>
      <c r="Q303" s="79" t="s">
        <v>452</v>
      </c>
      <c r="R303" s="79"/>
      <c r="S303" s="79"/>
      <c r="T303" s="79"/>
      <c r="U303" s="82" t="s">
        <v>606</v>
      </c>
      <c r="V303" s="82" t="s">
        <v>606</v>
      </c>
      <c r="W303" s="81">
        <v>43574.05738425926</v>
      </c>
      <c r="X303" s="82" t="s">
        <v>809</v>
      </c>
      <c r="Y303" s="79"/>
      <c r="Z303" s="79"/>
      <c r="AA303" s="85" t="s">
        <v>1048</v>
      </c>
      <c r="AB303" s="79"/>
      <c r="AC303" s="79" t="b">
        <v>0</v>
      </c>
      <c r="AD303" s="79">
        <v>0</v>
      </c>
      <c r="AE303" s="85" t="s">
        <v>1178</v>
      </c>
      <c r="AF303" s="79" t="b">
        <v>0</v>
      </c>
      <c r="AG303" s="79" t="s">
        <v>1226</v>
      </c>
      <c r="AH303" s="79"/>
      <c r="AI303" s="85" t="s">
        <v>1178</v>
      </c>
      <c r="AJ303" s="79" t="b">
        <v>0</v>
      </c>
      <c r="AK303" s="79">
        <v>1</v>
      </c>
      <c r="AL303" s="85" t="s">
        <v>1050</v>
      </c>
      <c r="AM303" s="79" t="s">
        <v>1243</v>
      </c>
      <c r="AN303" s="79" t="b">
        <v>0</v>
      </c>
      <c r="AO303" s="85" t="s">
        <v>1050</v>
      </c>
      <c r="AP303" s="79" t="s">
        <v>176</v>
      </c>
      <c r="AQ303" s="79">
        <v>0</v>
      </c>
      <c r="AR303" s="79">
        <v>0</v>
      </c>
      <c r="AS303" s="79"/>
      <c r="AT303" s="79"/>
      <c r="AU303" s="79"/>
      <c r="AV303" s="79"/>
      <c r="AW303" s="79"/>
      <c r="AX303" s="79"/>
      <c r="AY303" s="79"/>
      <c r="AZ303" s="79"/>
      <c r="BA303">
        <v>3</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271</v>
      </c>
      <c r="B304" s="64" t="s">
        <v>271</v>
      </c>
      <c r="C304" s="65" t="s">
        <v>2792</v>
      </c>
      <c r="D304" s="66">
        <v>3</v>
      </c>
      <c r="E304" s="67" t="s">
        <v>132</v>
      </c>
      <c r="F304" s="68">
        <v>32</v>
      </c>
      <c r="G304" s="65"/>
      <c r="H304" s="69"/>
      <c r="I304" s="70"/>
      <c r="J304" s="70"/>
      <c r="K304" s="34" t="s">
        <v>65</v>
      </c>
      <c r="L304" s="77">
        <v>304</v>
      </c>
      <c r="M304" s="77"/>
      <c r="N304" s="72"/>
      <c r="O304" s="79" t="s">
        <v>176</v>
      </c>
      <c r="P304" s="81">
        <v>43574.12265046296</v>
      </c>
      <c r="Q304" s="79" t="s">
        <v>490</v>
      </c>
      <c r="R304" s="82" t="s">
        <v>567</v>
      </c>
      <c r="S304" s="79" t="s">
        <v>580</v>
      </c>
      <c r="T304" s="79"/>
      <c r="U304" s="79"/>
      <c r="V304" s="82" t="s">
        <v>670</v>
      </c>
      <c r="W304" s="81">
        <v>43574.12265046296</v>
      </c>
      <c r="X304" s="82" t="s">
        <v>847</v>
      </c>
      <c r="Y304" s="79"/>
      <c r="Z304" s="79"/>
      <c r="AA304" s="85" t="s">
        <v>1086</v>
      </c>
      <c r="AB304" s="79"/>
      <c r="AC304" s="79" t="b">
        <v>0</v>
      </c>
      <c r="AD304" s="79">
        <v>2</v>
      </c>
      <c r="AE304" s="85" t="s">
        <v>1178</v>
      </c>
      <c r="AF304" s="79" t="b">
        <v>1</v>
      </c>
      <c r="AG304" s="79" t="s">
        <v>1226</v>
      </c>
      <c r="AH304" s="79"/>
      <c r="AI304" s="85" t="s">
        <v>1024</v>
      </c>
      <c r="AJ304" s="79" t="b">
        <v>0</v>
      </c>
      <c r="AK304" s="79">
        <v>0</v>
      </c>
      <c r="AL304" s="85" t="s">
        <v>1178</v>
      </c>
      <c r="AM304" s="79" t="s">
        <v>1243</v>
      </c>
      <c r="AN304" s="79" t="b">
        <v>0</v>
      </c>
      <c r="AO304" s="85" t="s">
        <v>1086</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v>1</v>
      </c>
      <c r="BE304" s="49">
        <v>9.090909090909092</v>
      </c>
      <c r="BF304" s="48">
        <v>1</v>
      </c>
      <c r="BG304" s="49">
        <v>9.090909090909092</v>
      </c>
      <c r="BH304" s="48">
        <v>0</v>
      </c>
      <c r="BI304" s="49">
        <v>0</v>
      </c>
      <c r="BJ304" s="48">
        <v>9</v>
      </c>
      <c r="BK304" s="49">
        <v>81.81818181818181</v>
      </c>
      <c r="BL304" s="48">
        <v>11</v>
      </c>
    </row>
    <row r="305" spans="1:64" ht="15">
      <c r="A305" s="64" t="s">
        <v>271</v>
      </c>
      <c r="B305" s="64" t="s">
        <v>251</v>
      </c>
      <c r="C305" s="65" t="s">
        <v>2794</v>
      </c>
      <c r="D305" s="66">
        <v>5.333333333333334</v>
      </c>
      <c r="E305" s="67" t="s">
        <v>136</v>
      </c>
      <c r="F305" s="68">
        <v>29.73913043478261</v>
      </c>
      <c r="G305" s="65"/>
      <c r="H305" s="69"/>
      <c r="I305" s="70"/>
      <c r="J305" s="70"/>
      <c r="K305" s="34" t="s">
        <v>66</v>
      </c>
      <c r="L305" s="77">
        <v>305</v>
      </c>
      <c r="M305" s="77"/>
      <c r="N305" s="72"/>
      <c r="O305" s="79" t="s">
        <v>319</v>
      </c>
      <c r="P305" s="81">
        <v>43574.13738425926</v>
      </c>
      <c r="Q305" s="79" t="s">
        <v>491</v>
      </c>
      <c r="R305" s="79"/>
      <c r="S305" s="79"/>
      <c r="T305" s="79"/>
      <c r="U305" s="79"/>
      <c r="V305" s="82" t="s">
        <v>670</v>
      </c>
      <c r="W305" s="81">
        <v>43574.13738425926</v>
      </c>
      <c r="X305" s="82" t="s">
        <v>848</v>
      </c>
      <c r="Y305" s="79"/>
      <c r="Z305" s="79"/>
      <c r="AA305" s="85" t="s">
        <v>1087</v>
      </c>
      <c r="AB305" s="79"/>
      <c r="AC305" s="79" t="b">
        <v>0</v>
      </c>
      <c r="AD305" s="79">
        <v>0</v>
      </c>
      <c r="AE305" s="85" t="s">
        <v>1178</v>
      </c>
      <c r="AF305" s="79" t="b">
        <v>0</v>
      </c>
      <c r="AG305" s="79" t="s">
        <v>1226</v>
      </c>
      <c r="AH305" s="79"/>
      <c r="AI305" s="85" t="s">
        <v>1178</v>
      </c>
      <c r="AJ305" s="79" t="b">
        <v>0</v>
      </c>
      <c r="AK305" s="79">
        <v>2</v>
      </c>
      <c r="AL305" s="85" t="s">
        <v>1138</v>
      </c>
      <c r="AM305" s="79" t="s">
        <v>1243</v>
      </c>
      <c r="AN305" s="79" t="b">
        <v>0</v>
      </c>
      <c r="AO305" s="85" t="s">
        <v>1138</v>
      </c>
      <c r="AP305" s="79" t="s">
        <v>176</v>
      </c>
      <c r="AQ305" s="79">
        <v>0</v>
      </c>
      <c r="AR305" s="79">
        <v>0</v>
      </c>
      <c r="AS305" s="79"/>
      <c r="AT305" s="79"/>
      <c r="AU305" s="79"/>
      <c r="AV305" s="79"/>
      <c r="AW305" s="79"/>
      <c r="AX305" s="79"/>
      <c r="AY305" s="79"/>
      <c r="AZ305" s="79"/>
      <c r="BA305">
        <v>3</v>
      </c>
      <c r="BB305" s="78" t="str">
        <f>REPLACE(INDEX(GroupVertices[Group],MATCH(Edges[[#This Row],[Vertex 1]],GroupVertices[Vertex],0)),1,1,"")</f>
        <v>1</v>
      </c>
      <c r="BC305" s="78" t="str">
        <f>REPLACE(INDEX(GroupVertices[Group],MATCH(Edges[[#This Row],[Vertex 2]],GroupVertices[Vertex],0)),1,1,"")</f>
        <v>1</v>
      </c>
      <c r="BD305" s="48">
        <v>3</v>
      </c>
      <c r="BE305" s="49">
        <v>11.11111111111111</v>
      </c>
      <c r="BF305" s="48">
        <v>0</v>
      </c>
      <c r="BG305" s="49">
        <v>0</v>
      </c>
      <c r="BH305" s="48">
        <v>0</v>
      </c>
      <c r="BI305" s="49">
        <v>0</v>
      </c>
      <c r="BJ305" s="48">
        <v>24</v>
      </c>
      <c r="BK305" s="49">
        <v>88.88888888888889</v>
      </c>
      <c r="BL305" s="48">
        <v>27</v>
      </c>
    </row>
    <row r="306" spans="1:64" ht="15">
      <c r="A306" s="64" t="s">
        <v>271</v>
      </c>
      <c r="B306" s="64" t="s">
        <v>251</v>
      </c>
      <c r="C306" s="65" t="s">
        <v>2792</v>
      </c>
      <c r="D306" s="66">
        <v>3</v>
      </c>
      <c r="E306" s="67" t="s">
        <v>132</v>
      </c>
      <c r="F306" s="68">
        <v>32</v>
      </c>
      <c r="G306" s="65"/>
      <c r="H306" s="69"/>
      <c r="I306" s="70"/>
      <c r="J306" s="70"/>
      <c r="K306" s="34" t="s">
        <v>66</v>
      </c>
      <c r="L306" s="77">
        <v>306</v>
      </c>
      <c r="M306" s="77"/>
      <c r="N306" s="72"/>
      <c r="O306" s="79" t="s">
        <v>320</v>
      </c>
      <c r="P306" s="81">
        <v>43574.78377314815</v>
      </c>
      <c r="Q306" s="79" t="s">
        <v>492</v>
      </c>
      <c r="R306" s="79"/>
      <c r="S306" s="79"/>
      <c r="T306" s="79"/>
      <c r="U306" s="79"/>
      <c r="V306" s="82" t="s">
        <v>670</v>
      </c>
      <c r="W306" s="81">
        <v>43574.78377314815</v>
      </c>
      <c r="X306" s="82" t="s">
        <v>849</v>
      </c>
      <c r="Y306" s="79"/>
      <c r="Z306" s="79"/>
      <c r="AA306" s="85" t="s">
        <v>1088</v>
      </c>
      <c r="AB306" s="85" t="s">
        <v>1139</v>
      </c>
      <c r="AC306" s="79" t="b">
        <v>0</v>
      </c>
      <c r="AD306" s="79">
        <v>0</v>
      </c>
      <c r="AE306" s="85" t="s">
        <v>1184</v>
      </c>
      <c r="AF306" s="79" t="b">
        <v>0</v>
      </c>
      <c r="AG306" s="79" t="s">
        <v>1226</v>
      </c>
      <c r="AH306" s="79"/>
      <c r="AI306" s="85" t="s">
        <v>1178</v>
      </c>
      <c r="AJ306" s="79" t="b">
        <v>0</v>
      </c>
      <c r="AK306" s="79">
        <v>1</v>
      </c>
      <c r="AL306" s="85" t="s">
        <v>1178</v>
      </c>
      <c r="AM306" s="79" t="s">
        <v>1243</v>
      </c>
      <c r="AN306" s="79" t="b">
        <v>0</v>
      </c>
      <c r="AO306" s="85" t="s">
        <v>1139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1</v>
      </c>
      <c r="BD306" s="48">
        <v>2</v>
      </c>
      <c r="BE306" s="49">
        <v>22.22222222222222</v>
      </c>
      <c r="BF306" s="48">
        <v>0</v>
      </c>
      <c r="BG306" s="49">
        <v>0</v>
      </c>
      <c r="BH306" s="48">
        <v>0</v>
      </c>
      <c r="BI306" s="49">
        <v>0</v>
      </c>
      <c r="BJ306" s="48">
        <v>7</v>
      </c>
      <c r="BK306" s="49">
        <v>77.77777777777777</v>
      </c>
      <c r="BL306" s="48">
        <v>9</v>
      </c>
    </row>
    <row r="307" spans="1:64" ht="15">
      <c r="A307" s="64" t="s">
        <v>271</v>
      </c>
      <c r="B307" s="64" t="s">
        <v>251</v>
      </c>
      <c r="C307" s="65" t="s">
        <v>2794</v>
      </c>
      <c r="D307" s="66">
        <v>5.333333333333334</v>
      </c>
      <c r="E307" s="67" t="s">
        <v>136</v>
      </c>
      <c r="F307" s="68">
        <v>29.73913043478261</v>
      </c>
      <c r="G307" s="65"/>
      <c r="H307" s="69"/>
      <c r="I307" s="70"/>
      <c r="J307" s="70"/>
      <c r="K307" s="34" t="s">
        <v>66</v>
      </c>
      <c r="L307" s="77">
        <v>307</v>
      </c>
      <c r="M307" s="77"/>
      <c r="N307" s="72"/>
      <c r="O307" s="79" t="s">
        <v>319</v>
      </c>
      <c r="P307" s="81">
        <v>43576.14847222222</v>
      </c>
      <c r="Q307" s="79" t="s">
        <v>493</v>
      </c>
      <c r="R307" s="79"/>
      <c r="S307" s="79"/>
      <c r="T307" s="79"/>
      <c r="U307" s="79"/>
      <c r="V307" s="82" t="s">
        <v>670</v>
      </c>
      <c r="W307" s="81">
        <v>43576.14847222222</v>
      </c>
      <c r="X307" s="82" t="s">
        <v>850</v>
      </c>
      <c r="Y307" s="79"/>
      <c r="Z307" s="79"/>
      <c r="AA307" s="85" t="s">
        <v>1089</v>
      </c>
      <c r="AB307" s="79"/>
      <c r="AC307" s="79" t="b">
        <v>0</v>
      </c>
      <c r="AD307" s="79">
        <v>0</v>
      </c>
      <c r="AE307" s="85" t="s">
        <v>1178</v>
      </c>
      <c r="AF307" s="79" t="b">
        <v>0</v>
      </c>
      <c r="AG307" s="79" t="s">
        <v>1226</v>
      </c>
      <c r="AH307" s="79"/>
      <c r="AI307" s="85" t="s">
        <v>1178</v>
      </c>
      <c r="AJ307" s="79" t="b">
        <v>0</v>
      </c>
      <c r="AK307" s="79">
        <v>1</v>
      </c>
      <c r="AL307" s="85" t="s">
        <v>1142</v>
      </c>
      <c r="AM307" s="79" t="s">
        <v>1243</v>
      </c>
      <c r="AN307" s="79" t="b">
        <v>0</v>
      </c>
      <c r="AO307" s="85" t="s">
        <v>1142</v>
      </c>
      <c r="AP307" s="79" t="s">
        <v>176</v>
      </c>
      <c r="AQ307" s="79">
        <v>0</v>
      </c>
      <c r="AR307" s="79">
        <v>0</v>
      </c>
      <c r="AS307" s="79"/>
      <c r="AT307" s="79"/>
      <c r="AU307" s="79"/>
      <c r="AV307" s="79"/>
      <c r="AW307" s="79"/>
      <c r="AX307" s="79"/>
      <c r="AY307" s="79"/>
      <c r="AZ307" s="79"/>
      <c r="BA307">
        <v>3</v>
      </c>
      <c r="BB307" s="78" t="str">
        <f>REPLACE(INDEX(GroupVertices[Group],MATCH(Edges[[#This Row],[Vertex 1]],GroupVertices[Vertex],0)),1,1,"")</f>
        <v>1</v>
      </c>
      <c r="BC307" s="78" t="str">
        <f>REPLACE(INDEX(GroupVertices[Group],MATCH(Edges[[#This Row],[Vertex 2]],GroupVertices[Vertex],0)),1,1,"")</f>
        <v>1</v>
      </c>
      <c r="BD307" s="48">
        <v>0</v>
      </c>
      <c r="BE307" s="49">
        <v>0</v>
      </c>
      <c r="BF307" s="48">
        <v>0</v>
      </c>
      <c r="BG307" s="49">
        <v>0</v>
      </c>
      <c r="BH307" s="48">
        <v>0</v>
      </c>
      <c r="BI307" s="49">
        <v>0</v>
      </c>
      <c r="BJ307" s="48">
        <v>24</v>
      </c>
      <c r="BK307" s="49">
        <v>100</v>
      </c>
      <c r="BL307" s="48">
        <v>24</v>
      </c>
    </row>
    <row r="308" spans="1:64" ht="15">
      <c r="A308" s="64" t="s">
        <v>275</v>
      </c>
      <c r="B308" s="64" t="s">
        <v>271</v>
      </c>
      <c r="C308" s="65" t="s">
        <v>2792</v>
      </c>
      <c r="D308" s="66">
        <v>3</v>
      </c>
      <c r="E308" s="67" t="s">
        <v>132</v>
      </c>
      <c r="F308" s="68">
        <v>32</v>
      </c>
      <c r="G308" s="65"/>
      <c r="H308" s="69"/>
      <c r="I308" s="70"/>
      <c r="J308" s="70"/>
      <c r="K308" s="34" t="s">
        <v>65</v>
      </c>
      <c r="L308" s="77">
        <v>308</v>
      </c>
      <c r="M308" s="77"/>
      <c r="N308" s="72"/>
      <c r="O308" s="79" t="s">
        <v>319</v>
      </c>
      <c r="P308" s="81">
        <v>43579.74306712963</v>
      </c>
      <c r="Q308" s="79" t="s">
        <v>488</v>
      </c>
      <c r="R308" s="79"/>
      <c r="S308" s="79"/>
      <c r="T308" s="79"/>
      <c r="U308" s="82" t="s">
        <v>609</v>
      </c>
      <c r="V308" s="82" t="s">
        <v>609</v>
      </c>
      <c r="W308" s="81">
        <v>43579.74306712963</v>
      </c>
      <c r="X308" s="82" t="s">
        <v>845</v>
      </c>
      <c r="Y308" s="79"/>
      <c r="Z308" s="79"/>
      <c r="AA308" s="85" t="s">
        <v>1084</v>
      </c>
      <c r="AB308" s="85" t="s">
        <v>1085</v>
      </c>
      <c r="AC308" s="79" t="b">
        <v>0</v>
      </c>
      <c r="AD308" s="79">
        <v>2</v>
      </c>
      <c r="AE308" s="85" t="s">
        <v>1184</v>
      </c>
      <c r="AF308" s="79" t="b">
        <v>0</v>
      </c>
      <c r="AG308" s="79" t="s">
        <v>1227</v>
      </c>
      <c r="AH308" s="79"/>
      <c r="AI308" s="85" t="s">
        <v>1178</v>
      </c>
      <c r="AJ308" s="79" t="b">
        <v>0</v>
      </c>
      <c r="AK308" s="79">
        <v>0</v>
      </c>
      <c r="AL308" s="85" t="s">
        <v>1178</v>
      </c>
      <c r="AM308" s="79" t="s">
        <v>1243</v>
      </c>
      <c r="AN308" s="79" t="b">
        <v>0</v>
      </c>
      <c r="AO308" s="85" t="s">
        <v>1085</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251</v>
      </c>
      <c r="B309" s="64" t="s">
        <v>271</v>
      </c>
      <c r="C309" s="65" t="s">
        <v>2795</v>
      </c>
      <c r="D309" s="66">
        <v>7.666666666666667</v>
      </c>
      <c r="E309" s="67" t="s">
        <v>136</v>
      </c>
      <c r="F309" s="68">
        <v>27.47826086956522</v>
      </c>
      <c r="G309" s="65"/>
      <c r="H309" s="69"/>
      <c r="I309" s="70"/>
      <c r="J309" s="70"/>
      <c r="K309" s="34" t="s">
        <v>66</v>
      </c>
      <c r="L309" s="77">
        <v>309</v>
      </c>
      <c r="M309" s="77"/>
      <c r="N309" s="72"/>
      <c r="O309" s="79" t="s">
        <v>319</v>
      </c>
      <c r="P309" s="81">
        <v>43574.057175925926</v>
      </c>
      <c r="Q309" s="79" t="s">
        <v>454</v>
      </c>
      <c r="R309" s="79"/>
      <c r="S309" s="79"/>
      <c r="T309" s="79"/>
      <c r="U309" s="82" t="s">
        <v>606</v>
      </c>
      <c r="V309" s="82" t="s">
        <v>606</v>
      </c>
      <c r="W309" s="81">
        <v>43574.057175925926</v>
      </c>
      <c r="X309" s="82" t="s">
        <v>811</v>
      </c>
      <c r="Y309" s="79"/>
      <c r="Z309" s="79"/>
      <c r="AA309" s="85" t="s">
        <v>1050</v>
      </c>
      <c r="AB309" s="79"/>
      <c r="AC309" s="79" t="b">
        <v>0</v>
      </c>
      <c r="AD309" s="79">
        <v>9</v>
      </c>
      <c r="AE309" s="85" t="s">
        <v>1178</v>
      </c>
      <c r="AF309" s="79" t="b">
        <v>0</v>
      </c>
      <c r="AG309" s="79" t="s">
        <v>1226</v>
      </c>
      <c r="AH309" s="79"/>
      <c r="AI309" s="85" t="s">
        <v>1178</v>
      </c>
      <c r="AJ309" s="79" t="b">
        <v>0</v>
      </c>
      <c r="AK309" s="79">
        <v>1</v>
      </c>
      <c r="AL309" s="85" t="s">
        <v>1178</v>
      </c>
      <c r="AM309" s="79" t="s">
        <v>1243</v>
      </c>
      <c r="AN309" s="79" t="b">
        <v>0</v>
      </c>
      <c r="AO309" s="85" t="s">
        <v>1050</v>
      </c>
      <c r="AP309" s="79" t="s">
        <v>176</v>
      </c>
      <c r="AQ309" s="79">
        <v>0</v>
      </c>
      <c r="AR309" s="79">
        <v>0</v>
      </c>
      <c r="AS309" s="79"/>
      <c r="AT309" s="79"/>
      <c r="AU309" s="79"/>
      <c r="AV309" s="79"/>
      <c r="AW309" s="79"/>
      <c r="AX309" s="79"/>
      <c r="AY309" s="79"/>
      <c r="AZ309" s="79"/>
      <c r="BA309">
        <v>5</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251</v>
      </c>
      <c r="B310" s="64" t="s">
        <v>271</v>
      </c>
      <c r="C310" s="65" t="s">
        <v>2795</v>
      </c>
      <c r="D310" s="66">
        <v>7.666666666666667</v>
      </c>
      <c r="E310" s="67" t="s">
        <v>136</v>
      </c>
      <c r="F310" s="68">
        <v>27.47826086956522</v>
      </c>
      <c r="G310" s="65"/>
      <c r="H310" s="69"/>
      <c r="I310" s="70"/>
      <c r="J310" s="70"/>
      <c r="K310" s="34" t="s">
        <v>66</v>
      </c>
      <c r="L310" s="77">
        <v>310</v>
      </c>
      <c r="M310" s="77"/>
      <c r="N310" s="72"/>
      <c r="O310" s="79" t="s">
        <v>319</v>
      </c>
      <c r="P310" s="81">
        <v>43574.784780092596</v>
      </c>
      <c r="Q310" s="79" t="s">
        <v>494</v>
      </c>
      <c r="R310" s="79"/>
      <c r="S310" s="79"/>
      <c r="T310" s="79"/>
      <c r="U310" s="79"/>
      <c r="V310" s="82" t="s">
        <v>649</v>
      </c>
      <c r="W310" s="81">
        <v>43574.784780092596</v>
      </c>
      <c r="X310" s="82" t="s">
        <v>851</v>
      </c>
      <c r="Y310" s="79"/>
      <c r="Z310" s="79"/>
      <c r="AA310" s="85" t="s">
        <v>1090</v>
      </c>
      <c r="AB310" s="79"/>
      <c r="AC310" s="79" t="b">
        <v>0</v>
      </c>
      <c r="AD310" s="79">
        <v>0</v>
      </c>
      <c r="AE310" s="85" t="s">
        <v>1178</v>
      </c>
      <c r="AF310" s="79" t="b">
        <v>0</v>
      </c>
      <c r="AG310" s="79" t="s">
        <v>1226</v>
      </c>
      <c r="AH310" s="79"/>
      <c r="AI310" s="85" t="s">
        <v>1178</v>
      </c>
      <c r="AJ310" s="79" t="b">
        <v>0</v>
      </c>
      <c r="AK310" s="79">
        <v>1</v>
      </c>
      <c r="AL310" s="85" t="s">
        <v>1088</v>
      </c>
      <c r="AM310" s="79" t="s">
        <v>1243</v>
      </c>
      <c r="AN310" s="79" t="b">
        <v>0</v>
      </c>
      <c r="AO310" s="85" t="s">
        <v>1088</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1</v>
      </c>
      <c r="BC310" s="78" t="str">
        <f>REPLACE(INDEX(GroupVertices[Group],MATCH(Edges[[#This Row],[Vertex 2]],GroupVertices[Vertex],0)),1,1,"")</f>
        <v>1</v>
      </c>
      <c r="BD310" s="48">
        <v>2</v>
      </c>
      <c r="BE310" s="49">
        <v>18.181818181818183</v>
      </c>
      <c r="BF310" s="48">
        <v>0</v>
      </c>
      <c r="BG310" s="49">
        <v>0</v>
      </c>
      <c r="BH310" s="48">
        <v>0</v>
      </c>
      <c r="BI310" s="49">
        <v>0</v>
      </c>
      <c r="BJ310" s="48">
        <v>9</v>
      </c>
      <c r="BK310" s="49">
        <v>81.81818181818181</v>
      </c>
      <c r="BL310" s="48">
        <v>11</v>
      </c>
    </row>
    <row r="311" spans="1:64" ht="15">
      <c r="A311" s="64" t="s">
        <v>251</v>
      </c>
      <c r="B311" s="64" t="s">
        <v>271</v>
      </c>
      <c r="C311" s="65" t="s">
        <v>2795</v>
      </c>
      <c r="D311" s="66">
        <v>7.666666666666667</v>
      </c>
      <c r="E311" s="67" t="s">
        <v>136</v>
      </c>
      <c r="F311" s="68">
        <v>27.47826086956522</v>
      </c>
      <c r="G311" s="65"/>
      <c r="H311" s="69"/>
      <c r="I311" s="70"/>
      <c r="J311" s="70"/>
      <c r="K311" s="34" t="s">
        <v>66</v>
      </c>
      <c r="L311" s="77">
        <v>311</v>
      </c>
      <c r="M311" s="77"/>
      <c r="N311" s="72"/>
      <c r="O311" s="79" t="s">
        <v>319</v>
      </c>
      <c r="P311" s="81">
        <v>43575.06523148148</v>
      </c>
      <c r="Q311" s="79" t="s">
        <v>458</v>
      </c>
      <c r="R311" s="82" t="s">
        <v>562</v>
      </c>
      <c r="S311" s="79" t="s">
        <v>580</v>
      </c>
      <c r="T311" s="79"/>
      <c r="U311" s="79"/>
      <c r="V311" s="82" t="s">
        <v>649</v>
      </c>
      <c r="W311" s="81">
        <v>43575.06523148148</v>
      </c>
      <c r="X311" s="82" t="s">
        <v>815</v>
      </c>
      <c r="Y311" s="79"/>
      <c r="Z311" s="79"/>
      <c r="AA311" s="85" t="s">
        <v>1054</v>
      </c>
      <c r="AB311" s="79"/>
      <c r="AC311" s="79" t="b">
        <v>0</v>
      </c>
      <c r="AD311" s="79">
        <v>0</v>
      </c>
      <c r="AE311" s="85" t="s">
        <v>1178</v>
      </c>
      <c r="AF311" s="79" t="b">
        <v>1</v>
      </c>
      <c r="AG311" s="79" t="s">
        <v>1226</v>
      </c>
      <c r="AH311" s="79"/>
      <c r="AI311" s="85" t="s">
        <v>1140</v>
      </c>
      <c r="AJ311" s="79" t="b">
        <v>0</v>
      </c>
      <c r="AK311" s="79">
        <v>2</v>
      </c>
      <c r="AL311" s="85" t="s">
        <v>1053</v>
      </c>
      <c r="AM311" s="79" t="s">
        <v>1243</v>
      </c>
      <c r="AN311" s="79" t="b">
        <v>0</v>
      </c>
      <c r="AO311" s="85" t="s">
        <v>1053</v>
      </c>
      <c r="AP311" s="79" t="s">
        <v>176</v>
      </c>
      <c r="AQ311" s="79">
        <v>0</v>
      </c>
      <c r="AR311" s="79">
        <v>0</v>
      </c>
      <c r="AS311" s="79"/>
      <c r="AT311" s="79"/>
      <c r="AU311" s="79"/>
      <c r="AV311" s="79"/>
      <c r="AW311" s="79"/>
      <c r="AX311" s="79"/>
      <c r="AY311" s="79"/>
      <c r="AZ311" s="79"/>
      <c r="BA311">
        <v>5</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251</v>
      </c>
      <c r="B312" s="64" t="s">
        <v>271</v>
      </c>
      <c r="C312" s="65" t="s">
        <v>2795</v>
      </c>
      <c r="D312" s="66">
        <v>7.666666666666667</v>
      </c>
      <c r="E312" s="67" t="s">
        <v>136</v>
      </c>
      <c r="F312" s="68">
        <v>27.47826086956522</v>
      </c>
      <c r="G312" s="65"/>
      <c r="H312" s="69"/>
      <c r="I312" s="70"/>
      <c r="J312" s="70"/>
      <c r="K312" s="34" t="s">
        <v>66</v>
      </c>
      <c r="L312" s="77">
        <v>312</v>
      </c>
      <c r="M312" s="77"/>
      <c r="N312" s="72"/>
      <c r="O312" s="79" t="s">
        <v>319</v>
      </c>
      <c r="P312" s="81">
        <v>43575.15831018519</v>
      </c>
      <c r="Q312" s="79" t="s">
        <v>456</v>
      </c>
      <c r="R312" s="79"/>
      <c r="S312" s="79"/>
      <c r="T312" s="79"/>
      <c r="U312" s="79"/>
      <c r="V312" s="82" t="s">
        <v>649</v>
      </c>
      <c r="W312" s="81">
        <v>43575.15831018519</v>
      </c>
      <c r="X312" s="82" t="s">
        <v>813</v>
      </c>
      <c r="Y312" s="79"/>
      <c r="Z312" s="79"/>
      <c r="AA312" s="85" t="s">
        <v>1052</v>
      </c>
      <c r="AB312" s="85" t="s">
        <v>1168</v>
      </c>
      <c r="AC312" s="79" t="b">
        <v>0</v>
      </c>
      <c r="AD312" s="79">
        <v>11</v>
      </c>
      <c r="AE312" s="85" t="s">
        <v>1211</v>
      </c>
      <c r="AF312" s="79" t="b">
        <v>0</v>
      </c>
      <c r="AG312" s="79" t="s">
        <v>1226</v>
      </c>
      <c r="AH312" s="79"/>
      <c r="AI312" s="85" t="s">
        <v>1178</v>
      </c>
      <c r="AJ312" s="79" t="b">
        <v>0</v>
      </c>
      <c r="AK312" s="79">
        <v>0</v>
      </c>
      <c r="AL312" s="85" t="s">
        <v>1178</v>
      </c>
      <c r="AM312" s="79" t="s">
        <v>1243</v>
      </c>
      <c r="AN312" s="79" t="b">
        <v>0</v>
      </c>
      <c r="AO312" s="85" t="s">
        <v>1168</v>
      </c>
      <c r="AP312" s="79" t="s">
        <v>176</v>
      </c>
      <c r="AQ312" s="79">
        <v>0</v>
      </c>
      <c r="AR312" s="79">
        <v>0</v>
      </c>
      <c r="AS312" s="79"/>
      <c r="AT312" s="79"/>
      <c r="AU312" s="79"/>
      <c r="AV312" s="79"/>
      <c r="AW312" s="79"/>
      <c r="AX312" s="79"/>
      <c r="AY312" s="79"/>
      <c r="AZ312" s="79"/>
      <c r="BA312">
        <v>5</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251</v>
      </c>
      <c r="B313" s="64" t="s">
        <v>271</v>
      </c>
      <c r="C313" s="65" t="s">
        <v>2795</v>
      </c>
      <c r="D313" s="66">
        <v>7.666666666666667</v>
      </c>
      <c r="E313" s="67" t="s">
        <v>136</v>
      </c>
      <c r="F313" s="68">
        <v>27.47826086956522</v>
      </c>
      <c r="G313" s="65"/>
      <c r="H313" s="69"/>
      <c r="I313" s="70"/>
      <c r="J313" s="70"/>
      <c r="K313" s="34" t="s">
        <v>66</v>
      </c>
      <c r="L313" s="77">
        <v>313</v>
      </c>
      <c r="M313" s="77"/>
      <c r="N313" s="72"/>
      <c r="O313" s="79" t="s">
        <v>319</v>
      </c>
      <c r="P313" s="81">
        <v>43579.73961805556</v>
      </c>
      <c r="Q313" s="79" t="s">
        <v>489</v>
      </c>
      <c r="R313" s="79"/>
      <c r="S313" s="79"/>
      <c r="T313" s="79"/>
      <c r="U313" s="82" t="s">
        <v>610</v>
      </c>
      <c r="V313" s="82" t="s">
        <v>610</v>
      </c>
      <c r="W313" s="81">
        <v>43579.73961805556</v>
      </c>
      <c r="X313" s="82" t="s">
        <v>846</v>
      </c>
      <c r="Y313" s="79"/>
      <c r="Z313" s="79"/>
      <c r="AA313" s="85" t="s">
        <v>1085</v>
      </c>
      <c r="AB313" s="79"/>
      <c r="AC313" s="79" t="b">
        <v>0</v>
      </c>
      <c r="AD313" s="79">
        <v>1</v>
      </c>
      <c r="AE313" s="85" t="s">
        <v>1220</v>
      </c>
      <c r="AF313" s="79" t="b">
        <v>0</v>
      </c>
      <c r="AG313" s="79" t="s">
        <v>1227</v>
      </c>
      <c r="AH313" s="79"/>
      <c r="AI313" s="85" t="s">
        <v>1178</v>
      </c>
      <c r="AJ313" s="79" t="b">
        <v>0</v>
      </c>
      <c r="AK313" s="79">
        <v>0</v>
      </c>
      <c r="AL313" s="85" t="s">
        <v>1178</v>
      </c>
      <c r="AM313" s="79" t="s">
        <v>1243</v>
      </c>
      <c r="AN313" s="79" t="b">
        <v>0</v>
      </c>
      <c r="AO313" s="85" t="s">
        <v>1085</v>
      </c>
      <c r="AP313" s="79" t="s">
        <v>176</v>
      </c>
      <c r="AQ313" s="79">
        <v>0</v>
      </c>
      <c r="AR313" s="79">
        <v>0</v>
      </c>
      <c r="AS313" s="79"/>
      <c r="AT313" s="79"/>
      <c r="AU313" s="79"/>
      <c r="AV313" s="79"/>
      <c r="AW313" s="79"/>
      <c r="AX313" s="79"/>
      <c r="AY313" s="79"/>
      <c r="AZ313" s="79"/>
      <c r="BA313">
        <v>5</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275</v>
      </c>
      <c r="B314" s="64" t="s">
        <v>251</v>
      </c>
      <c r="C314" s="65" t="s">
        <v>2796</v>
      </c>
      <c r="D314" s="66">
        <v>6.5</v>
      </c>
      <c r="E314" s="67" t="s">
        <v>136</v>
      </c>
      <c r="F314" s="68">
        <v>28.608695652173914</v>
      </c>
      <c r="G314" s="65"/>
      <c r="H314" s="69"/>
      <c r="I314" s="70"/>
      <c r="J314" s="70"/>
      <c r="K314" s="34" t="s">
        <v>66</v>
      </c>
      <c r="L314" s="77">
        <v>314</v>
      </c>
      <c r="M314" s="77"/>
      <c r="N314" s="72"/>
      <c r="O314" s="79" t="s">
        <v>320</v>
      </c>
      <c r="P314" s="81">
        <v>43576.574328703704</v>
      </c>
      <c r="Q314" s="79" t="s">
        <v>495</v>
      </c>
      <c r="R314" s="79"/>
      <c r="S314" s="79"/>
      <c r="T314" s="79"/>
      <c r="U314" s="79"/>
      <c r="V314" s="82" t="s">
        <v>673</v>
      </c>
      <c r="W314" s="81">
        <v>43576.574328703704</v>
      </c>
      <c r="X314" s="82" t="s">
        <v>852</v>
      </c>
      <c r="Y314" s="79"/>
      <c r="Z314" s="79"/>
      <c r="AA314" s="85" t="s">
        <v>1091</v>
      </c>
      <c r="AB314" s="85" t="s">
        <v>1143</v>
      </c>
      <c r="AC314" s="79" t="b">
        <v>0</v>
      </c>
      <c r="AD314" s="79">
        <v>0</v>
      </c>
      <c r="AE314" s="85" t="s">
        <v>1184</v>
      </c>
      <c r="AF314" s="79" t="b">
        <v>0</v>
      </c>
      <c r="AG314" s="79" t="s">
        <v>1226</v>
      </c>
      <c r="AH314" s="79"/>
      <c r="AI314" s="85" t="s">
        <v>1178</v>
      </c>
      <c r="AJ314" s="79" t="b">
        <v>0</v>
      </c>
      <c r="AK314" s="79">
        <v>0</v>
      </c>
      <c r="AL314" s="85" t="s">
        <v>1178</v>
      </c>
      <c r="AM314" s="79" t="s">
        <v>1243</v>
      </c>
      <c r="AN314" s="79" t="b">
        <v>0</v>
      </c>
      <c r="AO314" s="85" t="s">
        <v>1143</v>
      </c>
      <c r="AP314" s="79" t="s">
        <v>176</v>
      </c>
      <c r="AQ314" s="79">
        <v>0</v>
      </c>
      <c r="AR314" s="79">
        <v>0</v>
      </c>
      <c r="AS314" s="79"/>
      <c r="AT314" s="79"/>
      <c r="AU314" s="79"/>
      <c r="AV314" s="79"/>
      <c r="AW314" s="79"/>
      <c r="AX314" s="79"/>
      <c r="AY314" s="79"/>
      <c r="AZ314" s="79"/>
      <c r="BA314">
        <v>4</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10</v>
      </c>
      <c r="BK314" s="49">
        <v>100</v>
      </c>
      <c r="BL314" s="48">
        <v>10</v>
      </c>
    </row>
    <row r="315" spans="1:64" ht="15">
      <c r="A315" s="64" t="s">
        <v>275</v>
      </c>
      <c r="B315" s="64" t="s">
        <v>251</v>
      </c>
      <c r="C315" s="65" t="s">
        <v>2796</v>
      </c>
      <c r="D315" s="66">
        <v>6.5</v>
      </c>
      <c r="E315" s="67" t="s">
        <v>136</v>
      </c>
      <c r="F315" s="68">
        <v>28.608695652173914</v>
      </c>
      <c r="G315" s="65"/>
      <c r="H315" s="69"/>
      <c r="I315" s="70"/>
      <c r="J315" s="70"/>
      <c r="K315" s="34" t="s">
        <v>66</v>
      </c>
      <c r="L315" s="77">
        <v>315</v>
      </c>
      <c r="M315" s="77"/>
      <c r="N315" s="72"/>
      <c r="O315" s="79" t="s">
        <v>320</v>
      </c>
      <c r="P315" s="81">
        <v>43576.57760416667</v>
      </c>
      <c r="Q315" s="79" t="s">
        <v>496</v>
      </c>
      <c r="R315" s="79"/>
      <c r="S315" s="79"/>
      <c r="T315" s="79"/>
      <c r="U315" s="79"/>
      <c r="V315" s="82" t="s">
        <v>673</v>
      </c>
      <c r="W315" s="81">
        <v>43576.57760416667</v>
      </c>
      <c r="X315" s="82" t="s">
        <v>853</v>
      </c>
      <c r="Y315" s="79"/>
      <c r="Z315" s="79"/>
      <c r="AA315" s="85" t="s">
        <v>1092</v>
      </c>
      <c r="AB315" s="85" t="s">
        <v>1094</v>
      </c>
      <c r="AC315" s="79" t="b">
        <v>0</v>
      </c>
      <c r="AD315" s="79">
        <v>2</v>
      </c>
      <c r="AE315" s="85" t="s">
        <v>1184</v>
      </c>
      <c r="AF315" s="79" t="b">
        <v>0</v>
      </c>
      <c r="AG315" s="79" t="s">
        <v>1226</v>
      </c>
      <c r="AH315" s="79"/>
      <c r="AI315" s="85" t="s">
        <v>1178</v>
      </c>
      <c r="AJ315" s="79" t="b">
        <v>0</v>
      </c>
      <c r="AK315" s="79">
        <v>0</v>
      </c>
      <c r="AL315" s="85" t="s">
        <v>1178</v>
      </c>
      <c r="AM315" s="79" t="s">
        <v>1243</v>
      </c>
      <c r="AN315" s="79" t="b">
        <v>0</v>
      </c>
      <c r="AO315" s="85" t="s">
        <v>1094</v>
      </c>
      <c r="AP315" s="79" t="s">
        <v>176</v>
      </c>
      <c r="AQ315" s="79">
        <v>0</v>
      </c>
      <c r="AR315" s="79">
        <v>0</v>
      </c>
      <c r="AS315" s="79"/>
      <c r="AT315" s="79"/>
      <c r="AU315" s="79"/>
      <c r="AV315" s="79"/>
      <c r="AW315" s="79"/>
      <c r="AX315" s="79"/>
      <c r="AY315" s="79"/>
      <c r="AZ315" s="79"/>
      <c r="BA315">
        <v>4</v>
      </c>
      <c r="BB315" s="78" t="str">
        <f>REPLACE(INDEX(GroupVertices[Group],MATCH(Edges[[#This Row],[Vertex 1]],GroupVertices[Vertex],0)),1,1,"")</f>
        <v>1</v>
      </c>
      <c r="BC315" s="78" t="str">
        <f>REPLACE(INDEX(GroupVertices[Group],MATCH(Edges[[#This Row],[Vertex 2]],GroupVertices[Vertex],0)),1,1,"")</f>
        <v>1</v>
      </c>
      <c r="BD315" s="48">
        <v>0</v>
      </c>
      <c r="BE315" s="49">
        <v>0</v>
      </c>
      <c r="BF315" s="48">
        <v>1</v>
      </c>
      <c r="BG315" s="49">
        <v>4.545454545454546</v>
      </c>
      <c r="BH315" s="48">
        <v>0</v>
      </c>
      <c r="BI315" s="49">
        <v>0</v>
      </c>
      <c r="BJ315" s="48">
        <v>21</v>
      </c>
      <c r="BK315" s="49">
        <v>95.45454545454545</v>
      </c>
      <c r="BL315" s="48">
        <v>22</v>
      </c>
    </row>
    <row r="316" spans="1:64" ht="15">
      <c r="A316" s="64" t="s">
        <v>275</v>
      </c>
      <c r="B316" s="64" t="s">
        <v>251</v>
      </c>
      <c r="C316" s="65" t="s">
        <v>2796</v>
      </c>
      <c r="D316" s="66">
        <v>6.5</v>
      </c>
      <c r="E316" s="67" t="s">
        <v>136</v>
      </c>
      <c r="F316" s="68">
        <v>28.608695652173914</v>
      </c>
      <c r="G316" s="65"/>
      <c r="H316" s="69"/>
      <c r="I316" s="70"/>
      <c r="J316" s="70"/>
      <c r="K316" s="34" t="s">
        <v>66</v>
      </c>
      <c r="L316" s="77">
        <v>316</v>
      </c>
      <c r="M316" s="77"/>
      <c r="N316" s="72"/>
      <c r="O316" s="79" t="s">
        <v>320</v>
      </c>
      <c r="P316" s="81">
        <v>43576.60369212963</v>
      </c>
      <c r="Q316" s="79" t="s">
        <v>497</v>
      </c>
      <c r="R316" s="79"/>
      <c r="S316" s="79"/>
      <c r="T316" s="79"/>
      <c r="U316" s="79"/>
      <c r="V316" s="82" t="s">
        <v>673</v>
      </c>
      <c r="W316" s="81">
        <v>43576.60369212963</v>
      </c>
      <c r="X316" s="82" t="s">
        <v>854</v>
      </c>
      <c r="Y316" s="79"/>
      <c r="Z316" s="79"/>
      <c r="AA316" s="85" t="s">
        <v>1093</v>
      </c>
      <c r="AB316" s="85" t="s">
        <v>1095</v>
      </c>
      <c r="AC316" s="79" t="b">
        <v>0</v>
      </c>
      <c r="AD316" s="79">
        <v>1</v>
      </c>
      <c r="AE316" s="85" t="s">
        <v>1184</v>
      </c>
      <c r="AF316" s="79" t="b">
        <v>0</v>
      </c>
      <c r="AG316" s="79" t="s">
        <v>1226</v>
      </c>
      <c r="AH316" s="79"/>
      <c r="AI316" s="85" t="s">
        <v>1178</v>
      </c>
      <c r="AJ316" s="79" t="b">
        <v>0</v>
      </c>
      <c r="AK316" s="79">
        <v>0</v>
      </c>
      <c r="AL316" s="85" t="s">
        <v>1178</v>
      </c>
      <c r="AM316" s="79" t="s">
        <v>1243</v>
      </c>
      <c r="AN316" s="79" t="b">
        <v>0</v>
      </c>
      <c r="AO316" s="85" t="s">
        <v>1095</v>
      </c>
      <c r="AP316" s="79" t="s">
        <v>176</v>
      </c>
      <c r="AQ316" s="79">
        <v>0</v>
      </c>
      <c r="AR316" s="79">
        <v>0</v>
      </c>
      <c r="AS316" s="79"/>
      <c r="AT316" s="79"/>
      <c r="AU316" s="79"/>
      <c r="AV316" s="79"/>
      <c r="AW316" s="79"/>
      <c r="AX316" s="79"/>
      <c r="AY316" s="79"/>
      <c r="AZ316" s="79"/>
      <c r="BA316">
        <v>4</v>
      </c>
      <c r="BB316" s="78" t="str">
        <f>REPLACE(INDEX(GroupVertices[Group],MATCH(Edges[[#This Row],[Vertex 1]],GroupVertices[Vertex],0)),1,1,"")</f>
        <v>1</v>
      </c>
      <c r="BC316" s="78" t="str">
        <f>REPLACE(INDEX(GroupVertices[Group],MATCH(Edges[[#This Row],[Vertex 2]],GroupVertices[Vertex],0)),1,1,"")</f>
        <v>1</v>
      </c>
      <c r="BD316" s="48">
        <v>1</v>
      </c>
      <c r="BE316" s="49">
        <v>4.166666666666667</v>
      </c>
      <c r="BF316" s="48">
        <v>0</v>
      </c>
      <c r="BG316" s="49">
        <v>0</v>
      </c>
      <c r="BH316" s="48">
        <v>0</v>
      </c>
      <c r="BI316" s="49">
        <v>0</v>
      </c>
      <c r="BJ316" s="48">
        <v>23</v>
      </c>
      <c r="BK316" s="49">
        <v>95.83333333333333</v>
      </c>
      <c r="BL316" s="48">
        <v>24</v>
      </c>
    </row>
    <row r="317" spans="1:64" ht="15">
      <c r="A317" s="64" t="s">
        <v>275</v>
      </c>
      <c r="B317" s="64" t="s">
        <v>251</v>
      </c>
      <c r="C317" s="65" t="s">
        <v>2796</v>
      </c>
      <c r="D317" s="66">
        <v>6.5</v>
      </c>
      <c r="E317" s="67" t="s">
        <v>136</v>
      </c>
      <c r="F317" s="68">
        <v>28.608695652173914</v>
      </c>
      <c r="G317" s="65"/>
      <c r="H317" s="69"/>
      <c r="I317" s="70"/>
      <c r="J317" s="70"/>
      <c r="K317" s="34" t="s">
        <v>66</v>
      </c>
      <c r="L317" s="77">
        <v>317</v>
      </c>
      <c r="M317" s="77"/>
      <c r="N317" s="72"/>
      <c r="O317" s="79" t="s">
        <v>320</v>
      </c>
      <c r="P317" s="81">
        <v>43579.74306712963</v>
      </c>
      <c r="Q317" s="79" t="s">
        <v>488</v>
      </c>
      <c r="R317" s="79"/>
      <c r="S317" s="79"/>
      <c r="T317" s="79"/>
      <c r="U317" s="82" t="s">
        <v>609</v>
      </c>
      <c r="V317" s="82" t="s">
        <v>609</v>
      </c>
      <c r="W317" s="81">
        <v>43579.74306712963</v>
      </c>
      <c r="X317" s="82" t="s">
        <v>845</v>
      </c>
      <c r="Y317" s="79"/>
      <c r="Z317" s="79"/>
      <c r="AA317" s="85" t="s">
        <v>1084</v>
      </c>
      <c r="AB317" s="85" t="s">
        <v>1085</v>
      </c>
      <c r="AC317" s="79" t="b">
        <v>0</v>
      </c>
      <c r="AD317" s="79">
        <v>2</v>
      </c>
      <c r="AE317" s="85" t="s">
        <v>1184</v>
      </c>
      <c r="AF317" s="79" t="b">
        <v>0</v>
      </c>
      <c r="AG317" s="79" t="s">
        <v>1227</v>
      </c>
      <c r="AH317" s="79"/>
      <c r="AI317" s="85" t="s">
        <v>1178</v>
      </c>
      <c r="AJ317" s="79" t="b">
        <v>0</v>
      </c>
      <c r="AK317" s="79">
        <v>0</v>
      </c>
      <c r="AL317" s="85" t="s">
        <v>1178</v>
      </c>
      <c r="AM317" s="79" t="s">
        <v>1243</v>
      </c>
      <c r="AN317" s="79" t="b">
        <v>0</v>
      </c>
      <c r="AO317" s="85" t="s">
        <v>1085</v>
      </c>
      <c r="AP317" s="79" t="s">
        <v>176</v>
      </c>
      <c r="AQ317" s="79">
        <v>0</v>
      </c>
      <c r="AR317" s="79">
        <v>0</v>
      </c>
      <c r="AS317" s="79"/>
      <c r="AT317" s="79"/>
      <c r="AU317" s="79"/>
      <c r="AV317" s="79"/>
      <c r="AW317" s="79"/>
      <c r="AX317" s="79"/>
      <c r="AY317" s="79"/>
      <c r="AZ317" s="79"/>
      <c r="BA317">
        <v>4</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251</v>
      </c>
      <c r="B318" s="64" t="s">
        <v>275</v>
      </c>
      <c r="C318" s="65" t="s">
        <v>2794</v>
      </c>
      <c r="D318" s="66">
        <v>5.333333333333334</v>
      </c>
      <c r="E318" s="67" t="s">
        <v>136</v>
      </c>
      <c r="F318" s="68">
        <v>29.73913043478261</v>
      </c>
      <c r="G318" s="65"/>
      <c r="H318" s="69"/>
      <c r="I318" s="70"/>
      <c r="J318" s="70"/>
      <c r="K318" s="34" t="s">
        <v>66</v>
      </c>
      <c r="L318" s="77">
        <v>318</v>
      </c>
      <c r="M318" s="77"/>
      <c r="N318" s="72"/>
      <c r="O318" s="79" t="s">
        <v>320</v>
      </c>
      <c r="P318" s="81">
        <v>43576.576689814814</v>
      </c>
      <c r="Q318" s="79" t="s">
        <v>498</v>
      </c>
      <c r="R318" s="79"/>
      <c r="S318" s="79"/>
      <c r="T318" s="79"/>
      <c r="U318" s="79"/>
      <c r="V318" s="82" t="s">
        <v>649</v>
      </c>
      <c r="W318" s="81">
        <v>43576.576689814814</v>
      </c>
      <c r="X318" s="82" t="s">
        <v>855</v>
      </c>
      <c r="Y318" s="79"/>
      <c r="Z318" s="79"/>
      <c r="AA318" s="85" t="s">
        <v>1094</v>
      </c>
      <c r="AB318" s="85" t="s">
        <v>1091</v>
      </c>
      <c r="AC318" s="79" t="b">
        <v>0</v>
      </c>
      <c r="AD318" s="79">
        <v>0</v>
      </c>
      <c r="AE318" s="85" t="s">
        <v>1220</v>
      </c>
      <c r="AF318" s="79" t="b">
        <v>0</v>
      </c>
      <c r="AG318" s="79" t="s">
        <v>1226</v>
      </c>
      <c r="AH318" s="79"/>
      <c r="AI318" s="85" t="s">
        <v>1178</v>
      </c>
      <c r="AJ318" s="79" t="b">
        <v>0</v>
      </c>
      <c r="AK318" s="79">
        <v>0</v>
      </c>
      <c r="AL318" s="85" t="s">
        <v>1178</v>
      </c>
      <c r="AM318" s="79" t="s">
        <v>1243</v>
      </c>
      <c r="AN318" s="79" t="b">
        <v>0</v>
      </c>
      <c r="AO318" s="85" t="s">
        <v>1091</v>
      </c>
      <c r="AP318" s="79" t="s">
        <v>176</v>
      </c>
      <c r="AQ318" s="79">
        <v>0</v>
      </c>
      <c r="AR318" s="79">
        <v>0</v>
      </c>
      <c r="AS318" s="79"/>
      <c r="AT318" s="79"/>
      <c r="AU318" s="79"/>
      <c r="AV318" s="79"/>
      <c r="AW318" s="79"/>
      <c r="AX318" s="79"/>
      <c r="AY318" s="79"/>
      <c r="AZ318" s="79"/>
      <c r="BA318">
        <v>3</v>
      </c>
      <c r="BB318" s="78" t="str">
        <f>REPLACE(INDEX(GroupVertices[Group],MATCH(Edges[[#This Row],[Vertex 1]],GroupVertices[Vertex],0)),1,1,"")</f>
        <v>1</v>
      </c>
      <c r="BC318" s="78" t="str">
        <f>REPLACE(INDEX(GroupVertices[Group],MATCH(Edges[[#This Row],[Vertex 2]],GroupVertices[Vertex],0)),1,1,"")</f>
        <v>1</v>
      </c>
      <c r="BD318" s="48">
        <v>2</v>
      </c>
      <c r="BE318" s="49">
        <v>6.0606060606060606</v>
      </c>
      <c r="BF318" s="48">
        <v>0</v>
      </c>
      <c r="BG318" s="49">
        <v>0</v>
      </c>
      <c r="BH318" s="48">
        <v>0</v>
      </c>
      <c r="BI318" s="49">
        <v>0</v>
      </c>
      <c r="BJ318" s="48">
        <v>31</v>
      </c>
      <c r="BK318" s="49">
        <v>93.93939393939394</v>
      </c>
      <c r="BL318" s="48">
        <v>33</v>
      </c>
    </row>
    <row r="319" spans="1:64" ht="15">
      <c r="A319" s="64" t="s">
        <v>251</v>
      </c>
      <c r="B319" s="64" t="s">
        <v>275</v>
      </c>
      <c r="C319" s="65" t="s">
        <v>2794</v>
      </c>
      <c r="D319" s="66">
        <v>5.333333333333334</v>
      </c>
      <c r="E319" s="67" t="s">
        <v>136</v>
      </c>
      <c r="F319" s="68">
        <v>29.73913043478261</v>
      </c>
      <c r="G319" s="65"/>
      <c r="H319" s="69"/>
      <c r="I319" s="70"/>
      <c r="J319" s="70"/>
      <c r="K319" s="34" t="s">
        <v>66</v>
      </c>
      <c r="L319" s="77">
        <v>319</v>
      </c>
      <c r="M319" s="77"/>
      <c r="N319" s="72"/>
      <c r="O319" s="79" t="s">
        <v>320</v>
      </c>
      <c r="P319" s="81">
        <v>43576.60266203704</v>
      </c>
      <c r="Q319" s="79" t="s">
        <v>499</v>
      </c>
      <c r="R319" s="79"/>
      <c r="S319" s="79"/>
      <c r="T319" s="79"/>
      <c r="U319" s="79"/>
      <c r="V319" s="82" t="s">
        <v>649</v>
      </c>
      <c r="W319" s="81">
        <v>43576.60266203704</v>
      </c>
      <c r="X319" s="82" t="s">
        <v>856</v>
      </c>
      <c r="Y319" s="79"/>
      <c r="Z319" s="79"/>
      <c r="AA319" s="85" t="s">
        <v>1095</v>
      </c>
      <c r="AB319" s="85" t="s">
        <v>1092</v>
      </c>
      <c r="AC319" s="79" t="b">
        <v>0</v>
      </c>
      <c r="AD319" s="79">
        <v>0</v>
      </c>
      <c r="AE319" s="85" t="s">
        <v>1220</v>
      </c>
      <c r="AF319" s="79" t="b">
        <v>0</v>
      </c>
      <c r="AG319" s="79" t="s">
        <v>1226</v>
      </c>
      <c r="AH319" s="79"/>
      <c r="AI319" s="85" t="s">
        <v>1178</v>
      </c>
      <c r="AJ319" s="79" t="b">
        <v>0</v>
      </c>
      <c r="AK319" s="79">
        <v>0</v>
      </c>
      <c r="AL319" s="85" t="s">
        <v>1178</v>
      </c>
      <c r="AM319" s="79" t="s">
        <v>1243</v>
      </c>
      <c r="AN319" s="79" t="b">
        <v>0</v>
      </c>
      <c r="AO319" s="85" t="s">
        <v>1092</v>
      </c>
      <c r="AP319" s="79" t="s">
        <v>176</v>
      </c>
      <c r="AQ319" s="79">
        <v>0</v>
      </c>
      <c r="AR319" s="79">
        <v>0</v>
      </c>
      <c r="AS319" s="79"/>
      <c r="AT319" s="79"/>
      <c r="AU319" s="79"/>
      <c r="AV319" s="79"/>
      <c r="AW319" s="79"/>
      <c r="AX319" s="79"/>
      <c r="AY319" s="79"/>
      <c r="AZ319" s="79"/>
      <c r="BA319">
        <v>3</v>
      </c>
      <c r="BB319" s="78" t="str">
        <f>REPLACE(INDEX(GroupVertices[Group],MATCH(Edges[[#This Row],[Vertex 1]],GroupVertices[Vertex],0)),1,1,"")</f>
        <v>1</v>
      </c>
      <c r="BC319" s="78" t="str">
        <f>REPLACE(INDEX(GroupVertices[Group],MATCH(Edges[[#This Row],[Vertex 2]],GroupVertices[Vertex],0)),1,1,"")</f>
        <v>1</v>
      </c>
      <c r="BD319" s="48">
        <v>0</v>
      </c>
      <c r="BE319" s="49">
        <v>0</v>
      </c>
      <c r="BF319" s="48">
        <v>0</v>
      </c>
      <c r="BG319" s="49">
        <v>0</v>
      </c>
      <c r="BH319" s="48">
        <v>0</v>
      </c>
      <c r="BI319" s="49">
        <v>0</v>
      </c>
      <c r="BJ319" s="48">
        <v>4</v>
      </c>
      <c r="BK319" s="49">
        <v>100</v>
      </c>
      <c r="BL319" s="48">
        <v>4</v>
      </c>
    </row>
    <row r="320" spans="1:64" ht="15">
      <c r="A320" s="64" t="s">
        <v>251</v>
      </c>
      <c r="B320" s="64" t="s">
        <v>275</v>
      </c>
      <c r="C320" s="65" t="s">
        <v>2794</v>
      </c>
      <c r="D320" s="66">
        <v>5.333333333333334</v>
      </c>
      <c r="E320" s="67" t="s">
        <v>136</v>
      </c>
      <c r="F320" s="68">
        <v>29.73913043478261</v>
      </c>
      <c r="G320" s="65"/>
      <c r="H320" s="69"/>
      <c r="I320" s="70"/>
      <c r="J320" s="70"/>
      <c r="K320" s="34" t="s">
        <v>66</v>
      </c>
      <c r="L320" s="77">
        <v>320</v>
      </c>
      <c r="M320" s="77"/>
      <c r="N320" s="72"/>
      <c r="O320" s="79" t="s">
        <v>320</v>
      </c>
      <c r="P320" s="81">
        <v>43579.73961805556</v>
      </c>
      <c r="Q320" s="79" t="s">
        <v>489</v>
      </c>
      <c r="R320" s="79"/>
      <c r="S320" s="79"/>
      <c r="T320" s="79"/>
      <c r="U320" s="82" t="s">
        <v>610</v>
      </c>
      <c r="V320" s="82" t="s">
        <v>610</v>
      </c>
      <c r="W320" s="81">
        <v>43579.73961805556</v>
      </c>
      <c r="X320" s="82" t="s">
        <v>846</v>
      </c>
      <c r="Y320" s="79"/>
      <c r="Z320" s="79"/>
      <c r="AA320" s="85" t="s">
        <v>1085</v>
      </c>
      <c r="AB320" s="79"/>
      <c r="AC320" s="79" t="b">
        <v>0</v>
      </c>
      <c r="AD320" s="79">
        <v>1</v>
      </c>
      <c r="AE320" s="85" t="s">
        <v>1220</v>
      </c>
      <c r="AF320" s="79" t="b">
        <v>0</v>
      </c>
      <c r="AG320" s="79" t="s">
        <v>1227</v>
      </c>
      <c r="AH320" s="79"/>
      <c r="AI320" s="85" t="s">
        <v>1178</v>
      </c>
      <c r="AJ320" s="79" t="b">
        <v>0</v>
      </c>
      <c r="AK320" s="79">
        <v>0</v>
      </c>
      <c r="AL320" s="85" t="s">
        <v>1178</v>
      </c>
      <c r="AM320" s="79" t="s">
        <v>1243</v>
      </c>
      <c r="AN320" s="79" t="b">
        <v>0</v>
      </c>
      <c r="AO320" s="85" t="s">
        <v>1085</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251</v>
      </c>
      <c r="B321" s="64" t="s">
        <v>300</v>
      </c>
      <c r="C321" s="65" t="s">
        <v>2792</v>
      </c>
      <c r="D321" s="66">
        <v>3</v>
      </c>
      <c r="E321" s="67" t="s">
        <v>132</v>
      </c>
      <c r="F321" s="68">
        <v>32</v>
      </c>
      <c r="G321" s="65"/>
      <c r="H321" s="69"/>
      <c r="I321" s="70"/>
      <c r="J321" s="70"/>
      <c r="K321" s="34" t="s">
        <v>65</v>
      </c>
      <c r="L321" s="77">
        <v>321</v>
      </c>
      <c r="M321" s="77"/>
      <c r="N321" s="72"/>
      <c r="O321" s="79" t="s">
        <v>319</v>
      </c>
      <c r="P321" s="81">
        <v>43579.81592592593</v>
      </c>
      <c r="Q321" s="79" t="s">
        <v>500</v>
      </c>
      <c r="R321" s="79"/>
      <c r="S321" s="79"/>
      <c r="T321" s="79"/>
      <c r="U321" s="79"/>
      <c r="V321" s="82" t="s">
        <v>649</v>
      </c>
      <c r="W321" s="81">
        <v>43579.81592592593</v>
      </c>
      <c r="X321" s="82" t="s">
        <v>857</v>
      </c>
      <c r="Y321" s="79"/>
      <c r="Z321" s="79"/>
      <c r="AA321" s="85" t="s">
        <v>1096</v>
      </c>
      <c r="AB321" s="85" t="s">
        <v>1172</v>
      </c>
      <c r="AC321" s="79" t="b">
        <v>0</v>
      </c>
      <c r="AD321" s="79">
        <v>2</v>
      </c>
      <c r="AE321" s="85" t="s">
        <v>1221</v>
      </c>
      <c r="AF321" s="79" t="b">
        <v>0</v>
      </c>
      <c r="AG321" s="79" t="s">
        <v>1226</v>
      </c>
      <c r="AH321" s="79"/>
      <c r="AI321" s="85" t="s">
        <v>1178</v>
      </c>
      <c r="AJ321" s="79" t="b">
        <v>0</v>
      </c>
      <c r="AK321" s="79">
        <v>0</v>
      </c>
      <c r="AL321" s="85" t="s">
        <v>1178</v>
      </c>
      <c r="AM321" s="79" t="s">
        <v>1247</v>
      </c>
      <c r="AN321" s="79" t="b">
        <v>0</v>
      </c>
      <c r="AO321" s="85" t="s">
        <v>1172</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251</v>
      </c>
      <c r="B322" s="64" t="s">
        <v>301</v>
      </c>
      <c r="C322" s="65" t="s">
        <v>2792</v>
      </c>
      <c r="D322" s="66">
        <v>3</v>
      </c>
      <c r="E322" s="67" t="s">
        <v>132</v>
      </c>
      <c r="F322" s="68">
        <v>32</v>
      </c>
      <c r="G322" s="65"/>
      <c r="H322" s="69"/>
      <c r="I322" s="70"/>
      <c r="J322" s="70"/>
      <c r="K322" s="34" t="s">
        <v>65</v>
      </c>
      <c r="L322" s="77">
        <v>322</v>
      </c>
      <c r="M322" s="77"/>
      <c r="N322" s="72"/>
      <c r="O322" s="79" t="s">
        <v>319</v>
      </c>
      <c r="P322" s="81">
        <v>43579.81592592593</v>
      </c>
      <c r="Q322" s="79" t="s">
        <v>500</v>
      </c>
      <c r="R322" s="79"/>
      <c r="S322" s="79"/>
      <c r="T322" s="79"/>
      <c r="U322" s="79"/>
      <c r="V322" s="82" t="s">
        <v>649</v>
      </c>
      <c r="W322" s="81">
        <v>43579.81592592593</v>
      </c>
      <c r="X322" s="82" t="s">
        <v>857</v>
      </c>
      <c r="Y322" s="79"/>
      <c r="Z322" s="79"/>
      <c r="AA322" s="85" t="s">
        <v>1096</v>
      </c>
      <c r="AB322" s="85" t="s">
        <v>1172</v>
      </c>
      <c r="AC322" s="79" t="b">
        <v>0</v>
      </c>
      <c r="AD322" s="79">
        <v>2</v>
      </c>
      <c r="AE322" s="85" t="s">
        <v>1221</v>
      </c>
      <c r="AF322" s="79" t="b">
        <v>0</v>
      </c>
      <c r="AG322" s="79" t="s">
        <v>1226</v>
      </c>
      <c r="AH322" s="79"/>
      <c r="AI322" s="85" t="s">
        <v>1178</v>
      </c>
      <c r="AJ322" s="79" t="b">
        <v>0</v>
      </c>
      <c r="AK322" s="79">
        <v>0</v>
      </c>
      <c r="AL322" s="85" t="s">
        <v>1178</v>
      </c>
      <c r="AM322" s="79" t="s">
        <v>1247</v>
      </c>
      <c r="AN322" s="79" t="b">
        <v>0</v>
      </c>
      <c r="AO322" s="85" t="s">
        <v>1172</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251</v>
      </c>
      <c r="B323" s="64" t="s">
        <v>302</v>
      </c>
      <c r="C323" s="65" t="s">
        <v>2792</v>
      </c>
      <c r="D323" s="66">
        <v>3</v>
      </c>
      <c r="E323" s="67" t="s">
        <v>132</v>
      </c>
      <c r="F323" s="68">
        <v>32</v>
      </c>
      <c r="G323" s="65"/>
      <c r="H323" s="69"/>
      <c r="I323" s="70"/>
      <c r="J323" s="70"/>
      <c r="K323" s="34" t="s">
        <v>65</v>
      </c>
      <c r="L323" s="77">
        <v>323</v>
      </c>
      <c r="M323" s="77"/>
      <c r="N323" s="72"/>
      <c r="O323" s="79" t="s">
        <v>319</v>
      </c>
      <c r="P323" s="81">
        <v>43579.81592592593</v>
      </c>
      <c r="Q323" s="79" t="s">
        <v>500</v>
      </c>
      <c r="R323" s="79"/>
      <c r="S323" s="79"/>
      <c r="T323" s="79"/>
      <c r="U323" s="79"/>
      <c r="V323" s="82" t="s">
        <v>649</v>
      </c>
      <c r="W323" s="81">
        <v>43579.81592592593</v>
      </c>
      <c r="X323" s="82" t="s">
        <v>857</v>
      </c>
      <c r="Y323" s="79"/>
      <c r="Z323" s="79"/>
      <c r="AA323" s="85" t="s">
        <v>1096</v>
      </c>
      <c r="AB323" s="85" t="s">
        <v>1172</v>
      </c>
      <c r="AC323" s="79" t="b">
        <v>0</v>
      </c>
      <c r="AD323" s="79">
        <v>2</v>
      </c>
      <c r="AE323" s="85" t="s">
        <v>1221</v>
      </c>
      <c r="AF323" s="79" t="b">
        <v>0</v>
      </c>
      <c r="AG323" s="79" t="s">
        <v>1226</v>
      </c>
      <c r="AH323" s="79"/>
      <c r="AI323" s="85" t="s">
        <v>1178</v>
      </c>
      <c r="AJ323" s="79" t="b">
        <v>0</v>
      </c>
      <c r="AK323" s="79">
        <v>0</v>
      </c>
      <c r="AL323" s="85" t="s">
        <v>1178</v>
      </c>
      <c r="AM323" s="79" t="s">
        <v>1247</v>
      </c>
      <c r="AN323" s="79" t="b">
        <v>0</v>
      </c>
      <c r="AO323" s="85" t="s">
        <v>1172</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251</v>
      </c>
      <c r="B324" s="64" t="s">
        <v>303</v>
      </c>
      <c r="C324" s="65" t="s">
        <v>2792</v>
      </c>
      <c r="D324" s="66">
        <v>3</v>
      </c>
      <c r="E324" s="67" t="s">
        <v>132</v>
      </c>
      <c r="F324" s="68">
        <v>32</v>
      </c>
      <c r="G324" s="65"/>
      <c r="H324" s="69"/>
      <c r="I324" s="70"/>
      <c r="J324" s="70"/>
      <c r="K324" s="34" t="s">
        <v>65</v>
      </c>
      <c r="L324" s="77">
        <v>324</v>
      </c>
      <c r="M324" s="77"/>
      <c r="N324" s="72"/>
      <c r="O324" s="79" t="s">
        <v>319</v>
      </c>
      <c r="P324" s="81">
        <v>43579.81592592593</v>
      </c>
      <c r="Q324" s="79" t="s">
        <v>500</v>
      </c>
      <c r="R324" s="79"/>
      <c r="S324" s="79"/>
      <c r="T324" s="79"/>
      <c r="U324" s="79"/>
      <c r="V324" s="82" t="s">
        <v>649</v>
      </c>
      <c r="W324" s="81">
        <v>43579.81592592593</v>
      </c>
      <c r="X324" s="82" t="s">
        <v>857</v>
      </c>
      <c r="Y324" s="79"/>
      <c r="Z324" s="79"/>
      <c r="AA324" s="85" t="s">
        <v>1096</v>
      </c>
      <c r="AB324" s="85" t="s">
        <v>1172</v>
      </c>
      <c r="AC324" s="79" t="b">
        <v>0</v>
      </c>
      <c r="AD324" s="79">
        <v>2</v>
      </c>
      <c r="AE324" s="85" t="s">
        <v>1221</v>
      </c>
      <c r="AF324" s="79" t="b">
        <v>0</v>
      </c>
      <c r="AG324" s="79" t="s">
        <v>1226</v>
      </c>
      <c r="AH324" s="79"/>
      <c r="AI324" s="85" t="s">
        <v>1178</v>
      </c>
      <c r="AJ324" s="79" t="b">
        <v>0</v>
      </c>
      <c r="AK324" s="79">
        <v>0</v>
      </c>
      <c r="AL324" s="85" t="s">
        <v>1178</v>
      </c>
      <c r="AM324" s="79" t="s">
        <v>1247</v>
      </c>
      <c r="AN324" s="79" t="b">
        <v>0</v>
      </c>
      <c r="AO324" s="85" t="s">
        <v>1172</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251</v>
      </c>
      <c r="B325" s="64" t="s">
        <v>304</v>
      </c>
      <c r="C325" s="65" t="s">
        <v>2792</v>
      </c>
      <c r="D325" s="66">
        <v>3</v>
      </c>
      <c r="E325" s="67" t="s">
        <v>132</v>
      </c>
      <c r="F325" s="68">
        <v>32</v>
      </c>
      <c r="G325" s="65"/>
      <c r="H325" s="69"/>
      <c r="I325" s="70"/>
      <c r="J325" s="70"/>
      <c r="K325" s="34" t="s">
        <v>65</v>
      </c>
      <c r="L325" s="77">
        <v>325</v>
      </c>
      <c r="M325" s="77"/>
      <c r="N325" s="72"/>
      <c r="O325" s="79" t="s">
        <v>319</v>
      </c>
      <c r="P325" s="81">
        <v>43579.81592592593</v>
      </c>
      <c r="Q325" s="79" t="s">
        <v>500</v>
      </c>
      <c r="R325" s="79"/>
      <c r="S325" s="79"/>
      <c r="T325" s="79"/>
      <c r="U325" s="79"/>
      <c r="V325" s="82" t="s">
        <v>649</v>
      </c>
      <c r="W325" s="81">
        <v>43579.81592592593</v>
      </c>
      <c r="X325" s="82" t="s">
        <v>857</v>
      </c>
      <c r="Y325" s="79"/>
      <c r="Z325" s="79"/>
      <c r="AA325" s="85" t="s">
        <v>1096</v>
      </c>
      <c r="AB325" s="85" t="s">
        <v>1172</v>
      </c>
      <c r="AC325" s="79" t="b">
        <v>0</v>
      </c>
      <c r="AD325" s="79">
        <v>2</v>
      </c>
      <c r="AE325" s="85" t="s">
        <v>1221</v>
      </c>
      <c r="AF325" s="79" t="b">
        <v>0</v>
      </c>
      <c r="AG325" s="79" t="s">
        <v>1226</v>
      </c>
      <c r="AH325" s="79"/>
      <c r="AI325" s="85" t="s">
        <v>1178</v>
      </c>
      <c r="AJ325" s="79" t="b">
        <v>0</v>
      </c>
      <c r="AK325" s="79">
        <v>0</v>
      </c>
      <c r="AL325" s="85" t="s">
        <v>1178</v>
      </c>
      <c r="AM325" s="79" t="s">
        <v>1247</v>
      </c>
      <c r="AN325" s="79" t="b">
        <v>0</v>
      </c>
      <c r="AO325" s="85" t="s">
        <v>1172</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251</v>
      </c>
      <c r="B326" s="64" t="s">
        <v>305</v>
      </c>
      <c r="C326" s="65" t="s">
        <v>2792</v>
      </c>
      <c r="D326" s="66">
        <v>3</v>
      </c>
      <c r="E326" s="67" t="s">
        <v>132</v>
      </c>
      <c r="F326" s="68">
        <v>32</v>
      </c>
      <c r="G326" s="65"/>
      <c r="H326" s="69"/>
      <c r="I326" s="70"/>
      <c r="J326" s="70"/>
      <c r="K326" s="34" t="s">
        <v>65</v>
      </c>
      <c r="L326" s="77">
        <v>326</v>
      </c>
      <c r="M326" s="77"/>
      <c r="N326" s="72"/>
      <c r="O326" s="79" t="s">
        <v>319</v>
      </c>
      <c r="P326" s="81">
        <v>43579.81592592593</v>
      </c>
      <c r="Q326" s="79" t="s">
        <v>500</v>
      </c>
      <c r="R326" s="79"/>
      <c r="S326" s="79"/>
      <c r="T326" s="79"/>
      <c r="U326" s="79"/>
      <c r="V326" s="82" t="s">
        <v>649</v>
      </c>
      <c r="W326" s="81">
        <v>43579.81592592593</v>
      </c>
      <c r="X326" s="82" t="s">
        <v>857</v>
      </c>
      <c r="Y326" s="79"/>
      <c r="Z326" s="79"/>
      <c r="AA326" s="85" t="s">
        <v>1096</v>
      </c>
      <c r="AB326" s="85" t="s">
        <v>1172</v>
      </c>
      <c r="AC326" s="79" t="b">
        <v>0</v>
      </c>
      <c r="AD326" s="79">
        <v>2</v>
      </c>
      <c r="AE326" s="85" t="s">
        <v>1221</v>
      </c>
      <c r="AF326" s="79" t="b">
        <v>0</v>
      </c>
      <c r="AG326" s="79" t="s">
        <v>1226</v>
      </c>
      <c r="AH326" s="79"/>
      <c r="AI326" s="85" t="s">
        <v>1178</v>
      </c>
      <c r="AJ326" s="79" t="b">
        <v>0</v>
      </c>
      <c r="AK326" s="79">
        <v>0</v>
      </c>
      <c r="AL326" s="85" t="s">
        <v>1178</v>
      </c>
      <c r="AM326" s="79" t="s">
        <v>1247</v>
      </c>
      <c r="AN326" s="79" t="b">
        <v>0</v>
      </c>
      <c r="AO326" s="85" t="s">
        <v>1172</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251</v>
      </c>
      <c r="B327" s="64" t="s">
        <v>306</v>
      </c>
      <c r="C327" s="65" t="s">
        <v>2792</v>
      </c>
      <c r="D327" s="66">
        <v>3</v>
      </c>
      <c r="E327" s="67" t="s">
        <v>132</v>
      </c>
      <c r="F327" s="68">
        <v>32</v>
      </c>
      <c r="G327" s="65"/>
      <c r="H327" s="69"/>
      <c r="I327" s="70"/>
      <c r="J327" s="70"/>
      <c r="K327" s="34" t="s">
        <v>65</v>
      </c>
      <c r="L327" s="77">
        <v>327</v>
      </c>
      <c r="M327" s="77"/>
      <c r="N327" s="72"/>
      <c r="O327" s="79" t="s">
        <v>319</v>
      </c>
      <c r="P327" s="81">
        <v>43579.81592592593</v>
      </c>
      <c r="Q327" s="79" t="s">
        <v>500</v>
      </c>
      <c r="R327" s="79"/>
      <c r="S327" s="79"/>
      <c r="T327" s="79"/>
      <c r="U327" s="79"/>
      <c r="V327" s="82" t="s">
        <v>649</v>
      </c>
      <c r="W327" s="81">
        <v>43579.81592592593</v>
      </c>
      <c r="X327" s="82" t="s">
        <v>857</v>
      </c>
      <c r="Y327" s="79"/>
      <c r="Z327" s="79"/>
      <c r="AA327" s="85" t="s">
        <v>1096</v>
      </c>
      <c r="AB327" s="85" t="s">
        <v>1172</v>
      </c>
      <c r="AC327" s="79" t="b">
        <v>0</v>
      </c>
      <c r="AD327" s="79">
        <v>2</v>
      </c>
      <c r="AE327" s="85" t="s">
        <v>1221</v>
      </c>
      <c r="AF327" s="79" t="b">
        <v>0</v>
      </c>
      <c r="AG327" s="79" t="s">
        <v>1226</v>
      </c>
      <c r="AH327" s="79"/>
      <c r="AI327" s="85" t="s">
        <v>1178</v>
      </c>
      <c r="AJ327" s="79" t="b">
        <v>0</v>
      </c>
      <c r="AK327" s="79">
        <v>0</v>
      </c>
      <c r="AL327" s="85" t="s">
        <v>1178</v>
      </c>
      <c r="AM327" s="79" t="s">
        <v>1247</v>
      </c>
      <c r="AN327" s="79" t="b">
        <v>0</v>
      </c>
      <c r="AO327" s="85" t="s">
        <v>1172</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251</v>
      </c>
      <c r="B328" s="64" t="s">
        <v>307</v>
      </c>
      <c r="C328" s="65" t="s">
        <v>2792</v>
      </c>
      <c r="D328" s="66">
        <v>3</v>
      </c>
      <c r="E328" s="67" t="s">
        <v>132</v>
      </c>
      <c r="F328" s="68">
        <v>32</v>
      </c>
      <c r="G328" s="65"/>
      <c r="H328" s="69"/>
      <c r="I328" s="70"/>
      <c r="J328" s="70"/>
      <c r="K328" s="34" t="s">
        <v>65</v>
      </c>
      <c r="L328" s="77">
        <v>328</v>
      </c>
      <c r="M328" s="77"/>
      <c r="N328" s="72"/>
      <c r="O328" s="79" t="s">
        <v>319</v>
      </c>
      <c r="P328" s="81">
        <v>43579.81592592593</v>
      </c>
      <c r="Q328" s="79" t="s">
        <v>500</v>
      </c>
      <c r="R328" s="79"/>
      <c r="S328" s="79"/>
      <c r="T328" s="79"/>
      <c r="U328" s="79"/>
      <c r="V328" s="82" t="s">
        <v>649</v>
      </c>
      <c r="W328" s="81">
        <v>43579.81592592593</v>
      </c>
      <c r="X328" s="82" t="s">
        <v>857</v>
      </c>
      <c r="Y328" s="79"/>
      <c r="Z328" s="79"/>
      <c r="AA328" s="85" t="s">
        <v>1096</v>
      </c>
      <c r="AB328" s="85" t="s">
        <v>1172</v>
      </c>
      <c r="AC328" s="79" t="b">
        <v>0</v>
      </c>
      <c r="AD328" s="79">
        <v>2</v>
      </c>
      <c r="AE328" s="85" t="s">
        <v>1221</v>
      </c>
      <c r="AF328" s="79" t="b">
        <v>0</v>
      </c>
      <c r="AG328" s="79" t="s">
        <v>1226</v>
      </c>
      <c r="AH328" s="79"/>
      <c r="AI328" s="85" t="s">
        <v>1178</v>
      </c>
      <c r="AJ328" s="79" t="b">
        <v>0</v>
      </c>
      <c r="AK328" s="79">
        <v>0</v>
      </c>
      <c r="AL328" s="85" t="s">
        <v>1178</v>
      </c>
      <c r="AM328" s="79" t="s">
        <v>1247</v>
      </c>
      <c r="AN328" s="79" t="b">
        <v>0</v>
      </c>
      <c r="AO328" s="85" t="s">
        <v>1172</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251</v>
      </c>
      <c r="B329" s="64" t="s">
        <v>308</v>
      </c>
      <c r="C329" s="65" t="s">
        <v>2792</v>
      </c>
      <c r="D329" s="66">
        <v>3</v>
      </c>
      <c r="E329" s="67" t="s">
        <v>132</v>
      </c>
      <c r="F329" s="68">
        <v>32</v>
      </c>
      <c r="G329" s="65"/>
      <c r="H329" s="69"/>
      <c r="I329" s="70"/>
      <c r="J329" s="70"/>
      <c r="K329" s="34" t="s">
        <v>65</v>
      </c>
      <c r="L329" s="77">
        <v>329</v>
      </c>
      <c r="M329" s="77"/>
      <c r="N329" s="72"/>
      <c r="O329" s="79" t="s">
        <v>319</v>
      </c>
      <c r="P329" s="81">
        <v>43579.81592592593</v>
      </c>
      <c r="Q329" s="79" t="s">
        <v>500</v>
      </c>
      <c r="R329" s="79"/>
      <c r="S329" s="79"/>
      <c r="T329" s="79"/>
      <c r="U329" s="79"/>
      <c r="V329" s="82" t="s">
        <v>649</v>
      </c>
      <c r="W329" s="81">
        <v>43579.81592592593</v>
      </c>
      <c r="X329" s="82" t="s">
        <v>857</v>
      </c>
      <c r="Y329" s="79"/>
      <c r="Z329" s="79"/>
      <c r="AA329" s="85" t="s">
        <v>1096</v>
      </c>
      <c r="AB329" s="85" t="s">
        <v>1172</v>
      </c>
      <c r="AC329" s="79" t="b">
        <v>0</v>
      </c>
      <c r="AD329" s="79">
        <v>2</v>
      </c>
      <c r="AE329" s="85" t="s">
        <v>1221</v>
      </c>
      <c r="AF329" s="79" t="b">
        <v>0</v>
      </c>
      <c r="AG329" s="79" t="s">
        <v>1226</v>
      </c>
      <c r="AH329" s="79"/>
      <c r="AI329" s="85" t="s">
        <v>1178</v>
      </c>
      <c r="AJ329" s="79" t="b">
        <v>0</v>
      </c>
      <c r="AK329" s="79">
        <v>0</v>
      </c>
      <c r="AL329" s="85" t="s">
        <v>1178</v>
      </c>
      <c r="AM329" s="79" t="s">
        <v>1247</v>
      </c>
      <c r="AN329" s="79" t="b">
        <v>0</v>
      </c>
      <c r="AO329" s="85" t="s">
        <v>1172</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251</v>
      </c>
      <c r="B330" s="64" t="s">
        <v>309</v>
      </c>
      <c r="C330" s="65" t="s">
        <v>2792</v>
      </c>
      <c r="D330" s="66">
        <v>3</v>
      </c>
      <c r="E330" s="67" t="s">
        <v>132</v>
      </c>
      <c r="F330" s="68">
        <v>32</v>
      </c>
      <c r="G330" s="65"/>
      <c r="H330" s="69"/>
      <c r="I330" s="70"/>
      <c r="J330" s="70"/>
      <c r="K330" s="34" t="s">
        <v>65</v>
      </c>
      <c r="L330" s="77">
        <v>330</v>
      </c>
      <c r="M330" s="77"/>
      <c r="N330" s="72"/>
      <c r="O330" s="79" t="s">
        <v>319</v>
      </c>
      <c r="P330" s="81">
        <v>43579.81592592593</v>
      </c>
      <c r="Q330" s="79" t="s">
        <v>500</v>
      </c>
      <c r="R330" s="79"/>
      <c r="S330" s="79"/>
      <c r="T330" s="79"/>
      <c r="U330" s="79"/>
      <c r="V330" s="82" t="s">
        <v>649</v>
      </c>
      <c r="W330" s="81">
        <v>43579.81592592593</v>
      </c>
      <c r="X330" s="82" t="s">
        <v>857</v>
      </c>
      <c r="Y330" s="79"/>
      <c r="Z330" s="79"/>
      <c r="AA330" s="85" t="s">
        <v>1096</v>
      </c>
      <c r="AB330" s="85" t="s">
        <v>1172</v>
      </c>
      <c r="AC330" s="79" t="b">
        <v>0</v>
      </c>
      <c r="AD330" s="79">
        <v>2</v>
      </c>
      <c r="AE330" s="85" t="s">
        <v>1221</v>
      </c>
      <c r="AF330" s="79" t="b">
        <v>0</v>
      </c>
      <c r="AG330" s="79" t="s">
        <v>1226</v>
      </c>
      <c r="AH330" s="79"/>
      <c r="AI330" s="85" t="s">
        <v>1178</v>
      </c>
      <c r="AJ330" s="79" t="b">
        <v>0</v>
      </c>
      <c r="AK330" s="79">
        <v>0</v>
      </c>
      <c r="AL330" s="85" t="s">
        <v>1178</v>
      </c>
      <c r="AM330" s="79" t="s">
        <v>1247</v>
      </c>
      <c r="AN330" s="79" t="b">
        <v>0</v>
      </c>
      <c r="AO330" s="85" t="s">
        <v>1172</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251</v>
      </c>
      <c r="B331" s="64" t="s">
        <v>310</v>
      </c>
      <c r="C331" s="65" t="s">
        <v>2792</v>
      </c>
      <c r="D331" s="66">
        <v>3</v>
      </c>
      <c r="E331" s="67" t="s">
        <v>132</v>
      </c>
      <c r="F331" s="68">
        <v>32</v>
      </c>
      <c r="G331" s="65"/>
      <c r="H331" s="69"/>
      <c r="I331" s="70"/>
      <c r="J331" s="70"/>
      <c r="K331" s="34" t="s">
        <v>65</v>
      </c>
      <c r="L331" s="77">
        <v>331</v>
      </c>
      <c r="M331" s="77"/>
      <c r="N331" s="72"/>
      <c r="O331" s="79" t="s">
        <v>320</v>
      </c>
      <c r="P331" s="81">
        <v>43579.81592592593</v>
      </c>
      <c r="Q331" s="79" t="s">
        <v>500</v>
      </c>
      <c r="R331" s="79"/>
      <c r="S331" s="79"/>
      <c r="T331" s="79"/>
      <c r="U331" s="79"/>
      <c r="V331" s="82" t="s">
        <v>649</v>
      </c>
      <c r="W331" s="81">
        <v>43579.81592592593</v>
      </c>
      <c r="X331" s="82" t="s">
        <v>857</v>
      </c>
      <c r="Y331" s="79"/>
      <c r="Z331" s="79"/>
      <c r="AA331" s="85" t="s">
        <v>1096</v>
      </c>
      <c r="AB331" s="85" t="s">
        <v>1172</v>
      </c>
      <c r="AC331" s="79" t="b">
        <v>0</v>
      </c>
      <c r="AD331" s="79">
        <v>2</v>
      </c>
      <c r="AE331" s="85" t="s">
        <v>1221</v>
      </c>
      <c r="AF331" s="79" t="b">
        <v>0</v>
      </c>
      <c r="AG331" s="79" t="s">
        <v>1226</v>
      </c>
      <c r="AH331" s="79"/>
      <c r="AI331" s="85" t="s">
        <v>1178</v>
      </c>
      <c r="AJ331" s="79" t="b">
        <v>0</v>
      </c>
      <c r="AK331" s="79">
        <v>0</v>
      </c>
      <c r="AL331" s="85" t="s">
        <v>1178</v>
      </c>
      <c r="AM331" s="79" t="s">
        <v>1247</v>
      </c>
      <c r="AN331" s="79" t="b">
        <v>0</v>
      </c>
      <c r="AO331" s="85" t="s">
        <v>1172</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v>0</v>
      </c>
      <c r="BE331" s="49">
        <v>0</v>
      </c>
      <c r="BF331" s="48">
        <v>0</v>
      </c>
      <c r="BG331" s="49">
        <v>0</v>
      </c>
      <c r="BH331" s="48">
        <v>0</v>
      </c>
      <c r="BI331" s="49">
        <v>0</v>
      </c>
      <c r="BJ331" s="48">
        <v>13</v>
      </c>
      <c r="BK331" s="49">
        <v>100</v>
      </c>
      <c r="BL331" s="48">
        <v>13</v>
      </c>
    </row>
    <row r="332" spans="1:64" ht="15">
      <c r="A332" s="64" t="s">
        <v>251</v>
      </c>
      <c r="B332" s="64" t="s">
        <v>311</v>
      </c>
      <c r="C332" s="65" t="s">
        <v>2792</v>
      </c>
      <c r="D332" s="66">
        <v>3</v>
      </c>
      <c r="E332" s="67" t="s">
        <v>132</v>
      </c>
      <c r="F332" s="68">
        <v>32</v>
      </c>
      <c r="G332" s="65"/>
      <c r="H332" s="69"/>
      <c r="I332" s="70"/>
      <c r="J332" s="70"/>
      <c r="K332" s="34" t="s">
        <v>65</v>
      </c>
      <c r="L332" s="77">
        <v>332</v>
      </c>
      <c r="M332" s="77"/>
      <c r="N332" s="72"/>
      <c r="O332" s="79" t="s">
        <v>319</v>
      </c>
      <c r="P332" s="81">
        <v>43571.74469907407</v>
      </c>
      <c r="Q332" s="79" t="s">
        <v>501</v>
      </c>
      <c r="R332" s="79"/>
      <c r="S332" s="79"/>
      <c r="T332" s="79"/>
      <c r="U332" s="79"/>
      <c r="V332" s="82" t="s">
        <v>649</v>
      </c>
      <c r="W332" s="81">
        <v>43571.74469907407</v>
      </c>
      <c r="X332" s="82" t="s">
        <v>858</v>
      </c>
      <c r="Y332" s="79"/>
      <c r="Z332" s="79"/>
      <c r="AA332" s="85" t="s">
        <v>1097</v>
      </c>
      <c r="AB332" s="79"/>
      <c r="AC332" s="79" t="b">
        <v>0</v>
      </c>
      <c r="AD332" s="79">
        <v>0</v>
      </c>
      <c r="AE332" s="85" t="s">
        <v>1178</v>
      </c>
      <c r="AF332" s="79" t="b">
        <v>0</v>
      </c>
      <c r="AG332" s="79" t="s">
        <v>1226</v>
      </c>
      <c r="AH332" s="79"/>
      <c r="AI332" s="85" t="s">
        <v>1178</v>
      </c>
      <c r="AJ332" s="79" t="b">
        <v>0</v>
      </c>
      <c r="AK332" s="79">
        <v>1</v>
      </c>
      <c r="AL332" s="85" t="s">
        <v>1098</v>
      </c>
      <c r="AM332" s="79" t="s">
        <v>1247</v>
      </c>
      <c r="AN332" s="79" t="b">
        <v>0</v>
      </c>
      <c r="AO332" s="85" t="s">
        <v>1098</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2</v>
      </c>
      <c r="BD332" s="48"/>
      <c r="BE332" s="49"/>
      <c r="BF332" s="48"/>
      <c r="BG332" s="49"/>
      <c r="BH332" s="48"/>
      <c r="BI332" s="49"/>
      <c r="BJ332" s="48"/>
      <c r="BK332" s="49"/>
      <c r="BL332" s="48"/>
    </row>
    <row r="333" spans="1:64" ht="15">
      <c r="A333" s="64" t="s">
        <v>276</v>
      </c>
      <c r="B333" s="64" t="s">
        <v>311</v>
      </c>
      <c r="C333" s="65" t="s">
        <v>2792</v>
      </c>
      <c r="D333" s="66">
        <v>3</v>
      </c>
      <c r="E333" s="67" t="s">
        <v>132</v>
      </c>
      <c r="F333" s="68">
        <v>32</v>
      </c>
      <c r="G333" s="65"/>
      <c r="H333" s="69"/>
      <c r="I333" s="70"/>
      <c r="J333" s="70"/>
      <c r="K333" s="34" t="s">
        <v>65</v>
      </c>
      <c r="L333" s="77">
        <v>333</v>
      </c>
      <c r="M333" s="77"/>
      <c r="N333" s="72"/>
      <c r="O333" s="79" t="s">
        <v>320</v>
      </c>
      <c r="P333" s="81">
        <v>43571.735659722224</v>
      </c>
      <c r="Q333" s="79" t="s">
        <v>502</v>
      </c>
      <c r="R333" s="79"/>
      <c r="S333" s="79"/>
      <c r="T333" s="79"/>
      <c r="U333" s="79"/>
      <c r="V333" s="82" t="s">
        <v>674</v>
      </c>
      <c r="W333" s="81">
        <v>43571.735659722224</v>
      </c>
      <c r="X333" s="82" t="s">
        <v>859</v>
      </c>
      <c r="Y333" s="79"/>
      <c r="Z333" s="79"/>
      <c r="AA333" s="85" t="s">
        <v>1098</v>
      </c>
      <c r="AB333" s="85" t="s">
        <v>1173</v>
      </c>
      <c r="AC333" s="79" t="b">
        <v>0</v>
      </c>
      <c r="AD333" s="79">
        <v>7</v>
      </c>
      <c r="AE333" s="85" t="s">
        <v>1222</v>
      </c>
      <c r="AF333" s="79" t="b">
        <v>0</v>
      </c>
      <c r="AG333" s="79" t="s">
        <v>1226</v>
      </c>
      <c r="AH333" s="79"/>
      <c r="AI333" s="85" t="s">
        <v>1178</v>
      </c>
      <c r="AJ333" s="79" t="b">
        <v>0</v>
      </c>
      <c r="AK333" s="79">
        <v>1</v>
      </c>
      <c r="AL333" s="85" t="s">
        <v>1178</v>
      </c>
      <c r="AM333" s="79" t="s">
        <v>1243</v>
      </c>
      <c r="AN333" s="79" t="b">
        <v>0</v>
      </c>
      <c r="AO333" s="85" t="s">
        <v>1173</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246</v>
      </c>
      <c r="B334" s="64" t="s">
        <v>253</v>
      </c>
      <c r="C334" s="65" t="s">
        <v>2793</v>
      </c>
      <c r="D334" s="66">
        <v>4.166666666666667</v>
      </c>
      <c r="E334" s="67" t="s">
        <v>136</v>
      </c>
      <c r="F334" s="68">
        <v>30.869565217391305</v>
      </c>
      <c r="G334" s="65"/>
      <c r="H334" s="69"/>
      <c r="I334" s="70"/>
      <c r="J334" s="70"/>
      <c r="K334" s="34" t="s">
        <v>65</v>
      </c>
      <c r="L334" s="77">
        <v>334</v>
      </c>
      <c r="M334" s="77"/>
      <c r="N334" s="72"/>
      <c r="O334" s="79" t="s">
        <v>319</v>
      </c>
      <c r="P334" s="81">
        <v>43571.787407407406</v>
      </c>
      <c r="Q334" s="79" t="s">
        <v>503</v>
      </c>
      <c r="R334" s="79"/>
      <c r="S334" s="79"/>
      <c r="T334" s="79"/>
      <c r="U334" s="79"/>
      <c r="V334" s="82" t="s">
        <v>645</v>
      </c>
      <c r="W334" s="81">
        <v>43571.787407407406</v>
      </c>
      <c r="X334" s="82" t="s">
        <v>860</v>
      </c>
      <c r="Y334" s="79"/>
      <c r="Z334" s="79"/>
      <c r="AA334" s="85" t="s">
        <v>1099</v>
      </c>
      <c r="AB334" s="85" t="s">
        <v>1113</v>
      </c>
      <c r="AC334" s="79" t="b">
        <v>0</v>
      </c>
      <c r="AD334" s="79">
        <v>0</v>
      </c>
      <c r="AE334" s="85" t="s">
        <v>1223</v>
      </c>
      <c r="AF334" s="79" t="b">
        <v>0</v>
      </c>
      <c r="AG334" s="79" t="s">
        <v>1226</v>
      </c>
      <c r="AH334" s="79"/>
      <c r="AI334" s="85" t="s">
        <v>1178</v>
      </c>
      <c r="AJ334" s="79" t="b">
        <v>0</v>
      </c>
      <c r="AK334" s="79">
        <v>0</v>
      </c>
      <c r="AL334" s="85" t="s">
        <v>1178</v>
      </c>
      <c r="AM334" s="79" t="s">
        <v>1244</v>
      </c>
      <c r="AN334" s="79" t="b">
        <v>0</v>
      </c>
      <c r="AO334" s="85" t="s">
        <v>1113</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246</v>
      </c>
      <c r="B335" s="64" t="s">
        <v>253</v>
      </c>
      <c r="C335" s="65" t="s">
        <v>2793</v>
      </c>
      <c r="D335" s="66">
        <v>4.166666666666667</v>
      </c>
      <c r="E335" s="67" t="s">
        <v>136</v>
      </c>
      <c r="F335" s="68">
        <v>30.869565217391305</v>
      </c>
      <c r="G335" s="65"/>
      <c r="H335" s="69"/>
      <c r="I335" s="70"/>
      <c r="J335" s="70"/>
      <c r="K335" s="34" t="s">
        <v>65</v>
      </c>
      <c r="L335" s="77">
        <v>335</v>
      </c>
      <c r="M335" s="77"/>
      <c r="N335" s="72"/>
      <c r="O335" s="79" t="s">
        <v>319</v>
      </c>
      <c r="P335" s="81">
        <v>43571.787939814814</v>
      </c>
      <c r="Q335" s="79" t="s">
        <v>504</v>
      </c>
      <c r="R335" s="79"/>
      <c r="S335" s="79"/>
      <c r="T335" s="79"/>
      <c r="U335" s="79"/>
      <c r="V335" s="82" t="s">
        <v>645</v>
      </c>
      <c r="W335" s="81">
        <v>43571.787939814814</v>
      </c>
      <c r="X335" s="82" t="s">
        <v>861</v>
      </c>
      <c r="Y335" s="79"/>
      <c r="Z335" s="79"/>
      <c r="AA335" s="85" t="s">
        <v>1100</v>
      </c>
      <c r="AB335" s="85" t="s">
        <v>1106</v>
      </c>
      <c r="AC335" s="79" t="b">
        <v>0</v>
      </c>
      <c r="AD335" s="79">
        <v>0</v>
      </c>
      <c r="AE335" s="85" t="s">
        <v>1224</v>
      </c>
      <c r="AF335" s="79" t="b">
        <v>0</v>
      </c>
      <c r="AG335" s="79" t="s">
        <v>1226</v>
      </c>
      <c r="AH335" s="79"/>
      <c r="AI335" s="85" t="s">
        <v>1178</v>
      </c>
      <c r="AJ335" s="79" t="b">
        <v>0</v>
      </c>
      <c r="AK335" s="79">
        <v>0</v>
      </c>
      <c r="AL335" s="85" t="s">
        <v>1178</v>
      </c>
      <c r="AM335" s="79" t="s">
        <v>1244</v>
      </c>
      <c r="AN335" s="79" t="b">
        <v>0</v>
      </c>
      <c r="AO335" s="85" t="s">
        <v>1106</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277</v>
      </c>
      <c r="B336" s="64" t="s">
        <v>253</v>
      </c>
      <c r="C336" s="65" t="s">
        <v>2796</v>
      </c>
      <c r="D336" s="66">
        <v>6.5</v>
      </c>
      <c r="E336" s="67" t="s">
        <v>136</v>
      </c>
      <c r="F336" s="68">
        <v>28.608695652173914</v>
      </c>
      <c r="G336" s="65"/>
      <c r="H336" s="69"/>
      <c r="I336" s="70"/>
      <c r="J336" s="70"/>
      <c r="K336" s="34" t="s">
        <v>65</v>
      </c>
      <c r="L336" s="77">
        <v>336</v>
      </c>
      <c r="M336" s="77"/>
      <c r="N336" s="72"/>
      <c r="O336" s="79" t="s">
        <v>319</v>
      </c>
      <c r="P336" s="81">
        <v>43571.77758101852</v>
      </c>
      <c r="Q336" s="79" t="s">
        <v>505</v>
      </c>
      <c r="R336" s="79"/>
      <c r="S336" s="79"/>
      <c r="T336" s="79"/>
      <c r="U336" s="79"/>
      <c r="V336" s="82" t="s">
        <v>675</v>
      </c>
      <c r="W336" s="81">
        <v>43571.77758101852</v>
      </c>
      <c r="X336" s="82" t="s">
        <v>862</v>
      </c>
      <c r="Y336" s="79"/>
      <c r="Z336" s="79"/>
      <c r="AA336" s="85" t="s">
        <v>1101</v>
      </c>
      <c r="AB336" s="85" t="s">
        <v>1113</v>
      </c>
      <c r="AC336" s="79" t="b">
        <v>0</v>
      </c>
      <c r="AD336" s="79">
        <v>2</v>
      </c>
      <c r="AE336" s="85" t="s">
        <v>1223</v>
      </c>
      <c r="AF336" s="79" t="b">
        <v>0</v>
      </c>
      <c r="AG336" s="79" t="s">
        <v>1226</v>
      </c>
      <c r="AH336" s="79"/>
      <c r="AI336" s="85" t="s">
        <v>1178</v>
      </c>
      <c r="AJ336" s="79" t="b">
        <v>0</v>
      </c>
      <c r="AK336" s="79">
        <v>0</v>
      </c>
      <c r="AL336" s="85" t="s">
        <v>1178</v>
      </c>
      <c r="AM336" s="79" t="s">
        <v>1246</v>
      </c>
      <c r="AN336" s="79" t="b">
        <v>0</v>
      </c>
      <c r="AO336" s="85" t="s">
        <v>1113</v>
      </c>
      <c r="AP336" s="79" t="s">
        <v>176</v>
      </c>
      <c r="AQ336" s="79">
        <v>0</v>
      </c>
      <c r="AR336" s="79">
        <v>0</v>
      </c>
      <c r="AS336" s="79"/>
      <c r="AT336" s="79"/>
      <c r="AU336" s="79"/>
      <c r="AV336" s="79"/>
      <c r="AW336" s="79"/>
      <c r="AX336" s="79"/>
      <c r="AY336" s="79"/>
      <c r="AZ336" s="79"/>
      <c r="BA336">
        <v>4</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277</v>
      </c>
      <c r="B337" s="64" t="s">
        <v>253</v>
      </c>
      <c r="C337" s="65" t="s">
        <v>2796</v>
      </c>
      <c r="D337" s="66">
        <v>6.5</v>
      </c>
      <c r="E337" s="67" t="s">
        <v>136</v>
      </c>
      <c r="F337" s="68">
        <v>28.608695652173914</v>
      </c>
      <c r="G337" s="65"/>
      <c r="H337" s="69"/>
      <c r="I337" s="70"/>
      <c r="J337" s="70"/>
      <c r="K337" s="34" t="s">
        <v>65</v>
      </c>
      <c r="L337" s="77">
        <v>337</v>
      </c>
      <c r="M337" s="77"/>
      <c r="N337" s="72"/>
      <c r="O337" s="79" t="s">
        <v>319</v>
      </c>
      <c r="P337" s="81">
        <v>43571.783587962964</v>
      </c>
      <c r="Q337" s="79" t="s">
        <v>506</v>
      </c>
      <c r="R337" s="79"/>
      <c r="S337" s="79"/>
      <c r="T337" s="79"/>
      <c r="U337" s="82" t="s">
        <v>611</v>
      </c>
      <c r="V337" s="82" t="s">
        <v>611</v>
      </c>
      <c r="W337" s="81">
        <v>43571.783587962964</v>
      </c>
      <c r="X337" s="82" t="s">
        <v>863</v>
      </c>
      <c r="Y337" s="79"/>
      <c r="Z337" s="79"/>
      <c r="AA337" s="85" t="s">
        <v>1102</v>
      </c>
      <c r="AB337" s="85" t="s">
        <v>1106</v>
      </c>
      <c r="AC337" s="79" t="b">
        <v>0</v>
      </c>
      <c r="AD337" s="79">
        <v>1</v>
      </c>
      <c r="AE337" s="85" t="s">
        <v>1224</v>
      </c>
      <c r="AF337" s="79" t="b">
        <v>0</v>
      </c>
      <c r="AG337" s="79" t="s">
        <v>1227</v>
      </c>
      <c r="AH337" s="79"/>
      <c r="AI337" s="85" t="s">
        <v>1178</v>
      </c>
      <c r="AJ337" s="79" t="b">
        <v>0</v>
      </c>
      <c r="AK337" s="79">
        <v>0</v>
      </c>
      <c r="AL337" s="85" t="s">
        <v>1178</v>
      </c>
      <c r="AM337" s="79" t="s">
        <v>1246</v>
      </c>
      <c r="AN337" s="79" t="b">
        <v>0</v>
      </c>
      <c r="AO337" s="85" t="s">
        <v>1106</v>
      </c>
      <c r="AP337" s="79" t="s">
        <v>176</v>
      </c>
      <c r="AQ337" s="79">
        <v>0</v>
      </c>
      <c r="AR337" s="79">
        <v>0</v>
      </c>
      <c r="AS337" s="79"/>
      <c r="AT337" s="79"/>
      <c r="AU337" s="79"/>
      <c r="AV337" s="79"/>
      <c r="AW337" s="79"/>
      <c r="AX337" s="79"/>
      <c r="AY337" s="79"/>
      <c r="AZ337" s="79"/>
      <c r="BA337">
        <v>4</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277</v>
      </c>
      <c r="B338" s="64" t="s">
        <v>253</v>
      </c>
      <c r="C338" s="65" t="s">
        <v>2796</v>
      </c>
      <c r="D338" s="66">
        <v>6.5</v>
      </c>
      <c r="E338" s="67" t="s">
        <v>136</v>
      </c>
      <c r="F338" s="68">
        <v>28.608695652173914</v>
      </c>
      <c r="G338" s="65"/>
      <c r="H338" s="69"/>
      <c r="I338" s="70"/>
      <c r="J338" s="70"/>
      <c r="K338" s="34" t="s">
        <v>65</v>
      </c>
      <c r="L338" s="77">
        <v>338</v>
      </c>
      <c r="M338" s="77"/>
      <c r="N338" s="72"/>
      <c r="O338" s="79" t="s">
        <v>319</v>
      </c>
      <c r="P338" s="81">
        <v>43571.79222222222</v>
      </c>
      <c r="Q338" s="79" t="s">
        <v>507</v>
      </c>
      <c r="R338" s="79"/>
      <c r="S338" s="79"/>
      <c r="T338" s="79"/>
      <c r="U338" s="79"/>
      <c r="V338" s="82" t="s">
        <v>675</v>
      </c>
      <c r="W338" s="81">
        <v>43571.79222222222</v>
      </c>
      <c r="X338" s="82" t="s">
        <v>864</v>
      </c>
      <c r="Y338" s="79"/>
      <c r="Z338" s="79"/>
      <c r="AA338" s="85" t="s">
        <v>1103</v>
      </c>
      <c r="AB338" s="85" t="s">
        <v>1099</v>
      </c>
      <c r="AC338" s="79" t="b">
        <v>0</v>
      </c>
      <c r="AD338" s="79">
        <v>0</v>
      </c>
      <c r="AE338" s="85" t="s">
        <v>1194</v>
      </c>
      <c r="AF338" s="79" t="b">
        <v>0</v>
      </c>
      <c r="AG338" s="79" t="s">
        <v>1226</v>
      </c>
      <c r="AH338" s="79"/>
      <c r="AI338" s="85" t="s">
        <v>1178</v>
      </c>
      <c r="AJ338" s="79" t="b">
        <v>0</v>
      </c>
      <c r="AK338" s="79">
        <v>0</v>
      </c>
      <c r="AL338" s="85" t="s">
        <v>1178</v>
      </c>
      <c r="AM338" s="79" t="s">
        <v>1246</v>
      </c>
      <c r="AN338" s="79" t="b">
        <v>0</v>
      </c>
      <c r="AO338" s="85" t="s">
        <v>1099</v>
      </c>
      <c r="AP338" s="79" t="s">
        <v>176</v>
      </c>
      <c r="AQ338" s="79">
        <v>0</v>
      </c>
      <c r="AR338" s="79">
        <v>0</v>
      </c>
      <c r="AS338" s="79"/>
      <c r="AT338" s="79"/>
      <c r="AU338" s="79"/>
      <c r="AV338" s="79"/>
      <c r="AW338" s="79"/>
      <c r="AX338" s="79"/>
      <c r="AY338" s="79"/>
      <c r="AZ338" s="79"/>
      <c r="BA338">
        <v>4</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277</v>
      </c>
      <c r="B339" s="64" t="s">
        <v>253</v>
      </c>
      <c r="C339" s="65" t="s">
        <v>2796</v>
      </c>
      <c r="D339" s="66">
        <v>6.5</v>
      </c>
      <c r="E339" s="67" t="s">
        <v>136</v>
      </c>
      <c r="F339" s="68">
        <v>28.608695652173914</v>
      </c>
      <c r="G339" s="65"/>
      <c r="H339" s="69"/>
      <c r="I339" s="70"/>
      <c r="J339" s="70"/>
      <c r="K339" s="34" t="s">
        <v>65</v>
      </c>
      <c r="L339" s="77">
        <v>339</v>
      </c>
      <c r="M339" s="77"/>
      <c r="N339" s="72"/>
      <c r="O339" s="79" t="s">
        <v>319</v>
      </c>
      <c r="P339" s="81">
        <v>43571.884363425925</v>
      </c>
      <c r="Q339" s="79" t="s">
        <v>508</v>
      </c>
      <c r="R339" s="79"/>
      <c r="S339" s="79"/>
      <c r="T339" s="79"/>
      <c r="U339" s="79"/>
      <c r="V339" s="82" t="s">
        <v>675</v>
      </c>
      <c r="W339" s="81">
        <v>43571.884363425925</v>
      </c>
      <c r="X339" s="82" t="s">
        <v>865</v>
      </c>
      <c r="Y339" s="79"/>
      <c r="Z339" s="79"/>
      <c r="AA339" s="85" t="s">
        <v>1104</v>
      </c>
      <c r="AB339" s="85" t="s">
        <v>1107</v>
      </c>
      <c r="AC339" s="79" t="b">
        <v>0</v>
      </c>
      <c r="AD339" s="79">
        <v>2</v>
      </c>
      <c r="AE339" s="85" t="s">
        <v>1224</v>
      </c>
      <c r="AF339" s="79" t="b">
        <v>0</v>
      </c>
      <c r="AG339" s="79" t="s">
        <v>1226</v>
      </c>
      <c r="AH339" s="79"/>
      <c r="AI339" s="85" t="s">
        <v>1178</v>
      </c>
      <c r="AJ339" s="79" t="b">
        <v>0</v>
      </c>
      <c r="AK339" s="79">
        <v>0</v>
      </c>
      <c r="AL339" s="85" t="s">
        <v>1178</v>
      </c>
      <c r="AM339" s="79" t="s">
        <v>1243</v>
      </c>
      <c r="AN339" s="79" t="b">
        <v>0</v>
      </c>
      <c r="AO339" s="85" t="s">
        <v>1107</v>
      </c>
      <c r="AP339" s="79" t="s">
        <v>176</v>
      </c>
      <c r="AQ339" s="79">
        <v>0</v>
      </c>
      <c r="AR339" s="79">
        <v>0</v>
      </c>
      <c r="AS339" s="79"/>
      <c r="AT339" s="79"/>
      <c r="AU339" s="79"/>
      <c r="AV339" s="79"/>
      <c r="AW339" s="79"/>
      <c r="AX339" s="79"/>
      <c r="AY339" s="79"/>
      <c r="AZ339" s="79"/>
      <c r="BA339">
        <v>4</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278</v>
      </c>
      <c r="B340" s="64" t="s">
        <v>253</v>
      </c>
      <c r="C340" s="65" t="s">
        <v>2796</v>
      </c>
      <c r="D340" s="66">
        <v>6.5</v>
      </c>
      <c r="E340" s="67" t="s">
        <v>136</v>
      </c>
      <c r="F340" s="68">
        <v>28.608695652173914</v>
      </c>
      <c r="G340" s="65"/>
      <c r="H340" s="69"/>
      <c r="I340" s="70"/>
      <c r="J340" s="70"/>
      <c r="K340" s="34" t="s">
        <v>65</v>
      </c>
      <c r="L340" s="77">
        <v>340</v>
      </c>
      <c r="M340" s="77"/>
      <c r="N340" s="72"/>
      <c r="O340" s="79" t="s">
        <v>319</v>
      </c>
      <c r="P340" s="81">
        <v>43571.776087962964</v>
      </c>
      <c r="Q340" s="79" t="s">
        <v>509</v>
      </c>
      <c r="R340" s="79"/>
      <c r="S340" s="79"/>
      <c r="T340" s="79"/>
      <c r="U340" s="79"/>
      <c r="V340" s="82" t="s">
        <v>676</v>
      </c>
      <c r="W340" s="81">
        <v>43571.776087962964</v>
      </c>
      <c r="X340" s="82" t="s">
        <v>866</v>
      </c>
      <c r="Y340" s="79"/>
      <c r="Z340" s="79"/>
      <c r="AA340" s="85" t="s">
        <v>1105</v>
      </c>
      <c r="AB340" s="85" t="s">
        <v>1113</v>
      </c>
      <c r="AC340" s="79" t="b">
        <v>0</v>
      </c>
      <c r="AD340" s="79">
        <v>1</v>
      </c>
      <c r="AE340" s="85" t="s">
        <v>1223</v>
      </c>
      <c r="AF340" s="79" t="b">
        <v>0</v>
      </c>
      <c r="AG340" s="79" t="s">
        <v>1226</v>
      </c>
      <c r="AH340" s="79"/>
      <c r="AI340" s="85" t="s">
        <v>1178</v>
      </c>
      <c r="AJ340" s="79" t="b">
        <v>0</v>
      </c>
      <c r="AK340" s="79">
        <v>0</v>
      </c>
      <c r="AL340" s="85" t="s">
        <v>1178</v>
      </c>
      <c r="AM340" s="79" t="s">
        <v>1246</v>
      </c>
      <c r="AN340" s="79" t="b">
        <v>0</v>
      </c>
      <c r="AO340" s="85" t="s">
        <v>1113</v>
      </c>
      <c r="AP340" s="79" t="s">
        <v>176</v>
      </c>
      <c r="AQ340" s="79">
        <v>0</v>
      </c>
      <c r="AR340" s="79">
        <v>0</v>
      </c>
      <c r="AS340" s="79" t="s">
        <v>1257</v>
      </c>
      <c r="AT340" s="79" t="s">
        <v>1259</v>
      </c>
      <c r="AU340" s="79" t="s">
        <v>1260</v>
      </c>
      <c r="AV340" s="79" t="s">
        <v>1266</v>
      </c>
      <c r="AW340" s="79" t="s">
        <v>1273</v>
      </c>
      <c r="AX340" s="79" t="s">
        <v>1280</v>
      </c>
      <c r="AY340" s="79" t="s">
        <v>1283</v>
      </c>
      <c r="AZ340" s="82" t="s">
        <v>1289</v>
      </c>
      <c r="BA340">
        <v>4</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278</v>
      </c>
      <c r="B341" s="64" t="s">
        <v>253</v>
      </c>
      <c r="C341" s="65" t="s">
        <v>2796</v>
      </c>
      <c r="D341" s="66">
        <v>6.5</v>
      </c>
      <c r="E341" s="67" t="s">
        <v>136</v>
      </c>
      <c r="F341" s="68">
        <v>28.608695652173914</v>
      </c>
      <c r="G341" s="65"/>
      <c r="H341" s="69"/>
      <c r="I341" s="70"/>
      <c r="J341" s="70"/>
      <c r="K341" s="34" t="s">
        <v>65</v>
      </c>
      <c r="L341" s="77">
        <v>341</v>
      </c>
      <c r="M341" s="77"/>
      <c r="N341" s="72"/>
      <c r="O341" s="79" t="s">
        <v>319</v>
      </c>
      <c r="P341" s="81">
        <v>43571.780625</v>
      </c>
      <c r="Q341" s="79" t="s">
        <v>510</v>
      </c>
      <c r="R341" s="79"/>
      <c r="S341" s="79"/>
      <c r="T341" s="79"/>
      <c r="U341" s="79"/>
      <c r="V341" s="82" t="s">
        <v>676</v>
      </c>
      <c r="W341" s="81">
        <v>43571.780625</v>
      </c>
      <c r="X341" s="82" t="s">
        <v>867</v>
      </c>
      <c r="Y341" s="79"/>
      <c r="Z341" s="79"/>
      <c r="AA341" s="85" t="s">
        <v>1106</v>
      </c>
      <c r="AB341" s="85" t="s">
        <v>1114</v>
      </c>
      <c r="AC341" s="79" t="b">
        <v>0</v>
      </c>
      <c r="AD341" s="79">
        <v>4</v>
      </c>
      <c r="AE341" s="85" t="s">
        <v>1223</v>
      </c>
      <c r="AF341" s="79" t="b">
        <v>0</v>
      </c>
      <c r="AG341" s="79" t="s">
        <v>1226</v>
      </c>
      <c r="AH341" s="79"/>
      <c r="AI341" s="85" t="s">
        <v>1178</v>
      </c>
      <c r="AJ341" s="79" t="b">
        <v>0</v>
      </c>
      <c r="AK341" s="79">
        <v>1</v>
      </c>
      <c r="AL341" s="85" t="s">
        <v>1178</v>
      </c>
      <c r="AM341" s="79" t="s">
        <v>1244</v>
      </c>
      <c r="AN341" s="79" t="b">
        <v>0</v>
      </c>
      <c r="AO341" s="85" t="s">
        <v>1114</v>
      </c>
      <c r="AP341" s="79" t="s">
        <v>176</v>
      </c>
      <c r="AQ341" s="79">
        <v>0</v>
      </c>
      <c r="AR341" s="79">
        <v>0</v>
      </c>
      <c r="AS341" s="79"/>
      <c r="AT341" s="79"/>
      <c r="AU341" s="79"/>
      <c r="AV341" s="79"/>
      <c r="AW341" s="79"/>
      <c r="AX341" s="79"/>
      <c r="AY341" s="79"/>
      <c r="AZ341" s="79"/>
      <c r="BA341">
        <v>4</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278</v>
      </c>
      <c r="B342" s="64" t="s">
        <v>253</v>
      </c>
      <c r="C342" s="65" t="s">
        <v>2796</v>
      </c>
      <c r="D342" s="66">
        <v>6.5</v>
      </c>
      <c r="E342" s="67" t="s">
        <v>136</v>
      </c>
      <c r="F342" s="68">
        <v>28.608695652173914</v>
      </c>
      <c r="G342" s="65"/>
      <c r="H342" s="69"/>
      <c r="I342" s="70"/>
      <c r="J342" s="70"/>
      <c r="K342" s="34" t="s">
        <v>65</v>
      </c>
      <c r="L342" s="77">
        <v>342</v>
      </c>
      <c r="M342" s="77"/>
      <c r="N342" s="72"/>
      <c r="O342" s="79" t="s">
        <v>319</v>
      </c>
      <c r="P342" s="81">
        <v>43571.83579861111</v>
      </c>
      <c r="Q342" s="79" t="s">
        <v>511</v>
      </c>
      <c r="R342" s="79"/>
      <c r="S342" s="79"/>
      <c r="T342" s="79"/>
      <c r="U342" s="79"/>
      <c r="V342" s="82" t="s">
        <v>676</v>
      </c>
      <c r="W342" s="81">
        <v>43571.83579861111</v>
      </c>
      <c r="X342" s="82" t="s">
        <v>868</v>
      </c>
      <c r="Y342" s="79"/>
      <c r="Z342" s="79"/>
      <c r="AA342" s="85" t="s">
        <v>1107</v>
      </c>
      <c r="AB342" s="85" t="s">
        <v>1099</v>
      </c>
      <c r="AC342" s="79" t="b">
        <v>0</v>
      </c>
      <c r="AD342" s="79">
        <v>2</v>
      </c>
      <c r="AE342" s="85" t="s">
        <v>1194</v>
      </c>
      <c r="AF342" s="79" t="b">
        <v>0</v>
      </c>
      <c r="AG342" s="79" t="s">
        <v>1226</v>
      </c>
      <c r="AH342" s="79"/>
      <c r="AI342" s="85" t="s">
        <v>1178</v>
      </c>
      <c r="AJ342" s="79" t="b">
        <v>0</v>
      </c>
      <c r="AK342" s="79">
        <v>0</v>
      </c>
      <c r="AL342" s="85" t="s">
        <v>1178</v>
      </c>
      <c r="AM342" s="79" t="s">
        <v>1244</v>
      </c>
      <c r="AN342" s="79" t="b">
        <v>0</v>
      </c>
      <c r="AO342" s="85" t="s">
        <v>1099</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278</v>
      </c>
      <c r="B343" s="64" t="s">
        <v>253</v>
      </c>
      <c r="C343" s="65" t="s">
        <v>2796</v>
      </c>
      <c r="D343" s="66">
        <v>6.5</v>
      </c>
      <c r="E343" s="67" t="s">
        <v>136</v>
      </c>
      <c r="F343" s="68">
        <v>28.608695652173914</v>
      </c>
      <c r="G343" s="65"/>
      <c r="H343" s="69"/>
      <c r="I343" s="70"/>
      <c r="J343" s="70"/>
      <c r="K343" s="34" t="s">
        <v>65</v>
      </c>
      <c r="L343" s="77">
        <v>343</v>
      </c>
      <c r="M343" s="77"/>
      <c r="N343" s="72"/>
      <c r="O343" s="79" t="s">
        <v>319</v>
      </c>
      <c r="P343" s="81">
        <v>43571.9065162037</v>
      </c>
      <c r="Q343" s="79" t="s">
        <v>512</v>
      </c>
      <c r="R343" s="79"/>
      <c r="S343" s="79"/>
      <c r="T343" s="79"/>
      <c r="U343" s="79"/>
      <c r="V343" s="82" t="s">
        <v>676</v>
      </c>
      <c r="W343" s="81">
        <v>43571.9065162037</v>
      </c>
      <c r="X343" s="82" t="s">
        <v>869</v>
      </c>
      <c r="Y343" s="79"/>
      <c r="Z343" s="79"/>
      <c r="AA343" s="85" t="s">
        <v>1108</v>
      </c>
      <c r="AB343" s="85" t="s">
        <v>1104</v>
      </c>
      <c r="AC343" s="79" t="b">
        <v>0</v>
      </c>
      <c r="AD343" s="79">
        <v>0</v>
      </c>
      <c r="AE343" s="85" t="s">
        <v>1225</v>
      </c>
      <c r="AF343" s="79" t="b">
        <v>0</v>
      </c>
      <c r="AG343" s="79" t="s">
        <v>1226</v>
      </c>
      <c r="AH343" s="79"/>
      <c r="AI343" s="85" t="s">
        <v>1178</v>
      </c>
      <c r="AJ343" s="79" t="b">
        <v>0</v>
      </c>
      <c r="AK343" s="79">
        <v>0</v>
      </c>
      <c r="AL343" s="85" t="s">
        <v>1178</v>
      </c>
      <c r="AM343" s="79" t="s">
        <v>1244</v>
      </c>
      <c r="AN343" s="79" t="b">
        <v>0</v>
      </c>
      <c r="AO343" s="85" t="s">
        <v>1104</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253</v>
      </c>
      <c r="B344" s="64" t="s">
        <v>251</v>
      </c>
      <c r="C344" s="65" t="s">
        <v>2793</v>
      </c>
      <c r="D344" s="66">
        <v>4.166666666666667</v>
      </c>
      <c r="E344" s="67" t="s">
        <v>136</v>
      </c>
      <c r="F344" s="68">
        <v>30.869565217391305</v>
      </c>
      <c r="G344" s="65"/>
      <c r="H344" s="69"/>
      <c r="I344" s="70"/>
      <c r="J344" s="70"/>
      <c r="K344" s="34" t="s">
        <v>66</v>
      </c>
      <c r="L344" s="77">
        <v>344</v>
      </c>
      <c r="M344" s="77"/>
      <c r="N344" s="72"/>
      <c r="O344" s="79" t="s">
        <v>320</v>
      </c>
      <c r="P344" s="81">
        <v>43570.875393518516</v>
      </c>
      <c r="Q344" s="79" t="s">
        <v>380</v>
      </c>
      <c r="R344" s="79"/>
      <c r="S344" s="79"/>
      <c r="T344" s="79" t="s">
        <v>585</v>
      </c>
      <c r="U344" s="79"/>
      <c r="V344" s="82" t="s">
        <v>651</v>
      </c>
      <c r="W344" s="81">
        <v>43570.875393518516</v>
      </c>
      <c r="X344" s="82" t="s">
        <v>737</v>
      </c>
      <c r="Y344" s="79"/>
      <c r="Z344" s="79"/>
      <c r="AA344" s="85" t="s">
        <v>976</v>
      </c>
      <c r="AB344" s="85" t="s">
        <v>978</v>
      </c>
      <c r="AC344" s="79" t="b">
        <v>0</v>
      </c>
      <c r="AD344" s="79">
        <v>0</v>
      </c>
      <c r="AE344" s="85" t="s">
        <v>1184</v>
      </c>
      <c r="AF344" s="79" t="b">
        <v>0</v>
      </c>
      <c r="AG344" s="79" t="s">
        <v>1227</v>
      </c>
      <c r="AH344" s="79"/>
      <c r="AI344" s="85" t="s">
        <v>1178</v>
      </c>
      <c r="AJ344" s="79" t="b">
        <v>0</v>
      </c>
      <c r="AK344" s="79">
        <v>0</v>
      </c>
      <c r="AL344" s="85" t="s">
        <v>1178</v>
      </c>
      <c r="AM344" s="79" t="s">
        <v>1246</v>
      </c>
      <c r="AN344" s="79" t="b">
        <v>0</v>
      </c>
      <c r="AO344" s="85" t="s">
        <v>978</v>
      </c>
      <c r="AP344" s="79" t="s">
        <v>176</v>
      </c>
      <c r="AQ344" s="79">
        <v>0</v>
      </c>
      <c r="AR344" s="79">
        <v>0</v>
      </c>
      <c r="AS344" s="79"/>
      <c r="AT344" s="79"/>
      <c r="AU344" s="79"/>
      <c r="AV344" s="79"/>
      <c r="AW344" s="79"/>
      <c r="AX344" s="79"/>
      <c r="AY344" s="79"/>
      <c r="AZ344" s="79"/>
      <c r="BA344">
        <v>2</v>
      </c>
      <c r="BB344" s="78" t="str">
        <f>REPLACE(INDEX(GroupVertices[Group],MATCH(Edges[[#This Row],[Vertex 1]],GroupVertices[Vertex],0)),1,1,"")</f>
        <v>2</v>
      </c>
      <c r="BC344" s="78" t="str">
        <f>REPLACE(INDEX(GroupVertices[Group],MATCH(Edges[[#This Row],[Vertex 2]],GroupVertices[Vertex],0)),1,1,"")</f>
        <v>1</v>
      </c>
      <c r="BD344" s="48"/>
      <c r="BE344" s="49"/>
      <c r="BF344" s="48"/>
      <c r="BG344" s="49"/>
      <c r="BH344" s="48"/>
      <c r="BI344" s="49"/>
      <c r="BJ344" s="48"/>
      <c r="BK344" s="49"/>
      <c r="BL344" s="48"/>
    </row>
    <row r="345" spans="1:64" ht="15">
      <c r="A345" s="64" t="s">
        <v>253</v>
      </c>
      <c r="B345" s="64" t="s">
        <v>253</v>
      </c>
      <c r="C345" s="65" t="s">
        <v>2792</v>
      </c>
      <c r="D345" s="66">
        <v>3</v>
      </c>
      <c r="E345" s="67" t="s">
        <v>132</v>
      </c>
      <c r="F345" s="68">
        <v>32</v>
      </c>
      <c r="G345" s="65"/>
      <c r="H345" s="69"/>
      <c r="I345" s="70"/>
      <c r="J345" s="70"/>
      <c r="K345" s="34" t="s">
        <v>65</v>
      </c>
      <c r="L345" s="77">
        <v>345</v>
      </c>
      <c r="M345" s="77"/>
      <c r="N345" s="72"/>
      <c r="O345" s="79" t="s">
        <v>176</v>
      </c>
      <c r="P345" s="81">
        <v>43571.72340277778</v>
      </c>
      <c r="Q345" s="79" t="s">
        <v>513</v>
      </c>
      <c r="R345" s="82" t="s">
        <v>568</v>
      </c>
      <c r="S345" s="79" t="s">
        <v>580</v>
      </c>
      <c r="T345" s="79"/>
      <c r="U345" s="79"/>
      <c r="V345" s="82" t="s">
        <v>651</v>
      </c>
      <c r="W345" s="81">
        <v>43571.72340277778</v>
      </c>
      <c r="X345" s="82" t="s">
        <v>870</v>
      </c>
      <c r="Y345" s="79"/>
      <c r="Z345" s="79"/>
      <c r="AA345" s="85" t="s">
        <v>1109</v>
      </c>
      <c r="AB345" s="79"/>
      <c r="AC345" s="79" t="b">
        <v>0</v>
      </c>
      <c r="AD345" s="79">
        <v>1</v>
      </c>
      <c r="AE345" s="85" t="s">
        <v>1178</v>
      </c>
      <c r="AF345" s="79" t="b">
        <v>1</v>
      </c>
      <c r="AG345" s="79" t="s">
        <v>1226</v>
      </c>
      <c r="AH345" s="79"/>
      <c r="AI345" s="85" t="s">
        <v>1130</v>
      </c>
      <c r="AJ345" s="79" t="b">
        <v>0</v>
      </c>
      <c r="AK345" s="79">
        <v>0</v>
      </c>
      <c r="AL345" s="85" t="s">
        <v>1178</v>
      </c>
      <c r="AM345" s="79" t="s">
        <v>1244</v>
      </c>
      <c r="AN345" s="79" t="b">
        <v>0</v>
      </c>
      <c r="AO345" s="85" t="s">
        <v>1109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2</v>
      </c>
      <c r="BC345" s="78" t="str">
        <f>REPLACE(INDEX(GroupVertices[Group],MATCH(Edges[[#This Row],[Vertex 2]],GroupVertices[Vertex],0)),1,1,"")</f>
        <v>2</v>
      </c>
      <c r="BD345" s="48">
        <v>1</v>
      </c>
      <c r="BE345" s="49">
        <v>50</v>
      </c>
      <c r="BF345" s="48">
        <v>0</v>
      </c>
      <c r="BG345" s="49">
        <v>0</v>
      </c>
      <c r="BH345" s="48">
        <v>0</v>
      </c>
      <c r="BI345" s="49">
        <v>0</v>
      </c>
      <c r="BJ345" s="48">
        <v>1</v>
      </c>
      <c r="BK345" s="49">
        <v>50</v>
      </c>
      <c r="BL345" s="48">
        <v>2</v>
      </c>
    </row>
    <row r="346" spans="1:64" ht="15">
      <c r="A346" s="64" t="s">
        <v>253</v>
      </c>
      <c r="B346" s="64" t="s">
        <v>281</v>
      </c>
      <c r="C346" s="65" t="s">
        <v>2794</v>
      </c>
      <c r="D346" s="66">
        <v>5.333333333333334</v>
      </c>
      <c r="E346" s="67" t="s">
        <v>136</v>
      </c>
      <c r="F346" s="68">
        <v>29.73913043478261</v>
      </c>
      <c r="G346" s="65"/>
      <c r="H346" s="69"/>
      <c r="I346" s="70"/>
      <c r="J346" s="70"/>
      <c r="K346" s="34" t="s">
        <v>65</v>
      </c>
      <c r="L346" s="77">
        <v>346</v>
      </c>
      <c r="M346" s="77"/>
      <c r="N346" s="72"/>
      <c r="O346" s="79" t="s">
        <v>319</v>
      </c>
      <c r="P346" s="81">
        <v>43574.79447916667</v>
      </c>
      <c r="Q346" s="79" t="s">
        <v>514</v>
      </c>
      <c r="R346" s="79"/>
      <c r="S346" s="79"/>
      <c r="T346" s="79"/>
      <c r="U346" s="79"/>
      <c r="V346" s="82" t="s">
        <v>651</v>
      </c>
      <c r="W346" s="81">
        <v>43574.79447916667</v>
      </c>
      <c r="X346" s="82" t="s">
        <v>871</v>
      </c>
      <c r="Y346" s="79"/>
      <c r="Z346" s="79"/>
      <c r="AA346" s="85" t="s">
        <v>1110</v>
      </c>
      <c r="AB346" s="85" t="s">
        <v>1156</v>
      </c>
      <c r="AC346" s="79" t="b">
        <v>0</v>
      </c>
      <c r="AD346" s="79">
        <v>0</v>
      </c>
      <c r="AE346" s="85" t="s">
        <v>1184</v>
      </c>
      <c r="AF346" s="79" t="b">
        <v>0</v>
      </c>
      <c r="AG346" s="79" t="s">
        <v>1226</v>
      </c>
      <c r="AH346" s="79"/>
      <c r="AI346" s="85" t="s">
        <v>1178</v>
      </c>
      <c r="AJ346" s="79" t="b">
        <v>0</v>
      </c>
      <c r="AK346" s="79">
        <v>0</v>
      </c>
      <c r="AL346" s="85" t="s">
        <v>1178</v>
      </c>
      <c r="AM346" s="79" t="s">
        <v>1245</v>
      </c>
      <c r="AN346" s="79" t="b">
        <v>0</v>
      </c>
      <c r="AO346" s="85" t="s">
        <v>1156</v>
      </c>
      <c r="AP346" s="79" t="s">
        <v>176</v>
      </c>
      <c r="AQ346" s="79">
        <v>0</v>
      </c>
      <c r="AR346" s="79">
        <v>0</v>
      </c>
      <c r="AS346" s="79"/>
      <c r="AT346" s="79"/>
      <c r="AU346" s="79"/>
      <c r="AV346" s="79"/>
      <c r="AW346" s="79"/>
      <c r="AX346" s="79"/>
      <c r="AY346" s="79"/>
      <c r="AZ346" s="79"/>
      <c r="BA346">
        <v>3</v>
      </c>
      <c r="BB346" s="78" t="str">
        <f>REPLACE(INDEX(GroupVertices[Group],MATCH(Edges[[#This Row],[Vertex 1]],GroupVertices[Vertex],0)),1,1,"")</f>
        <v>2</v>
      </c>
      <c r="BC346" s="78" t="str">
        <f>REPLACE(INDEX(GroupVertices[Group],MATCH(Edges[[#This Row],[Vertex 2]],GroupVertices[Vertex],0)),1,1,"")</f>
        <v>2</v>
      </c>
      <c r="BD346" s="48">
        <v>0</v>
      </c>
      <c r="BE346" s="49">
        <v>0</v>
      </c>
      <c r="BF346" s="48">
        <v>0</v>
      </c>
      <c r="BG346" s="49">
        <v>0</v>
      </c>
      <c r="BH346" s="48">
        <v>0</v>
      </c>
      <c r="BI346" s="49">
        <v>0</v>
      </c>
      <c r="BJ346" s="48">
        <v>16</v>
      </c>
      <c r="BK346" s="49">
        <v>100</v>
      </c>
      <c r="BL346" s="48">
        <v>16</v>
      </c>
    </row>
    <row r="347" spans="1:64" ht="15">
      <c r="A347" s="64" t="s">
        <v>253</v>
      </c>
      <c r="B347" s="64" t="s">
        <v>251</v>
      </c>
      <c r="C347" s="65" t="s">
        <v>2793</v>
      </c>
      <c r="D347" s="66">
        <v>4.166666666666667</v>
      </c>
      <c r="E347" s="67" t="s">
        <v>136</v>
      </c>
      <c r="F347" s="68">
        <v>30.869565217391305</v>
      </c>
      <c r="G347" s="65"/>
      <c r="H347" s="69"/>
      <c r="I347" s="70"/>
      <c r="J347" s="70"/>
      <c r="K347" s="34" t="s">
        <v>66</v>
      </c>
      <c r="L347" s="77">
        <v>347</v>
      </c>
      <c r="M347" s="77"/>
      <c r="N347" s="72"/>
      <c r="O347" s="79" t="s">
        <v>320</v>
      </c>
      <c r="P347" s="81">
        <v>43574.79447916667</v>
      </c>
      <c r="Q347" s="79" t="s">
        <v>514</v>
      </c>
      <c r="R347" s="79"/>
      <c r="S347" s="79"/>
      <c r="T347" s="79"/>
      <c r="U347" s="79"/>
      <c r="V347" s="82" t="s">
        <v>651</v>
      </c>
      <c r="W347" s="81">
        <v>43574.79447916667</v>
      </c>
      <c r="X347" s="82" t="s">
        <v>871</v>
      </c>
      <c r="Y347" s="79"/>
      <c r="Z347" s="79"/>
      <c r="AA347" s="85" t="s">
        <v>1110</v>
      </c>
      <c r="AB347" s="85" t="s">
        <v>1156</v>
      </c>
      <c r="AC347" s="79" t="b">
        <v>0</v>
      </c>
      <c r="AD347" s="79">
        <v>0</v>
      </c>
      <c r="AE347" s="85" t="s">
        <v>1184</v>
      </c>
      <c r="AF347" s="79" t="b">
        <v>0</v>
      </c>
      <c r="AG347" s="79" t="s">
        <v>1226</v>
      </c>
      <c r="AH347" s="79"/>
      <c r="AI347" s="85" t="s">
        <v>1178</v>
      </c>
      <c r="AJ347" s="79" t="b">
        <v>0</v>
      </c>
      <c r="AK347" s="79">
        <v>0</v>
      </c>
      <c r="AL347" s="85" t="s">
        <v>1178</v>
      </c>
      <c r="AM347" s="79" t="s">
        <v>1245</v>
      </c>
      <c r="AN347" s="79" t="b">
        <v>0</v>
      </c>
      <c r="AO347" s="85" t="s">
        <v>1156</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2</v>
      </c>
      <c r="BC347" s="78" t="str">
        <f>REPLACE(INDEX(GroupVertices[Group],MATCH(Edges[[#This Row],[Vertex 2]],GroupVertices[Vertex],0)),1,1,"")</f>
        <v>1</v>
      </c>
      <c r="BD347" s="48"/>
      <c r="BE347" s="49"/>
      <c r="BF347" s="48"/>
      <c r="BG347" s="49"/>
      <c r="BH347" s="48"/>
      <c r="BI347" s="49"/>
      <c r="BJ347" s="48"/>
      <c r="BK347" s="49"/>
      <c r="BL347" s="48"/>
    </row>
    <row r="348" spans="1:64" ht="15">
      <c r="A348" s="64" t="s">
        <v>253</v>
      </c>
      <c r="B348" s="64" t="s">
        <v>281</v>
      </c>
      <c r="C348" s="65" t="s">
        <v>2794</v>
      </c>
      <c r="D348" s="66">
        <v>5.333333333333334</v>
      </c>
      <c r="E348" s="67" t="s">
        <v>136</v>
      </c>
      <c r="F348" s="68">
        <v>29.73913043478261</v>
      </c>
      <c r="G348" s="65"/>
      <c r="H348" s="69"/>
      <c r="I348" s="70"/>
      <c r="J348" s="70"/>
      <c r="K348" s="34" t="s">
        <v>65</v>
      </c>
      <c r="L348" s="77">
        <v>348</v>
      </c>
      <c r="M348" s="77"/>
      <c r="N348" s="72"/>
      <c r="O348" s="79" t="s">
        <v>319</v>
      </c>
      <c r="P348" s="81">
        <v>43574.79928240741</v>
      </c>
      <c r="Q348" s="79" t="s">
        <v>410</v>
      </c>
      <c r="R348" s="79"/>
      <c r="S348" s="79"/>
      <c r="T348" s="79"/>
      <c r="U348" s="79"/>
      <c r="V348" s="82" t="s">
        <v>651</v>
      </c>
      <c r="W348" s="81">
        <v>43574.79928240741</v>
      </c>
      <c r="X348" s="82" t="s">
        <v>767</v>
      </c>
      <c r="Y348" s="79"/>
      <c r="Z348" s="79"/>
      <c r="AA348" s="85" t="s">
        <v>1006</v>
      </c>
      <c r="AB348" s="85" t="s">
        <v>1003</v>
      </c>
      <c r="AC348" s="79" t="b">
        <v>0</v>
      </c>
      <c r="AD348" s="79">
        <v>0</v>
      </c>
      <c r="AE348" s="85" t="s">
        <v>1187</v>
      </c>
      <c r="AF348" s="79" t="b">
        <v>0</v>
      </c>
      <c r="AG348" s="79" t="s">
        <v>1226</v>
      </c>
      <c r="AH348" s="79"/>
      <c r="AI348" s="85" t="s">
        <v>1178</v>
      </c>
      <c r="AJ348" s="79" t="b">
        <v>0</v>
      </c>
      <c r="AK348" s="79">
        <v>0</v>
      </c>
      <c r="AL348" s="85" t="s">
        <v>1178</v>
      </c>
      <c r="AM348" s="79" t="s">
        <v>1245</v>
      </c>
      <c r="AN348" s="79" t="b">
        <v>0</v>
      </c>
      <c r="AO348" s="85" t="s">
        <v>1003</v>
      </c>
      <c r="AP348" s="79" t="s">
        <v>176</v>
      </c>
      <c r="AQ348" s="79">
        <v>0</v>
      </c>
      <c r="AR348" s="79">
        <v>0</v>
      </c>
      <c r="AS348" s="79"/>
      <c r="AT348" s="79"/>
      <c r="AU348" s="79"/>
      <c r="AV348" s="79"/>
      <c r="AW348" s="79"/>
      <c r="AX348" s="79"/>
      <c r="AY348" s="79"/>
      <c r="AZ348" s="79"/>
      <c r="BA348">
        <v>3</v>
      </c>
      <c r="BB348" s="78" t="str">
        <f>REPLACE(INDEX(GroupVertices[Group],MATCH(Edges[[#This Row],[Vertex 1]],GroupVertices[Vertex],0)),1,1,"")</f>
        <v>2</v>
      </c>
      <c r="BC348" s="78" t="str">
        <f>REPLACE(INDEX(GroupVertices[Group],MATCH(Edges[[#This Row],[Vertex 2]],GroupVertices[Vertex],0)),1,1,"")</f>
        <v>2</v>
      </c>
      <c r="BD348" s="48">
        <v>0</v>
      </c>
      <c r="BE348" s="49">
        <v>0</v>
      </c>
      <c r="BF348" s="48">
        <v>0</v>
      </c>
      <c r="BG348" s="49">
        <v>0</v>
      </c>
      <c r="BH348" s="48">
        <v>0</v>
      </c>
      <c r="BI348" s="49">
        <v>0</v>
      </c>
      <c r="BJ348" s="48">
        <v>7</v>
      </c>
      <c r="BK348" s="49">
        <v>100</v>
      </c>
      <c r="BL348" s="48">
        <v>7</v>
      </c>
    </row>
    <row r="349" spans="1:64" ht="15">
      <c r="A349" s="64" t="s">
        <v>253</v>
      </c>
      <c r="B349" s="64" t="s">
        <v>251</v>
      </c>
      <c r="C349" s="65" t="s">
        <v>2794</v>
      </c>
      <c r="D349" s="66">
        <v>5.333333333333334</v>
      </c>
      <c r="E349" s="67" t="s">
        <v>136</v>
      </c>
      <c r="F349" s="68">
        <v>29.73913043478261</v>
      </c>
      <c r="G349" s="65"/>
      <c r="H349" s="69"/>
      <c r="I349" s="70"/>
      <c r="J349" s="70"/>
      <c r="K349" s="34" t="s">
        <v>66</v>
      </c>
      <c r="L349" s="77">
        <v>349</v>
      </c>
      <c r="M349" s="77"/>
      <c r="N349" s="72"/>
      <c r="O349" s="79" t="s">
        <v>319</v>
      </c>
      <c r="P349" s="81">
        <v>43574.79928240741</v>
      </c>
      <c r="Q349" s="79" t="s">
        <v>410</v>
      </c>
      <c r="R349" s="79"/>
      <c r="S349" s="79"/>
      <c r="T349" s="79"/>
      <c r="U349" s="79"/>
      <c r="V349" s="82" t="s">
        <v>651</v>
      </c>
      <c r="W349" s="81">
        <v>43574.79928240741</v>
      </c>
      <c r="X349" s="82" t="s">
        <v>767</v>
      </c>
      <c r="Y349" s="79"/>
      <c r="Z349" s="79"/>
      <c r="AA349" s="85" t="s">
        <v>1006</v>
      </c>
      <c r="AB349" s="85" t="s">
        <v>1003</v>
      </c>
      <c r="AC349" s="79" t="b">
        <v>0</v>
      </c>
      <c r="AD349" s="79">
        <v>0</v>
      </c>
      <c r="AE349" s="85" t="s">
        <v>1187</v>
      </c>
      <c r="AF349" s="79" t="b">
        <v>0</v>
      </c>
      <c r="AG349" s="79" t="s">
        <v>1226</v>
      </c>
      <c r="AH349" s="79"/>
      <c r="AI349" s="85" t="s">
        <v>1178</v>
      </c>
      <c r="AJ349" s="79" t="b">
        <v>0</v>
      </c>
      <c r="AK349" s="79">
        <v>0</v>
      </c>
      <c r="AL349" s="85" t="s">
        <v>1178</v>
      </c>
      <c r="AM349" s="79" t="s">
        <v>1245</v>
      </c>
      <c r="AN349" s="79" t="b">
        <v>0</v>
      </c>
      <c r="AO349" s="85" t="s">
        <v>1003</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2</v>
      </c>
      <c r="BC349" s="78" t="str">
        <f>REPLACE(INDEX(GroupVertices[Group],MATCH(Edges[[#This Row],[Vertex 2]],GroupVertices[Vertex],0)),1,1,"")</f>
        <v>1</v>
      </c>
      <c r="BD349" s="48"/>
      <c r="BE349" s="49"/>
      <c r="BF349" s="48"/>
      <c r="BG349" s="49"/>
      <c r="BH349" s="48"/>
      <c r="BI349" s="49"/>
      <c r="BJ349" s="48"/>
      <c r="BK349" s="49"/>
      <c r="BL349" s="48"/>
    </row>
    <row r="350" spans="1:64" ht="15">
      <c r="A350" s="64" t="s">
        <v>253</v>
      </c>
      <c r="B350" s="64" t="s">
        <v>281</v>
      </c>
      <c r="C350" s="65" t="s">
        <v>2794</v>
      </c>
      <c r="D350" s="66">
        <v>5.333333333333334</v>
      </c>
      <c r="E350" s="67" t="s">
        <v>136</v>
      </c>
      <c r="F350" s="68">
        <v>29.73913043478261</v>
      </c>
      <c r="G350" s="65"/>
      <c r="H350" s="69"/>
      <c r="I350" s="70"/>
      <c r="J350" s="70"/>
      <c r="K350" s="34" t="s">
        <v>65</v>
      </c>
      <c r="L350" s="77">
        <v>350</v>
      </c>
      <c r="M350" s="77"/>
      <c r="N350" s="72"/>
      <c r="O350" s="79" t="s">
        <v>319</v>
      </c>
      <c r="P350" s="81">
        <v>43574.80761574074</v>
      </c>
      <c r="Q350" s="79" t="s">
        <v>411</v>
      </c>
      <c r="R350" s="79"/>
      <c r="S350" s="79"/>
      <c r="T350" s="79"/>
      <c r="U350" s="79"/>
      <c r="V350" s="82" t="s">
        <v>651</v>
      </c>
      <c r="W350" s="81">
        <v>43574.80761574074</v>
      </c>
      <c r="X350" s="82" t="s">
        <v>768</v>
      </c>
      <c r="Y350" s="79"/>
      <c r="Z350" s="79"/>
      <c r="AA350" s="85" t="s">
        <v>1007</v>
      </c>
      <c r="AB350" s="85" t="s">
        <v>1004</v>
      </c>
      <c r="AC350" s="79" t="b">
        <v>0</v>
      </c>
      <c r="AD350" s="79">
        <v>0</v>
      </c>
      <c r="AE350" s="85" t="s">
        <v>1187</v>
      </c>
      <c r="AF350" s="79" t="b">
        <v>0</v>
      </c>
      <c r="AG350" s="79" t="s">
        <v>1226</v>
      </c>
      <c r="AH350" s="79"/>
      <c r="AI350" s="85" t="s">
        <v>1178</v>
      </c>
      <c r="AJ350" s="79" t="b">
        <v>0</v>
      </c>
      <c r="AK350" s="79">
        <v>0</v>
      </c>
      <c r="AL350" s="85" t="s">
        <v>1178</v>
      </c>
      <c r="AM350" s="79" t="s">
        <v>1244</v>
      </c>
      <c r="AN350" s="79" t="b">
        <v>0</v>
      </c>
      <c r="AO350" s="85" t="s">
        <v>1004</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2</v>
      </c>
      <c r="BC350" s="78" t="str">
        <f>REPLACE(INDEX(GroupVertices[Group],MATCH(Edges[[#This Row],[Vertex 2]],GroupVertices[Vertex],0)),1,1,"")</f>
        <v>2</v>
      </c>
      <c r="BD350" s="48">
        <v>0</v>
      </c>
      <c r="BE350" s="49">
        <v>0</v>
      </c>
      <c r="BF350" s="48">
        <v>0</v>
      </c>
      <c r="BG350" s="49">
        <v>0</v>
      </c>
      <c r="BH350" s="48">
        <v>0</v>
      </c>
      <c r="BI350" s="49">
        <v>0</v>
      </c>
      <c r="BJ350" s="48">
        <v>16</v>
      </c>
      <c r="BK350" s="49">
        <v>100</v>
      </c>
      <c r="BL350" s="48">
        <v>16</v>
      </c>
    </row>
    <row r="351" spans="1:64" ht="15">
      <c r="A351" s="64" t="s">
        <v>253</v>
      </c>
      <c r="B351" s="64" t="s">
        <v>251</v>
      </c>
      <c r="C351" s="65" t="s">
        <v>2794</v>
      </c>
      <c r="D351" s="66">
        <v>5.333333333333334</v>
      </c>
      <c r="E351" s="67" t="s">
        <v>136</v>
      </c>
      <c r="F351" s="68">
        <v>29.73913043478261</v>
      </c>
      <c r="G351" s="65"/>
      <c r="H351" s="69"/>
      <c r="I351" s="70"/>
      <c r="J351" s="70"/>
      <c r="K351" s="34" t="s">
        <v>66</v>
      </c>
      <c r="L351" s="77">
        <v>351</v>
      </c>
      <c r="M351" s="77"/>
      <c r="N351" s="72"/>
      <c r="O351" s="79" t="s">
        <v>319</v>
      </c>
      <c r="P351" s="81">
        <v>43574.80761574074</v>
      </c>
      <c r="Q351" s="79" t="s">
        <v>411</v>
      </c>
      <c r="R351" s="79"/>
      <c r="S351" s="79"/>
      <c r="T351" s="79"/>
      <c r="U351" s="79"/>
      <c r="V351" s="82" t="s">
        <v>651</v>
      </c>
      <c r="W351" s="81">
        <v>43574.80761574074</v>
      </c>
      <c r="X351" s="82" t="s">
        <v>768</v>
      </c>
      <c r="Y351" s="79"/>
      <c r="Z351" s="79"/>
      <c r="AA351" s="85" t="s">
        <v>1007</v>
      </c>
      <c r="AB351" s="85" t="s">
        <v>1004</v>
      </c>
      <c r="AC351" s="79" t="b">
        <v>0</v>
      </c>
      <c r="AD351" s="79">
        <v>0</v>
      </c>
      <c r="AE351" s="85" t="s">
        <v>1187</v>
      </c>
      <c r="AF351" s="79" t="b">
        <v>0</v>
      </c>
      <c r="AG351" s="79" t="s">
        <v>1226</v>
      </c>
      <c r="AH351" s="79"/>
      <c r="AI351" s="85" t="s">
        <v>1178</v>
      </c>
      <c r="AJ351" s="79" t="b">
        <v>0</v>
      </c>
      <c r="AK351" s="79">
        <v>0</v>
      </c>
      <c r="AL351" s="85" t="s">
        <v>1178</v>
      </c>
      <c r="AM351" s="79" t="s">
        <v>1244</v>
      </c>
      <c r="AN351" s="79" t="b">
        <v>0</v>
      </c>
      <c r="AO351" s="85" t="s">
        <v>1004</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2</v>
      </c>
      <c r="BC351" s="78" t="str">
        <f>REPLACE(INDEX(GroupVertices[Group],MATCH(Edges[[#This Row],[Vertex 2]],GroupVertices[Vertex],0)),1,1,"")</f>
        <v>1</v>
      </c>
      <c r="BD351" s="48"/>
      <c r="BE351" s="49"/>
      <c r="BF351" s="48"/>
      <c r="BG351" s="49"/>
      <c r="BH351" s="48"/>
      <c r="BI351" s="49"/>
      <c r="BJ351" s="48"/>
      <c r="BK351" s="49"/>
      <c r="BL351" s="48"/>
    </row>
    <row r="352" spans="1:64" ht="15">
      <c r="A352" s="64" t="s">
        <v>253</v>
      </c>
      <c r="B352" s="64" t="s">
        <v>251</v>
      </c>
      <c r="C352" s="65" t="s">
        <v>2794</v>
      </c>
      <c r="D352" s="66">
        <v>5.333333333333334</v>
      </c>
      <c r="E352" s="67" t="s">
        <v>136</v>
      </c>
      <c r="F352" s="68">
        <v>29.73913043478261</v>
      </c>
      <c r="G352" s="65"/>
      <c r="H352" s="69"/>
      <c r="I352" s="70"/>
      <c r="J352" s="70"/>
      <c r="K352" s="34" t="s">
        <v>66</v>
      </c>
      <c r="L352" s="77">
        <v>352</v>
      </c>
      <c r="M352" s="77"/>
      <c r="N352" s="72"/>
      <c r="O352" s="79" t="s">
        <v>319</v>
      </c>
      <c r="P352" s="81">
        <v>43576.94361111111</v>
      </c>
      <c r="Q352" s="79" t="s">
        <v>479</v>
      </c>
      <c r="R352" s="79"/>
      <c r="S352" s="79"/>
      <c r="T352" s="79"/>
      <c r="U352" s="82" t="s">
        <v>608</v>
      </c>
      <c r="V352" s="82" t="s">
        <v>608</v>
      </c>
      <c r="W352" s="81">
        <v>43576.94361111111</v>
      </c>
      <c r="X352" s="82" t="s">
        <v>836</v>
      </c>
      <c r="Y352" s="79"/>
      <c r="Z352" s="79"/>
      <c r="AA352" s="85" t="s">
        <v>1075</v>
      </c>
      <c r="AB352" s="85" t="s">
        <v>1170</v>
      </c>
      <c r="AC352" s="79" t="b">
        <v>0</v>
      </c>
      <c r="AD352" s="79">
        <v>3</v>
      </c>
      <c r="AE352" s="85" t="s">
        <v>1217</v>
      </c>
      <c r="AF352" s="79" t="b">
        <v>0</v>
      </c>
      <c r="AG352" s="79" t="s">
        <v>1227</v>
      </c>
      <c r="AH352" s="79"/>
      <c r="AI352" s="85" t="s">
        <v>1178</v>
      </c>
      <c r="AJ352" s="79" t="b">
        <v>0</v>
      </c>
      <c r="AK352" s="79">
        <v>0</v>
      </c>
      <c r="AL352" s="85" t="s">
        <v>1178</v>
      </c>
      <c r="AM352" s="79" t="s">
        <v>1245</v>
      </c>
      <c r="AN352" s="79" t="b">
        <v>0</v>
      </c>
      <c r="AO352" s="85" t="s">
        <v>1170</v>
      </c>
      <c r="AP352" s="79" t="s">
        <v>176</v>
      </c>
      <c r="AQ352" s="79">
        <v>0</v>
      </c>
      <c r="AR352" s="79">
        <v>0</v>
      </c>
      <c r="AS352" s="79"/>
      <c r="AT352" s="79"/>
      <c r="AU352" s="79"/>
      <c r="AV352" s="79"/>
      <c r="AW352" s="79"/>
      <c r="AX352" s="79"/>
      <c r="AY352" s="79"/>
      <c r="AZ352" s="79"/>
      <c r="BA352">
        <v>3</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251</v>
      </c>
      <c r="B353" s="64" t="s">
        <v>253</v>
      </c>
      <c r="C353" s="65" t="s">
        <v>2795</v>
      </c>
      <c r="D353" s="66">
        <v>7.666666666666667</v>
      </c>
      <c r="E353" s="67" t="s">
        <v>136</v>
      </c>
      <c r="F353" s="68">
        <v>27.47826086956522</v>
      </c>
      <c r="G353" s="65"/>
      <c r="H353" s="69"/>
      <c r="I353" s="70"/>
      <c r="J353" s="70"/>
      <c r="K353" s="34" t="s">
        <v>66</v>
      </c>
      <c r="L353" s="77">
        <v>353</v>
      </c>
      <c r="M353" s="77"/>
      <c r="N353" s="72"/>
      <c r="O353" s="79" t="s">
        <v>319</v>
      </c>
      <c r="P353" s="81">
        <v>43571.77185185185</v>
      </c>
      <c r="Q353" s="79" t="s">
        <v>515</v>
      </c>
      <c r="R353" s="79"/>
      <c r="S353" s="79"/>
      <c r="T353" s="79"/>
      <c r="U353" s="79"/>
      <c r="V353" s="82" t="s">
        <v>649</v>
      </c>
      <c r="W353" s="81">
        <v>43571.77185185185</v>
      </c>
      <c r="X353" s="82" t="s">
        <v>872</v>
      </c>
      <c r="Y353" s="79"/>
      <c r="Z353" s="79"/>
      <c r="AA353" s="85" t="s">
        <v>1111</v>
      </c>
      <c r="AB353" s="85" t="s">
        <v>1174</v>
      </c>
      <c r="AC353" s="79" t="b">
        <v>0</v>
      </c>
      <c r="AD353" s="79">
        <v>1</v>
      </c>
      <c r="AE353" s="85" t="s">
        <v>1224</v>
      </c>
      <c r="AF353" s="79" t="b">
        <v>0</v>
      </c>
      <c r="AG353" s="79" t="s">
        <v>1226</v>
      </c>
      <c r="AH353" s="79"/>
      <c r="AI353" s="85" t="s">
        <v>1178</v>
      </c>
      <c r="AJ353" s="79" t="b">
        <v>0</v>
      </c>
      <c r="AK353" s="79">
        <v>0</v>
      </c>
      <c r="AL353" s="85" t="s">
        <v>1178</v>
      </c>
      <c r="AM353" s="79" t="s">
        <v>1243</v>
      </c>
      <c r="AN353" s="79" t="b">
        <v>0</v>
      </c>
      <c r="AO353" s="85" t="s">
        <v>1174</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1</v>
      </c>
      <c r="BC353" s="78" t="str">
        <f>REPLACE(INDEX(GroupVertices[Group],MATCH(Edges[[#This Row],[Vertex 2]],GroupVertices[Vertex],0)),1,1,"")</f>
        <v>2</v>
      </c>
      <c r="BD353" s="48"/>
      <c r="BE353" s="49"/>
      <c r="BF353" s="48"/>
      <c r="BG353" s="49"/>
      <c r="BH353" s="48"/>
      <c r="BI353" s="49"/>
      <c r="BJ353" s="48"/>
      <c r="BK353" s="49"/>
      <c r="BL353" s="48"/>
    </row>
    <row r="354" spans="1:64" ht="15">
      <c r="A354" s="64" t="s">
        <v>251</v>
      </c>
      <c r="B354" s="64" t="s">
        <v>253</v>
      </c>
      <c r="C354" s="65" t="s">
        <v>2795</v>
      </c>
      <c r="D354" s="66">
        <v>7.666666666666667</v>
      </c>
      <c r="E354" s="67" t="s">
        <v>136</v>
      </c>
      <c r="F354" s="68">
        <v>27.47826086956522</v>
      </c>
      <c r="G354" s="65"/>
      <c r="H354" s="69"/>
      <c r="I354" s="70"/>
      <c r="J354" s="70"/>
      <c r="K354" s="34" t="s">
        <v>66</v>
      </c>
      <c r="L354" s="77">
        <v>354</v>
      </c>
      <c r="M354" s="77"/>
      <c r="N354" s="72"/>
      <c r="O354" s="79" t="s">
        <v>319</v>
      </c>
      <c r="P354" s="81">
        <v>43571.87813657407</v>
      </c>
      <c r="Q354" s="79" t="s">
        <v>403</v>
      </c>
      <c r="R354" s="79"/>
      <c r="S354" s="79"/>
      <c r="T354" s="79"/>
      <c r="U354" s="79"/>
      <c r="V354" s="82" t="s">
        <v>649</v>
      </c>
      <c r="W354" s="81">
        <v>43571.87813657407</v>
      </c>
      <c r="X354" s="82" t="s">
        <v>760</v>
      </c>
      <c r="Y354" s="79"/>
      <c r="Z354" s="79"/>
      <c r="AA354" s="85" t="s">
        <v>999</v>
      </c>
      <c r="AB354" s="85" t="s">
        <v>994</v>
      </c>
      <c r="AC354" s="79" t="b">
        <v>0</v>
      </c>
      <c r="AD354" s="79">
        <v>5</v>
      </c>
      <c r="AE354" s="85" t="s">
        <v>1202</v>
      </c>
      <c r="AF354" s="79" t="b">
        <v>0</v>
      </c>
      <c r="AG354" s="79" t="s">
        <v>1226</v>
      </c>
      <c r="AH354" s="79"/>
      <c r="AI354" s="85" t="s">
        <v>1178</v>
      </c>
      <c r="AJ354" s="79" t="b">
        <v>0</v>
      </c>
      <c r="AK354" s="79">
        <v>1</v>
      </c>
      <c r="AL354" s="85" t="s">
        <v>1178</v>
      </c>
      <c r="AM354" s="79" t="s">
        <v>1243</v>
      </c>
      <c r="AN354" s="79" t="b">
        <v>0</v>
      </c>
      <c r="AO354" s="85" t="s">
        <v>994</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1</v>
      </c>
      <c r="BC354" s="78" t="str">
        <f>REPLACE(INDEX(GroupVertices[Group],MATCH(Edges[[#This Row],[Vertex 2]],GroupVertices[Vertex],0)),1,1,"")</f>
        <v>2</v>
      </c>
      <c r="BD354" s="48"/>
      <c r="BE354" s="49"/>
      <c r="BF354" s="48"/>
      <c r="BG354" s="49"/>
      <c r="BH354" s="48"/>
      <c r="BI354" s="49"/>
      <c r="BJ354" s="48"/>
      <c r="BK354" s="49"/>
      <c r="BL354" s="48"/>
    </row>
    <row r="355" spans="1:64" ht="15">
      <c r="A355" s="64" t="s">
        <v>251</v>
      </c>
      <c r="B355" s="64" t="s">
        <v>253</v>
      </c>
      <c r="C355" s="65" t="s">
        <v>2795</v>
      </c>
      <c r="D355" s="66">
        <v>7.666666666666667</v>
      </c>
      <c r="E355" s="67" t="s">
        <v>136</v>
      </c>
      <c r="F355" s="68">
        <v>27.47826086956522</v>
      </c>
      <c r="G355" s="65"/>
      <c r="H355" s="69"/>
      <c r="I355" s="70"/>
      <c r="J355" s="70"/>
      <c r="K355" s="34" t="s">
        <v>66</v>
      </c>
      <c r="L355" s="77">
        <v>355</v>
      </c>
      <c r="M355" s="77"/>
      <c r="N355" s="72"/>
      <c r="O355" s="79" t="s">
        <v>319</v>
      </c>
      <c r="P355" s="81">
        <v>43571.89518518518</v>
      </c>
      <c r="Q355" s="79" t="s">
        <v>404</v>
      </c>
      <c r="R355" s="79"/>
      <c r="S355" s="79"/>
      <c r="T355" s="79"/>
      <c r="U355" s="79"/>
      <c r="V355" s="82" t="s">
        <v>649</v>
      </c>
      <c r="W355" s="81">
        <v>43571.89518518518</v>
      </c>
      <c r="X355" s="82" t="s">
        <v>761</v>
      </c>
      <c r="Y355" s="79"/>
      <c r="Z355" s="79"/>
      <c r="AA355" s="85" t="s">
        <v>1000</v>
      </c>
      <c r="AB355" s="85" t="s">
        <v>997</v>
      </c>
      <c r="AC355" s="79" t="b">
        <v>0</v>
      </c>
      <c r="AD355" s="79">
        <v>0</v>
      </c>
      <c r="AE355" s="85" t="s">
        <v>1187</v>
      </c>
      <c r="AF355" s="79" t="b">
        <v>0</v>
      </c>
      <c r="AG355" s="79" t="s">
        <v>1226</v>
      </c>
      <c r="AH355" s="79"/>
      <c r="AI355" s="85" t="s">
        <v>1178</v>
      </c>
      <c r="AJ355" s="79" t="b">
        <v>0</v>
      </c>
      <c r="AK355" s="79">
        <v>0</v>
      </c>
      <c r="AL355" s="85" t="s">
        <v>1178</v>
      </c>
      <c r="AM355" s="79" t="s">
        <v>1243</v>
      </c>
      <c r="AN355" s="79" t="b">
        <v>0</v>
      </c>
      <c r="AO355" s="85" t="s">
        <v>997</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1</v>
      </c>
      <c r="BC355" s="78" t="str">
        <f>REPLACE(INDEX(GroupVertices[Group],MATCH(Edges[[#This Row],[Vertex 2]],GroupVertices[Vertex],0)),1,1,"")</f>
        <v>2</v>
      </c>
      <c r="BD355" s="48"/>
      <c r="BE355" s="49"/>
      <c r="BF355" s="48"/>
      <c r="BG355" s="49"/>
      <c r="BH355" s="48"/>
      <c r="BI355" s="49"/>
      <c r="BJ355" s="48"/>
      <c r="BK355" s="49"/>
      <c r="BL355" s="48"/>
    </row>
    <row r="356" spans="1:64" ht="15">
      <c r="A356" s="64" t="s">
        <v>251</v>
      </c>
      <c r="B356" s="64" t="s">
        <v>253</v>
      </c>
      <c r="C356" s="65" t="s">
        <v>2795</v>
      </c>
      <c r="D356" s="66">
        <v>7.666666666666667</v>
      </c>
      <c r="E356" s="67" t="s">
        <v>136</v>
      </c>
      <c r="F356" s="68">
        <v>27.47826086956522</v>
      </c>
      <c r="G356" s="65"/>
      <c r="H356" s="69"/>
      <c r="I356" s="70"/>
      <c r="J356" s="70"/>
      <c r="K356" s="34" t="s">
        <v>66</v>
      </c>
      <c r="L356" s="77">
        <v>356</v>
      </c>
      <c r="M356" s="77"/>
      <c r="N356" s="72"/>
      <c r="O356" s="79" t="s">
        <v>319</v>
      </c>
      <c r="P356" s="81">
        <v>43571.89701388889</v>
      </c>
      <c r="Q356" s="79" t="s">
        <v>405</v>
      </c>
      <c r="R356" s="79"/>
      <c r="S356" s="79"/>
      <c r="T356" s="79"/>
      <c r="U356" s="82" t="s">
        <v>604</v>
      </c>
      <c r="V356" s="82" t="s">
        <v>604</v>
      </c>
      <c r="W356" s="81">
        <v>43571.89701388889</v>
      </c>
      <c r="X356" s="82" t="s">
        <v>762</v>
      </c>
      <c r="Y356" s="79"/>
      <c r="Z356" s="79"/>
      <c r="AA356" s="85" t="s">
        <v>1001</v>
      </c>
      <c r="AB356" s="85" t="s">
        <v>998</v>
      </c>
      <c r="AC356" s="79" t="b">
        <v>0</v>
      </c>
      <c r="AD356" s="79">
        <v>1</v>
      </c>
      <c r="AE356" s="85" t="s">
        <v>1187</v>
      </c>
      <c r="AF356" s="79" t="b">
        <v>0</v>
      </c>
      <c r="AG356" s="79" t="s">
        <v>1226</v>
      </c>
      <c r="AH356" s="79"/>
      <c r="AI356" s="85" t="s">
        <v>1178</v>
      </c>
      <c r="AJ356" s="79" t="b">
        <v>0</v>
      </c>
      <c r="AK356" s="79">
        <v>0</v>
      </c>
      <c r="AL356" s="85" t="s">
        <v>1178</v>
      </c>
      <c r="AM356" s="79" t="s">
        <v>1243</v>
      </c>
      <c r="AN356" s="79" t="b">
        <v>0</v>
      </c>
      <c r="AO356" s="85" t="s">
        <v>998</v>
      </c>
      <c r="AP356" s="79" t="s">
        <v>176</v>
      </c>
      <c r="AQ356" s="79">
        <v>0</v>
      </c>
      <c r="AR356" s="79">
        <v>0</v>
      </c>
      <c r="AS356" s="79"/>
      <c r="AT356" s="79"/>
      <c r="AU356" s="79"/>
      <c r="AV356" s="79"/>
      <c r="AW356" s="79"/>
      <c r="AX356" s="79"/>
      <c r="AY356" s="79"/>
      <c r="AZ356" s="79"/>
      <c r="BA356">
        <v>5</v>
      </c>
      <c r="BB356" s="78" t="str">
        <f>REPLACE(INDEX(GroupVertices[Group],MATCH(Edges[[#This Row],[Vertex 1]],GroupVertices[Vertex],0)),1,1,"")</f>
        <v>1</v>
      </c>
      <c r="BC356" s="78" t="str">
        <f>REPLACE(INDEX(GroupVertices[Group],MATCH(Edges[[#This Row],[Vertex 2]],GroupVertices[Vertex],0)),1,1,"")</f>
        <v>2</v>
      </c>
      <c r="BD356" s="48"/>
      <c r="BE356" s="49"/>
      <c r="BF356" s="48"/>
      <c r="BG356" s="49"/>
      <c r="BH356" s="48"/>
      <c r="BI356" s="49"/>
      <c r="BJ356" s="48"/>
      <c r="BK356" s="49"/>
      <c r="BL356" s="48"/>
    </row>
    <row r="357" spans="1:64" ht="15">
      <c r="A357" s="64" t="s">
        <v>251</v>
      </c>
      <c r="B357" s="64" t="s">
        <v>253</v>
      </c>
      <c r="C357" s="65" t="s">
        <v>2795</v>
      </c>
      <c r="D357" s="66">
        <v>7.666666666666667</v>
      </c>
      <c r="E357" s="67" t="s">
        <v>136</v>
      </c>
      <c r="F357" s="68">
        <v>27.47826086956522</v>
      </c>
      <c r="G357" s="65"/>
      <c r="H357" s="69"/>
      <c r="I357" s="70"/>
      <c r="J357" s="70"/>
      <c r="K357" s="34" t="s">
        <v>66</v>
      </c>
      <c r="L357" s="77">
        <v>357</v>
      </c>
      <c r="M357" s="77"/>
      <c r="N357" s="72"/>
      <c r="O357" s="79" t="s">
        <v>319</v>
      </c>
      <c r="P357" s="81">
        <v>43579.81592592593</v>
      </c>
      <c r="Q357" s="79" t="s">
        <v>500</v>
      </c>
      <c r="R357" s="79"/>
      <c r="S357" s="79"/>
      <c r="T357" s="79"/>
      <c r="U357" s="79"/>
      <c r="V357" s="82" t="s">
        <v>649</v>
      </c>
      <c r="W357" s="81">
        <v>43579.81592592593</v>
      </c>
      <c r="X357" s="82" t="s">
        <v>857</v>
      </c>
      <c r="Y357" s="79"/>
      <c r="Z357" s="79"/>
      <c r="AA357" s="85" t="s">
        <v>1096</v>
      </c>
      <c r="AB357" s="85" t="s">
        <v>1172</v>
      </c>
      <c r="AC357" s="79" t="b">
        <v>0</v>
      </c>
      <c r="AD357" s="79">
        <v>2</v>
      </c>
      <c r="AE357" s="85" t="s">
        <v>1221</v>
      </c>
      <c r="AF357" s="79" t="b">
        <v>0</v>
      </c>
      <c r="AG357" s="79" t="s">
        <v>1226</v>
      </c>
      <c r="AH357" s="79"/>
      <c r="AI357" s="85" t="s">
        <v>1178</v>
      </c>
      <c r="AJ357" s="79" t="b">
        <v>0</v>
      </c>
      <c r="AK357" s="79">
        <v>0</v>
      </c>
      <c r="AL357" s="85" t="s">
        <v>1178</v>
      </c>
      <c r="AM357" s="79" t="s">
        <v>1247</v>
      </c>
      <c r="AN357" s="79" t="b">
        <v>0</v>
      </c>
      <c r="AO357" s="85" t="s">
        <v>1172</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276</v>
      </c>
      <c r="B358" s="64" t="s">
        <v>253</v>
      </c>
      <c r="C358" s="65" t="s">
        <v>2797</v>
      </c>
      <c r="D358" s="66">
        <v>8.833333333333332</v>
      </c>
      <c r="E358" s="67" t="s">
        <v>136</v>
      </c>
      <c r="F358" s="68">
        <v>26.347826086956523</v>
      </c>
      <c r="G358" s="65"/>
      <c r="H358" s="69"/>
      <c r="I358" s="70"/>
      <c r="J358" s="70"/>
      <c r="K358" s="34" t="s">
        <v>65</v>
      </c>
      <c r="L358" s="77">
        <v>358</v>
      </c>
      <c r="M358" s="77"/>
      <c r="N358" s="72"/>
      <c r="O358" s="79" t="s">
        <v>319</v>
      </c>
      <c r="P358" s="81">
        <v>43571.77329861111</v>
      </c>
      <c r="Q358" s="79" t="s">
        <v>516</v>
      </c>
      <c r="R358" s="79"/>
      <c r="S358" s="79"/>
      <c r="T358" s="79" t="s">
        <v>588</v>
      </c>
      <c r="U358" s="79"/>
      <c r="V358" s="82" t="s">
        <v>674</v>
      </c>
      <c r="W358" s="81">
        <v>43571.77329861111</v>
      </c>
      <c r="X358" s="82" t="s">
        <v>873</v>
      </c>
      <c r="Y358" s="79"/>
      <c r="Z358" s="79"/>
      <c r="AA358" s="85" t="s">
        <v>1112</v>
      </c>
      <c r="AB358" s="85" t="s">
        <v>1111</v>
      </c>
      <c r="AC358" s="79" t="b">
        <v>0</v>
      </c>
      <c r="AD358" s="79">
        <v>3</v>
      </c>
      <c r="AE358" s="85" t="s">
        <v>1184</v>
      </c>
      <c r="AF358" s="79" t="b">
        <v>0</v>
      </c>
      <c r="AG358" s="79" t="s">
        <v>1227</v>
      </c>
      <c r="AH358" s="79"/>
      <c r="AI358" s="85" t="s">
        <v>1178</v>
      </c>
      <c r="AJ358" s="79" t="b">
        <v>0</v>
      </c>
      <c r="AK358" s="79">
        <v>0</v>
      </c>
      <c r="AL358" s="85" t="s">
        <v>1178</v>
      </c>
      <c r="AM358" s="79" t="s">
        <v>1243</v>
      </c>
      <c r="AN358" s="79" t="b">
        <v>0</v>
      </c>
      <c r="AO358" s="85" t="s">
        <v>1111</v>
      </c>
      <c r="AP358" s="79" t="s">
        <v>176</v>
      </c>
      <c r="AQ358" s="79">
        <v>0</v>
      </c>
      <c r="AR358" s="79">
        <v>0</v>
      </c>
      <c r="AS358" s="79"/>
      <c r="AT358" s="79"/>
      <c r="AU358" s="79"/>
      <c r="AV358" s="79"/>
      <c r="AW358" s="79"/>
      <c r="AX358" s="79"/>
      <c r="AY358" s="79"/>
      <c r="AZ358" s="79"/>
      <c r="BA358">
        <v>6</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276</v>
      </c>
      <c r="B359" s="64" t="s">
        <v>253</v>
      </c>
      <c r="C359" s="65" t="s">
        <v>2797</v>
      </c>
      <c r="D359" s="66">
        <v>8.833333333333332</v>
      </c>
      <c r="E359" s="67" t="s">
        <v>136</v>
      </c>
      <c r="F359" s="68">
        <v>26.347826086956523</v>
      </c>
      <c r="G359" s="65"/>
      <c r="H359" s="69"/>
      <c r="I359" s="70"/>
      <c r="J359" s="70"/>
      <c r="K359" s="34" t="s">
        <v>65</v>
      </c>
      <c r="L359" s="77">
        <v>359</v>
      </c>
      <c r="M359" s="77"/>
      <c r="N359" s="72"/>
      <c r="O359" s="79" t="s">
        <v>319</v>
      </c>
      <c r="P359" s="81">
        <v>43571.77483796296</v>
      </c>
      <c r="Q359" s="79" t="s">
        <v>517</v>
      </c>
      <c r="R359" s="79"/>
      <c r="S359" s="79"/>
      <c r="T359" s="79" t="s">
        <v>588</v>
      </c>
      <c r="U359" s="79"/>
      <c r="V359" s="82" t="s">
        <v>674</v>
      </c>
      <c r="W359" s="81">
        <v>43571.77483796296</v>
      </c>
      <c r="X359" s="82" t="s">
        <v>874</v>
      </c>
      <c r="Y359" s="79"/>
      <c r="Z359" s="79"/>
      <c r="AA359" s="85" t="s">
        <v>1113</v>
      </c>
      <c r="AB359" s="85" t="s">
        <v>1112</v>
      </c>
      <c r="AC359" s="79" t="b">
        <v>0</v>
      </c>
      <c r="AD359" s="79">
        <v>1</v>
      </c>
      <c r="AE359" s="85" t="s">
        <v>1223</v>
      </c>
      <c r="AF359" s="79" t="b">
        <v>0</v>
      </c>
      <c r="AG359" s="79" t="s">
        <v>1226</v>
      </c>
      <c r="AH359" s="79"/>
      <c r="AI359" s="85" t="s">
        <v>1178</v>
      </c>
      <c r="AJ359" s="79" t="b">
        <v>0</v>
      </c>
      <c r="AK359" s="79">
        <v>0</v>
      </c>
      <c r="AL359" s="85" t="s">
        <v>1178</v>
      </c>
      <c r="AM359" s="79" t="s">
        <v>1243</v>
      </c>
      <c r="AN359" s="79" t="b">
        <v>0</v>
      </c>
      <c r="AO359" s="85" t="s">
        <v>1112</v>
      </c>
      <c r="AP359" s="79" t="s">
        <v>176</v>
      </c>
      <c r="AQ359" s="79">
        <v>0</v>
      </c>
      <c r="AR359" s="79">
        <v>0</v>
      </c>
      <c r="AS359" s="79"/>
      <c r="AT359" s="79"/>
      <c r="AU359" s="79"/>
      <c r="AV359" s="79"/>
      <c r="AW359" s="79"/>
      <c r="AX359" s="79"/>
      <c r="AY359" s="79"/>
      <c r="AZ359" s="79"/>
      <c r="BA359">
        <v>6</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276</v>
      </c>
      <c r="B360" s="64" t="s">
        <v>253</v>
      </c>
      <c r="C360" s="65" t="s">
        <v>2797</v>
      </c>
      <c r="D360" s="66">
        <v>8.833333333333332</v>
      </c>
      <c r="E360" s="67" t="s">
        <v>136</v>
      </c>
      <c r="F360" s="68">
        <v>26.347826086956523</v>
      </c>
      <c r="G360" s="65"/>
      <c r="H360" s="69"/>
      <c r="I360" s="70"/>
      <c r="J360" s="70"/>
      <c r="K360" s="34" t="s">
        <v>65</v>
      </c>
      <c r="L360" s="77">
        <v>360</v>
      </c>
      <c r="M360" s="77"/>
      <c r="N360" s="72"/>
      <c r="O360" s="79" t="s">
        <v>319</v>
      </c>
      <c r="P360" s="81">
        <v>43571.77842592593</v>
      </c>
      <c r="Q360" s="79" t="s">
        <v>518</v>
      </c>
      <c r="R360" s="79"/>
      <c r="S360" s="79"/>
      <c r="T360" s="79"/>
      <c r="U360" s="79"/>
      <c r="V360" s="82" t="s">
        <v>674</v>
      </c>
      <c r="W360" s="81">
        <v>43571.77842592593</v>
      </c>
      <c r="X360" s="82" t="s">
        <v>875</v>
      </c>
      <c r="Y360" s="79"/>
      <c r="Z360" s="79"/>
      <c r="AA360" s="85" t="s">
        <v>1114</v>
      </c>
      <c r="AB360" s="85" t="s">
        <v>1101</v>
      </c>
      <c r="AC360" s="79" t="b">
        <v>0</v>
      </c>
      <c r="AD360" s="79">
        <v>1</v>
      </c>
      <c r="AE360" s="85" t="s">
        <v>1225</v>
      </c>
      <c r="AF360" s="79" t="b">
        <v>0</v>
      </c>
      <c r="AG360" s="79" t="s">
        <v>1226</v>
      </c>
      <c r="AH360" s="79"/>
      <c r="AI360" s="85" t="s">
        <v>1178</v>
      </c>
      <c r="AJ360" s="79" t="b">
        <v>0</v>
      </c>
      <c r="AK360" s="79">
        <v>0</v>
      </c>
      <c r="AL360" s="85" t="s">
        <v>1178</v>
      </c>
      <c r="AM360" s="79" t="s">
        <v>1243</v>
      </c>
      <c r="AN360" s="79" t="b">
        <v>0</v>
      </c>
      <c r="AO360" s="85" t="s">
        <v>1101</v>
      </c>
      <c r="AP360" s="79" t="s">
        <v>176</v>
      </c>
      <c r="AQ360" s="79">
        <v>0</v>
      </c>
      <c r="AR360" s="79">
        <v>0</v>
      </c>
      <c r="AS360" s="79"/>
      <c r="AT360" s="79"/>
      <c r="AU360" s="79"/>
      <c r="AV360" s="79"/>
      <c r="AW360" s="79"/>
      <c r="AX360" s="79"/>
      <c r="AY360" s="79"/>
      <c r="AZ360" s="79"/>
      <c r="BA360">
        <v>6</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276</v>
      </c>
      <c r="B361" s="64" t="s">
        <v>253</v>
      </c>
      <c r="C361" s="65" t="s">
        <v>2797</v>
      </c>
      <c r="D361" s="66">
        <v>8.833333333333332</v>
      </c>
      <c r="E361" s="67" t="s">
        <v>136</v>
      </c>
      <c r="F361" s="68">
        <v>26.347826086956523</v>
      </c>
      <c r="G361" s="65"/>
      <c r="H361" s="69"/>
      <c r="I361" s="70"/>
      <c r="J361" s="70"/>
      <c r="K361" s="34" t="s">
        <v>65</v>
      </c>
      <c r="L361" s="77">
        <v>361</v>
      </c>
      <c r="M361" s="77"/>
      <c r="N361" s="72"/>
      <c r="O361" s="79" t="s">
        <v>319</v>
      </c>
      <c r="P361" s="81">
        <v>43571.78108796296</v>
      </c>
      <c r="Q361" s="79" t="s">
        <v>519</v>
      </c>
      <c r="R361" s="79"/>
      <c r="S361" s="79"/>
      <c r="T361" s="79"/>
      <c r="U361" s="79"/>
      <c r="V361" s="82" t="s">
        <v>674</v>
      </c>
      <c r="W361" s="81">
        <v>43571.78108796296</v>
      </c>
      <c r="X361" s="82" t="s">
        <v>876</v>
      </c>
      <c r="Y361" s="79"/>
      <c r="Z361" s="79"/>
      <c r="AA361" s="85" t="s">
        <v>1115</v>
      </c>
      <c r="AB361" s="85" t="s">
        <v>1106</v>
      </c>
      <c r="AC361" s="79" t="b">
        <v>0</v>
      </c>
      <c r="AD361" s="79">
        <v>0</v>
      </c>
      <c r="AE361" s="85" t="s">
        <v>1224</v>
      </c>
      <c r="AF361" s="79" t="b">
        <v>0</v>
      </c>
      <c r="AG361" s="79" t="s">
        <v>1226</v>
      </c>
      <c r="AH361" s="79"/>
      <c r="AI361" s="85" t="s">
        <v>1178</v>
      </c>
      <c r="AJ361" s="79" t="b">
        <v>0</v>
      </c>
      <c r="AK361" s="79">
        <v>0</v>
      </c>
      <c r="AL361" s="85" t="s">
        <v>1178</v>
      </c>
      <c r="AM361" s="79" t="s">
        <v>1243</v>
      </c>
      <c r="AN361" s="79" t="b">
        <v>0</v>
      </c>
      <c r="AO361" s="85" t="s">
        <v>1106</v>
      </c>
      <c r="AP361" s="79" t="s">
        <v>176</v>
      </c>
      <c r="AQ361" s="79">
        <v>0</v>
      </c>
      <c r="AR361" s="79">
        <v>0</v>
      </c>
      <c r="AS361" s="79"/>
      <c r="AT361" s="79"/>
      <c r="AU361" s="79"/>
      <c r="AV361" s="79"/>
      <c r="AW361" s="79"/>
      <c r="AX361" s="79"/>
      <c r="AY361" s="79"/>
      <c r="AZ361" s="79"/>
      <c r="BA361">
        <v>6</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276</v>
      </c>
      <c r="B362" s="64" t="s">
        <v>253</v>
      </c>
      <c r="C362" s="65" t="s">
        <v>2797</v>
      </c>
      <c r="D362" s="66">
        <v>8.833333333333332</v>
      </c>
      <c r="E362" s="67" t="s">
        <v>136</v>
      </c>
      <c r="F362" s="68">
        <v>26.347826086956523</v>
      </c>
      <c r="G362" s="65"/>
      <c r="H362" s="69"/>
      <c r="I362" s="70"/>
      <c r="J362" s="70"/>
      <c r="K362" s="34" t="s">
        <v>65</v>
      </c>
      <c r="L362" s="77">
        <v>362</v>
      </c>
      <c r="M362" s="77"/>
      <c r="N362" s="72"/>
      <c r="O362" s="79" t="s">
        <v>319</v>
      </c>
      <c r="P362" s="81">
        <v>43571.781180555554</v>
      </c>
      <c r="Q362" s="79" t="s">
        <v>520</v>
      </c>
      <c r="R362" s="79"/>
      <c r="S362" s="79"/>
      <c r="T362" s="79"/>
      <c r="U362" s="79"/>
      <c r="V362" s="82" t="s">
        <v>674</v>
      </c>
      <c r="W362" s="81">
        <v>43571.781180555554</v>
      </c>
      <c r="X362" s="82" t="s">
        <v>877</v>
      </c>
      <c r="Y362" s="79"/>
      <c r="Z362" s="79"/>
      <c r="AA362" s="85" t="s">
        <v>1116</v>
      </c>
      <c r="AB362" s="79"/>
      <c r="AC362" s="79" t="b">
        <v>0</v>
      </c>
      <c r="AD362" s="79">
        <v>0</v>
      </c>
      <c r="AE362" s="85" t="s">
        <v>1178</v>
      </c>
      <c r="AF362" s="79" t="b">
        <v>0</v>
      </c>
      <c r="AG362" s="79" t="s">
        <v>1226</v>
      </c>
      <c r="AH362" s="79"/>
      <c r="AI362" s="85" t="s">
        <v>1178</v>
      </c>
      <c r="AJ362" s="79" t="b">
        <v>0</v>
      </c>
      <c r="AK362" s="79">
        <v>1</v>
      </c>
      <c r="AL362" s="85" t="s">
        <v>1106</v>
      </c>
      <c r="AM362" s="79" t="s">
        <v>1243</v>
      </c>
      <c r="AN362" s="79" t="b">
        <v>0</v>
      </c>
      <c r="AO362" s="85" t="s">
        <v>1106</v>
      </c>
      <c r="AP362" s="79" t="s">
        <v>176</v>
      </c>
      <c r="AQ362" s="79">
        <v>0</v>
      </c>
      <c r="AR362" s="79">
        <v>0</v>
      </c>
      <c r="AS362" s="79"/>
      <c r="AT362" s="79"/>
      <c r="AU362" s="79"/>
      <c r="AV362" s="79"/>
      <c r="AW362" s="79"/>
      <c r="AX362" s="79"/>
      <c r="AY362" s="79"/>
      <c r="AZ362" s="79"/>
      <c r="BA362">
        <v>6</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276</v>
      </c>
      <c r="B363" s="64" t="s">
        <v>253</v>
      </c>
      <c r="C363" s="65" t="s">
        <v>2797</v>
      </c>
      <c r="D363" s="66">
        <v>8.833333333333332</v>
      </c>
      <c r="E363" s="67" t="s">
        <v>136</v>
      </c>
      <c r="F363" s="68">
        <v>26.347826086956523</v>
      </c>
      <c r="G363" s="65"/>
      <c r="H363" s="69"/>
      <c r="I363" s="70"/>
      <c r="J363" s="70"/>
      <c r="K363" s="34" t="s">
        <v>65</v>
      </c>
      <c r="L363" s="77">
        <v>363</v>
      </c>
      <c r="M363" s="77"/>
      <c r="N363" s="72"/>
      <c r="O363" s="79" t="s">
        <v>319</v>
      </c>
      <c r="P363" s="81">
        <v>43571.88560185185</v>
      </c>
      <c r="Q363" s="79" t="s">
        <v>521</v>
      </c>
      <c r="R363" s="79"/>
      <c r="S363" s="79"/>
      <c r="T363" s="79" t="s">
        <v>589</v>
      </c>
      <c r="U363" s="79"/>
      <c r="V363" s="82" t="s">
        <v>674</v>
      </c>
      <c r="W363" s="81">
        <v>43571.88560185185</v>
      </c>
      <c r="X363" s="82" t="s">
        <v>878</v>
      </c>
      <c r="Y363" s="79"/>
      <c r="Z363" s="79"/>
      <c r="AA363" s="85" t="s">
        <v>1117</v>
      </c>
      <c r="AB363" s="85" t="s">
        <v>1104</v>
      </c>
      <c r="AC363" s="79" t="b">
        <v>0</v>
      </c>
      <c r="AD363" s="79">
        <v>0</v>
      </c>
      <c r="AE363" s="85" t="s">
        <v>1225</v>
      </c>
      <c r="AF363" s="79" t="b">
        <v>0</v>
      </c>
      <c r="AG363" s="79" t="s">
        <v>1227</v>
      </c>
      <c r="AH363" s="79"/>
      <c r="AI363" s="85" t="s">
        <v>1178</v>
      </c>
      <c r="AJ363" s="79" t="b">
        <v>0</v>
      </c>
      <c r="AK363" s="79">
        <v>0</v>
      </c>
      <c r="AL363" s="85" t="s">
        <v>1178</v>
      </c>
      <c r="AM363" s="79" t="s">
        <v>1243</v>
      </c>
      <c r="AN363" s="79" t="b">
        <v>0</v>
      </c>
      <c r="AO363" s="85" t="s">
        <v>1104</v>
      </c>
      <c r="AP363" s="79" t="s">
        <v>176</v>
      </c>
      <c r="AQ363" s="79">
        <v>0</v>
      </c>
      <c r="AR363" s="79">
        <v>0</v>
      </c>
      <c r="AS363" s="79"/>
      <c r="AT363" s="79"/>
      <c r="AU363" s="79"/>
      <c r="AV363" s="79"/>
      <c r="AW363" s="79"/>
      <c r="AX363" s="79"/>
      <c r="AY363" s="79"/>
      <c r="AZ363" s="79"/>
      <c r="BA363">
        <v>6</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246</v>
      </c>
      <c r="B364" s="64" t="s">
        <v>251</v>
      </c>
      <c r="C364" s="65" t="s">
        <v>2796</v>
      </c>
      <c r="D364" s="66">
        <v>6.5</v>
      </c>
      <c r="E364" s="67" t="s">
        <v>136</v>
      </c>
      <c r="F364" s="68">
        <v>28.608695652173914</v>
      </c>
      <c r="G364" s="65"/>
      <c r="H364" s="69"/>
      <c r="I364" s="70"/>
      <c r="J364" s="70"/>
      <c r="K364" s="34" t="s">
        <v>66</v>
      </c>
      <c r="L364" s="77">
        <v>364</v>
      </c>
      <c r="M364" s="77"/>
      <c r="N364" s="72"/>
      <c r="O364" s="79" t="s">
        <v>319</v>
      </c>
      <c r="P364" s="81">
        <v>43571.77108796296</v>
      </c>
      <c r="Q364" s="79" t="s">
        <v>394</v>
      </c>
      <c r="R364" s="79"/>
      <c r="S364" s="79"/>
      <c r="T364" s="79"/>
      <c r="U364" s="79"/>
      <c r="V364" s="82" t="s">
        <v>645</v>
      </c>
      <c r="W364" s="81">
        <v>43571.77108796296</v>
      </c>
      <c r="X364" s="82" t="s">
        <v>751</v>
      </c>
      <c r="Y364" s="79"/>
      <c r="Z364" s="79"/>
      <c r="AA364" s="85" t="s">
        <v>990</v>
      </c>
      <c r="AB364" s="85" t="s">
        <v>989</v>
      </c>
      <c r="AC364" s="79" t="b">
        <v>0</v>
      </c>
      <c r="AD364" s="79">
        <v>0</v>
      </c>
      <c r="AE364" s="85" t="s">
        <v>1180</v>
      </c>
      <c r="AF364" s="79" t="b">
        <v>0</v>
      </c>
      <c r="AG364" s="79" t="s">
        <v>1226</v>
      </c>
      <c r="AH364" s="79"/>
      <c r="AI364" s="85" t="s">
        <v>1178</v>
      </c>
      <c r="AJ364" s="79" t="b">
        <v>0</v>
      </c>
      <c r="AK364" s="79">
        <v>0</v>
      </c>
      <c r="AL364" s="85" t="s">
        <v>1178</v>
      </c>
      <c r="AM364" s="79" t="s">
        <v>1244</v>
      </c>
      <c r="AN364" s="79" t="b">
        <v>0</v>
      </c>
      <c r="AO364" s="85" t="s">
        <v>989</v>
      </c>
      <c r="AP364" s="79" t="s">
        <v>176</v>
      </c>
      <c r="AQ364" s="79">
        <v>0</v>
      </c>
      <c r="AR364" s="79">
        <v>0</v>
      </c>
      <c r="AS364" s="79"/>
      <c r="AT364" s="79"/>
      <c r="AU364" s="79"/>
      <c r="AV364" s="79"/>
      <c r="AW364" s="79"/>
      <c r="AX364" s="79"/>
      <c r="AY364" s="79"/>
      <c r="AZ364" s="79"/>
      <c r="BA364">
        <v>4</v>
      </c>
      <c r="BB364" s="78" t="str">
        <f>REPLACE(INDEX(GroupVertices[Group],MATCH(Edges[[#This Row],[Vertex 1]],GroupVertices[Vertex],0)),1,1,"")</f>
        <v>2</v>
      </c>
      <c r="BC364" s="78" t="str">
        <f>REPLACE(INDEX(GroupVertices[Group],MATCH(Edges[[#This Row],[Vertex 2]],GroupVertices[Vertex],0)),1,1,"")</f>
        <v>1</v>
      </c>
      <c r="BD364" s="48">
        <v>0</v>
      </c>
      <c r="BE364" s="49">
        <v>0</v>
      </c>
      <c r="BF364" s="48">
        <v>0</v>
      </c>
      <c r="BG364" s="49">
        <v>0</v>
      </c>
      <c r="BH364" s="48">
        <v>0</v>
      </c>
      <c r="BI364" s="49">
        <v>0</v>
      </c>
      <c r="BJ364" s="48">
        <v>24</v>
      </c>
      <c r="BK364" s="49">
        <v>100</v>
      </c>
      <c r="BL364" s="48">
        <v>24</v>
      </c>
    </row>
    <row r="365" spans="1:64" ht="15">
      <c r="A365" s="64" t="s">
        <v>246</v>
      </c>
      <c r="B365" s="64" t="s">
        <v>251</v>
      </c>
      <c r="C365" s="65" t="s">
        <v>2792</v>
      </c>
      <c r="D365" s="66">
        <v>3</v>
      </c>
      <c r="E365" s="67" t="s">
        <v>132</v>
      </c>
      <c r="F365" s="68">
        <v>32</v>
      </c>
      <c r="G365" s="65"/>
      <c r="H365" s="69"/>
      <c r="I365" s="70"/>
      <c r="J365" s="70"/>
      <c r="K365" s="34" t="s">
        <v>66</v>
      </c>
      <c r="L365" s="77">
        <v>365</v>
      </c>
      <c r="M365" s="77"/>
      <c r="N365" s="72"/>
      <c r="O365" s="79" t="s">
        <v>320</v>
      </c>
      <c r="P365" s="81">
        <v>43571.78030092592</v>
      </c>
      <c r="Q365" s="79" t="s">
        <v>395</v>
      </c>
      <c r="R365" s="79"/>
      <c r="S365" s="79"/>
      <c r="T365" s="79"/>
      <c r="U365" s="79"/>
      <c r="V365" s="82" t="s">
        <v>645</v>
      </c>
      <c r="W365" s="81">
        <v>43571.78030092592</v>
      </c>
      <c r="X365" s="82" t="s">
        <v>752</v>
      </c>
      <c r="Y365" s="79"/>
      <c r="Z365" s="79"/>
      <c r="AA365" s="85" t="s">
        <v>991</v>
      </c>
      <c r="AB365" s="85" t="s">
        <v>993</v>
      </c>
      <c r="AC365" s="79" t="b">
        <v>0</v>
      </c>
      <c r="AD365" s="79">
        <v>0</v>
      </c>
      <c r="AE365" s="85" t="s">
        <v>1184</v>
      </c>
      <c r="AF365" s="79" t="b">
        <v>0</v>
      </c>
      <c r="AG365" s="79" t="s">
        <v>1226</v>
      </c>
      <c r="AH365" s="79"/>
      <c r="AI365" s="85" t="s">
        <v>1178</v>
      </c>
      <c r="AJ365" s="79" t="b">
        <v>0</v>
      </c>
      <c r="AK365" s="79">
        <v>0</v>
      </c>
      <c r="AL365" s="85" t="s">
        <v>1178</v>
      </c>
      <c r="AM365" s="79" t="s">
        <v>1244</v>
      </c>
      <c r="AN365" s="79" t="b">
        <v>0</v>
      </c>
      <c r="AO365" s="85" t="s">
        <v>993</v>
      </c>
      <c r="AP365" s="79" t="s">
        <v>176</v>
      </c>
      <c r="AQ365" s="79">
        <v>0</v>
      </c>
      <c r="AR365" s="79">
        <v>0</v>
      </c>
      <c r="AS365" s="79"/>
      <c r="AT365" s="79"/>
      <c r="AU365" s="79"/>
      <c r="AV365" s="79"/>
      <c r="AW365" s="79"/>
      <c r="AX365" s="79"/>
      <c r="AY365" s="79"/>
      <c r="AZ365" s="79"/>
      <c r="BA365">
        <v>1</v>
      </c>
      <c r="BB365" s="78" t="str">
        <f>REPLACE(INDEX(GroupVertices[Group],MATCH(Edges[[#This Row],[Vertex 1]],GroupVertices[Vertex],0)),1,1,"")</f>
        <v>2</v>
      </c>
      <c r="BC365" s="78" t="str">
        <f>REPLACE(INDEX(GroupVertices[Group],MATCH(Edges[[#This Row],[Vertex 2]],GroupVertices[Vertex],0)),1,1,"")</f>
        <v>1</v>
      </c>
      <c r="BD365" s="48">
        <v>3</v>
      </c>
      <c r="BE365" s="49">
        <v>5.454545454545454</v>
      </c>
      <c r="BF365" s="48">
        <v>1</v>
      </c>
      <c r="BG365" s="49">
        <v>1.8181818181818181</v>
      </c>
      <c r="BH365" s="48">
        <v>0</v>
      </c>
      <c r="BI365" s="49">
        <v>0</v>
      </c>
      <c r="BJ365" s="48">
        <v>51</v>
      </c>
      <c r="BK365" s="49">
        <v>92.72727272727273</v>
      </c>
      <c r="BL365" s="48">
        <v>55</v>
      </c>
    </row>
    <row r="366" spans="1:64" ht="15">
      <c r="A366" s="64" t="s">
        <v>246</v>
      </c>
      <c r="B366" s="64" t="s">
        <v>277</v>
      </c>
      <c r="C366" s="65" t="s">
        <v>2793</v>
      </c>
      <c r="D366" s="66">
        <v>4.166666666666667</v>
      </c>
      <c r="E366" s="67" t="s">
        <v>136</v>
      </c>
      <c r="F366" s="68">
        <v>30.869565217391305</v>
      </c>
      <c r="G366" s="65"/>
      <c r="H366" s="69"/>
      <c r="I366" s="70"/>
      <c r="J366" s="70"/>
      <c r="K366" s="34" t="s">
        <v>66</v>
      </c>
      <c r="L366" s="77">
        <v>366</v>
      </c>
      <c r="M366" s="77"/>
      <c r="N366" s="72"/>
      <c r="O366" s="79" t="s">
        <v>319</v>
      </c>
      <c r="P366" s="81">
        <v>43571.787407407406</v>
      </c>
      <c r="Q366" s="79" t="s">
        <v>503</v>
      </c>
      <c r="R366" s="79"/>
      <c r="S366" s="79"/>
      <c r="T366" s="79"/>
      <c r="U366" s="79"/>
      <c r="V366" s="82" t="s">
        <v>645</v>
      </c>
      <c r="W366" s="81">
        <v>43571.787407407406</v>
      </c>
      <c r="X366" s="82" t="s">
        <v>860</v>
      </c>
      <c r="Y366" s="79"/>
      <c r="Z366" s="79"/>
      <c r="AA366" s="85" t="s">
        <v>1099</v>
      </c>
      <c r="AB366" s="85" t="s">
        <v>1113</v>
      </c>
      <c r="AC366" s="79" t="b">
        <v>0</v>
      </c>
      <c r="AD366" s="79">
        <v>0</v>
      </c>
      <c r="AE366" s="85" t="s">
        <v>1223</v>
      </c>
      <c r="AF366" s="79" t="b">
        <v>0</v>
      </c>
      <c r="AG366" s="79" t="s">
        <v>1226</v>
      </c>
      <c r="AH366" s="79"/>
      <c r="AI366" s="85" t="s">
        <v>1178</v>
      </c>
      <c r="AJ366" s="79" t="b">
        <v>0</v>
      </c>
      <c r="AK366" s="79">
        <v>0</v>
      </c>
      <c r="AL366" s="85" t="s">
        <v>1178</v>
      </c>
      <c r="AM366" s="79" t="s">
        <v>1244</v>
      </c>
      <c r="AN366" s="79" t="b">
        <v>0</v>
      </c>
      <c r="AO366" s="85" t="s">
        <v>1113</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246</v>
      </c>
      <c r="B367" s="64" t="s">
        <v>278</v>
      </c>
      <c r="C367" s="65" t="s">
        <v>2792</v>
      </c>
      <c r="D367" s="66">
        <v>3</v>
      </c>
      <c r="E367" s="67" t="s">
        <v>132</v>
      </c>
      <c r="F367" s="68">
        <v>32</v>
      </c>
      <c r="G367" s="65"/>
      <c r="H367" s="69"/>
      <c r="I367" s="70"/>
      <c r="J367" s="70"/>
      <c r="K367" s="34" t="s">
        <v>66</v>
      </c>
      <c r="L367" s="77">
        <v>367</v>
      </c>
      <c r="M367" s="77"/>
      <c r="N367" s="72"/>
      <c r="O367" s="79" t="s">
        <v>319</v>
      </c>
      <c r="P367" s="81">
        <v>43571.787407407406</v>
      </c>
      <c r="Q367" s="79" t="s">
        <v>503</v>
      </c>
      <c r="R367" s="79"/>
      <c r="S367" s="79"/>
      <c r="T367" s="79"/>
      <c r="U367" s="79"/>
      <c r="V367" s="82" t="s">
        <v>645</v>
      </c>
      <c r="W367" s="81">
        <v>43571.787407407406</v>
      </c>
      <c r="X367" s="82" t="s">
        <v>860</v>
      </c>
      <c r="Y367" s="79"/>
      <c r="Z367" s="79"/>
      <c r="AA367" s="85" t="s">
        <v>1099</v>
      </c>
      <c r="AB367" s="85" t="s">
        <v>1113</v>
      </c>
      <c r="AC367" s="79" t="b">
        <v>0</v>
      </c>
      <c r="AD367" s="79">
        <v>0</v>
      </c>
      <c r="AE367" s="85" t="s">
        <v>1223</v>
      </c>
      <c r="AF367" s="79" t="b">
        <v>0</v>
      </c>
      <c r="AG367" s="79" t="s">
        <v>1226</v>
      </c>
      <c r="AH367" s="79"/>
      <c r="AI367" s="85" t="s">
        <v>1178</v>
      </c>
      <c r="AJ367" s="79" t="b">
        <v>0</v>
      </c>
      <c r="AK367" s="79">
        <v>0</v>
      </c>
      <c r="AL367" s="85" t="s">
        <v>1178</v>
      </c>
      <c r="AM367" s="79" t="s">
        <v>1244</v>
      </c>
      <c r="AN367" s="79" t="b">
        <v>0</v>
      </c>
      <c r="AO367" s="85" t="s">
        <v>1113</v>
      </c>
      <c r="AP367" s="79" t="s">
        <v>176</v>
      </c>
      <c r="AQ367" s="79">
        <v>0</v>
      </c>
      <c r="AR367" s="79">
        <v>0</v>
      </c>
      <c r="AS367" s="79"/>
      <c r="AT367" s="79"/>
      <c r="AU367" s="79"/>
      <c r="AV367" s="79"/>
      <c r="AW367" s="79"/>
      <c r="AX367" s="79"/>
      <c r="AY367" s="79"/>
      <c r="AZ367" s="79"/>
      <c r="BA367">
        <v>1</v>
      </c>
      <c r="BB367" s="78" t="str">
        <f>REPLACE(INDEX(GroupVertices[Group],MATCH(Edges[[#This Row],[Vertex 1]],GroupVertices[Vertex],0)),1,1,"")</f>
        <v>2</v>
      </c>
      <c r="BC367" s="78" t="str">
        <f>REPLACE(INDEX(GroupVertices[Group],MATCH(Edges[[#This Row],[Vertex 2]],GroupVertices[Vertex],0)),1,1,"")</f>
        <v>2</v>
      </c>
      <c r="BD367" s="48">
        <v>2</v>
      </c>
      <c r="BE367" s="49">
        <v>3.389830508474576</v>
      </c>
      <c r="BF367" s="48">
        <v>0</v>
      </c>
      <c r="BG367" s="49">
        <v>0</v>
      </c>
      <c r="BH367" s="48">
        <v>0</v>
      </c>
      <c r="BI367" s="49">
        <v>0</v>
      </c>
      <c r="BJ367" s="48">
        <v>57</v>
      </c>
      <c r="BK367" s="49">
        <v>96.61016949152543</v>
      </c>
      <c r="BL367" s="48">
        <v>59</v>
      </c>
    </row>
    <row r="368" spans="1:64" ht="15">
      <c r="A368" s="64" t="s">
        <v>246</v>
      </c>
      <c r="B368" s="64" t="s">
        <v>251</v>
      </c>
      <c r="C368" s="65" t="s">
        <v>2796</v>
      </c>
      <c r="D368" s="66">
        <v>6.5</v>
      </c>
      <c r="E368" s="67" t="s">
        <v>136</v>
      </c>
      <c r="F368" s="68">
        <v>28.608695652173914</v>
      </c>
      <c r="G368" s="65"/>
      <c r="H368" s="69"/>
      <c r="I368" s="70"/>
      <c r="J368" s="70"/>
      <c r="K368" s="34" t="s">
        <v>66</v>
      </c>
      <c r="L368" s="77">
        <v>368</v>
      </c>
      <c r="M368" s="77"/>
      <c r="N368" s="72"/>
      <c r="O368" s="79" t="s">
        <v>319</v>
      </c>
      <c r="P368" s="81">
        <v>43571.787407407406</v>
      </c>
      <c r="Q368" s="79" t="s">
        <v>503</v>
      </c>
      <c r="R368" s="79"/>
      <c r="S368" s="79"/>
      <c r="T368" s="79"/>
      <c r="U368" s="79"/>
      <c r="V368" s="82" t="s">
        <v>645</v>
      </c>
      <c r="W368" s="81">
        <v>43571.787407407406</v>
      </c>
      <c r="X368" s="82" t="s">
        <v>860</v>
      </c>
      <c r="Y368" s="79"/>
      <c r="Z368" s="79"/>
      <c r="AA368" s="85" t="s">
        <v>1099</v>
      </c>
      <c r="AB368" s="85" t="s">
        <v>1113</v>
      </c>
      <c r="AC368" s="79" t="b">
        <v>0</v>
      </c>
      <c r="AD368" s="79">
        <v>0</v>
      </c>
      <c r="AE368" s="85" t="s">
        <v>1223</v>
      </c>
      <c r="AF368" s="79" t="b">
        <v>0</v>
      </c>
      <c r="AG368" s="79" t="s">
        <v>1226</v>
      </c>
      <c r="AH368" s="79"/>
      <c r="AI368" s="85" t="s">
        <v>1178</v>
      </c>
      <c r="AJ368" s="79" t="b">
        <v>0</v>
      </c>
      <c r="AK368" s="79">
        <v>0</v>
      </c>
      <c r="AL368" s="85" t="s">
        <v>1178</v>
      </c>
      <c r="AM368" s="79" t="s">
        <v>1244</v>
      </c>
      <c r="AN368" s="79" t="b">
        <v>0</v>
      </c>
      <c r="AO368" s="85" t="s">
        <v>1113</v>
      </c>
      <c r="AP368" s="79" t="s">
        <v>176</v>
      </c>
      <c r="AQ368" s="79">
        <v>0</v>
      </c>
      <c r="AR368" s="79">
        <v>0</v>
      </c>
      <c r="AS368" s="79"/>
      <c r="AT368" s="79"/>
      <c r="AU368" s="79"/>
      <c r="AV368" s="79"/>
      <c r="AW368" s="79"/>
      <c r="AX368" s="79"/>
      <c r="AY368" s="79"/>
      <c r="AZ368" s="79"/>
      <c r="BA368">
        <v>4</v>
      </c>
      <c r="BB368" s="78" t="str">
        <f>REPLACE(INDEX(GroupVertices[Group],MATCH(Edges[[#This Row],[Vertex 1]],GroupVertices[Vertex],0)),1,1,"")</f>
        <v>2</v>
      </c>
      <c r="BC368" s="78" t="str">
        <f>REPLACE(INDEX(GroupVertices[Group],MATCH(Edges[[#This Row],[Vertex 2]],GroupVertices[Vertex],0)),1,1,"")</f>
        <v>1</v>
      </c>
      <c r="BD368" s="48"/>
      <c r="BE368" s="49"/>
      <c r="BF368" s="48"/>
      <c r="BG368" s="49"/>
      <c r="BH368" s="48"/>
      <c r="BI368" s="49"/>
      <c r="BJ368" s="48"/>
      <c r="BK368" s="49"/>
      <c r="BL368" s="48"/>
    </row>
    <row r="369" spans="1:64" ht="15">
      <c r="A369" s="64" t="s">
        <v>246</v>
      </c>
      <c r="B369" s="64" t="s">
        <v>276</v>
      </c>
      <c r="C369" s="65" t="s">
        <v>2792</v>
      </c>
      <c r="D369" s="66">
        <v>3</v>
      </c>
      <c r="E369" s="67" t="s">
        <v>132</v>
      </c>
      <c r="F369" s="68">
        <v>32</v>
      </c>
      <c r="G369" s="65"/>
      <c r="H369" s="69"/>
      <c r="I369" s="70"/>
      <c r="J369" s="70"/>
      <c r="K369" s="34" t="s">
        <v>66</v>
      </c>
      <c r="L369" s="77">
        <v>369</v>
      </c>
      <c r="M369" s="77"/>
      <c r="N369" s="72"/>
      <c r="O369" s="79" t="s">
        <v>320</v>
      </c>
      <c r="P369" s="81">
        <v>43571.787407407406</v>
      </c>
      <c r="Q369" s="79" t="s">
        <v>503</v>
      </c>
      <c r="R369" s="79"/>
      <c r="S369" s="79"/>
      <c r="T369" s="79"/>
      <c r="U369" s="79"/>
      <c r="V369" s="82" t="s">
        <v>645</v>
      </c>
      <c r="W369" s="81">
        <v>43571.787407407406</v>
      </c>
      <c r="X369" s="82" t="s">
        <v>860</v>
      </c>
      <c r="Y369" s="79"/>
      <c r="Z369" s="79"/>
      <c r="AA369" s="85" t="s">
        <v>1099</v>
      </c>
      <c r="AB369" s="85" t="s">
        <v>1113</v>
      </c>
      <c r="AC369" s="79" t="b">
        <v>0</v>
      </c>
      <c r="AD369" s="79">
        <v>0</v>
      </c>
      <c r="AE369" s="85" t="s">
        <v>1223</v>
      </c>
      <c r="AF369" s="79" t="b">
        <v>0</v>
      </c>
      <c r="AG369" s="79" t="s">
        <v>1226</v>
      </c>
      <c r="AH369" s="79"/>
      <c r="AI369" s="85" t="s">
        <v>1178</v>
      </c>
      <c r="AJ369" s="79" t="b">
        <v>0</v>
      </c>
      <c r="AK369" s="79">
        <v>0</v>
      </c>
      <c r="AL369" s="85" t="s">
        <v>1178</v>
      </c>
      <c r="AM369" s="79" t="s">
        <v>1244</v>
      </c>
      <c r="AN369" s="79" t="b">
        <v>0</v>
      </c>
      <c r="AO369" s="85" t="s">
        <v>1113</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246</v>
      </c>
      <c r="B370" s="64" t="s">
        <v>251</v>
      </c>
      <c r="C370" s="65" t="s">
        <v>2796</v>
      </c>
      <c r="D370" s="66">
        <v>6.5</v>
      </c>
      <c r="E370" s="67" t="s">
        <v>136</v>
      </c>
      <c r="F370" s="68">
        <v>28.608695652173914</v>
      </c>
      <c r="G370" s="65"/>
      <c r="H370" s="69"/>
      <c r="I370" s="70"/>
      <c r="J370" s="70"/>
      <c r="K370" s="34" t="s">
        <v>66</v>
      </c>
      <c r="L370" s="77">
        <v>370</v>
      </c>
      <c r="M370" s="77"/>
      <c r="N370" s="72"/>
      <c r="O370" s="79" t="s">
        <v>319</v>
      </c>
      <c r="P370" s="81">
        <v>43571.787939814814</v>
      </c>
      <c r="Q370" s="79" t="s">
        <v>504</v>
      </c>
      <c r="R370" s="79"/>
      <c r="S370" s="79"/>
      <c r="T370" s="79"/>
      <c r="U370" s="79"/>
      <c r="V370" s="82" t="s">
        <v>645</v>
      </c>
      <c r="W370" s="81">
        <v>43571.787939814814</v>
      </c>
      <c r="X370" s="82" t="s">
        <v>861</v>
      </c>
      <c r="Y370" s="79"/>
      <c r="Z370" s="79"/>
      <c r="AA370" s="85" t="s">
        <v>1100</v>
      </c>
      <c r="AB370" s="85" t="s">
        <v>1106</v>
      </c>
      <c r="AC370" s="79" t="b">
        <v>0</v>
      </c>
      <c r="AD370" s="79">
        <v>0</v>
      </c>
      <c r="AE370" s="85" t="s">
        <v>1224</v>
      </c>
      <c r="AF370" s="79" t="b">
        <v>0</v>
      </c>
      <c r="AG370" s="79" t="s">
        <v>1226</v>
      </c>
      <c r="AH370" s="79"/>
      <c r="AI370" s="85" t="s">
        <v>1178</v>
      </c>
      <c r="AJ370" s="79" t="b">
        <v>0</v>
      </c>
      <c r="AK370" s="79">
        <v>0</v>
      </c>
      <c r="AL370" s="85" t="s">
        <v>1178</v>
      </c>
      <c r="AM370" s="79" t="s">
        <v>1244</v>
      </c>
      <c r="AN370" s="79" t="b">
        <v>0</v>
      </c>
      <c r="AO370" s="85" t="s">
        <v>1106</v>
      </c>
      <c r="AP370" s="79" t="s">
        <v>176</v>
      </c>
      <c r="AQ370" s="79">
        <v>0</v>
      </c>
      <c r="AR370" s="79">
        <v>0</v>
      </c>
      <c r="AS370" s="79"/>
      <c r="AT370" s="79"/>
      <c r="AU370" s="79"/>
      <c r="AV370" s="79"/>
      <c r="AW370" s="79"/>
      <c r="AX370" s="79"/>
      <c r="AY370" s="79"/>
      <c r="AZ370" s="79"/>
      <c r="BA370">
        <v>4</v>
      </c>
      <c r="BB370" s="78" t="str">
        <f>REPLACE(INDEX(GroupVertices[Group],MATCH(Edges[[#This Row],[Vertex 1]],GroupVertices[Vertex],0)),1,1,"")</f>
        <v>2</v>
      </c>
      <c r="BC370" s="78" t="str">
        <f>REPLACE(INDEX(GroupVertices[Group],MATCH(Edges[[#This Row],[Vertex 2]],GroupVertices[Vertex],0)),1,1,"")</f>
        <v>1</v>
      </c>
      <c r="BD370" s="48"/>
      <c r="BE370" s="49"/>
      <c r="BF370" s="48"/>
      <c r="BG370" s="49"/>
      <c r="BH370" s="48"/>
      <c r="BI370" s="49"/>
      <c r="BJ370" s="48"/>
      <c r="BK370" s="49"/>
      <c r="BL370" s="48"/>
    </row>
    <row r="371" spans="1:64" ht="15">
      <c r="A371" s="64" t="s">
        <v>246</v>
      </c>
      <c r="B371" s="64" t="s">
        <v>277</v>
      </c>
      <c r="C371" s="65" t="s">
        <v>2793</v>
      </c>
      <c r="D371" s="66">
        <v>4.166666666666667</v>
      </c>
      <c r="E371" s="67" t="s">
        <v>136</v>
      </c>
      <c r="F371" s="68">
        <v>30.869565217391305</v>
      </c>
      <c r="G371" s="65"/>
      <c r="H371" s="69"/>
      <c r="I371" s="70"/>
      <c r="J371" s="70"/>
      <c r="K371" s="34" t="s">
        <v>66</v>
      </c>
      <c r="L371" s="77">
        <v>371</v>
      </c>
      <c r="M371" s="77"/>
      <c r="N371" s="72"/>
      <c r="O371" s="79" t="s">
        <v>319</v>
      </c>
      <c r="P371" s="81">
        <v>43571.787939814814</v>
      </c>
      <c r="Q371" s="79" t="s">
        <v>504</v>
      </c>
      <c r="R371" s="79"/>
      <c r="S371" s="79"/>
      <c r="T371" s="79"/>
      <c r="U371" s="79"/>
      <c r="V371" s="82" t="s">
        <v>645</v>
      </c>
      <c r="W371" s="81">
        <v>43571.787939814814</v>
      </c>
      <c r="X371" s="82" t="s">
        <v>861</v>
      </c>
      <c r="Y371" s="79"/>
      <c r="Z371" s="79"/>
      <c r="AA371" s="85" t="s">
        <v>1100</v>
      </c>
      <c r="AB371" s="85" t="s">
        <v>1106</v>
      </c>
      <c r="AC371" s="79" t="b">
        <v>0</v>
      </c>
      <c r="AD371" s="79">
        <v>0</v>
      </c>
      <c r="AE371" s="85" t="s">
        <v>1224</v>
      </c>
      <c r="AF371" s="79" t="b">
        <v>0</v>
      </c>
      <c r="AG371" s="79" t="s">
        <v>1226</v>
      </c>
      <c r="AH371" s="79"/>
      <c r="AI371" s="85" t="s">
        <v>1178</v>
      </c>
      <c r="AJ371" s="79" t="b">
        <v>0</v>
      </c>
      <c r="AK371" s="79">
        <v>0</v>
      </c>
      <c r="AL371" s="85" t="s">
        <v>1178</v>
      </c>
      <c r="AM371" s="79" t="s">
        <v>1244</v>
      </c>
      <c r="AN371" s="79" t="b">
        <v>0</v>
      </c>
      <c r="AO371" s="85" t="s">
        <v>1106</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246</v>
      </c>
      <c r="B372" s="64" t="s">
        <v>276</v>
      </c>
      <c r="C372" s="65" t="s">
        <v>2792</v>
      </c>
      <c r="D372" s="66">
        <v>3</v>
      </c>
      <c r="E372" s="67" t="s">
        <v>132</v>
      </c>
      <c r="F372" s="68">
        <v>32</v>
      </c>
      <c r="G372" s="65"/>
      <c r="H372" s="69"/>
      <c r="I372" s="70"/>
      <c r="J372" s="70"/>
      <c r="K372" s="34" t="s">
        <v>66</v>
      </c>
      <c r="L372" s="77">
        <v>372</v>
      </c>
      <c r="M372" s="77"/>
      <c r="N372" s="72"/>
      <c r="O372" s="79" t="s">
        <v>319</v>
      </c>
      <c r="P372" s="81">
        <v>43571.787939814814</v>
      </c>
      <c r="Q372" s="79" t="s">
        <v>504</v>
      </c>
      <c r="R372" s="79"/>
      <c r="S372" s="79"/>
      <c r="T372" s="79"/>
      <c r="U372" s="79"/>
      <c r="V372" s="82" t="s">
        <v>645</v>
      </c>
      <c r="W372" s="81">
        <v>43571.787939814814</v>
      </c>
      <c r="X372" s="82" t="s">
        <v>861</v>
      </c>
      <c r="Y372" s="79"/>
      <c r="Z372" s="79"/>
      <c r="AA372" s="85" t="s">
        <v>1100</v>
      </c>
      <c r="AB372" s="85" t="s">
        <v>1106</v>
      </c>
      <c r="AC372" s="79" t="b">
        <v>0</v>
      </c>
      <c r="AD372" s="79">
        <v>0</v>
      </c>
      <c r="AE372" s="85" t="s">
        <v>1224</v>
      </c>
      <c r="AF372" s="79" t="b">
        <v>0</v>
      </c>
      <c r="AG372" s="79" t="s">
        <v>1226</v>
      </c>
      <c r="AH372" s="79"/>
      <c r="AI372" s="85" t="s">
        <v>1178</v>
      </c>
      <c r="AJ372" s="79" t="b">
        <v>0</v>
      </c>
      <c r="AK372" s="79">
        <v>0</v>
      </c>
      <c r="AL372" s="85" t="s">
        <v>1178</v>
      </c>
      <c r="AM372" s="79" t="s">
        <v>1244</v>
      </c>
      <c r="AN372" s="79" t="b">
        <v>0</v>
      </c>
      <c r="AO372" s="85" t="s">
        <v>1106</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246</v>
      </c>
      <c r="B373" s="64" t="s">
        <v>278</v>
      </c>
      <c r="C373" s="65" t="s">
        <v>2792</v>
      </c>
      <c r="D373" s="66">
        <v>3</v>
      </c>
      <c r="E373" s="67" t="s">
        <v>132</v>
      </c>
      <c r="F373" s="68">
        <v>32</v>
      </c>
      <c r="G373" s="65"/>
      <c r="H373" s="69"/>
      <c r="I373" s="70"/>
      <c r="J373" s="70"/>
      <c r="K373" s="34" t="s">
        <v>66</v>
      </c>
      <c r="L373" s="77">
        <v>373</v>
      </c>
      <c r="M373" s="77"/>
      <c r="N373" s="72"/>
      <c r="O373" s="79" t="s">
        <v>320</v>
      </c>
      <c r="P373" s="81">
        <v>43571.787939814814</v>
      </c>
      <c r="Q373" s="79" t="s">
        <v>504</v>
      </c>
      <c r="R373" s="79"/>
      <c r="S373" s="79"/>
      <c r="T373" s="79"/>
      <c r="U373" s="79"/>
      <c r="V373" s="82" t="s">
        <v>645</v>
      </c>
      <c r="W373" s="81">
        <v>43571.787939814814</v>
      </c>
      <c r="X373" s="82" t="s">
        <v>861</v>
      </c>
      <c r="Y373" s="79"/>
      <c r="Z373" s="79"/>
      <c r="AA373" s="85" t="s">
        <v>1100</v>
      </c>
      <c r="AB373" s="85" t="s">
        <v>1106</v>
      </c>
      <c r="AC373" s="79" t="b">
        <v>0</v>
      </c>
      <c r="AD373" s="79">
        <v>0</v>
      </c>
      <c r="AE373" s="85" t="s">
        <v>1224</v>
      </c>
      <c r="AF373" s="79" t="b">
        <v>0</v>
      </c>
      <c r="AG373" s="79" t="s">
        <v>1226</v>
      </c>
      <c r="AH373" s="79"/>
      <c r="AI373" s="85" t="s">
        <v>1178</v>
      </c>
      <c r="AJ373" s="79" t="b">
        <v>0</v>
      </c>
      <c r="AK373" s="79">
        <v>0</v>
      </c>
      <c r="AL373" s="85" t="s">
        <v>1178</v>
      </c>
      <c r="AM373" s="79" t="s">
        <v>1244</v>
      </c>
      <c r="AN373" s="79" t="b">
        <v>0</v>
      </c>
      <c r="AO373" s="85" t="s">
        <v>1106</v>
      </c>
      <c r="AP373" s="79" t="s">
        <v>176</v>
      </c>
      <c r="AQ373" s="79">
        <v>0</v>
      </c>
      <c r="AR373" s="79">
        <v>0</v>
      </c>
      <c r="AS373" s="79"/>
      <c r="AT373" s="79"/>
      <c r="AU373" s="79"/>
      <c r="AV373" s="79"/>
      <c r="AW373" s="79"/>
      <c r="AX373" s="79"/>
      <c r="AY373" s="79"/>
      <c r="AZ373" s="79"/>
      <c r="BA373">
        <v>1</v>
      </c>
      <c r="BB373" s="78" t="str">
        <f>REPLACE(INDEX(GroupVertices[Group],MATCH(Edges[[#This Row],[Vertex 1]],GroupVertices[Vertex],0)),1,1,"")</f>
        <v>2</v>
      </c>
      <c r="BC373" s="78" t="str">
        <f>REPLACE(INDEX(GroupVertices[Group],MATCH(Edges[[#This Row],[Vertex 2]],GroupVertices[Vertex],0)),1,1,"")</f>
        <v>2</v>
      </c>
      <c r="BD373" s="48">
        <v>1</v>
      </c>
      <c r="BE373" s="49">
        <v>8.333333333333334</v>
      </c>
      <c r="BF373" s="48">
        <v>0</v>
      </c>
      <c r="BG373" s="49">
        <v>0</v>
      </c>
      <c r="BH373" s="48">
        <v>0</v>
      </c>
      <c r="BI373" s="49">
        <v>0</v>
      </c>
      <c r="BJ373" s="48">
        <v>11</v>
      </c>
      <c r="BK373" s="49">
        <v>91.66666666666667</v>
      </c>
      <c r="BL373" s="48">
        <v>12</v>
      </c>
    </row>
    <row r="374" spans="1:64" ht="15">
      <c r="A374" s="64" t="s">
        <v>246</v>
      </c>
      <c r="B374" s="64" t="s">
        <v>251</v>
      </c>
      <c r="C374" s="65" t="s">
        <v>2796</v>
      </c>
      <c r="D374" s="66">
        <v>6.5</v>
      </c>
      <c r="E374" s="67" t="s">
        <v>136</v>
      </c>
      <c r="F374" s="68">
        <v>28.608695652173914</v>
      </c>
      <c r="G374" s="65"/>
      <c r="H374" s="69"/>
      <c r="I374" s="70"/>
      <c r="J374" s="70"/>
      <c r="K374" s="34" t="s">
        <v>66</v>
      </c>
      <c r="L374" s="77">
        <v>374</v>
      </c>
      <c r="M374" s="77"/>
      <c r="N374" s="72"/>
      <c r="O374" s="79" t="s">
        <v>319</v>
      </c>
      <c r="P374" s="81">
        <v>43571.79387731481</v>
      </c>
      <c r="Q374" s="79" t="s">
        <v>365</v>
      </c>
      <c r="R374" s="79"/>
      <c r="S374" s="79"/>
      <c r="T374" s="79"/>
      <c r="U374" s="79"/>
      <c r="V374" s="82" t="s">
        <v>645</v>
      </c>
      <c r="W374" s="81">
        <v>43571.79387731481</v>
      </c>
      <c r="X374" s="82" t="s">
        <v>721</v>
      </c>
      <c r="Y374" s="79"/>
      <c r="Z374" s="79"/>
      <c r="AA374" s="85" t="s">
        <v>960</v>
      </c>
      <c r="AB374" s="85" t="s">
        <v>961</v>
      </c>
      <c r="AC374" s="79" t="b">
        <v>0</v>
      </c>
      <c r="AD374" s="79">
        <v>0</v>
      </c>
      <c r="AE374" s="85" t="s">
        <v>1193</v>
      </c>
      <c r="AF374" s="79" t="b">
        <v>0</v>
      </c>
      <c r="AG374" s="79" t="s">
        <v>1226</v>
      </c>
      <c r="AH374" s="79"/>
      <c r="AI374" s="85" t="s">
        <v>1178</v>
      </c>
      <c r="AJ374" s="79" t="b">
        <v>0</v>
      </c>
      <c r="AK374" s="79">
        <v>0</v>
      </c>
      <c r="AL374" s="85" t="s">
        <v>1178</v>
      </c>
      <c r="AM374" s="79" t="s">
        <v>1244</v>
      </c>
      <c r="AN374" s="79" t="b">
        <v>0</v>
      </c>
      <c r="AO374" s="85" t="s">
        <v>961</v>
      </c>
      <c r="AP374" s="79" t="s">
        <v>176</v>
      </c>
      <c r="AQ374" s="79">
        <v>0</v>
      </c>
      <c r="AR374" s="79">
        <v>0</v>
      </c>
      <c r="AS374" s="79"/>
      <c r="AT374" s="79"/>
      <c r="AU374" s="79"/>
      <c r="AV374" s="79"/>
      <c r="AW374" s="79"/>
      <c r="AX374" s="79"/>
      <c r="AY374" s="79"/>
      <c r="AZ374" s="79"/>
      <c r="BA374">
        <v>4</v>
      </c>
      <c r="BB374" s="78" t="str">
        <f>REPLACE(INDEX(GroupVertices[Group],MATCH(Edges[[#This Row],[Vertex 1]],GroupVertices[Vertex],0)),1,1,"")</f>
        <v>2</v>
      </c>
      <c r="BC374" s="78" t="str">
        <f>REPLACE(INDEX(GroupVertices[Group],MATCH(Edges[[#This Row],[Vertex 2]],GroupVertices[Vertex],0)),1,1,"")</f>
        <v>1</v>
      </c>
      <c r="BD374" s="48"/>
      <c r="BE374" s="49"/>
      <c r="BF374" s="48"/>
      <c r="BG374" s="49"/>
      <c r="BH374" s="48"/>
      <c r="BI374" s="49"/>
      <c r="BJ374" s="48"/>
      <c r="BK374" s="49"/>
      <c r="BL374" s="48"/>
    </row>
    <row r="375" spans="1:64" ht="15">
      <c r="A375" s="64" t="s">
        <v>277</v>
      </c>
      <c r="B375" s="64" t="s">
        <v>246</v>
      </c>
      <c r="C375" s="65" t="s">
        <v>2792</v>
      </c>
      <c r="D375" s="66">
        <v>3</v>
      </c>
      <c r="E375" s="67" t="s">
        <v>132</v>
      </c>
      <c r="F375" s="68">
        <v>32</v>
      </c>
      <c r="G375" s="65"/>
      <c r="H375" s="69"/>
      <c r="I375" s="70"/>
      <c r="J375" s="70"/>
      <c r="K375" s="34" t="s">
        <v>66</v>
      </c>
      <c r="L375" s="77">
        <v>375</v>
      </c>
      <c r="M375" s="77"/>
      <c r="N375" s="72"/>
      <c r="O375" s="79" t="s">
        <v>320</v>
      </c>
      <c r="P375" s="81">
        <v>43571.79222222222</v>
      </c>
      <c r="Q375" s="79" t="s">
        <v>507</v>
      </c>
      <c r="R375" s="79"/>
      <c r="S375" s="79"/>
      <c r="T375" s="79"/>
      <c r="U375" s="79"/>
      <c r="V375" s="82" t="s">
        <v>675</v>
      </c>
      <c r="W375" s="81">
        <v>43571.79222222222</v>
      </c>
      <c r="X375" s="82" t="s">
        <v>864</v>
      </c>
      <c r="Y375" s="79"/>
      <c r="Z375" s="79"/>
      <c r="AA375" s="85" t="s">
        <v>1103</v>
      </c>
      <c r="AB375" s="85" t="s">
        <v>1099</v>
      </c>
      <c r="AC375" s="79" t="b">
        <v>0</v>
      </c>
      <c r="AD375" s="79">
        <v>0</v>
      </c>
      <c r="AE375" s="85" t="s">
        <v>1194</v>
      </c>
      <c r="AF375" s="79" t="b">
        <v>0</v>
      </c>
      <c r="AG375" s="79" t="s">
        <v>1226</v>
      </c>
      <c r="AH375" s="79"/>
      <c r="AI375" s="85" t="s">
        <v>1178</v>
      </c>
      <c r="AJ375" s="79" t="b">
        <v>0</v>
      </c>
      <c r="AK375" s="79">
        <v>0</v>
      </c>
      <c r="AL375" s="85" t="s">
        <v>1178</v>
      </c>
      <c r="AM375" s="79" t="s">
        <v>1246</v>
      </c>
      <c r="AN375" s="79" t="b">
        <v>0</v>
      </c>
      <c r="AO375" s="85" t="s">
        <v>1099</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277</v>
      </c>
      <c r="B376" s="64" t="s">
        <v>246</v>
      </c>
      <c r="C376" s="65" t="s">
        <v>2792</v>
      </c>
      <c r="D376" s="66">
        <v>3</v>
      </c>
      <c r="E376" s="67" t="s">
        <v>132</v>
      </c>
      <c r="F376" s="68">
        <v>32</v>
      </c>
      <c r="G376" s="65"/>
      <c r="H376" s="69"/>
      <c r="I376" s="70"/>
      <c r="J376" s="70"/>
      <c r="K376" s="34" t="s">
        <v>66</v>
      </c>
      <c r="L376" s="77">
        <v>376</v>
      </c>
      <c r="M376" s="77"/>
      <c r="N376" s="72"/>
      <c r="O376" s="79" t="s">
        <v>319</v>
      </c>
      <c r="P376" s="81">
        <v>43571.884363425925</v>
      </c>
      <c r="Q376" s="79" t="s">
        <v>508</v>
      </c>
      <c r="R376" s="79"/>
      <c r="S376" s="79"/>
      <c r="T376" s="79"/>
      <c r="U376" s="79"/>
      <c r="V376" s="82" t="s">
        <v>675</v>
      </c>
      <c r="W376" s="81">
        <v>43571.884363425925</v>
      </c>
      <c r="X376" s="82" t="s">
        <v>865</v>
      </c>
      <c r="Y376" s="79"/>
      <c r="Z376" s="79"/>
      <c r="AA376" s="85" t="s">
        <v>1104</v>
      </c>
      <c r="AB376" s="85" t="s">
        <v>1107</v>
      </c>
      <c r="AC376" s="79" t="b">
        <v>0</v>
      </c>
      <c r="AD376" s="79">
        <v>2</v>
      </c>
      <c r="AE376" s="85" t="s">
        <v>1224</v>
      </c>
      <c r="AF376" s="79" t="b">
        <v>0</v>
      </c>
      <c r="AG376" s="79" t="s">
        <v>1226</v>
      </c>
      <c r="AH376" s="79"/>
      <c r="AI376" s="85" t="s">
        <v>1178</v>
      </c>
      <c r="AJ376" s="79" t="b">
        <v>0</v>
      </c>
      <c r="AK376" s="79">
        <v>0</v>
      </c>
      <c r="AL376" s="85" t="s">
        <v>1178</v>
      </c>
      <c r="AM376" s="79" t="s">
        <v>1243</v>
      </c>
      <c r="AN376" s="79" t="b">
        <v>0</v>
      </c>
      <c r="AO376" s="85" t="s">
        <v>1107</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278</v>
      </c>
      <c r="B377" s="64" t="s">
        <v>246</v>
      </c>
      <c r="C377" s="65" t="s">
        <v>2792</v>
      </c>
      <c r="D377" s="66">
        <v>3</v>
      </c>
      <c r="E377" s="67" t="s">
        <v>132</v>
      </c>
      <c r="F377" s="68">
        <v>32</v>
      </c>
      <c r="G377" s="65"/>
      <c r="H377" s="69"/>
      <c r="I377" s="70"/>
      <c r="J377" s="70"/>
      <c r="K377" s="34" t="s">
        <v>66</v>
      </c>
      <c r="L377" s="77">
        <v>377</v>
      </c>
      <c r="M377" s="77"/>
      <c r="N377" s="72"/>
      <c r="O377" s="79" t="s">
        <v>320</v>
      </c>
      <c r="P377" s="81">
        <v>43571.83579861111</v>
      </c>
      <c r="Q377" s="79" t="s">
        <v>511</v>
      </c>
      <c r="R377" s="79"/>
      <c r="S377" s="79"/>
      <c r="T377" s="79"/>
      <c r="U377" s="79"/>
      <c r="V377" s="82" t="s">
        <v>676</v>
      </c>
      <c r="W377" s="81">
        <v>43571.83579861111</v>
      </c>
      <c r="X377" s="82" t="s">
        <v>868</v>
      </c>
      <c r="Y377" s="79"/>
      <c r="Z377" s="79"/>
      <c r="AA377" s="85" t="s">
        <v>1107</v>
      </c>
      <c r="AB377" s="85" t="s">
        <v>1099</v>
      </c>
      <c r="AC377" s="79" t="b">
        <v>0</v>
      </c>
      <c r="AD377" s="79">
        <v>2</v>
      </c>
      <c r="AE377" s="85" t="s">
        <v>1194</v>
      </c>
      <c r="AF377" s="79" t="b">
        <v>0</v>
      </c>
      <c r="AG377" s="79" t="s">
        <v>1226</v>
      </c>
      <c r="AH377" s="79"/>
      <c r="AI377" s="85" t="s">
        <v>1178</v>
      </c>
      <c r="AJ377" s="79" t="b">
        <v>0</v>
      </c>
      <c r="AK377" s="79">
        <v>0</v>
      </c>
      <c r="AL377" s="85" t="s">
        <v>1178</v>
      </c>
      <c r="AM377" s="79" t="s">
        <v>1244</v>
      </c>
      <c r="AN377" s="79" t="b">
        <v>0</v>
      </c>
      <c r="AO377" s="85" t="s">
        <v>1099</v>
      </c>
      <c r="AP377" s="79" t="s">
        <v>176</v>
      </c>
      <c r="AQ377" s="79">
        <v>0</v>
      </c>
      <c r="AR377" s="79">
        <v>0</v>
      </c>
      <c r="AS377" s="79"/>
      <c r="AT377" s="79"/>
      <c r="AU377" s="79"/>
      <c r="AV377" s="79"/>
      <c r="AW377" s="79"/>
      <c r="AX377" s="79"/>
      <c r="AY377" s="79"/>
      <c r="AZ377" s="79"/>
      <c r="BA377">
        <v>1</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278</v>
      </c>
      <c r="B378" s="64" t="s">
        <v>246</v>
      </c>
      <c r="C378" s="65" t="s">
        <v>2792</v>
      </c>
      <c r="D378" s="66">
        <v>3</v>
      </c>
      <c r="E378" s="67" t="s">
        <v>132</v>
      </c>
      <c r="F378" s="68">
        <v>32</v>
      </c>
      <c r="G378" s="65"/>
      <c r="H378" s="69"/>
      <c r="I378" s="70"/>
      <c r="J378" s="70"/>
      <c r="K378" s="34" t="s">
        <v>66</v>
      </c>
      <c r="L378" s="77">
        <v>378</v>
      </c>
      <c r="M378" s="77"/>
      <c r="N378" s="72"/>
      <c r="O378" s="79" t="s">
        <v>319</v>
      </c>
      <c r="P378" s="81">
        <v>43571.9065162037</v>
      </c>
      <c r="Q378" s="79" t="s">
        <v>512</v>
      </c>
      <c r="R378" s="79"/>
      <c r="S378" s="79"/>
      <c r="T378" s="79"/>
      <c r="U378" s="79"/>
      <c r="V378" s="82" t="s">
        <v>676</v>
      </c>
      <c r="W378" s="81">
        <v>43571.9065162037</v>
      </c>
      <c r="X378" s="82" t="s">
        <v>869</v>
      </c>
      <c r="Y378" s="79"/>
      <c r="Z378" s="79"/>
      <c r="AA378" s="85" t="s">
        <v>1108</v>
      </c>
      <c r="AB378" s="85" t="s">
        <v>1104</v>
      </c>
      <c r="AC378" s="79" t="b">
        <v>0</v>
      </c>
      <c r="AD378" s="79">
        <v>0</v>
      </c>
      <c r="AE378" s="85" t="s">
        <v>1225</v>
      </c>
      <c r="AF378" s="79" t="b">
        <v>0</v>
      </c>
      <c r="AG378" s="79" t="s">
        <v>1226</v>
      </c>
      <c r="AH378" s="79"/>
      <c r="AI378" s="85" t="s">
        <v>1178</v>
      </c>
      <c r="AJ378" s="79" t="b">
        <v>0</v>
      </c>
      <c r="AK378" s="79">
        <v>0</v>
      </c>
      <c r="AL378" s="85" t="s">
        <v>1178</v>
      </c>
      <c r="AM378" s="79" t="s">
        <v>1244</v>
      </c>
      <c r="AN378" s="79" t="b">
        <v>0</v>
      </c>
      <c r="AO378" s="85" t="s">
        <v>1104</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251</v>
      </c>
      <c r="B379" s="64" t="s">
        <v>246</v>
      </c>
      <c r="C379" s="65" t="s">
        <v>2792</v>
      </c>
      <c r="D379" s="66">
        <v>3</v>
      </c>
      <c r="E379" s="67" t="s">
        <v>132</v>
      </c>
      <c r="F379" s="68">
        <v>32</v>
      </c>
      <c r="G379" s="65"/>
      <c r="H379" s="69"/>
      <c r="I379" s="70"/>
      <c r="J379" s="70"/>
      <c r="K379" s="34" t="s">
        <v>66</v>
      </c>
      <c r="L379" s="77">
        <v>379</v>
      </c>
      <c r="M379" s="77"/>
      <c r="N379" s="72"/>
      <c r="O379" s="79" t="s">
        <v>320</v>
      </c>
      <c r="P379" s="81">
        <v>43571.77353009259</v>
      </c>
      <c r="Q379" s="79" t="s">
        <v>397</v>
      </c>
      <c r="R379" s="79"/>
      <c r="S379" s="79"/>
      <c r="T379" s="79"/>
      <c r="U379" s="79"/>
      <c r="V379" s="82" t="s">
        <v>649</v>
      </c>
      <c r="W379" s="81">
        <v>43571.77353009259</v>
      </c>
      <c r="X379" s="82" t="s">
        <v>754</v>
      </c>
      <c r="Y379" s="79"/>
      <c r="Z379" s="79"/>
      <c r="AA379" s="85" t="s">
        <v>993</v>
      </c>
      <c r="AB379" s="85" t="s">
        <v>990</v>
      </c>
      <c r="AC379" s="79" t="b">
        <v>0</v>
      </c>
      <c r="AD379" s="79">
        <v>1</v>
      </c>
      <c r="AE379" s="85" t="s">
        <v>1194</v>
      </c>
      <c r="AF379" s="79" t="b">
        <v>0</v>
      </c>
      <c r="AG379" s="79" t="s">
        <v>1226</v>
      </c>
      <c r="AH379" s="79"/>
      <c r="AI379" s="85" t="s">
        <v>1178</v>
      </c>
      <c r="AJ379" s="79" t="b">
        <v>0</v>
      </c>
      <c r="AK379" s="79">
        <v>0</v>
      </c>
      <c r="AL379" s="85" t="s">
        <v>1178</v>
      </c>
      <c r="AM379" s="79" t="s">
        <v>1243</v>
      </c>
      <c r="AN379" s="79" t="b">
        <v>0</v>
      </c>
      <c r="AO379" s="85" t="s">
        <v>990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1</v>
      </c>
      <c r="BC379" s="78" t="str">
        <f>REPLACE(INDEX(GroupVertices[Group],MATCH(Edges[[#This Row],[Vertex 2]],GroupVertices[Vertex],0)),1,1,"")</f>
        <v>2</v>
      </c>
      <c r="BD379" s="48">
        <v>0</v>
      </c>
      <c r="BE379" s="49">
        <v>0</v>
      </c>
      <c r="BF379" s="48">
        <v>2</v>
      </c>
      <c r="BG379" s="49">
        <v>8</v>
      </c>
      <c r="BH379" s="48">
        <v>0</v>
      </c>
      <c r="BI379" s="49">
        <v>0</v>
      </c>
      <c r="BJ379" s="48">
        <v>23</v>
      </c>
      <c r="BK379" s="49">
        <v>92</v>
      </c>
      <c r="BL379" s="48">
        <v>25</v>
      </c>
    </row>
    <row r="380" spans="1:64" ht="15">
      <c r="A380" s="64" t="s">
        <v>276</v>
      </c>
      <c r="B380" s="64" t="s">
        <v>246</v>
      </c>
      <c r="C380" s="65" t="s">
        <v>2792</v>
      </c>
      <c r="D380" s="66">
        <v>3</v>
      </c>
      <c r="E380" s="67" t="s">
        <v>132</v>
      </c>
      <c r="F380" s="68">
        <v>32</v>
      </c>
      <c r="G380" s="65"/>
      <c r="H380" s="69"/>
      <c r="I380" s="70"/>
      <c r="J380" s="70"/>
      <c r="K380" s="34" t="s">
        <v>66</v>
      </c>
      <c r="L380" s="77">
        <v>380</v>
      </c>
      <c r="M380" s="77"/>
      <c r="N380" s="72"/>
      <c r="O380" s="79" t="s">
        <v>319</v>
      </c>
      <c r="P380" s="81">
        <v>43571.88560185185</v>
      </c>
      <c r="Q380" s="79" t="s">
        <v>521</v>
      </c>
      <c r="R380" s="79"/>
      <c r="S380" s="79"/>
      <c r="T380" s="79" t="s">
        <v>589</v>
      </c>
      <c r="U380" s="79"/>
      <c r="V380" s="82" t="s">
        <v>674</v>
      </c>
      <c r="W380" s="81">
        <v>43571.88560185185</v>
      </c>
      <c r="X380" s="82" t="s">
        <v>878</v>
      </c>
      <c r="Y380" s="79"/>
      <c r="Z380" s="79"/>
      <c r="AA380" s="85" t="s">
        <v>1117</v>
      </c>
      <c r="AB380" s="85" t="s">
        <v>1104</v>
      </c>
      <c r="AC380" s="79" t="b">
        <v>0</v>
      </c>
      <c r="AD380" s="79">
        <v>0</v>
      </c>
      <c r="AE380" s="85" t="s">
        <v>1225</v>
      </c>
      <c r="AF380" s="79" t="b">
        <v>0</v>
      </c>
      <c r="AG380" s="79" t="s">
        <v>1227</v>
      </c>
      <c r="AH380" s="79"/>
      <c r="AI380" s="85" t="s">
        <v>1178</v>
      </c>
      <c r="AJ380" s="79" t="b">
        <v>0</v>
      </c>
      <c r="AK380" s="79">
        <v>0</v>
      </c>
      <c r="AL380" s="85" t="s">
        <v>1178</v>
      </c>
      <c r="AM380" s="79" t="s">
        <v>1243</v>
      </c>
      <c r="AN380" s="79" t="b">
        <v>0</v>
      </c>
      <c r="AO380" s="85" t="s">
        <v>1104</v>
      </c>
      <c r="AP380" s="79" t="s">
        <v>176</v>
      </c>
      <c r="AQ380" s="79">
        <v>0</v>
      </c>
      <c r="AR380" s="79">
        <v>0</v>
      </c>
      <c r="AS380" s="79"/>
      <c r="AT380" s="79"/>
      <c r="AU380" s="79"/>
      <c r="AV380" s="79"/>
      <c r="AW380" s="79"/>
      <c r="AX380" s="79"/>
      <c r="AY380" s="79"/>
      <c r="AZ380" s="79"/>
      <c r="BA380">
        <v>1</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277</v>
      </c>
      <c r="B381" s="64" t="s">
        <v>278</v>
      </c>
      <c r="C381" s="65" t="s">
        <v>2793</v>
      </c>
      <c r="D381" s="66">
        <v>4.166666666666667</v>
      </c>
      <c r="E381" s="67" t="s">
        <v>136</v>
      </c>
      <c r="F381" s="68">
        <v>30.869565217391305</v>
      </c>
      <c r="G381" s="65"/>
      <c r="H381" s="69"/>
      <c r="I381" s="70"/>
      <c r="J381" s="70"/>
      <c r="K381" s="34" t="s">
        <v>66</v>
      </c>
      <c r="L381" s="77">
        <v>381</v>
      </c>
      <c r="M381" s="77"/>
      <c r="N381" s="72"/>
      <c r="O381" s="79" t="s">
        <v>319</v>
      </c>
      <c r="P381" s="81">
        <v>43571.77758101852</v>
      </c>
      <c r="Q381" s="79" t="s">
        <v>505</v>
      </c>
      <c r="R381" s="79"/>
      <c r="S381" s="79"/>
      <c r="T381" s="79"/>
      <c r="U381" s="79"/>
      <c r="V381" s="82" t="s">
        <v>675</v>
      </c>
      <c r="W381" s="81">
        <v>43571.77758101852</v>
      </c>
      <c r="X381" s="82" t="s">
        <v>862</v>
      </c>
      <c r="Y381" s="79"/>
      <c r="Z381" s="79"/>
      <c r="AA381" s="85" t="s">
        <v>1101</v>
      </c>
      <c r="AB381" s="85" t="s">
        <v>1113</v>
      </c>
      <c r="AC381" s="79" t="b">
        <v>0</v>
      </c>
      <c r="AD381" s="79">
        <v>2</v>
      </c>
      <c r="AE381" s="85" t="s">
        <v>1223</v>
      </c>
      <c r="AF381" s="79" t="b">
        <v>0</v>
      </c>
      <c r="AG381" s="79" t="s">
        <v>1226</v>
      </c>
      <c r="AH381" s="79"/>
      <c r="AI381" s="85" t="s">
        <v>1178</v>
      </c>
      <c r="AJ381" s="79" t="b">
        <v>0</v>
      </c>
      <c r="AK381" s="79">
        <v>0</v>
      </c>
      <c r="AL381" s="85" t="s">
        <v>1178</v>
      </c>
      <c r="AM381" s="79" t="s">
        <v>1246</v>
      </c>
      <c r="AN381" s="79" t="b">
        <v>0</v>
      </c>
      <c r="AO381" s="85" t="s">
        <v>1113</v>
      </c>
      <c r="AP381" s="79" t="s">
        <v>176</v>
      </c>
      <c r="AQ381" s="79">
        <v>0</v>
      </c>
      <c r="AR381" s="79">
        <v>0</v>
      </c>
      <c r="AS381" s="79"/>
      <c r="AT381" s="79"/>
      <c r="AU381" s="79"/>
      <c r="AV381" s="79"/>
      <c r="AW381" s="79"/>
      <c r="AX381" s="79"/>
      <c r="AY381" s="79"/>
      <c r="AZ381" s="79"/>
      <c r="BA381">
        <v>2</v>
      </c>
      <c r="BB381" s="78" t="str">
        <f>REPLACE(INDEX(GroupVertices[Group],MATCH(Edges[[#This Row],[Vertex 1]],GroupVertices[Vertex],0)),1,1,"")</f>
        <v>2</v>
      </c>
      <c r="BC381" s="78" t="str">
        <f>REPLACE(INDEX(GroupVertices[Group],MATCH(Edges[[#This Row],[Vertex 2]],GroupVertices[Vertex],0)),1,1,"")</f>
        <v>2</v>
      </c>
      <c r="BD381" s="48">
        <v>1</v>
      </c>
      <c r="BE381" s="49">
        <v>5.555555555555555</v>
      </c>
      <c r="BF381" s="48">
        <v>0</v>
      </c>
      <c r="BG381" s="49">
        <v>0</v>
      </c>
      <c r="BH381" s="48">
        <v>0</v>
      </c>
      <c r="BI381" s="49">
        <v>0</v>
      </c>
      <c r="BJ381" s="48">
        <v>17</v>
      </c>
      <c r="BK381" s="49">
        <v>94.44444444444444</v>
      </c>
      <c r="BL381" s="48">
        <v>18</v>
      </c>
    </row>
    <row r="382" spans="1:64" ht="15">
      <c r="A382" s="64" t="s">
        <v>277</v>
      </c>
      <c r="B382" s="64" t="s">
        <v>278</v>
      </c>
      <c r="C382" s="65" t="s">
        <v>2793</v>
      </c>
      <c r="D382" s="66">
        <v>4.166666666666667</v>
      </c>
      <c r="E382" s="67" t="s">
        <v>136</v>
      </c>
      <c r="F382" s="68">
        <v>30.869565217391305</v>
      </c>
      <c r="G382" s="65"/>
      <c r="H382" s="69"/>
      <c r="I382" s="70"/>
      <c r="J382" s="70"/>
      <c r="K382" s="34" t="s">
        <v>66</v>
      </c>
      <c r="L382" s="77">
        <v>382</v>
      </c>
      <c r="M382" s="77"/>
      <c r="N382" s="72"/>
      <c r="O382" s="79" t="s">
        <v>320</v>
      </c>
      <c r="P382" s="81">
        <v>43571.783587962964</v>
      </c>
      <c r="Q382" s="79" t="s">
        <v>506</v>
      </c>
      <c r="R382" s="79"/>
      <c r="S382" s="79"/>
      <c r="T382" s="79"/>
      <c r="U382" s="82" t="s">
        <v>611</v>
      </c>
      <c r="V382" s="82" t="s">
        <v>611</v>
      </c>
      <c r="W382" s="81">
        <v>43571.783587962964</v>
      </c>
      <c r="X382" s="82" t="s">
        <v>863</v>
      </c>
      <c r="Y382" s="79"/>
      <c r="Z382" s="79"/>
      <c r="AA382" s="85" t="s">
        <v>1102</v>
      </c>
      <c r="AB382" s="85" t="s">
        <v>1106</v>
      </c>
      <c r="AC382" s="79" t="b">
        <v>0</v>
      </c>
      <c r="AD382" s="79">
        <v>1</v>
      </c>
      <c r="AE382" s="85" t="s">
        <v>1224</v>
      </c>
      <c r="AF382" s="79" t="b">
        <v>0</v>
      </c>
      <c r="AG382" s="79" t="s">
        <v>1227</v>
      </c>
      <c r="AH382" s="79"/>
      <c r="AI382" s="85" t="s">
        <v>1178</v>
      </c>
      <c r="AJ382" s="79" t="b">
        <v>0</v>
      </c>
      <c r="AK382" s="79">
        <v>0</v>
      </c>
      <c r="AL382" s="85" t="s">
        <v>1178</v>
      </c>
      <c r="AM382" s="79" t="s">
        <v>1246</v>
      </c>
      <c r="AN382" s="79" t="b">
        <v>0</v>
      </c>
      <c r="AO382" s="85" t="s">
        <v>1106</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2</v>
      </c>
      <c r="BC382" s="78" t="str">
        <f>REPLACE(INDEX(GroupVertices[Group],MATCH(Edges[[#This Row],[Vertex 2]],GroupVertices[Vertex],0)),1,1,"")</f>
        <v>2</v>
      </c>
      <c r="BD382" s="48">
        <v>0</v>
      </c>
      <c r="BE382" s="49">
        <v>0</v>
      </c>
      <c r="BF382" s="48">
        <v>0</v>
      </c>
      <c r="BG382" s="49">
        <v>0</v>
      </c>
      <c r="BH382" s="48">
        <v>0</v>
      </c>
      <c r="BI382" s="49">
        <v>0</v>
      </c>
      <c r="BJ382" s="48">
        <v>4</v>
      </c>
      <c r="BK382" s="49">
        <v>100</v>
      </c>
      <c r="BL382" s="48">
        <v>4</v>
      </c>
    </row>
    <row r="383" spans="1:64" ht="15">
      <c r="A383" s="64" t="s">
        <v>277</v>
      </c>
      <c r="B383" s="64" t="s">
        <v>278</v>
      </c>
      <c r="C383" s="65" t="s">
        <v>2793</v>
      </c>
      <c r="D383" s="66">
        <v>4.166666666666667</v>
      </c>
      <c r="E383" s="67" t="s">
        <v>136</v>
      </c>
      <c r="F383" s="68">
        <v>30.869565217391305</v>
      </c>
      <c r="G383" s="65"/>
      <c r="H383" s="69"/>
      <c r="I383" s="70"/>
      <c r="J383" s="70"/>
      <c r="K383" s="34" t="s">
        <v>66</v>
      </c>
      <c r="L383" s="77">
        <v>383</v>
      </c>
      <c r="M383" s="77"/>
      <c r="N383" s="72"/>
      <c r="O383" s="79" t="s">
        <v>319</v>
      </c>
      <c r="P383" s="81">
        <v>43571.79222222222</v>
      </c>
      <c r="Q383" s="79" t="s">
        <v>507</v>
      </c>
      <c r="R383" s="79"/>
      <c r="S383" s="79"/>
      <c r="T383" s="79"/>
      <c r="U383" s="79"/>
      <c r="V383" s="82" t="s">
        <v>675</v>
      </c>
      <c r="W383" s="81">
        <v>43571.79222222222</v>
      </c>
      <c r="X383" s="82" t="s">
        <v>864</v>
      </c>
      <c r="Y383" s="79"/>
      <c r="Z383" s="79"/>
      <c r="AA383" s="85" t="s">
        <v>1103</v>
      </c>
      <c r="AB383" s="85" t="s">
        <v>1099</v>
      </c>
      <c r="AC383" s="79" t="b">
        <v>0</v>
      </c>
      <c r="AD383" s="79">
        <v>0</v>
      </c>
      <c r="AE383" s="85" t="s">
        <v>1194</v>
      </c>
      <c r="AF383" s="79" t="b">
        <v>0</v>
      </c>
      <c r="AG383" s="79" t="s">
        <v>1226</v>
      </c>
      <c r="AH383" s="79"/>
      <c r="AI383" s="85" t="s">
        <v>1178</v>
      </c>
      <c r="AJ383" s="79" t="b">
        <v>0</v>
      </c>
      <c r="AK383" s="79">
        <v>0</v>
      </c>
      <c r="AL383" s="85" t="s">
        <v>1178</v>
      </c>
      <c r="AM383" s="79" t="s">
        <v>1246</v>
      </c>
      <c r="AN383" s="79" t="b">
        <v>0</v>
      </c>
      <c r="AO383" s="85" t="s">
        <v>1099</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2</v>
      </c>
      <c r="BC383" s="78" t="str">
        <f>REPLACE(INDEX(GroupVertices[Group],MATCH(Edges[[#This Row],[Vertex 2]],GroupVertices[Vertex],0)),1,1,"")</f>
        <v>2</v>
      </c>
      <c r="BD383" s="48">
        <v>1</v>
      </c>
      <c r="BE383" s="49">
        <v>3.8461538461538463</v>
      </c>
      <c r="BF383" s="48">
        <v>0</v>
      </c>
      <c r="BG383" s="49">
        <v>0</v>
      </c>
      <c r="BH383" s="48">
        <v>0</v>
      </c>
      <c r="BI383" s="49">
        <v>0</v>
      </c>
      <c r="BJ383" s="48">
        <v>25</v>
      </c>
      <c r="BK383" s="49">
        <v>96.15384615384616</v>
      </c>
      <c r="BL383" s="48">
        <v>26</v>
      </c>
    </row>
    <row r="384" spans="1:64" ht="15">
      <c r="A384" s="64" t="s">
        <v>277</v>
      </c>
      <c r="B384" s="64" t="s">
        <v>278</v>
      </c>
      <c r="C384" s="65" t="s">
        <v>2793</v>
      </c>
      <c r="D384" s="66">
        <v>4.166666666666667</v>
      </c>
      <c r="E384" s="67" t="s">
        <v>136</v>
      </c>
      <c r="F384" s="68">
        <v>30.869565217391305</v>
      </c>
      <c r="G384" s="65"/>
      <c r="H384" s="69"/>
      <c r="I384" s="70"/>
      <c r="J384" s="70"/>
      <c r="K384" s="34" t="s">
        <v>66</v>
      </c>
      <c r="L384" s="77">
        <v>384</v>
      </c>
      <c r="M384" s="77"/>
      <c r="N384" s="72"/>
      <c r="O384" s="79" t="s">
        <v>320</v>
      </c>
      <c r="P384" s="81">
        <v>43571.884363425925</v>
      </c>
      <c r="Q384" s="79" t="s">
        <v>508</v>
      </c>
      <c r="R384" s="79"/>
      <c r="S384" s="79"/>
      <c r="T384" s="79"/>
      <c r="U384" s="79"/>
      <c r="V384" s="82" t="s">
        <v>675</v>
      </c>
      <c r="W384" s="81">
        <v>43571.884363425925</v>
      </c>
      <c r="X384" s="82" t="s">
        <v>865</v>
      </c>
      <c r="Y384" s="79"/>
      <c r="Z384" s="79"/>
      <c r="AA384" s="85" t="s">
        <v>1104</v>
      </c>
      <c r="AB384" s="85" t="s">
        <v>1107</v>
      </c>
      <c r="AC384" s="79" t="b">
        <v>0</v>
      </c>
      <c r="AD384" s="79">
        <v>2</v>
      </c>
      <c r="AE384" s="85" t="s">
        <v>1224</v>
      </c>
      <c r="AF384" s="79" t="b">
        <v>0</v>
      </c>
      <c r="AG384" s="79" t="s">
        <v>1226</v>
      </c>
      <c r="AH384" s="79"/>
      <c r="AI384" s="85" t="s">
        <v>1178</v>
      </c>
      <c r="AJ384" s="79" t="b">
        <v>0</v>
      </c>
      <c r="AK384" s="79">
        <v>0</v>
      </c>
      <c r="AL384" s="85" t="s">
        <v>1178</v>
      </c>
      <c r="AM384" s="79" t="s">
        <v>1243</v>
      </c>
      <c r="AN384" s="79" t="b">
        <v>0</v>
      </c>
      <c r="AO384" s="85" t="s">
        <v>1107</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2</v>
      </c>
      <c r="BC384" s="78" t="str">
        <f>REPLACE(INDEX(GroupVertices[Group],MATCH(Edges[[#This Row],[Vertex 2]],GroupVertices[Vertex],0)),1,1,"")</f>
        <v>2</v>
      </c>
      <c r="BD384" s="48">
        <v>1</v>
      </c>
      <c r="BE384" s="49">
        <v>3.5714285714285716</v>
      </c>
      <c r="BF384" s="48">
        <v>2</v>
      </c>
      <c r="BG384" s="49">
        <v>7.142857142857143</v>
      </c>
      <c r="BH384" s="48">
        <v>0</v>
      </c>
      <c r="BI384" s="49">
        <v>0</v>
      </c>
      <c r="BJ384" s="48">
        <v>25</v>
      </c>
      <c r="BK384" s="49">
        <v>89.28571428571429</v>
      </c>
      <c r="BL384" s="48">
        <v>28</v>
      </c>
    </row>
    <row r="385" spans="1:64" ht="15">
      <c r="A385" s="64" t="s">
        <v>278</v>
      </c>
      <c r="B385" s="64" t="s">
        <v>277</v>
      </c>
      <c r="C385" s="65" t="s">
        <v>2794</v>
      </c>
      <c r="D385" s="66">
        <v>5.333333333333334</v>
      </c>
      <c r="E385" s="67" t="s">
        <v>136</v>
      </c>
      <c r="F385" s="68">
        <v>29.73913043478261</v>
      </c>
      <c r="G385" s="65"/>
      <c r="H385" s="69"/>
      <c r="I385" s="70"/>
      <c r="J385" s="70"/>
      <c r="K385" s="34" t="s">
        <v>66</v>
      </c>
      <c r="L385" s="77">
        <v>385</v>
      </c>
      <c r="M385" s="77"/>
      <c r="N385" s="72"/>
      <c r="O385" s="79" t="s">
        <v>319</v>
      </c>
      <c r="P385" s="81">
        <v>43571.776087962964</v>
      </c>
      <c r="Q385" s="79" t="s">
        <v>509</v>
      </c>
      <c r="R385" s="79"/>
      <c r="S385" s="79"/>
      <c r="T385" s="79"/>
      <c r="U385" s="79"/>
      <c r="V385" s="82" t="s">
        <v>676</v>
      </c>
      <c r="W385" s="81">
        <v>43571.776087962964</v>
      </c>
      <c r="X385" s="82" t="s">
        <v>866</v>
      </c>
      <c r="Y385" s="79"/>
      <c r="Z385" s="79"/>
      <c r="AA385" s="85" t="s">
        <v>1105</v>
      </c>
      <c r="AB385" s="85" t="s">
        <v>1113</v>
      </c>
      <c r="AC385" s="79" t="b">
        <v>0</v>
      </c>
      <c r="AD385" s="79">
        <v>1</v>
      </c>
      <c r="AE385" s="85" t="s">
        <v>1223</v>
      </c>
      <c r="AF385" s="79" t="b">
        <v>0</v>
      </c>
      <c r="AG385" s="79" t="s">
        <v>1226</v>
      </c>
      <c r="AH385" s="79"/>
      <c r="AI385" s="85" t="s">
        <v>1178</v>
      </c>
      <c r="AJ385" s="79" t="b">
        <v>0</v>
      </c>
      <c r="AK385" s="79">
        <v>0</v>
      </c>
      <c r="AL385" s="85" t="s">
        <v>1178</v>
      </c>
      <c r="AM385" s="79" t="s">
        <v>1246</v>
      </c>
      <c r="AN385" s="79" t="b">
        <v>0</v>
      </c>
      <c r="AO385" s="85" t="s">
        <v>1113</v>
      </c>
      <c r="AP385" s="79" t="s">
        <v>176</v>
      </c>
      <c r="AQ385" s="79">
        <v>0</v>
      </c>
      <c r="AR385" s="79">
        <v>0</v>
      </c>
      <c r="AS385" s="79" t="s">
        <v>1257</v>
      </c>
      <c r="AT385" s="79" t="s">
        <v>1259</v>
      </c>
      <c r="AU385" s="79" t="s">
        <v>1260</v>
      </c>
      <c r="AV385" s="79" t="s">
        <v>1266</v>
      </c>
      <c r="AW385" s="79" t="s">
        <v>1273</v>
      </c>
      <c r="AX385" s="79" t="s">
        <v>1280</v>
      </c>
      <c r="AY385" s="79" t="s">
        <v>1283</v>
      </c>
      <c r="AZ385" s="82" t="s">
        <v>1289</v>
      </c>
      <c r="BA385">
        <v>3</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278</v>
      </c>
      <c r="B386" s="64" t="s">
        <v>251</v>
      </c>
      <c r="C386" s="65" t="s">
        <v>2796</v>
      </c>
      <c r="D386" s="66">
        <v>6.5</v>
      </c>
      <c r="E386" s="67" t="s">
        <v>136</v>
      </c>
      <c r="F386" s="68">
        <v>28.608695652173914</v>
      </c>
      <c r="G386" s="65"/>
      <c r="H386" s="69"/>
      <c r="I386" s="70"/>
      <c r="J386" s="70"/>
      <c r="K386" s="34" t="s">
        <v>66</v>
      </c>
      <c r="L386" s="77">
        <v>386</v>
      </c>
      <c r="M386" s="77"/>
      <c r="N386" s="72"/>
      <c r="O386" s="79" t="s">
        <v>319</v>
      </c>
      <c r="P386" s="81">
        <v>43571.776087962964</v>
      </c>
      <c r="Q386" s="79" t="s">
        <v>509</v>
      </c>
      <c r="R386" s="79"/>
      <c r="S386" s="79"/>
      <c r="T386" s="79"/>
      <c r="U386" s="79"/>
      <c r="V386" s="82" t="s">
        <v>676</v>
      </c>
      <c r="W386" s="81">
        <v>43571.776087962964</v>
      </c>
      <c r="X386" s="82" t="s">
        <v>866</v>
      </c>
      <c r="Y386" s="79"/>
      <c r="Z386" s="79"/>
      <c r="AA386" s="85" t="s">
        <v>1105</v>
      </c>
      <c r="AB386" s="85" t="s">
        <v>1113</v>
      </c>
      <c r="AC386" s="79" t="b">
        <v>0</v>
      </c>
      <c r="AD386" s="79">
        <v>1</v>
      </c>
      <c r="AE386" s="85" t="s">
        <v>1223</v>
      </c>
      <c r="AF386" s="79" t="b">
        <v>0</v>
      </c>
      <c r="AG386" s="79" t="s">
        <v>1226</v>
      </c>
      <c r="AH386" s="79"/>
      <c r="AI386" s="85" t="s">
        <v>1178</v>
      </c>
      <c r="AJ386" s="79" t="b">
        <v>0</v>
      </c>
      <c r="AK386" s="79">
        <v>0</v>
      </c>
      <c r="AL386" s="85" t="s">
        <v>1178</v>
      </c>
      <c r="AM386" s="79" t="s">
        <v>1246</v>
      </c>
      <c r="AN386" s="79" t="b">
        <v>0</v>
      </c>
      <c r="AO386" s="85" t="s">
        <v>1113</v>
      </c>
      <c r="AP386" s="79" t="s">
        <v>176</v>
      </c>
      <c r="AQ386" s="79">
        <v>0</v>
      </c>
      <c r="AR386" s="79">
        <v>0</v>
      </c>
      <c r="AS386" s="79" t="s">
        <v>1257</v>
      </c>
      <c r="AT386" s="79" t="s">
        <v>1259</v>
      </c>
      <c r="AU386" s="79" t="s">
        <v>1260</v>
      </c>
      <c r="AV386" s="79" t="s">
        <v>1266</v>
      </c>
      <c r="AW386" s="79" t="s">
        <v>1273</v>
      </c>
      <c r="AX386" s="79" t="s">
        <v>1280</v>
      </c>
      <c r="AY386" s="79" t="s">
        <v>1283</v>
      </c>
      <c r="AZ386" s="82" t="s">
        <v>1289</v>
      </c>
      <c r="BA386">
        <v>4</v>
      </c>
      <c r="BB386" s="78" t="str">
        <f>REPLACE(INDEX(GroupVertices[Group],MATCH(Edges[[#This Row],[Vertex 1]],GroupVertices[Vertex],0)),1,1,"")</f>
        <v>2</v>
      </c>
      <c r="BC386" s="78" t="str">
        <f>REPLACE(INDEX(GroupVertices[Group],MATCH(Edges[[#This Row],[Vertex 2]],GroupVertices[Vertex],0)),1,1,"")</f>
        <v>1</v>
      </c>
      <c r="BD386" s="48"/>
      <c r="BE386" s="49"/>
      <c r="BF386" s="48"/>
      <c r="BG386" s="49"/>
      <c r="BH386" s="48"/>
      <c r="BI386" s="49"/>
      <c r="BJ386" s="48"/>
      <c r="BK386" s="49"/>
      <c r="BL386" s="48"/>
    </row>
    <row r="387" spans="1:64" ht="15">
      <c r="A387" s="64" t="s">
        <v>278</v>
      </c>
      <c r="B387" s="64" t="s">
        <v>276</v>
      </c>
      <c r="C387" s="65" t="s">
        <v>2793</v>
      </c>
      <c r="D387" s="66">
        <v>4.166666666666667</v>
      </c>
      <c r="E387" s="67" t="s">
        <v>136</v>
      </c>
      <c r="F387" s="68">
        <v>30.869565217391305</v>
      </c>
      <c r="G387" s="65"/>
      <c r="H387" s="69"/>
      <c r="I387" s="70"/>
      <c r="J387" s="70"/>
      <c r="K387" s="34" t="s">
        <v>66</v>
      </c>
      <c r="L387" s="77">
        <v>387</v>
      </c>
      <c r="M387" s="77"/>
      <c r="N387" s="72"/>
      <c r="O387" s="79" t="s">
        <v>320</v>
      </c>
      <c r="P387" s="81">
        <v>43571.776087962964</v>
      </c>
      <c r="Q387" s="79" t="s">
        <v>509</v>
      </c>
      <c r="R387" s="79"/>
      <c r="S387" s="79"/>
      <c r="T387" s="79"/>
      <c r="U387" s="79"/>
      <c r="V387" s="82" t="s">
        <v>676</v>
      </c>
      <c r="W387" s="81">
        <v>43571.776087962964</v>
      </c>
      <c r="X387" s="82" t="s">
        <v>866</v>
      </c>
      <c r="Y387" s="79"/>
      <c r="Z387" s="79"/>
      <c r="AA387" s="85" t="s">
        <v>1105</v>
      </c>
      <c r="AB387" s="85" t="s">
        <v>1113</v>
      </c>
      <c r="AC387" s="79" t="b">
        <v>0</v>
      </c>
      <c r="AD387" s="79">
        <v>1</v>
      </c>
      <c r="AE387" s="85" t="s">
        <v>1223</v>
      </c>
      <c r="AF387" s="79" t="b">
        <v>0</v>
      </c>
      <c r="AG387" s="79" t="s">
        <v>1226</v>
      </c>
      <c r="AH387" s="79"/>
      <c r="AI387" s="85" t="s">
        <v>1178</v>
      </c>
      <c r="AJ387" s="79" t="b">
        <v>0</v>
      </c>
      <c r="AK387" s="79">
        <v>0</v>
      </c>
      <c r="AL387" s="85" t="s">
        <v>1178</v>
      </c>
      <c r="AM387" s="79" t="s">
        <v>1246</v>
      </c>
      <c r="AN387" s="79" t="b">
        <v>0</v>
      </c>
      <c r="AO387" s="85" t="s">
        <v>1113</v>
      </c>
      <c r="AP387" s="79" t="s">
        <v>176</v>
      </c>
      <c r="AQ387" s="79">
        <v>0</v>
      </c>
      <c r="AR387" s="79">
        <v>0</v>
      </c>
      <c r="AS387" s="79" t="s">
        <v>1257</v>
      </c>
      <c r="AT387" s="79" t="s">
        <v>1259</v>
      </c>
      <c r="AU387" s="79" t="s">
        <v>1260</v>
      </c>
      <c r="AV387" s="79" t="s">
        <v>1266</v>
      </c>
      <c r="AW387" s="79" t="s">
        <v>1273</v>
      </c>
      <c r="AX387" s="79" t="s">
        <v>1280</v>
      </c>
      <c r="AY387" s="79" t="s">
        <v>1283</v>
      </c>
      <c r="AZ387" s="82" t="s">
        <v>1289</v>
      </c>
      <c r="BA387">
        <v>2</v>
      </c>
      <c r="BB387" s="78" t="str">
        <f>REPLACE(INDEX(GroupVertices[Group],MATCH(Edges[[#This Row],[Vertex 1]],GroupVertices[Vertex],0)),1,1,"")</f>
        <v>2</v>
      </c>
      <c r="BC387" s="78" t="str">
        <f>REPLACE(INDEX(GroupVertices[Group],MATCH(Edges[[#This Row],[Vertex 2]],GroupVertices[Vertex],0)),1,1,"")</f>
        <v>2</v>
      </c>
      <c r="BD387" s="48">
        <v>1</v>
      </c>
      <c r="BE387" s="49">
        <v>4.3478260869565215</v>
      </c>
      <c r="BF387" s="48">
        <v>0</v>
      </c>
      <c r="BG387" s="49">
        <v>0</v>
      </c>
      <c r="BH387" s="48">
        <v>0</v>
      </c>
      <c r="BI387" s="49">
        <v>0</v>
      </c>
      <c r="BJ387" s="48">
        <v>22</v>
      </c>
      <c r="BK387" s="49">
        <v>95.65217391304348</v>
      </c>
      <c r="BL387" s="48">
        <v>23</v>
      </c>
    </row>
    <row r="388" spans="1:64" ht="15">
      <c r="A388" s="64" t="s">
        <v>278</v>
      </c>
      <c r="B388" s="64" t="s">
        <v>251</v>
      </c>
      <c r="C388" s="65" t="s">
        <v>2796</v>
      </c>
      <c r="D388" s="66">
        <v>6.5</v>
      </c>
      <c r="E388" s="67" t="s">
        <v>136</v>
      </c>
      <c r="F388" s="68">
        <v>28.608695652173914</v>
      </c>
      <c r="G388" s="65"/>
      <c r="H388" s="69"/>
      <c r="I388" s="70"/>
      <c r="J388" s="70"/>
      <c r="K388" s="34" t="s">
        <v>66</v>
      </c>
      <c r="L388" s="77">
        <v>388</v>
      </c>
      <c r="M388" s="77"/>
      <c r="N388" s="72"/>
      <c r="O388" s="79" t="s">
        <v>319</v>
      </c>
      <c r="P388" s="81">
        <v>43571.780625</v>
      </c>
      <c r="Q388" s="79" t="s">
        <v>510</v>
      </c>
      <c r="R388" s="79"/>
      <c r="S388" s="79"/>
      <c r="T388" s="79"/>
      <c r="U388" s="79"/>
      <c r="V388" s="82" t="s">
        <v>676</v>
      </c>
      <c r="W388" s="81">
        <v>43571.780625</v>
      </c>
      <c r="X388" s="82" t="s">
        <v>867</v>
      </c>
      <c r="Y388" s="79"/>
      <c r="Z388" s="79"/>
      <c r="AA388" s="85" t="s">
        <v>1106</v>
      </c>
      <c r="AB388" s="85" t="s">
        <v>1114</v>
      </c>
      <c r="AC388" s="79" t="b">
        <v>0</v>
      </c>
      <c r="AD388" s="79">
        <v>4</v>
      </c>
      <c r="AE388" s="85" t="s">
        <v>1223</v>
      </c>
      <c r="AF388" s="79" t="b">
        <v>0</v>
      </c>
      <c r="AG388" s="79" t="s">
        <v>1226</v>
      </c>
      <c r="AH388" s="79"/>
      <c r="AI388" s="85" t="s">
        <v>1178</v>
      </c>
      <c r="AJ388" s="79" t="b">
        <v>0</v>
      </c>
      <c r="AK388" s="79">
        <v>1</v>
      </c>
      <c r="AL388" s="85" t="s">
        <v>1178</v>
      </c>
      <c r="AM388" s="79" t="s">
        <v>1244</v>
      </c>
      <c r="AN388" s="79" t="b">
        <v>0</v>
      </c>
      <c r="AO388" s="85" t="s">
        <v>1114</v>
      </c>
      <c r="AP388" s="79" t="s">
        <v>176</v>
      </c>
      <c r="AQ388" s="79">
        <v>0</v>
      </c>
      <c r="AR388" s="79">
        <v>0</v>
      </c>
      <c r="AS388" s="79"/>
      <c r="AT388" s="79"/>
      <c r="AU388" s="79"/>
      <c r="AV388" s="79"/>
      <c r="AW388" s="79"/>
      <c r="AX388" s="79"/>
      <c r="AY388" s="79"/>
      <c r="AZ388" s="79"/>
      <c r="BA388">
        <v>4</v>
      </c>
      <c r="BB388" s="78" t="str">
        <f>REPLACE(INDEX(GroupVertices[Group],MATCH(Edges[[#This Row],[Vertex 1]],GroupVertices[Vertex],0)),1,1,"")</f>
        <v>2</v>
      </c>
      <c r="BC388" s="78" t="str">
        <f>REPLACE(INDEX(GroupVertices[Group],MATCH(Edges[[#This Row],[Vertex 2]],GroupVertices[Vertex],0)),1,1,"")</f>
        <v>1</v>
      </c>
      <c r="BD388" s="48"/>
      <c r="BE388" s="49"/>
      <c r="BF388" s="48"/>
      <c r="BG388" s="49"/>
      <c r="BH388" s="48"/>
      <c r="BI388" s="49"/>
      <c r="BJ388" s="48"/>
      <c r="BK388" s="49"/>
      <c r="BL388" s="48"/>
    </row>
    <row r="389" spans="1:64" ht="15">
      <c r="A389" s="64" t="s">
        <v>278</v>
      </c>
      <c r="B389" s="64" t="s">
        <v>277</v>
      </c>
      <c r="C389" s="65" t="s">
        <v>2794</v>
      </c>
      <c r="D389" s="66">
        <v>5.333333333333334</v>
      </c>
      <c r="E389" s="67" t="s">
        <v>136</v>
      </c>
      <c r="F389" s="68">
        <v>29.73913043478261</v>
      </c>
      <c r="G389" s="65"/>
      <c r="H389" s="69"/>
      <c r="I389" s="70"/>
      <c r="J389" s="70"/>
      <c r="K389" s="34" t="s">
        <v>66</v>
      </c>
      <c r="L389" s="77">
        <v>389</v>
      </c>
      <c r="M389" s="77"/>
      <c r="N389" s="72"/>
      <c r="O389" s="79" t="s">
        <v>319</v>
      </c>
      <c r="P389" s="81">
        <v>43571.780625</v>
      </c>
      <c r="Q389" s="79" t="s">
        <v>510</v>
      </c>
      <c r="R389" s="79"/>
      <c r="S389" s="79"/>
      <c r="T389" s="79"/>
      <c r="U389" s="79"/>
      <c r="V389" s="82" t="s">
        <v>676</v>
      </c>
      <c r="W389" s="81">
        <v>43571.780625</v>
      </c>
      <c r="X389" s="82" t="s">
        <v>867</v>
      </c>
      <c r="Y389" s="79"/>
      <c r="Z389" s="79"/>
      <c r="AA389" s="85" t="s">
        <v>1106</v>
      </c>
      <c r="AB389" s="85" t="s">
        <v>1114</v>
      </c>
      <c r="AC389" s="79" t="b">
        <v>0</v>
      </c>
      <c r="AD389" s="79">
        <v>4</v>
      </c>
      <c r="AE389" s="85" t="s">
        <v>1223</v>
      </c>
      <c r="AF389" s="79" t="b">
        <v>0</v>
      </c>
      <c r="AG389" s="79" t="s">
        <v>1226</v>
      </c>
      <c r="AH389" s="79"/>
      <c r="AI389" s="85" t="s">
        <v>1178</v>
      </c>
      <c r="AJ389" s="79" t="b">
        <v>0</v>
      </c>
      <c r="AK389" s="79">
        <v>1</v>
      </c>
      <c r="AL389" s="85" t="s">
        <v>1178</v>
      </c>
      <c r="AM389" s="79" t="s">
        <v>1244</v>
      </c>
      <c r="AN389" s="79" t="b">
        <v>0</v>
      </c>
      <c r="AO389" s="85" t="s">
        <v>1114</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278</v>
      </c>
      <c r="B390" s="64" t="s">
        <v>276</v>
      </c>
      <c r="C390" s="65" t="s">
        <v>2793</v>
      </c>
      <c r="D390" s="66">
        <v>4.166666666666667</v>
      </c>
      <c r="E390" s="67" t="s">
        <v>136</v>
      </c>
      <c r="F390" s="68">
        <v>30.869565217391305</v>
      </c>
      <c r="G390" s="65"/>
      <c r="H390" s="69"/>
      <c r="I390" s="70"/>
      <c r="J390" s="70"/>
      <c r="K390" s="34" t="s">
        <v>66</v>
      </c>
      <c r="L390" s="77">
        <v>390</v>
      </c>
      <c r="M390" s="77"/>
      <c r="N390" s="72"/>
      <c r="O390" s="79" t="s">
        <v>320</v>
      </c>
      <c r="P390" s="81">
        <v>43571.780625</v>
      </c>
      <c r="Q390" s="79" t="s">
        <v>510</v>
      </c>
      <c r="R390" s="79"/>
      <c r="S390" s="79"/>
      <c r="T390" s="79"/>
      <c r="U390" s="79"/>
      <c r="V390" s="82" t="s">
        <v>676</v>
      </c>
      <c r="W390" s="81">
        <v>43571.780625</v>
      </c>
      <c r="X390" s="82" t="s">
        <v>867</v>
      </c>
      <c r="Y390" s="79"/>
      <c r="Z390" s="79"/>
      <c r="AA390" s="85" t="s">
        <v>1106</v>
      </c>
      <c r="AB390" s="85" t="s">
        <v>1114</v>
      </c>
      <c r="AC390" s="79" t="b">
        <v>0</v>
      </c>
      <c r="AD390" s="79">
        <v>4</v>
      </c>
      <c r="AE390" s="85" t="s">
        <v>1223</v>
      </c>
      <c r="AF390" s="79" t="b">
        <v>0</v>
      </c>
      <c r="AG390" s="79" t="s">
        <v>1226</v>
      </c>
      <c r="AH390" s="79"/>
      <c r="AI390" s="85" t="s">
        <v>1178</v>
      </c>
      <c r="AJ390" s="79" t="b">
        <v>0</v>
      </c>
      <c r="AK390" s="79">
        <v>1</v>
      </c>
      <c r="AL390" s="85" t="s">
        <v>1178</v>
      </c>
      <c r="AM390" s="79" t="s">
        <v>1244</v>
      </c>
      <c r="AN390" s="79" t="b">
        <v>0</v>
      </c>
      <c r="AO390" s="85" t="s">
        <v>1114</v>
      </c>
      <c r="AP390" s="79" t="s">
        <v>176</v>
      </c>
      <c r="AQ390" s="79">
        <v>0</v>
      </c>
      <c r="AR390" s="79">
        <v>0</v>
      </c>
      <c r="AS390" s="79"/>
      <c r="AT390" s="79"/>
      <c r="AU390" s="79"/>
      <c r="AV390" s="79"/>
      <c r="AW390" s="79"/>
      <c r="AX390" s="79"/>
      <c r="AY390" s="79"/>
      <c r="AZ390" s="79"/>
      <c r="BA390">
        <v>2</v>
      </c>
      <c r="BB390" s="78" t="str">
        <f>REPLACE(INDEX(GroupVertices[Group],MATCH(Edges[[#This Row],[Vertex 1]],GroupVertices[Vertex],0)),1,1,"")</f>
        <v>2</v>
      </c>
      <c r="BC390" s="78" t="str">
        <f>REPLACE(INDEX(GroupVertices[Group],MATCH(Edges[[#This Row],[Vertex 2]],GroupVertices[Vertex],0)),1,1,"")</f>
        <v>2</v>
      </c>
      <c r="BD390" s="48">
        <v>1</v>
      </c>
      <c r="BE390" s="49">
        <v>8.333333333333334</v>
      </c>
      <c r="BF390" s="48">
        <v>0</v>
      </c>
      <c r="BG390" s="49">
        <v>0</v>
      </c>
      <c r="BH390" s="48">
        <v>0</v>
      </c>
      <c r="BI390" s="49">
        <v>0</v>
      </c>
      <c r="BJ390" s="48">
        <v>11</v>
      </c>
      <c r="BK390" s="49">
        <v>91.66666666666667</v>
      </c>
      <c r="BL390" s="48">
        <v>12</v>
      </c>
    </row>
    <row r="391" spans="1:64" ht="15">
      <c r="A391" s="64" t="s">
        <v>278</v>
      </c>
      <c r="B391" s="64" t="s">
        <v>277</v>
      </c>
      <c r="C391" s="65" t="s">
        <v>2794</v>
      </c>
      <c r="D391" s="66">
        <v>5.333333333333334</v>
      </c>
      <c r="E391" s="67" t="s">
        <v>136</v>
      </c>
      <c r="F391" s="68">
        <v>29.73913043478261</v>
      </c>
      <c r="G391" s="65"/>
      <c r="H391" s="69"/>
      <c r="I391" s="70"/>
      <c r="J391" s="70"/>
      <c r="K391" s="34" t="s">
        <v>66</v>
      </c>
      <c r="L391" s="77">
        <v>391</v>
      </c>
      <c r="M391" s="77"/>
      <c r="N391" s="72"/>
      <c r="O391" s="79" t="s">
        <v>319</v>
      </c>
      <c r="P391" s="81">
        <v>43571.83579861111</v>
      </c>
      <c r="Q391" s="79" t="s">
        <v>511</v>
      </c>
      <c r="R391" s="79"/>
      <c r="S391" s="79"/>
      <c r="T391" s="79"/>
      <c r="U391" s="79"/>
      <c r="V391" s="82" t="s">
        <v>676</v>
      </c>
      <c r="W391" s="81">
        <v>43571.83579861111</v>
      </c>
      <c r="X391" s="82" t="s">
        <v>868</v>
      </c>
      <c r="Y391" s="79"/>
      <c r="Z391" s="79"/>
      <c r="AA391" s="85" t="s">
        <v>1107</v>
      </c>
      <c r="AB391" s="85" t="s">
        <v>1099</v>
      </c>
      <c r="AC391" s="79" t="b">
        <v>0</v>
      </c>
      <c r="AD391" s="79">
        <v>2</v>
      </c>
      <c r="AE391" s="85" t="s">
        <v>1194</v>
      </c>
      <c r="AF391" s="79" t="b">
        <v>0</v>
      </c>
      <c r="AG391" s="79" t="s">
        <v>1226</v>
      </c>
      <c r="AH391" s="79"/>
      <c r="AI391" s="85" t="s">
        <v>1178</v>
      </c>
      <c r="AJ391" s="79" t="b">
        <v>0</v>
      </c>
      <c r="AK391" s="79">
        <v>0</v>
      </c>
      <c r="AL391" s="85" t="s">
        <v>1178</v>
      </c>
      <c r="AM391" s="79" t="s">
        <v>1244</v>
      </c>
      <c r="AN391" s="79" t="b">
        <v>0</v>
      </c>
      <c r="AO391" s="85" t="s">
        <v>1099</v>
      </c>
      <c r="AP391" s="79" t="s">
        <v>176</v>
      </c>
      <c r="AQ391" s="79">
        <v>0</v>
      </c>
      <c r="AR391" s="79">
        <v>0</v>
      </c>
      <c r="AS391" s="79"/>
      <c r="AT391" s="79"/>
      <c r="AU391" s="79"/>
      <c r="AV391" s="79"/>
      <c r="AW391" s="79"/>
      <c r="AX391" s="79"/>
      <c r="AY391" s="79"/>
      <c r="AZ391" s="79"/>
      <c r="BA391">
        <v>3</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278</v>
      </c>
      <c r="B392" s="64" t="s">
        <v>251</v>
      </c>
      <c r="C392" s="65" t="s">
        <v>2796</v>
      </c>
      <c r="D392" s="66">
        <v>6.5</v>
      </c>
      <c r="E392" s="67" t="s">
        <v>136</v>
      </c>
      <c r="F392" s="68">
        <v>28.608695652173914</v>
      </c>
      <c r="G392" s="65"/>
      <c r="H392" s="69"/>
      <c r="I392" s="70"/>
      <c r="J392" s="70"/>
      <c r="K392" s="34" t="s">
        <v>66</v>
      </c>
      <c r="L392" s="77">
        <v>392</v>
      </c>
      <c r="M392" s="77"/>
      <c r="N392" s="72"/>
      <c r="O392" s="79" t="s">
        <v>319</v>
      </c>
      <c r="P392" s="81">
        <v>43571.83579861111</v>
      </c>
      <c r="Q392" s="79" t="s">
        <v>511</v>
      </c>
      <c r="R392" s="79"/>
      <c r="S392" s="79"/>
      <c r="T392" s="79"/>
      <c r="U392" s="79"/>
      <c r="V392" s="82" t="s">
        <v>676</v>
      </c>
      <c r="W392" s="81">
        <v>43571.83579861111</v>
      </c>
      <c r="X392" s="82" t="s">
        <v>868</v>
      </c>
      <c r="Y392" s="79"/>
      <c r="Z392" s="79"/>
      <c r="AA392" s="85" t="s">
        <v>1107</v>
      </c>
      <c r="AB392" s="85" t="s">
        <v>1099</v>
      </c>
      <c r="AC392" s="79" t="b">
        <v>0</v>
      </c>
      <c r="AD392" s="79">
        <v>2</v>
      </c>
      <c r="AE392" s="85" t="s">
        <v>1194</v>
      </c>
      <c r="AF392" s="79" t="b">
        <v>0</v>
      </c>
      <c r="AG392" s="79" t="s">
        <v>1226</v>
      </c>
      <c r="AH392" s="79"/>
      <c r="AI392" s="85" t="s">
        <v>1178</v>
      </c>
      <c r="AJ392" s="79" t="b">
        <v>0</v>
      </c>
      <c r="AK392" s="79">
        <v>0</v>
      </c>
      <c r="AL392" s="85" t="s">
        <v>1178</v>
      </c>
      <c r="AM392" s="79" t="s">
        <v>1244</v>
      </c>
      <c r="AN392" s="79" t="b">
        <v>0</v>
      </c>
      <c r="AO392" s="85" t="s">
        <v>1099</v>
      </c>
      <c r="AP392" s="79" t="s">
        <v>176</v>
      </c>
      <c r="AQ392" s="79">
        <v>0</v>
      </c>
      <c r="AR392" s="79">
        <v>0</v>
      </c>
      <c r="AS392" s="79"/>
      <c r="AT392" s="79"/>
      <c r="AU392" s="79"/>
      <c r="AV392" s="79"/>
      <c r="AW392" s="79"/>
      <c r="AX392" s="79"/>
      <c r="AY392" s="79"/>
      <c r="AZ392" s="79"/>
      <c r="BA392">
        <v>4</v>
      </c>
      <c r="BB392" s="78" t="str">
        <f>REPLACE(INDEX(GroupVertices[Group],MATCH(Edges[[#This Row],[Vertex 1]],GroupVertices[Vertex],0)),1,1,"")</f>
        <v>2</v>
      </c>
      <c r="BC392" s="78" t="str">
        <f>REPLACE(INDEX(GroupVertices[Group],MATCH(Edges[[#This Row],[Vertex 2]],GroupVertices[Vertex],0)),1,1,"")</f>
        <v>1</v>
      </c>
      <c r="BD392" s="48"/>
      <c r="BE392" s="49"/>
      <c r="BF392" s="48"/>
      <c r="BG392" s="49"/>
      <c r="BH392" s="48"/>
      <c r="BI392" s="49"/>
      <c r="BJ392" s="48"/>
      <c r="BK392" s="49"/>
      <c r="BL392" s="48"/>
    </row>
    <row r="393" spans="1:64" ht="15">
      <c r="A393" s="64" t="s">
        <v>278</v>
      </c>
      <c r="B393" s="64" t="s">
        <v>276</v>
      </c>
      <c r="C393" s="65" t="s">
        <v>2793</v>
      </c>
      <c r="D393" s="66">
        <v>4.166666666666667</v>
      </c>
      <c r="E393" s="67" t="s">
        <v>136</v>
      </c>
      <c r="F393" s="68">
        <v>30.869565217391305</v>
      </c>
      <c r="G393" s="65"/>
      <c r="H393" s="69"/>
      <c r="I393" s="70"/>
      <c r="J393" s="70"/>
      <c r="K393" s="34" t="s">
        <v>66</v>
      </c>
      <c r="L393" s="77">
        <v>393</v>
      </c>
      <c r="M393" s="77"/>
      <c r="N393" s="72"/>
      <c r="O393" s="79" t="s">
        <v>319</v>
      </c>
      <c r="P393" s="81">
        <v>43571.83579861111</v>
      </c>
      <c r="Q393" s="79" t="s">
        <v>511</v>
      </c>
      <c r="R393" s="79"/>
      <c r="S393" s="79"/>
      <c r="T393" s="79"/>
      <c r="U393" s="79"/>
      <c r="V393" s="82" t="s">
        <v>676</v>
      </c>
      <c r="W393" s="81">
        <v>43571.83579861111</v>
      </c>
      <c r="X393" s="82" t="s">
        <v>868</v>
      </c>
      <c r="Y393" s="79"/>
      <c r="Z393" s="79"/>
      <c r="AA393" s="85" t="s">
        <v>1107</v>
      </c>
      <c r="AB393" s="85" t="s">
        <v>1099</v>
      </c>
      <c r="AC393" s="79" t="b">
        <v>0</v>
      </c>
      <c r="AD393" s="79">
        <v>2</v>
      </c>
      <c r="AE393" s="85" t="s">
        <v>1194</v>
      </c>
      <c r="AF393" s="79" t="b">
        <v>0</v>
      </c>
      <c r="AG393" s="79" t="s">
        <v>1226</v>
      </c>
      <c r="AH393" s="79"/>
      <c r="AI393" s="85" t="s">
        <v>1178</v>
      </c>
      <c r="AJ393" s="79" t="b">
        <v>0</v>
      </c>
      <c r="AK393" s="79">
        <v>0</v>
      </c>
      <c r="AL393" s="85" t="s">
        <v>1178</v>
      </c>
      <c r="AM393" s="79" t="s">
        <v>1244</v>
      </c>
      <c r="AN393" s="79" t="b">
        <v>0</v>
      </c>
      <c r="AO393" s="85" t="s">
        <v>1099</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2</v>
      </c>
      <c r="BC393" s="78" t="str">
        <f>REPLACE(INDEX(GroupVertices[Group],MATCH(Edges[[#This Row],[Vertex 2]],GroupVertices[Vertex],0)),1,1,"")</f>
        <v>2</v>
      </c>
      <c r="BD393" s="48">
        <v>3</v>
      </c>
      <c r="BE393" s="49">
        <v>10.344827586206897</v>
      </c>
      <c r="BF393" s="48">
        <v>0</v>
      </c>
      <c r="BG393" s="49">
        <v>0</v>
      </c>
      <c r="BH393" s="48">
        <v>0</v>
      </c>
      <c r="BI393" s="49">
        <v>0</v>
      </c>
      <c r="BJ393" s="48">
        <v>26</v>
      </c>
      <c r="BK393" s="49">
        <v>89.65517241379311</v>
      </c>
      <c r="BL393" s="48">
        <v>29</v>
      </c>
    </row>
    <row r="394" spans="1:64" ht="15">
      <c r="A394" s="64" t="s">
        <v>278</v>
      </c>
      <c r="B394" s="64" t="s">
        <v>251</v>
      </c>
      <c r="C394" s="65" t="s">
        <v>2796</v>
      </c>
      <c r="D394" s="66">
        <v>6.5</v>
      </c>
      <c r="E394" s="67" t="s">
        <v>136</v>
      </c>
      <c r="F394" s="68">
        <v>28.608695652173914</v>
      </c>
      <c r="G394" s="65"/>
      <c r="H394" s="69"/>
      <c r="I394" s="70"/>
      <c r="J394" s="70"/>
      <c r="K394" s="34" t="s">
        <v>66</v>
      </c>
      <c r="L394" s="77">
        <v>394</v>
      </c>
      <c r="M394" s="77"/>
      <c r="N394" s="72"/>
      <c r="O394" s="79" t="s">
        <v>319</v>
      </c>
      <c r="P394" s="81">
        <v>43571.9065162037</v>
      </c>
      <c r="Q394" s="79" t="s">
        <v>512</v>
      </c>
      <c r="R394" s="79"/>
      <c r="S394" s="79"/>
      <c r="T394" s="79"/>
      <c r="U394" s="79"/>
      <c r="V394" s="82" t="s">
        <v>676</v>
      </c>
      <c r="W394" s="81">
        <v>43571.9065162037</v>
      </c>
      <c r="X394" s="82" t="s">
        <v>869</v>
      </c>
      <c r="Y394" s="79"/>
      <c r="Z394" s="79"/>
      <c r="AA394" s="85" t="s">
        <v>1108</v>
      </c>
      <c r="AB394" s="85" t="s">
        <v>1104</v>
      </c>
      <c r="AC394" s="79" t="b">
        <v>0</v>
      </c>
      <c r="AD394" s="79">
        <v>0</v>
      </c>
      <c r="AE394" s="85" t="s">
        <v>1225</v>
      </c>
      <c r="AF394" s="79" t="b">
        <v>0</v>
      </c>
      <c r="AG394" s="79" t="s">
        <v>1226</v>
      </c>
      <c r="AH394" s="79"/>
      <c r="AI394" s="85" t="s">
        <v>1178</v>
      </c>
      <c r="AJ394" s="79" t="b">
        <v>0</v>
      </c>
      <c r="AK394" s="79">
        <v>0</v>
      </c>
      <c r="AL394" s="85" t="s">
        <v>1178</v>
      </c>
      <c r="AM394" s="79" t="s">
        <v>1244</v>
      </c>
      <c r="AN394" s="79" t="b">
        <v>0</v>
      </c>
      <c r="AO394" s="85" t="s">
        <v>1104</v>
      </c>
      <c r="AP394" s="79" t="s">
        <v>176</v>
      </c>
      <c r="AQ394" s="79">
        <v>0</v>
      </c>
      <c r="AR394" s="79">
        <v>0</v>
      </c>
      <c r="AS394" s="79"/>
      <c r="AT394" s="79"/>
      <c r="AU394" s="79"/>
      <c r="AV394" s="79"/>
      <c r="AW394" s="79"/>
      <c r="AX394" s="79"/>
      <c r="AY394" s="79"/>
      <c r="AZ394" s="79"/>
      <c r="BA394">
        <v>4</v>
      </c>
      <c r="BB394" s="78" t="str">
        <f>REPLACE(INDEX(GroupVertices[Group],MATCH(Edges[[#This Row],[Vertex 1]],GroupVertices[Vertex],0)),1,1,"")</f>
        <v>2</v>
      </c>
      <c r="BC394" s="78" t="str">
        <f>REPLACE(INDEX(GroupVertices[Group],MATCH(Edges[[#This Row],[Vertex 2]],GroupVertices[Vertex],0)),1,1,"")</f>
        <v>1</v>
      </c>
      <c r="BD394" s="48"/>
      <c r="BE394" s="49"/>
      <c r="BF394" s="48"/>
      <c r="BG394" s="49"/>
      <c r="BH394" s="48"/>
      <c r="BI394" s="49"/>
      <c r="BJ394" s="48"/>
      <c r="BK394" s="49"/>
      <c r="BL394" s="48"/>
    </row>
    <row r="395" spans="1:64" ht="15">
      <c r="A395" s="64" t="s">
        <v>278</v>
      </c>
      <c r="B395" s="64" t="s">
        <v>276</v>
      </c>
      <c r="C395" s="65" t="s">
        <v>2793</v>
      </c>
      <c r="D395" s="66">
        <v>4.166666666666667</v>
      </c>
      <c r="E395" s="67" t="s">
        <v>136</v>
      </c>
      <c r="F395" s="68">
        <v>30.869565217391305</v>
      </c>
      <c r="G395" s="65"/>
      <c r="H395" s="69"/>
      <c r="I395" s="70"/>
      <c r="J395" s="70"/>
      <c r="K395" s="34" t="s">
        <v>66</v>
      </c>
      <c r="L395" s="77">
        <v>395</v>
      </c>
      <c r="M395" s="77"/>
      <c r="N395" s="72"/>
      <c r="O395" s="79" t="s">
        <v>319</v>
      </c>
      <c r="P395" s="81">
        <v>43571.9065162037</v>
      </c>
      <c r="Q395" s="79" t="s">
        <v>512</v>
      </c>
      <c r="R395" s="79"/>
      <c r="S395" s="79"/>
      <c r="T395" s="79"/>
      <c r="U395" s="79"/>
      <c r="V395" s="82" t="s">
        <v>676</v>
      </c>
      <c r="W395" s="81">
        <v>43571.9065162037</v>
      </c>
      <c r="X395" s="82" t="s">
        <v>869</v>
      </c>
      <c r="Y395" s="79"/>
      <c r="Z395" s="79"/>
      <c r="AA395" s="85" t="s">
        <v>1108</v>
      </c>
      <c r="AB395" s="85" t="s">
        <v>1104</v>
      </c>
      <c r="AC395" s="79" t="b">
        <v>0</v>
      </c>
      <c r="AD395" s="79">
        <v>0</v>
      </c>
      <c r="AE395" s="85" t="s">
        <v>1225</v>
      </c>
      <c r="AF395" s="79" t="b">
        <v>0</v>
      </c>
      <c r="AG395" s="79" t="s">
        <v>1226</v>
      </c>
      <c r="AH395" s="79"/>
      <c r="AI395" s="85" t="s">
        <v>1178</v>
      </c>
      <c r="AJ395" s="79" t="b">
        <v>0</v>
      </c>
      <c r="AK395" s="79">
        <v>0</v>
      </c>
      <c r="AL395" s="85" t="s">
        <v>1178</v>
      </c>
      <c r="AM395" s="79" t="s">
        <v>1244</v>
      </c>
      <c r="AN395" s="79" t="b">
        <v>0</v>
      </c>
      <c r="AO395" s="85" t="s">
        <v>1104</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278</v>
      </c>
      <c r="B396" s="64" t="s">
        <v>277</v>
      </c>
      <c r="C396" s="65" t="s">
        <v>2792</v>
      </c>
      <c r="D396" s="66">
        <v>3</v>
      </c>
      <c r="E396" s="67" t="s">
        <v>132</v>
      </c>
      <c r="F396" s="68">
        <v>32</v>
      </c>
      <c r="G396" s="65"/>
      <c r="H396" s="69"/>
      <c r="I396" s="70"/>
      <c r="J396" s="70"/>
      <c r="K396" s="34" t="s">
        <v>66</v>
      </c>
      <c r="L396" s="77">
        <v>396</v>
      </c>
      <c r="M396" s="77"/>
      <c r="N396" s="72"/>
      <c r="O396" s="79" t="s">
        <v>320</v>
      </c>
      <c r="P396" s="81">
        <v>43571.9065162037</v>
      </c>
      <c r="Q396" s="79" t="s">
        <v>512</v>
      </c>
      <c r="R396" s="79"/>
      <c r="S396" s="79"/>
      <c r="T396" s="79"/>
      <c r="U396" s="79"/>
      <c r="V396" s="82" t="s">
        <v>676</v>
      </c>
      <c r="W396" s="81">
        <v>43571.9065162037</v>
      </c>
      <c r="X396" s="82" t="s">
        <v>869</v>
      </c>
      <c r="Y396" s="79"/>
      <c r="Z396" s="79"/>
      <c r="AA396" s="85" t="s">
        <v>1108</v>
      </c>
      <c r="AB396" s="85" t="s">
        <v>1104</v>
      </c>
      <c r="AC396" s="79" t="b">
        <v>0</v>
      </c>
      <c r="AD396" s="79">
        <v>0</v>
      </c>
      <c r="AE396" s="85" t="s">
        <v>1225</v>
      </c>
      <c r="AF396" s="79" t="b">
        <v>0</v>
      </c>
      <c r="AG396" s="79" t="s">
        <v>1226</v>
      </c>
      <c r="AH396" s="79"/>
      <c r="AI396" s="85" t="s">
        <v>1178</v>
      </c>
      <c r="AJ396" s="79" t="b">
        <v>0</v>
      </c>
      <c r="AK396" s="79">
        <v>0</v>
      </c>
      <c r="AL396" s="85" t="s">
        <v>1178</v>
      </c>
      <c r="AM396" s="79" t="s">
        <v>1244</v>
      </c>
      <c r="AN396" s="79" t="b">
        <v>0</v>
      </c>
      <c r="AO396" s="85" t="s">
        <v>1104</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2</v>
      </c>
      <c r="BC396" s="78" t="str">
        <f>REPLACE(INDEX(GroupVertices[Group],MATCH(Edges[[#This Row],[Vertex 2]],GroupVertices[Vertex],0)),1,1,"")</f>
        <v>2</v>
      </c>
      <c r="BD396" s="48">
        <v>2</v>
      </c>
      <c r="BE396" s="49">
        <v>5.2631578947368425</v>
      </c>
      <c r="BF396" s="48">
        <v>0</v>
      </c>
      <c r="BG396" s="49">
        <v>0</v>
      </c>
      <c r="BH396" s="48">
        <v>0</v>
      </c>
      <c r="BI396" s="49">
        <v>0</v>
      </c>
      <c r="BJ396" s="48">
        <v>36</v>
      </c>
      <c r="BK396" s="49">
        <v>94.73684210526316</v>
      </c>
      <c r="BL396" s="48">
        <v>38</v>
      </c>
    </row>
    <row r="397" spans="1:64" ht="15">
      <c r="A397" s="64" t="s">
        <v>251</v>
      </c>
      <c r="B397" s="64" t="s">
        <v>278</v>
      </c>
      <c r="C397" s="65" t="s">
        <v>2792</v>
      </c>
      <c r="D397" s="66">
        <v>3</v>
      </c>
      <c r="E397" s="67" t="s">
        <v>132</v>
      </c>
      <c r="F397" s="68">
        <v>32</v>
      </c>
      <c r="G397" s="65"/>
      <c r="H397" s="69"/>
      <c r="I397" s="70"/>
      <c r="J397" s="70"/>
      <c r="K397" s="34" t="s">
        <v>66</v>
      </c>
      <c r="L397" s="77">
        <v>397</v>
      </c>
      <c r="M397" s="77"/>
      <c r="N397" s="72"/>
      <c r="O397" s="79" t="s">
        <v>320</v>
      </c>
      <c r="P397" s="81">
        <v>43571.77185185185</v>
      </c>
      <c r="Q397" s="79" t="s">
        <v>515</v>
      </c>
      <c r="R397" s="79"/>
      <c r="S397" s="79"/>
      <c r="T397" s="79"/>
      <c r="U397" s="79"/>
      <c r="V397" s="82" t="s">
        <v>649</v>
      </c>
      <c r="W397" s="81">
        <v>43571.77185185185</v>
      </c>
      <c r="X397" s="82" t="s">
        <v>872</v>
      </c>
      <c r="Y397" s="79"/>
      <c r="Z397" s="79"/>
      <c r="AA397" s="85" t="s">
        <v>1111</v>
      </c>
      <c r="AB397" s="85" t="s">
        <v>1174</v>
      </c>
      <c r="AC397" s="79" t="b">
        <v>0</v>
      </c>
      <c r="AD397" s="79">
        <v>1</v>
      </c>
      <c r="AE397" s="85" t="s">
        <v>1224</v>
      </c>
      <c r="AF397" s="79" t="b">
        <v>0</v>
      </c>
      <c r="AG397" s="79" t="s">
        <v>1226</v>
      </c>
      <c r="AH397" s="79"/>
      <c r="AI397" s="85" t="s">
        <v>1178</v>
      </c>
      <c r="AJ397" s="79" t="b">
        <v>0</v>
      </c>
      <c r="AK397" s="79">
        <v>0</v>
      </c>
      <c r="AL397" s="85" t="s">
        <v>1178</v>
      </c>
      <c r="AM397" s="79" t="s">
        <v>1243</v>
      </c>
      <c r="AN397" s="79" t="b">
        <v>0</v>
      </c>
      <c r="AO397" s="85" t="s">
        <v>1174</v>
      </c>
      <c r="AP397" s="79" t="s">
        <v>176</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2</v>
      </c>
      <c r="BD397" s="48">
        <v>0</v>
      </c>
      <c r="BE397" s="49">
        <v>0</v>
      </c>
      <c r="BF397" s="48">
        <v>0</v>
      </c>
      <c r="BG397" s="49">
        <v>0</v>
      </c>
      <c r="BH397" s="48">
        <v>0</v>
      </c>
      <c r="BI397" s="49">
        <v>0</v>
      </c>
      <c r="BJ397" s="48">
        <v>5</v>
      </c>
      <c r="BK397" s="49">
        <v>100</v>
      </c>
      <c r="BL397" s="48">
        <v>5</v>
      </c>
    </row>
    <row r="398" spans="1:64" ht="15">
      <c r="A398" s="64" t="s">
        <v>276</v>
      </c>
      <c r="B398" s="64" t="s">
        <v>278</v>
      </c>
      <c r="C398" s="65" t="s">
        <v>2795</v>
      </c>
      <c r="D398" s="66">
        <v>7.666666666666667</v>
      </c>
      <c r="E398" s="67" t="s">
        <v>136</v>
      </c>
      <c r="F398" s="68">
        <v>27.47826086956522</v>
      </c>
      <c r="G398" s="65"/>
      <c r="H398" s="69"/>
      <c r="I398" s="70"/>
      <c r="J398" s="70"/>
      <c r="K398" s="34" t="s">
        <v>66</v>
      </c>
      <c r="L398" s="77">
        <v>398</v>
      </c>
      <c r="M398" s="77"/>
      <c r="N398" s="72"/>
      <c r="O398" s="79" t="s">
        <v>319</v>
      </c>
      <c r="P398" s="81">
        <v>43571.77329861111</v>
      </c>
      <c r="Q398" s="79" t="s">
        <v>516</v>
      </c>
      <c r="R398" s="79"/>
      <c r="S398" s="79"/>
      <c r="T398" s="79" t="s">
        <v>588</v>
      </c>
      <c r="U398" s="79"/>
      <c r="V398" s="82" t="s">
        <v>674</v>
      </c>
      <c r="W398" s="81">
        <v>43571.77329861111</v>
      </c>
      <c r="X398" s="82" t="s">
        <v>873</v>
      </c>
      <c r="Y398" s="79"/>
      <c r="Z398" s="79"/>
      <c r="AA398" s="85" t="s">
        <v>1112</v>
      </c>
      <c r="AB398" s="85" t="s">
        <v>1111</v>
      </c>
      <c r="AC398" s="79" t="b">
        <v>0</v>
      </c>
      <c r="AD398" s="79">
        <v>3</v>
      </c>
      <c r="AE398" s="85" t="s">
        <v>1184</v>
      </c>
      <c r="AF398" s="79" t="b">
        <v>0</v>
      </c>
      <c r="AG398" s="79" t="s">
        <v>1227</v>
      </c>
      <c r="AH398" s="79"/>
      <c r="AI398" s="85" t="s">
        <v>1178</v>
      </c>
      <c r="AJ398" s="79" t="b">
        <v>0</v>
      </c>
      <c r="AK398" s="79">
        <v>0</v>
      </c>
      <c r="AL398" s="85" t="s">
        <v>1178</v>
      </c>
      <c r="AM398" s="79" t="s">
        <v>1243</v>
      </c>
      <c r="AN398" s="79" t="b">
        <v>0</v>
      </c>
      <c r="AO398" s="85" t="s">
        <v>1111</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5</v>
      </c>
      <c r="BK398" s="49">
        <v>100</v>
      </c>
      <c r="BL398" s="48">
        <v>5</v>
      </c>
    </row>
    <row r="399" spans="1:64" ht="15">
      <c r="A399" s="64" t="s">
        <v>276</v>
      </c>
      <c r="B399" s="64" t="s">
        <v>278</v>
      </c>
      <c r="C399" s="65" t="s">
        <v>2795</v>
      </c>
      <c r="D399" s="66">
        <v>7.666666666666667</v>
      </c>
      <c r="E399" s="67" t="s">
        <v>136</v>
      </c>
      <c r="F399" s="68">
        <v>27.47826086956522</v>
      </c>
      <c r="G399" s="65"/>
      <c r="H399" s="69"/>
      <c r="I399" s="70"/>
      <c r="J399" s="70"/>
      <c r="K399" s="34" t="s">
        <v>66</v>
      </c>
      <c r="L399" s="77">
        <v>399</v>
      </c>
      <c r="M399" s="77"/>
      <c r="N399" s="72"/>
      <c r="O399" s="79" t="s">
        <v>319</v>
      </c>
      <c r="P399" s="81">
        <v>43571.77483796296</v>
      </c>
      <c r="Q399" s="79" t="s">
        <v>517</v>
      </c>
      <c r="R399" s="79"/>
      <c r="S399" s="79"/>
      <c r="T399" s="79" t="s">
        <v>588</v>
      </c>
      <c r="U399" s="79"/>
      <c r="V399" s="82" t="s">
        <v>674</v>
      </c>
      <c r="W399" s="81">
        <v>43571.77483796296</v>
      </c>
      <c r="X399" s="82" t="s">
        <v>874</v>
      </c>
      <c r="Y399" s="79"/>
      <c r="Z399" s="79"/>
      <c r="AA399" s="85" t="s">
        <v>1113</v>
      </c>
      <c r="AB399" s="85" t="s">
        <v>1112</v>
      </c>
      <c r="AC399" s="79" t="b">
        <v>0</v>
      </c>
      <c r="AD399" s="79">
        <v>1</v>
      </c>
      <c r="AE399" s="85" t="s">
        <v>1223</v>
      </c>
      <c r="AF399" s="79" t="b">
        <v>0</v>
      </c>
      <c r="AG399" s="79" t="s">
        <v>1226</v>
      </c>
      <c r="AH399" s="79"/>
      <c r="AI399" s="85" t="s">
        <v>1178</v>
      </c>
      <c r="AJ399" s="79" t="b">
        <v>0</v>
      </c>
      <c r="AK399" s="79">
        <v>0</v>
      </c>
      <c r="AL399" s="85" t="s">
        <v>1178</v>
      </c>
      <c r="AM399" s="79" t="s">
        <v>1243</v>
      </c>
      <c r="AN399" s="79" t="b">
        <v>0</v>
      </c>
      <c r="AO399" s="85" t="s">
        <v>1112</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2</v>
      </c>
      <c r="BC399" s="78" t="str">
        <f>REPLACE(INDEX(GroupVertices[Group],MATCH(Edges[[#This Row],[Vertex 2]],GroupVertices[Vertex],0)),1,1,"")</f>
        <v>2</v>
      </c>
      <c r="BD399" s="48">
        <v>3</v>
      </c>
      <c r="BE399" s="49">
        <v>7.142857142857143</v>
      </c>
      <c r="BF399" s="48">
        <v>2</v>
      </c>
      <c r="BG399" s="49">
        <v>4.761904761904762</v>
      </c>
      <c r="BH399" s="48">
        <v>0</v>
      </c>
      <c r="BI399" s="49">
        <v>0</v>
      </c>
      <c r="BJ399" s="48">
        <v>37</v>
      </c>
      <c r="BK399" s="49">
        <v>88.0952380952381</v>
      </c>
      <c r="BL399" s="48">
        <v>42</v>
      </c>
    </row>
    <row r="400" spans="1:64" ht="15">
      <c r="A400" s="64" t="s">
        <v>276</v>
      </c>
      <c r="B400" s="64" t="s">
        <v>278</v>
      </c>
      <c r="C400" s="65" t="s">
        <v>2795</v>
      </c>
      <c r="D400" s="66">
        <v>7.666666666666667</v>
      </c>
      <c r="E400" s="67" t="s">
        <v>136</v>
      </c>
      <c r="F400" s="68">
        <v>27.47826086956522</v>
      </c>
      <c r="G400" s="65"/>
      <c r="H400" s="69"/>
      <c r="I400" s="70"/>
      <c r="J400" s="70"/>
      <c r="K400" s="34" t="s">
        <v>66</v>
      </c>
      <c r="L400" s="77">
        <v>400</v>
      </c>
      <c r="M400" s="77"/>
      <c r="N400" s="72"/>
      <c r="O400" s="79" t="s">
        <v>319</v>
      </c>
      <c r="P400" s="81">
        <v>43571.77842592593</v>
      </c>
      <c r="Q400" s="79" t="s">
        <v>518</v>
      </c>
      <c r="R400" s="79"/>
      <c r="S400" s="79"/>
      <c r="T400" s="79"/>
      <c r="U400" s="79"/>
      <c r="V400" s="82" t="s">
        <v>674</v>
      </c>
      <c r="W400" s="81">
        <v>43571.77842592593</v>
      </c>
      <c r="X400" s="82" t="s">
        <v>875</v>
      </c>
      <c r="Y400" s="79"/>
      <c r="Z400" s="79"/>
      <c r="AA400" s="85" t="s">
        <v>1114</v>
      </c>
      <c r="AB400" s="85" t="s">
        <v>1101</v>
      </c>
      <c r="AC400" s="79" t="b">
        <v>0</v>
      </c>
      <c r="AD400" s="79">
        <v>1</v>
      </c>
      <c r="AE400" s="85" t="s">
        <v>1225</v>
      </c>
      <c r="AF400" s="79" t="b">
        <v>0</v>
      </c>
      <c r="AG400" s="79" t="s">
        <v>1226</v>
      </c>
      <c r="AH400" s="79"/>
      <c r="AI400" s="85" t="s">
        <v>1178</v>
      </c>
      <c r="AJ400" s="79" t="b">
        <v>0</v>
      </c>
      <c r="AK400" s="79">
        <v>0</v>
      </c>
      <c r="AL400" s="85" t="s">
        <v>1178</v>
      </c>
      <c r="AM400" s="79" t="s">
        <v>1243</v>
      </c>
      <c r="AN400" s="79" t="b">
        <v>0</v>
      </c>
      <c r="AO400" s="85" t="s">
        <v>1101</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2</v>
      </c>
      <c r="BC400" s="78" t="str">
        <f>REPLACE(INDEX(GroupVertices[Group],MATCH(Edges[[#This Row],[Vertex 2]],GroupVertices[Vertex],0)),1,1,"")</f>
        <v>2</v>
      </c>
      <c r="BD400" s="48">
        <v>0</v>
      </c>
      <c r="BE400" s="49">
        <v>0</v>
      </c>
      <c r="BF400" s="48">
        <v>2</v>
      </c>
      <c r="BG400" s="49">
        <v>18.181818181818183</v>
      </c>
      <c r="BH400" s="48">
        <v>0</v>
      </c>
      <c r="BI400" s="49">
        <v>0</v>
      </c>
      <c r="BJ400" s="48">
        <v>9</v>
      </c>
      <c r="BK400" s="49">
        <v>81.81818181818181</v>
      </c>
      <c r="BL400" s="48">
        <v>11</v>
      </c>
    </row>
    <row r="401" spans="1:64" ht="15">
      <c r="A401" s="64" t="s">
        <v>276</v>
      </c>
      <c r="B401" s="64" t="s">
        <v>278</v>
      </c>
      <c r="C401" s="65" t="s">
        <v>2792</v>
      </c>
      <c r="D401" s="66">
        <v>3</v>
      </c>
      <c r="E401" s="67" t="s">
        <v>132</v>
      </c>
      <c r="F401" s="68">
        <v>32</v>
      </c>
      <c r="G401" s="65"/>
      <c r="H401" s="69"/>
      <c r="I401" s="70"/>
      <c r="J401" s="70"/>
      <c r="K401" s="34" t="s">
        <v>66</v>
      </c>
      <c r="L401" s="77">
        <v>401</v>
      </c>
      <c r="M401" s="77"/>
      <c r="N401" s="72"/>
      <c r="O401" s="79" t="s">
        <v>320</v>
      </c>
      <c r="P401" s="81">
        <v>43571.78108796296</v>
      </c>
      <c r="Q401" s="79" t="s">
        <v>519</v>
      </c>
      <c r="R401" s="79"/>
      <c r="S401" s="79"/>
      <c r="T401" s="79"/>
      <c r="U401" s="79"/>
      <c r="V401" s="82" t="s">
        <v>674</v>
      </c>
      <c r="W401" s="81">
        <v>43571.78108796296</v>
      </c>
      <c r="X401" s="82" t="s">
        <v>876</v>
      </c>
      <c r="Y401" s="79"/>
      <c r="Z401" s="79"/>
      <c r="AA401" s="85" t="s">
        <v>1115</v>
      </c>
      <c r="AB401" s="85" t="s">
        <v>1106</v>
      </c>
      <c r="AC401" s="79" t="b">
        <v>0</v>
      </c>
      <c r="AD401" s="79">
        <v>0</v>
      </c>
      <c r="AE401" s="85" t="s">
        <v>1224</v>
      </c>
      <c r="AF401" s="79" t="b">
        <v>0</v>
      </c>
      <c r="AG401" s="79" t="s">
        <v>1226</v>
      </c>
      <c r="AH401" s="79"/>
      <c r="AI401" s="85" t="s">
        <v>1178</v>
      </c>
      <c r="AJ401" s="79" t="b">
        <v>0</v>
      </c>
      <c r="AK401" s="79">
        <v>0</v>
      </c>
      <c r="AL401" s="85" t="s">
        <v>1178</v>
      </c>
      <c r="AM401" s="79" t="s">
        <v>1243</v>
      </c>
      <c r="AN401" s="79" t="b">
        <v>0</v>
      </c>
      <c r="AO401" s="85" t="s">
        <v>1106</v>
      </c>
      <c r="AP401" s="79" t="s">
        <v>176</v>
      </c>
      <c r="AQ401" s="79">
        <v>0</v>
      </c>
      <c r="AR401" s="79">
        <v>0</v>
      </c>
      <c r="AS401" s="79"/>
      <c r="AT401" s="79"/>
      <c r="AU401" s="79"/>
      <c r="AV401" s="79"/>
      <c r="AW401" s="79"/>
      <c r="AX401" s="79"/>
      <c r="AY401" s="79"/>
      <c r="AZ401" s="79"/>
      <c r="BA401">
        <v>1</v>
      </c>
      <c r="BB401" s="78" t="str">
        <f>REPLACE(INDEX(GroupVertices[Group],MATCH(Edges[[#This Row],[Vertex 1]],GroupVertices[Vertex],0)),1,1,"")</f>
        <v>2</v>
      </c>
      <c r="BC401" s="78" t="str">
        <f>REPLACE(INDEX(GroupVertices[Group],MATCH(Edges[[#This Row],[Vertex 2]],GroupVertices[Vertex],0)),1,1,"")</f>
        <v>2</v>
      </c>
      <c r="BD401" s="48">
        <v>0</v>
      </c>
      <c r="BE401" s="49">
        <v>0</v>
      </c>
      <c r="BF401" s="48">
        <v>1</v>
      </c>
      <c r="BG401" s="49">
        <v>7.6923076923076925</v>
      </c>
      <c r="BH401" s="48">
        <v>0</v>
      </c>
      <c r="BI401" s="49">
        <v>0</v>
      </c>
      <c r="BJ401" s="48">
        <v>12</v>
      </c>
      <c r="BK401" s="49">
        <v>92.3076923076923</v>
      </c>
      <c r="BL401" s="48">
        <v>13</v>
      </c>
    </row>
    <row r="402" spans="1:64" ht="15">
      <c r="A402" s="64" t="s">
        <v>276</v>
      </c>
      <c r="B402" s="64" t="s">
        <v>278</v>
      </c>
      <c r="C402" s="65" t="s">
        <v>2795</v>
      </c>
      <c r="D402" s="66">
        <v>7.666666666666667</v>
      </c>
      <c r="E402" s="67" t="s">
        <v>136</v>
      </c>
      <c r="F402" s="68">
        <v>27.47826086956522</v>
      </c>
      <c r="G402" s="65"/>
      <c r="H402" s="69"/>
      <c r="I402" s="70"/>
      <c r="J402" s="70"/>
      <c r="K402" s="34" t="s">
        <v>66</v>
      </c>
      <c r="L402" s="77">
        <v>402</v>
      </c>
      <c r="M402" s="77"/>
      <c r="N402" s="72"/>
      <c r="O402" s="79" t="s">
        <v>319</v>
      </c>
      <c r="P402" s="81">
        <v>43571.781180555554</v>
      </c>
      <c r="Q402" s="79" t="s">
        <v>520</v>
      </c>
      <c r="R402" s="79"/>
      <c r="S402" s="79"/>
      <c r="T402" s="79"/>
      <c r="U402" s="79"/>
      <c r="V402" s="82" t="s">
        <v>674</v>
      </c>
      <c r="W402" s="81">
        <v>43571.781180555554</v>
      </c>
      <c r="X402" s="82" t="s">
        <v>877</v>
      </c>
      <c r="Y402" s="79"/>
      <c r="Z402" s="79"/>
      <c r="AA402" s="85" t="s">
        <v>1116</v>
      </c>
      <c r="AB402" s="79"/>
      <c r="AC402" s="79" t="b">
        <v>0</v>
      </c>
      <c r="AD402" s="79">
        <v>0</v>
      </c>
      <c r="AE402" s="85" t="s">
        <v>1178</v>
      </c>
      <c r="AF402" s="79" t="b">
        <v>0</v>
      </c>
      <c r="AG402" s="79" t="s">
        <v>1226</v>
      </c>
      <c r="AH402" s="79"/>
      <c r="AI402" s="85" t="s">
        <v>1178</v>
      </c>
      <c r="AJ402" s="79" t="b">
        <v>0</v>
      </c>
      <c r="AK402" s="79">
        <v>1</v>
      </c>
      <c r="AL402" s="85" t="s">
        <v>1106</v>
      </c>
      <c r="AM402" s="79" t="s">
        <v>1243</v>
      </c>
      <c r="AN402" s="79" t="b">
        <v>0</v>
      </c>
      <c r="AO402" s="85" t="s">
        <v>1106</v>
      </c>
      <c r="AP402" s="79" t="s">
        <v>176</v>
      </c>
      <c r="AQ402" s="79">
        <v>0</v>
      </c>
      <c r="AR402" s="79">
        <v>0</v>
      </c>
      <c r="AS402" s="79"/>
      <c r="AT402" s="79"/>
      <c r="AU402" s="79"/>
      <c r="AV402" s="79"/>
      <c r="AW402" s="79"/>
      <c r="AX402" s="79"/>
      <c r="AY402" s="79"/>
      <c r="AZ402" s="79"/>
      <c r="BA402">
        <v>5</v>
      </c>
      <c r="BB402" s="78" t="str">
        <f>REPLACE(INDEX(GroupVertices[Group],MATCH(Edges[[#This Row],[Vertex 1]],GroupVertices[Vertex],0)),1,1,"")</f>
        <v>2</v>
      </c>
      <c r="BC402" s="78" t="str">
        <f>REPLACE(INDEX(GroupVertices[Group],MATCH(Edges[[#This Row],[Vertex 2]],GroupVertices[Vertex],0)),1,1,"")</f>
        <v>2</v>
      </c>
      <c r="BD402" s="48">
        <v>1</v>
      </c>
      <c r="BE402" s="49">
        <v>7.142857142857143</v>
      </c>
      <c r="BF402" s="48">
        <v>0</v>
      </c>
      <c r="BG402" s="49">
        <v>0</v>
      </c>
      <c r="BH402" s="48">
        <v>0</v>
      </c>
      <c r="BI402" s="49">
        <v>0</v>
      </c>
      <c r="BJ402" s="48">
        <v>13</v>
      </c>
      <c r="BK402" s="49">
        <v>92.85714285714286</v>
      </c>
      <c r="BL402" s="48">
        <v>14</v>
      </c>
    </row>
    <row r="403" spans="1:64" ht="15">
      <c r="A403" s="64" t="s">
        <v>276</v>
      </c>
      <c r="B403" s="64" t="s">
        <v>278</v>
      </c>
      <c r="C403" s="65" t="s">
        <v>2795</v>
      </c>
      <c r="D403" s="66">
        <v>7.666666666666667</v>
      </c>
      <c r="E403" s="67" t="s">
        <v>136</v>
      </c>
      <c r="F403" s="68">
        <v>27.47826086956522</v>
      </c>
      <c r="G403" s="65"/>
      <c r="H403" s="69"/>
      <c r="I403" s="70"/>
      <c r="J403" s="70"/>
      <c r="K403" s="34" t="s">
        <v>66</v>
      </c>
      <c r="L403" s="77">
        <v>403</v>
      </c>
      <c r="M403" s="77"/>
      <c r="N403" s="72"/>
      <c r="O403" s="79" t="s">
        <v>319</v>
      </c>
      <c r="P403" s="81">
        <v>43571.88560185185</v>
      </c>
      <c r="Q403" s="79" t="s">
        <v>521</v>
      </c>
      <c r="R403" s="79"/>
      <c r="S403" s="79"/>
      <c r="T403" s="79" t="s">
        <v>589</v>
      </c>
      <c r="U403" s="79"/>
      <c r="V403" s="82" t="s">
        <v>674</v>
      </c>
      <c r="W403" s="81">
        <v>43571.88560185185</v>
      </c>
      <c r="X403" s="82" t="s">
        <v>878</v>
      </c>
      <c r="Y403" s="79"/>
      <c r="Z403" s="79"/>
      <c r="AA403" s="85" t="s">
        <v>1117</v>
      </c>
      <c r="AB403" s="85" t="s">
        <v>1104</v>
      </c>
      <c r="AC403" s="79" t="b">
        <v>0</v>
      </c>
      <c r="AD403" s="79">
        <v>0</v>
      </c>
      <c r="AE403" s="85" t="s">
        <v>1225</v>
      </c>
      <c r="AF403" s="79" t="b">
        <v>0</v>
      </c>
      <c r="AG403" s="79" t="s">
        <v>1227</v>
      </c>
      <c r="AH403" s="79"/>
      <c r="AI403" s="85" t="s">
        <v>1178</v>
      </c>
      <c r="AJ403" s="79" t="b">
        <v>0</v>
      </c>
      <c r="AK403" s="79">
        <v>0</v>
      </c>
      <c r="AL403" s="85" t="s">
        <v>1178</v>
      </c>
      <c r="AM403" s="79" t="s">
        <v>1243</v>
      </c>
      <c r="AN403" s="79" t="b">
        <v>0</v>
      </c>
      <c r="AO403" s="85" t="s">
        <v>1104</v>
      </c>
      <c r="AP403" s="79" t="s">
        <v>176</v>
      </c>
      <c r="AQ403" s="79">
        <v>0</v>
      </c>
      <c r="AR403" s="79">
        <v>0</v>
      </c>
      <c r="AS403" s="79"/>
      <c r="AT403" s="79"/>
      <c r="AU403" s="79"/>
      <c r="AV403" s="79"/>
      <c r="AW403" s="79"/>
      <c r="AX403" s="79"/>
      <c r="AY403" s="79"/>
      <c r="AZ403" s="79"/>
      <c r="BA403">
        <v>5</v>
      </c>
      <c r="BB403" s="78" t="str">
        <f>REPLACE(INDEX(GroupVertices[Group],MATCH(Edges[[#This Row],[Vertex 1]],GroupVertices[Vertex],0)),1,1,"")</f>
        <v>2</v>
      </c>
      <c r="BC403" s="78" t="str">
        <f>REPLACE(INDEX(GroupVertices[Group],MATCH(Edges[[#This Row],[Vertex 2]],GroupVertices[Vertex],0)),1,1,"")</f>
        <v>2</v>
      </c>
      <c r="BD403" s="48">
        <v>0</v>
      </c>
      <c r="BE403" s="49">
        <v>0</v>
      </c>
      <c r="BF403" s="48">
        <v>0</v>
      </c>
      <c r="BG403" s="49">
        <v>0</v>
      </c>
      <c r="BH403" s="48">
        <v>0</v>
      </c>
      <c r="BI403" s="49">
        <v>0</v>
      </c>
      <c r="BJ403" s="48">
        <v>6</v>
      </c>
      <c r="BK403" s="49">
        <v>100</v>
      </c>
      <c r="BL403" s="48">
        <v>6</v>
      </c>
    </row>
    <row r="404" spans="1:64" ht="15">
      <c r="A404" s="64" t="s">
        <v>277</v>
      </c>
      <c r="B404" s="64" t="s">
        <v>251</v>
      </c>
      <c r="C404" s="65" t="s">
        <v>2796</v>
      </c>
      <c r="D404" s="66">
        <v>6.5</v>
      </c>
      <c r="E404" s="67" t="s">
        <v>136</v>
      </c>
      <c r="F404" s="68">
        <v>28.608695652173914</v>
      </c>
      <c r="G404" s="65"/>
      <c r="H404" s="69"/>
      <c r="I404" s="70"/>
      <c r="J404" s="70"/>
      <c r="K404" s="34" t="s">
        <v>66</v>
      </c>
      <c r="L404" s="77">
        <v>404</v>
      </c>
      <c r="M404" s="77"/>
      <c r="N404" s="72"/>
      <c r="O404" s="79" t="s">
        <v>319</v>
      </c>
      <c r="P404" s="81">
        <v>43571.77758101852</v>
      </c>
      <c r="Q404" s="79" t="s">
        <v>505</v>
      </c>
      <c r="R404" s="79"/>
      <c r="S404" s="79"/>
      <c r="T404" s="79"/>
      <c r="U404" s="79"/>
      <c r="V404" s="82" t="s">
        <v>675</v>
      </c>
      <c r="W404" s="81">
        <v>43571.77758101852</v>
      </c>
      <c r="X404" s="82" t="s">
        <v>862</v>
      </c>
      <c r="Y404" s="79"/>
      <c r="Z404" s="79"/>
      <c r="AA404" s="85" t="s">
        <v>1101</v>
      </c>
      <c r="AB404" s="85" t="s">
        <v>1113</v>
      </c>
      <c r="AC404" s="79" t="b">
        <v>0</v>
      </c>
      <c r="AD404" s="79">
        <v>2</v>
      </c>
      <c r="AE404" s="85" t="s">
        <v>1223</v>
      </c>
      <c r="AF404" s="79" t="b">
        <v>0</v>
      </c>
      <c r="AG404" s="79" t="s">
        <v>1226</v>
      </c>
      <c r="AH404" s="79"/>
      <c r="AI404" s="85" t="s">
        <v>1178</v>
      </c>
      <c r="AJ404" s="79" t="b">
        <v>0</v>
      </c>
      <c r="AK404" s="79">
        <v>0</v>
      </c>
      <c r="AL404" s="85" t="s">
        <v>1178</v>
      </c>
      <c r="AM404" s="79" t="s">
        <v>1246</v>
      </c>
      <c r="AN404" s="79" t="b">
        <v>0</v>
      </c>
      <c r="AO404" s="85" t="s">
        <v>1113</v>
      </c>
      <c r="AP404" s="79" t="s">
        <v>176</v>
      </c>
      <c r="AQ404" s="79">
        <v>0</v>
      </c>
      <c r="AR404" s="79">
        <v>0</v>
      </c>
      <c r="AS404" s="79"/>
      <c r="AT404" s="79"/>
      <c r="AU404" s="79"/>
      <c r="AV404" s="79"/>
      <c r="AW404" s="79"/>
      <c r="AX404" s="79"/>
      <c r="AY404" s="79"/>
      <c r="AZ404" s="79"/>
      <c r="BA404">
        <v>4</v>
      </c>
      <c r="BB404" s="78" t="str">
        <f>REPLACE(INDEX(GroupVertices[Group],MATCH(Edges[[#This Row],[Vertex 1]],GroupVertices[Vertex],0)),1,1,"")</f>
        <v>2</v>
      </c>
      <c r="BC404" s="78" t="str">
        <f>REPLACE(INDEX(GroupVertices[Group],MATCH(Edges[[#This Row],[Vertex 2]],GroupVertices[Vertex],0)),1,1,"")</f>
        <v>1</v>
      </c>
      <c r="BD404" s="48"/>
      <c r="BE404" s="49"/>
      <c r="BF404" s="48"/>
      <c r="BG404" s="49"/>
      <c r="BH404" s="48"/>
      <c r="BI404" s="49"/>
      <c r="BJ404" s="48"/>
      <c r="BK404" s="49"/>
      <c r="BL404" s="48"/>
    </row>
    <row r="405" spans="1:64" ht="15">
      <c r="A405" s="64" t="s">
        <v>277</v>
      </c>
      <c r="B405" s="64" t="s">
        <v>276</v>
      </c>
      <c r="C405" s="65" t="s">
        <v>2792</v>
      </c>
      <c r="D405" s="66">
        <v>3</v>
      </c>
      <c r="E405" s="67" t="s">
        <v>132</v>
      </c>
      <c r="F405" s="68">
        <v>32</v>
      </c>
      <c r="G405" s="65"/>
      <c r="H405" s="69"/>
      <c r="I405" s="70"/>
      <c r="J405" s="70"/>
      <c r="K405" s="34" t="s">
        <v>66</v>
      </c>
      <c r="L405" s="77">
        <v>405</v>
      </c>
      <c r="M405" s="77"/>
      <c r="N405" s="72"/>
      <c r="O405" s="79" t="s">
        <v>320</v>
      </c>
      <c r="P405" s="81">
        <v>43571.77758101852</v>
      </c>
      <c r="Q405" s="79" t="s">
        <v>505</v>
      </c>
      <c r="R405" s="79"/>
      <c r="S405" s="79"/>
      <c r="T405" s="79"/>
      <c r="U405" s="79"/>
      <c r="V405" s="82" t="s">
        <v>675</v>
      </c>
      <c r="W405" s="81">
        <v>43571.77758101852</v>
      </c>
      <c r="X405" s="82" t="s">
        <v>862</v>
      </c>
      <c r="Y405" s="79"/>
      <c r="Z405" s="79"/>
      <c r="AA405" s="85" t="s">
        <v>1101</v>
      </c>
      <c r="AB405" s="85" t="s">
        <v>1113</v>
      </c>
      <c r="AC405" s="79" t="b">
        <v>0</v>
      </c>
      <c r="AD405" s="79">
        <v>2</v>
      </c>
      <c r="AE405" s="85" t="s">
        <v>1223</v>
      </c>
      <c r="AF405" s="79" t="b">
        <v>0</v>
      </c>
      <c r="AG405" s="79" t="s">
        <v>1226</v>
      </c>
      <c r="AH405" s="79"/>
      <c r="AI405" s="85" t="s">
        <v>1178</v>
      </c>
      <c r="AJ405" s="79" t="b">
        <v>0</v>
      </c>
      <c r="AK405" s="79">
        <v>0</v>
      </c>
      <c r="AL405" s="85" t="s">
        <v>1178</v>
      </c>
      <c r="AM405" s="79" t="s">
        <v>1246</v>
      </c>
      <c r="AN405" s="79" t="b">
        <v>0</v>
      </c>
      <c r="AO405" s="85" t="s">
        <v>1113</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277</v>
      </c>
      <c r="B406" s="64" t="s">
        <v>251</v>
      </c>
      <c r="C406" s="65" t="s">
        <v>2796</v>
      </c>
      <c r="D406" s="66">
        <v>6.5</v>
      </c>
      <c r="E406" s="67" t="s">
        <v>136</v>
      </c>
      <c r="F406" s="68">
        <v>28.608695652173914</v>
      </c>
      <c r="G406" s="65"/>
      <c r="H406" s="69"/>
      <c r="I406" s="70"/>
      <c r="J406" s="70"/>
      <c r="K406" s="34" t="s">
        <v>66</v>
      </c>
      <c r="L406" s="77">
        <v>406</v>
      </c>
      <c r="M406" s="77"/>
      <c r="N406" s="72"/>
      <c r="O406" s="79" t="s">
        <v>319</v>
      </c>
      <c r="P406" s="81">
        <v>43571.783587962964</v>
      </c>
      <c r="Q406" s="79" t="s">
        <v>506</v>
      </c>
      <c r="R406" s="79"/>
      <c r="S406" s="79"/>
      <c r="T406" s="79"/>
      <c r="U406" s="82" t="s">
        <v>611</v>
      </c>
      <c r="V406" s="82" t="s">
        <v>611</v>
      </c>
      <c r="W406" s="81">
        <v>43571.783587962964</v>
      </c>
      <c r="X406" s="82" t="s">
        <v>863</v>
      </c>
      <c r="Y406" s="79"/>
      <c r="Z406" s="79"/>
      <c r="AA406" s="85" t="s">
        <v>1102</v>
      </c>
      <c r="AB406" s="85" t="s">
        <v>1106</v>
      </c>
      <c r="AC406" s="79" t="b">
        <v>0</v>
      </c>
      <c r="AD406" s="79">
        <v>1</v>
      </c>
      <c r="AE406" s="85" t="s">
        <v>1224</v>
      </c>
      <c r="AF406" s="79" t="b">
        <v>0</v>
      </c>
      <c r="AG406" s="79" t="s">
        <v>1227</v>
      </c>
      <c r="AH406" s="79"/>
      <c r="AI406" s="85" t="s">
        <v>1178</v>
      </c>
      <c r="AJ406" s="79" t="b">
        <v>0</v>
      </c>
      <c r="AK406" s="79">
        <v>0</v>
      </c>
      <c r="AL406" s="85" t="s">
        <v>1178</v>
      </c>
      <c r="AM406" s="79" t="s">
        <v>1246</v>
      </c>
      <c r="AN406" s="79" t="b">
        <v>0</v>
      </c>
      <c r="AO406" s="85" t="s">
        <v>1106</v>
      </c>
      <c r="AP406" s="79" t="s">
        <v>176</v>
      </c>
      <c r="AQ406" s="79">
        <v>0</v>
      </c>
      <c r="AR406" s="79">
        <v>0</v>
      </c>
      <c r="AS406" s="79"/>
      <c r="AT406" s="79"/>
      <c r="AU406" s="79"/>
      <c r="AV406" s="79"/>
      <c r="AW406" s="79"/>
      <c r="AX406" s="79"/>
      <c r="AY406" s="79"/>
      <c r="AZ406" s="79"/>
      <c r="BA406">
        <v>4</v>
      </c>
      <c r="BB406" s="78" t="str">
        <f>REPLACE(INDEX(GroupVertices[Group],MATCH(Edges[[#This Row],[Vertex 1]],GroupVertices[Vertex],0)),1,1,"")</f>
        <v>2</v>
      </c>
      <c r="BC406" s="78" t="str">
        <f>REPLACE(INDEX(GroupVertices[Group],MATCH(Edges[[#This Row],[Vertex 2]],GroupVertices[Vertex],0)),1,1,"")</f>
        <v>1</v>
      </c>
      <c r="BD406" s="48"/>
      <c r="BE406" s="49"/>
      <c r="BF406" s="48"/>
      <c r="BG406" s="49"/>
      <c r="BH406" s="48"/>
      <c r="BI406" s="49"/>
      <c r="BJ406" s="48"/>
      <c r="BK406" s="49"/>
      <c r="BL406" s="48"/>
    </row>
    <row r="407" spans="1:64" ht="15">
      <c r="A407" s="64" t="s">
        <v>277</v>
      </c>
      <c r="B407" s="64" t="s">
        <v>276</v>
      </c>
      <c r="C407" s="65" t="s">
        <v>2794</v>
      </c>
      <c r="D407" s="66">
        <v>5.333333333333334</v>
      </c>
      <c r="E407" s="67" t="s">
        <v>136</v>
      </c>
      <c r="F407" s="68">
        <v>29.73913043478261</v>
      </c>
      <c r="G407" s="65"/>
      <c r="H407" s="69"/>
      <c r="I407" s="70"/>
      <c r="J407" s="70"/>
      <c r="K407" s="34" t="s">
        <v>66</v>
      </c>
      <c r="L407" s="77">
        <v>407</v>
      </c>
      <c r="M407" s="77"/>
      <c r="N407" s="72"/>
      <c r="O407" s="79" t="s">
        <v>319</v>
      </c>
      <c r="P407" s="81">
        <v>43571.783587962964</v>
      </c>
      <c r="Q407" s="79" t="s">
        <v>506</v>
      </c>
      <c r="R407" s="79"/>
      <c r="S407" s="79"/>
      <c r="T407" s="79"/>
      <c r="U407" s="82" t="s">
        <v>611</v>
      </c>
      <c r="V407" s="82" t="s">
        <v>611</v>
      </c>
      <c r="W407" s="81">
        <v>43571.783587962964</v>
      </c>
      <c r="X407" s="82" t="s">
        <v>863</v>
      </c>
      <c r="Y407" s="79"/>
      <c r="Z407" s="79"/>
      <c r="AA407" s="85" t="s">
        <v>1102</v>
      </c>
      <c r="AB407" s="85" t="s">
        <v>1106</v>
      </c>
      <c r="AC407" s="79" t="b">
        <v>0</v>
      </c>
      <c r="AD407" s="79">
        <v>1</v>
      </c>
      <c r="AE407" s="85" t="s">
        <v>1224</v>
      </c>
      <c r="AF407" s="79" t="b">
        <v>0</v>
      </c>
      <c r="AG407" s="79" t="s">
        <v>1227</v>
      </c>
      <c r="AH407" s="79"/>
      <c r="AI407" s="85" t="s">
        <v>1178</v>
      </c>
      <c r="AJ407" s="79" t="b">
        <v>0</v>
      </c>
      <c r="AK407" s="79">
        <v>0</v>
      </c>
      <c r="AL407" s="85" t="s">
        <v>1178</v>
      </c>
      <c r="AM407" s="79" t="s">
        <v>1246</v>
      </c>
      <c r="AN407" s="79" t="b">
        <v>0</v>
      </c>
      <c r="AO407" s="85" t="s">
        <v>1106</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277</v>
      </c>
      <c r="B408" s="64" t="s">
        <v>251</v>
      </c>
      <c r="C408" s="65" t="s">
        <v>2796</v>
      </c>
      <c r="D408" s="66">
        <v>6.5</v>
      </c>
      <c r="E408" s="67" t="s">
        <v>136</v>
      </c>
      <c r="F408" s="68">
        <v>28.608695652173914</v>
      </c>
      <c r="G408" s="65"/>
      <c r="H408" s="69"/>
      <c r="I408" s="70"/>
      <c r="J408" s="70"/>
      <c r="K408" s="34" t="s">
        <v>66</v>
      </c>
      <c r="L408" s="77">
        <v>408</v>
      </c>
      <c r="M408" s="77"/>
      <c r="N408" s="72"/>
      <c r="O408" s="79" t="s">
        <v>319</v>
      </c>
      <c r="P408" s="81">
        <v>43571.79222222222</v>
      </c>
      <c r="Q408" s="79" t="s">
        <v>507</v>
      </c>
      <c r="R408" s="79"/>
      <c r="S408" s="79"/>
      <c r="T408" s="79"/>
      <c r="U408" s="79"/>
      <c r="V408" s="82" t="s">
        <v>675</v>
      </c>
      <c r="W408" s="81">
        <v>43571.79222222222</v>
      </c>
      <c r="X408" s="82" t="s">
        <v>864</v>
      </c>
      <c r="Y408" s="79"/>
      <c r="Z408" s="79"/>
      <c r="AA408" s="85" t="s">
        <v>1103</v>
      </c>
      <c r="AB408" s="85" t="s">
        <v>1099</v>
      </c>
      <c r="AC408" s="79" t="b">
        <v>0</v>
      </c>
      <c r="AD408" s="79">
        <v>0</v>
      </c>
      <c r="AE408" s="85" t="s">
        <v>1194</v>
      </c>
      <c r="AF408" s="79" t="b">
        <v>0</v>
      </c>
      <c r="AG408" s="79" t="s">
        <v>1226</v>
      </c>
      <c r="AH408" s="79"/>
      <c r="AI408" s="85" t="s">
        <v>1178</v>
      </c>
      <c r="AJ408" s="79" t="b">
        <v>0</v>
      </c>
      <c r="AK408" s="79">
        <v>0</v>
      </c>
      <c r="AL408" s="85" t="s">
        <v>1178</v>
      </c>
      <c r="AM408" s="79" t="s">
        <v>1246</v>
      </c>
      <c r="AN408" s="79" t="b">
        <v>0</v>
      </c>
      <c r="AO408" s="85" t="s">
        <v>1099</v>
      </c>
      <c r="AP408" s="79" t="s">
        <v>176</v>
      </c>
      <c r="AQ408" s="79">
        <v>0</v>
      </c>
      <c r="AR408" s="79">
        <v>0</v>
      </c>
      <c r="AS408" s="79"/>
      <c r="AT408" s="79"/>
      <c r="AU408" s="79"/>
      <c r="AV408" s="79"/>
      <c r="AW408" s="79"/>
      <c r="AX408" s="79"/>
      <c r="AY408" s="79"/>
      <c r="AZ408" s="79"/>
      <c r="BA408">
        <v>4</v>
      </c>
      <c r="BB408" s="78" t="str">
        <f>REPLACE(INDEX(GroupVertices[Group],MATCH(Edges[[#This Row],[Vertex 1]],GroupVertices[Vertex],0)),1,1,"")</f>
        <v>2</v>
      </c>
      <c r="BC408" s="78" t="str">
        <f>REPLACE(INDEX(GroupVertices[Group],MATCH(Edges[[#This Row],[Vertex 2]],GroupVertices[Vertex],0)),1,1,"")</f>
        <v>1</v>
      </c>
      <c r="BD408" s="48"/>
      <c r="BE408" s="49"/>
      <c r="BF408" s="48"/>
      <c r="BG408" s="49"/>
      <c r="BH408" s="48"/>
      <c r="BI408" s="49"/>
      <c r="BJ408" s="48"/>
      <c r="BK408" s="49"/>
      <c r="BL408" s="48"/>
    </row>
    <row r="409" spans="1:64" ht="15">
      <c r="A409" s="64" t="s">
        <v>277</v>
      </c>
      <c r="B409" s="64" t="s">
        <v>276</v>
      </c>
      <c r="C409" s="65" t="s">
        <v>2794</v>
      </c>
      <c r="D409" s="66">
        <v>5.333333333333334</v>
      </c>
      <c r="E409" s="67" t="s">
        <v>136</v>
      </c>
      <c r="F409" s="68">
        <v>29.73913043478261</v>
      </c>
      <c r="G409" s="65"/>
      <c r="H409" s="69"/>
      <c r="I409" s="70"/>
      <c r="J409" s="70"/>
      <c r="K409" s="34" t="s">
        <v>66</v>
      </c>
      <c r="L409" s="77">
        <v>409</v>
      </c>
      <c r="M409" s="77"/>
      <c r="N409" s="72"/>
      <c r="O409" s="79" t="s">
        <v>319</v>
      </c>
      <c r="P409" s="81">
        <v>43571.79222222222</v>
      </c>
      <c r="Q409" s="79" t="s">
        <v>507</v>
      </c>
      <c r="R409" s="79"/>
      <c r="S409" s="79"/>
      <c r="T409" s="79"/>
      <c r="U409" s="79"/>
      <c r="V409" s="82" t="s">
        <v>675</v>
      </c>
      <c r="W409" s="81">
        <v>43571.79222222222</v>
      </c>
      <c r="X409" s="82" t="s">
        <v>864</v>
      </c>
      <c r="Y409" s="79"/>
      <c r="Z409" s="79"/>
      <c r="AA409" s="85" t="s">
        <v>1103</v>
      </c>
      <c r="AB409" s="85" t="s">
        <v>1099</v>
      </c>
      <c r="AC409" s="79" t="b">
        <v>0</v>
      </c>
      <c r="AD409" s="79">
        <v>0</v>
      </c>
      <c r="AE409" s="85" t="s">
        <v>1194</v>
      </c>
      <c r="AF409" s="79" t="b">
        <v>0</v>
      </c>
      <c r="AG409" s="79" t="s">
        <v>1226</v>
      </c>
      <c r="AH409" s="79"/>
      <c r="AI409" s="85" t="s">
        <v>1178</v>
      </c>
      <c r="AJ409" s="79" t="b">
        <v>0</v>
      </c>
      <c r="AK409" s="79">
        <v>0</v>
      </c>
      <c r="AL409" s="85" t="s">
        <v>1178</v>
      </c>
      <c r="AM409" s="79" t="s">
        <v>1246</v>
      </c>
      <c r="AN409" s="79" t="b">
        <v>0</v>
      </c>
      <c r="AO409" s="85" t="s">
        <v>1099</v>
      </c>
      <c r="AP409" s="79" t="s">
        <v>176</v>
      </c>
      <c r="AQ409" s="79">
        <v>0</v>
      </c>
      <c r="AR409" s="79">
        <v>0</v>
      </c>
      <c r="AS409" s="79"/>
      <c r="AT409" s="79"/>
      <c r="AU409" s="79"/>
      <c r="AV409" s="79"/>
      <c r="AW409" s="79"/>
      <c r="AX409" s="79"/>
      <c r="AY409" s="79"/>
      <c r="AZ409" s="79"/>
      <c r="BA409">
        <v>3</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277</v>
      </c>
      <c r="B410" s="64" t="s">
        <v>251</v>
      </c>
      <c r="C410" s="65" t="s">
        <v>2796</v>
      </c>
      <c r="D410" s="66">
        <v>6.5</v>
      </c>
      <c r="E410" s="67" t="s">
        <v>136</v>
      </c>
      <c r="F410" s="68">
        <v>28.608695652173914</v>
      </c>
      <c r="G410" s="65"/>
      <c r="H410" s="69"/>
      <c r="I410" s="70"/>
      <c r="J410" s="70"/>
      <c r="K410" s="34" t="s">
        <v>66</v>
      </c>
      <c r="L410" s="77">
        <v>410</v>
      </c>
      <c r="M410" s="77"/>
      <c r="N410" s="72"/>
      <c r="O410" s="79" t="s">
        <v>319</v>
      </c>
      <c r="P410" s="81">
        <v>43571.884363425925</v>
      </c>
      <c r="Q410" s="79" t="s">
        <v>508</v>
      </c>
      <c r="R410" s="79"/>
      <c r="S410" s="79"/>
      <c r="T410" s="79"/>
      <c r="U410" s="79"/>
      <c r="V410" s="82" t="s">
        <v>675</v>
      </c>
      <c r="W410" s="81">
        <v>43571.884363425925</v>
      </c>
      <c r="X410" s="82" t="s">
        <v>865</v>
      </c>
      <c r="Y410" s="79"/>
      <c r="Z410" s="79"/>
      <c r="AA410" s="85" t="s">
        <v>1104</v>
      </c>
      <c r="AB410" s="85" t="s">
        <v>1107</v>
      </c>
      <c r="AC410" s="79" t="b">
        <v>0</v>
      </c>
      <c r="AD410" s="79">
        <v>2</v>
      </c>
      <c r="AE410" s="85" t="s">
        <v>1224</v>
      </c>
      <c r="AF410" s="79" t="b">
        <v>0</v>
      </c>
      <c r="AG410" s="79" t="s">
        <v>1226</v>
      </c>
      <c r="AH410" s="79"/>
      <c r="AI410" s="85" t="s">
        <v>1178</v>
      </c>
      <c r="AJ410" s="79" t="b">
        <v>0</v>
      </c>
      <c r="AK410" s="79">
        <v>0</v>
      </c>
      <c r="AL410" s="85" t="s">
        <v>1178</v>
      </c>
      <c r="AM410" s="79" t="s">
        <v>1243</v>
      </c>
      <c r="AN410" s="79" t="b">
        <v>0</v>
      </c>
      <c r="AO410" s="85" t="s">
        <v>1107</v>
      </c>
      <c r="AP410" s="79" t="s">
        <v>176</v>
      </c>
      <c r="AQ410" s="79">
        <v>0</v>
      </c>
      <c r="AR410" s="79">
        <v>0</v>
      </c>
      <c r="AS410" s="79"/>
      <c r="AT410" s="79"/>
      <c r="AU410" s="79"/>
      <c r="AV410" s="79"/>
      <c r="AW410" s="79"/>
      <c r="AX410" s="79"/>
      <c r="AY410" s="79"/>
      <c r="AZ410" s="79"/>
      <c r="BA410">
        <v>4</v>
      </c>
      <c r="BB410" s="78" t="str">
        <f>REPLACE(INDEX(GroupVertices[Group],MATCH(Edges[[#This Row],[Vertex 1]],GroupVertices[Vertex],0)),1,1,"")</f>
        <v>2</v>
      </c>
      <c r="BC410" s="78" t="str">
        <f>REPLACE(INDEX(GroupVertices[Group],MATCH(Edges[[#This Row],[Vertex 2]],GroupVertices[Vertex],0)),1,1,"")</f>
        <v>1</v>
      </c>
      <c r="BD410" s="48"/>
      <c r="BE410" s="49"/>
      <c r="BF410" s="48"/>
      <c r="BG410" s="49"/>
      <c r="BH410" s="48"/>
      <c r="BI410" s="49"/>
      <c r="BJ410" s="48"/>
      <c r="BK410" s="49"/>
      <c r="BL410" s="48"/>
    </row>
    <row r="411" spans="1:64" ht="15">
      <c r="A411" s="64" t="s">
        <v>277</v>
      </c>
      <c r="B411" s="64" t="s">
        <v>276</v>
      </c>
      <c r="C411" s="65" t="s">
        <v>2794</v>
      </c>
      <c r="D411" s="66">
        <v>5.333333333333334</v>
      </c>
      <c r="E411" s="67" t="s">
        <v>136</v>
      </c>
      <c r="F411" s="68">
        <v>29.73913043478261</v>
      </c>
      <c r="G411" s="65"/>
      <c r="H411" s="69"/>
      <c r="I411" s="70"/>
      <c r="J411" s="70"/>
      <c r="K411" s="34" t="s">
        <v>66</v>
      </c>
      <c r="L411" s="77">
        <v>411</v>
      </c>
      <c r="M411" s="77"/>
      <c r="N411" s="72"/>
      <c r="O411" s="79" t="s">
        <v>319</v>
      </c>
      <c r="P411" s="81">
        <v>43571.884363425925</v>
      </c>
      <c r="Q411" s="79" t="s">
        <v>508</v>
      </c>
      <c r="R411" s="79"/>
      <c r="S411" s="79"/>
      <c r="T411" s="79"/>
      <c r="U411" s="79"/>
      <c r="V411" s="82" t="s">
        <v>675</v>
      </c>
      <c r="W411" s="81">
        <v>43571.884363425925</v>
      </c>
      <c r="X411" s="82" t="s">
        <v>865</v>
      </c>
      <c r="Y411" s="79"/>
      <c r="Z411" s="79"/>
      <c r="AA411" s="85" t="s">
        <v>1104</v>
      </c>
      <c r="AB411" s="85" t="s">
        <v>1107</v>
      </c>
      <c r="AC411" s="79" t="b">
        <v>0</v>
      </c>
      <c r="AD411" s="79">
        <v>2</v>
      </c>
      <c r="AE411" s="85" t="s">
        <v>1224</v>
      </c>
      <c r="AF411" s="79" t="b">
        <v>0</v>
      </c>
      <c r="AG411" s="79" t="s">
        <v>1226</v>
      </c>
      <c r="AH411" s="79"/>
      <c r="AI411" s="85" t="s">
        <v>1178</v>
      </c>
      <c r="AJ411" s="79" t="b">
        <v>0</v>
      </c>
      <c r="AK411" s="79">
        <v>0</v>
      </c>
      <c r="AL411" s="85" t="s">
        <v>1178</v>
      </c>
      <c r="AM411" s="79" t="s">
        <v>1243</v>
      </c>
      <c r="AN411" s="79" t="b">
        <v>0</v>
      </c>
      <c r="AO411" s="85" t="s">
        <v>1107</v>
      </c>
      <c r="AP411" s="79" t="s">
        <v>176</v>
      </c>
      <c r="AQ411" s="79">
        <v>0</v>
      </c>
      <c r="AR411" s="79">
        <v>0</v>
      </c>
      <c r="AS411" s="79"/>
      <c r="AT411" s="79"/>
      <c r="AU411" s="79"/>
      <c r="AV411" s="79"/>
      <c r="AW411" s="79"/>
      <c r="AX411" s="79"/>
      <c r="AY411" s="79"/>
      <c r="AZ411" s="79"/>
      <c r="BA411">
        <v>3</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251</v>
      </c>
      <c r="B412" s="64" t="s">
        <v>277</v>
      </c>
      <c r="C412" s="65" t="s">
        <v>2792</v>
      </c>
      <c r="D412" s="66">
        <v>3</v>
      </c>
      <c r="E412" s="67" t="s">
        <v>132</v>
      </c>
      <c r="F412" s="68">
        <v>32</v>
      </c>
      <c r="G412" s="65"/>
      <c r="H412" s="69"/>
      <c r="I412" s="70"/>
      <c r="J412" s="70"/>
      <c r="K412" s="34" t="s">
        <v>66</v>
      </c>
      <c r="L412" s="77">
        <v>412</v>
      </c>
      <c r="M412" s="77"/>
      <c r="N412" s="72"/>
      <c r="O412" s="79" t="s">
        <v>319</v>
      </c>
      <c r="P412" s="81">
        <v>43571.77185185185</v>
      </c>
      <c r="Q412" s="79" t="s">
        <v>515</v>
      </c>
      <c r="R412" s="79"/>
      <c r="S412" s="79"/>
      <c r="T412" s="79"/>
      <c r="U412" s="79"/>
      <c r="V412" s="82" t="s">
        <v>649</v>
      </c>
      <c r="W412" s="81">
        <v>43571.77185185185</v>
      </c>
      <c r="X412" s="82" t="s">
        <v>872</v>
      </c>
      <c r="Y412" s="79"/>
      <c r="Z412" s="79"/>
      <c r="AA412" s="85" t="s">
        <v>1111</v>
      </c>
      <c r="AB412" s="85" t="s">
        <v>1174</v>
      </c>
      <c r="AC412" s="79" t="b">
        <v>0</v>
      </c>
      <c r="AD412" s="79">
        <v>1</v>
      </c>
      <c r="AE412" s="85" t="s">
        <v>1224</v>
      </c>
      <c r="AF412" s="79" t="b">
        <v>0</v>
      </c>
      <c r="AG412" s="79" t="s">
        <v>1226</v>
      </c>
      <c r="AH412" s="79"/>
      <c r="AI412" s="85" t="s">
        <v>1178</v>
      </c>
      <c r="AJ412" s="79" t="b">
        <v>0</v>
      </c>
      <c r="AK412" s="79">
        <v>0</v>
      </c>
      <c r="AL412" s="85" t="s">
        <v>1178</v>
      </c>
      <c r="AM412" s="79" t="s">
        <v>1243</v>
      </c>
      <c r="AN412" s="79" t="b">
        <v>0</v>
      </c>
      <c r="AO412" s="85" t="s">
        <v>1174</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1</v>
      </c>
      <c r="BC412" s="78" t="str">
        <f>REPLACE(INDEX(GroupVertices[Group],MATCH(Edges[[#This Row],[Vertex 2]],GroupVertices[Vertex],0)),1,1,"")</f>
        <v>2</v>
      </c>
      <c r="BD412" s="48"/>
      <c r="BE412" s="49"/>
      <c r="BF412" s="48"/>
      <c r="BG412" s="49"/>
      <c r="BH412" s="48"/>
      <c r="BI412" s="49"/>
      <c r="BJ412" s="48"/>
      <c r="BK412" s="49"/>
      <c r="BL412" s="48"/>
    </row>
    <row r="413" spans="1:64" ht="15">
      <c r="A413" s="64" t="s">
        <v>276</v>
      </c>
      <c r="B413" s="64" t="s">
        <v>277</v>
      </c>
      <c r="C413" s="65" t="s">
        <v>2796</v>
      </c>
      <c r="D413" s="66">
        <v>6.5</v>
      </c>
      <c r="E413" s="67" t="s">
        <v>136</v>
      </c>
      <c r="F413" s="68">
        <v>28.608695652173914</v>
      </c>
      <c r="G413" s="65"/>
      <c r="H413" s="69"/>
      <c r="I413" s="70"/>
      <c r="J413" s="70"/>
      <c r="K413" s="34" t="s">
        <v>66</v>
      </c>
      <c r="L413" s="77">
        <v>413</v>
      </c>
      <c r="M413" s="77"/>
      <c r="N413" s="72"/>
      <c r="O413" s="79" t="s">
        <v>319</v>
      </c>
      <c r="P413" s="81">
        <v>43571.77329861111</v>
      </c>
      <c r="Q413" s="79" t="s">
        <v>516</v>
      </c>
      <c r="R413" s="79"/>
      <c r="S413" s="79"/>
      <c r="T413" s="79" t="s">
        <v>588</v>
      </c>
      <c r="U413" s="79"/>
      <c r="V413" s="82" t="s">
        <v>674</v>
      </c>
      <c r="W413" s="81">
        <v>43571.77329861111</v>
      </c>
      <c r="X413" s="82" t="s">
        <v>873</v>
      </c>
      <c r="Y413" s="79"/>
      <c r="Z413" s="79"/>
      <c r="AA413" s="85" t="s">
        <v>1112</v>
      </c>
      <c r="AB413" s="85" t="s">
        <v>1111</v>
      </c>
      <c r="AC413" s="79" t="b">
        <v>0</v>
      </c>
      <c r="AD413" s="79">
        <v>3</v>
      </c>
      <c r="AE413" s="85" t="s">
        <v>1184</v>
      </c>
      <c r="AF413" s="79" t="b">
        <v>0</v>
      </c>
      <c r="AG413" s="79" t="s">
        <v>1227</v>
      </c>
      <c r="AH413" s="79"/>
      <c r="AI413" s="85" t="s">
        <v>1178</v>
      </c>
      <c r="AJ413" s="79" t="b">
        <v>0</v>
      </c>
      <c r="AK413" s="79">
        <v>0</v>
      </c>
      <c r="AL413" s="85" t="s">
        <v>1178</v>
      </c>
      <c r="AM413" s="79" t="s">
        <v>1243</v>
      </c>
      <c r="AN413" s="79" t="b">
        <v>0</v>
      </c>
      <c r="AO413" s="85" t="s">
        <v>1111</v>
      </c>
      <c r="AP413" s="79" t="s">
        <v>176</v>
      </c>
      <c r="AQ413" s="79">
        <v>0</v>
      </c>
      <c r="AR413" s="79">
        <v>0</v>
      </c>
      <c r="AS413" s="79"/>
      <c r="AT413" s="79"/>
      <c r="AU413" s="79"/>
      <c r="AV413" s="79"/>
      <c r="AW413" s="79"/>
      <c r="AX413" s="79"/>
      <c r="AY413" s="79"/>
      <c r="AZ413" s="79"/>
      <c r="BA413">
        <v>4</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276</v>
      </c>
      <c r="B414" s="64" t="s">
        <v>277</v>
      </c>
      <c r="C414" s="65" t="s">
        <v>2796</v>
      </c>
      <c r="D414" s="66">
        <v>6.5</v>
      </c>
      <c r="E414" s="67" t="s">
        <v>136</v>
      </c>
      <c r="F414" s="68">
        <v>28.608695652173914</v>
      </c>
      <c r="G414" s="65"/>
      <c r="H414" s="69"/>
      <c r="I414" s="70"/>
      <c r="J414" s="70"/>
      <c r="K414" s="34" t="s">
        <v>66</v>
      </c>
      <c r="L414" s="77">
        <v>414</v>
      </c>
      <c r="M414" s="77"/>
      <c r="N414" s="72"/>
      <c r="O414" s="79" t="s">
        <v>319</v>
      </c>
      <c r="P414" s="81">
        <v>43571.77483796296</v>
      </c>
      <c r="Q414" s="79" t="s">
        <v>517</v>
      </c>
      <c r="R414" s="79"/>
      <c r="S414" s="79"/>
      <c r="T414" s="79" t="s">
        <v>588</v>
      </c>
      <c r="U414" s="79"/>
      <c r="V414" s="82" t="s">
        <v>674</v>
      </c>
      <c r="W414" s="81">
        <v>43571.77483796296</v>
      </c>
      <c r="X414" s="82" t="s">
        <v>874</v>
      </c>
      <c r="Y414" s="79"/>
      <c r="Z414" s="79"/>
      <c r="AA414" s="85" t="s">
        <v>1113</v>
      </c>
      <c r="AB414" s="85" t="s">
        <v>1112</v>
      </c>
      <c r="AC414" s="79" t="b">
        <v>0</v>
      </c>
      <c r="AD414" s="79">
        <v>1</v>
      </c>
      <c r="AE414" s="85" t="s">
        <v>1223</v>
      </c>
      <c r="AF414" s="79" t="b">
        <v>0</v>
      </c>
      <c r="AG414" s="79" t="s">
        <v>1226</v>
      </c>
      <c r="AH414" s="79"/>
      <c r="AI414" s="85" t="s">
        <v>1178</v>
      </c>
      <c r="AJ414" s="79" t="b">
        <v>0</v>
      </c>
      <c r="AK414" s="79">
        <v>0</v>
      </c>
      <c r="AL414" s="85" t="s">
        <v>1178</v>
      </c>
      <c r="AM414" s="79" t="s">
        <v>1243</v>
      </c>
      <c r="AN414" s="79" t="b">
        <v>0</v>
      </c>
      <c r="AO414" s="85" t="s">
        <v>1112</v>
      </c>
      <c r="AP414" s="79" t="s">
        <v>176</v>
      </c>
      <c r="AQ414" s="79">
        <v>0</v>
      </c>
      <c r="AR414" s="79">
        <v>0</v>
      </c>
      <c r="AS414" s="79"/>
      <c r="AT414" s="79"/>
      <c r="AU414" s="79"/>
      <c r="AV414" s="79"/>
      <c r="AW414" s="79"/>
      <c r="AX414" s="79"/>
      <c r="AY414" s="79"/>
      <c r="AZ414" s="79"/>
      <c r="BA414">
        <v>4</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276</v>
      </c>
      <c r="B415" s="64" t="s">
        <v>277</v>
      </c>
      <c r="C415" s="65" t="s">
        <v>2793</v>
      </c>
      <c r="D415" s="66">
        <v>4.166666666666667</v>
      </c>
      <c r="E415" s="67" t="s">
        <v>136</v>
      </c>
      <c r="F415" s="68">
        <v>30.869565217391305</v>
      </c>
      <c r="G415" s="65"/>
      <c r="H415" s="69"/>
      <c r="I415" s="70"/>
      <c r="J415" s="70"/>
      <c r="K415" s="34" t="s">
        <v>66</v>
      </c>
      <c r="L415" s="77">
        <v>415</v>
      </c>
      <c r="M415" s="77"/>
      <c r="N415" s="72"/>
      <c r="O415" s="79" t="s">
        <v>320</v>
      </c>
      <c r="P415" s="81">
        <v>43571.77842592593</v>
      </c>
      <c r="Q415" s="79" t="s">
        <v>518</v>
      </c>
      <c r="R415" s="79"/>
      <c r="S415" s="79"/>
      <c r="T415" s="79"/>
      <c r="U415" s="79"/>
      <c r="V415" s="82" t="s">
        <v>674</v>
      </c>
      <c r="W415" s="81">
        <v>43571.77842592593</v>
      </c>
      <c r="X415" s="82" t="s">
        <v>875</v>
      </c>
      <c r="Y415" s="79"/>
      <c r="Z415" s="79"/>
      <c r="AA415" s="85" t="s">
        <v>1114</v>
      </c>
      <c r="AB415" s="85" t="s">
        <v>1101</v>
      </c>
      <c r="AC415" s="79" t="b">
        <v>0</v>
      </c>
      <c r="AD415" s="79">
        <v>1</v>
      </c>
      <c r="AE415" s="85" t="s">
        <v>1225</v>
      </c>
      <c r="AF415" s="79" t="b">
        <v>0</v>
      </c>
      <c r="AG415" s="79" t="s">
        <v>1226</v>
      </c>
      <c r="AH415" s="79"/>
      <c r="AI415" s="85" t="s">
        <v>1178</v>
      </c>
      <c r="AJ415" s="79" t="b">
        <v>0</v>
      </c>
      <c r="AK415" s="79">
        <v>0</v>
      </c>
      <c r="AL415" s="85" t="s">
        <v>1178</v>
      </c>
      <c r="AM415" s="79" t="s">
        <v>1243</v>
      </c>
      <c r="AN415" s="79" t="b">
        <v>0</v>
      </c>
      <c r="AO415" s="85" t="s">
        <v>1101</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276</v>
      </c>
      <c r="B416" s="64" t="s">
        <v>277</v>
      </c>
      <c r="C416" s="65" t="s">
        <v>2796</v>
      </c>
      <c r="D416" s="66">
        <v>6.5</v>
      </c>
      <c r="E416" s="67" t="s">
        <v>136</v>
      </c>
      <c r="F416" s="68">
        <v>28.608695652173914</v>
      </c>
      <c r="G416" s="65"/>
      <c r="H416" s="69"/>
      <c r="I416" s="70"/>
      <c r="J416" s="70"/>
      <c r="K416" s="34" t="s">
        <v>66</v>
      </c>
      <c r="L416" s="77">
        <v>416</v>
      </c>
      <c r="M416" s="77"/>
      <c r="N416" s="72"/>
      <c r="O416" s="79" t="s">
        <v>319</v>
      </c>
      <c r="P416" s="81">
        <v>43571.78108796296</v>
      </c>
      <c r="Q416" s="79" t="s">
        <v>519</v>
      </c>
      <c r="R416" s="79"/>
      <c r="S416" s="79"/>
      <c r="T416" s="79"/>
      <c r="U416" s="79"/>
      <c r="V416" s="82" t="s">
        <v>674</v>
      </c>
      <c r="W416" s="81">
        <v>43571.78108796296</v>
      </c>
      <c r="X416" s="82" t="s">
        <v>876</v>
      </c>
      <c r="Y416" s="79"/>
      <c r="Z416" s="79"/>
      <c r="AA416" s="85" t="s">
        <v>1115</v>
      </c>
      <c r="AB416" s="85" t="s">
        <v>1106</v>
      </c>
      <c r="AC416" s="79" t="b">
        <v>0</v>
      </c>
      <c r="AD416" s="79">
        <v>0</v>
      </c>
      <c r="AE416" s="85" t="s">
        <v>1224</v>
      </c>
      <c r="AF416" s="79" t="b">
        <v>0</v>
      </c>
      <c r="AG416" s="79" t="s">
        <v>1226</v>
      </c>
      <c r="AH416" s="79"/>
      <c r="AI416" s="85" t="s">
        <v>1178</v>
      </c>
      <c r="AJ416" s="79" t="b">
        <v>0</v>
      </c>
      <c r="AK416" s="79">
        <v>0</v>
      </c>
      <c r="AL416" s="85" t="s">
        <v>1178</v>
      </c>
      <c r="AM416" s="79" t="s">
        <v>1243</v>
      </c>
      <c r="AN416" s="79" t="b">
        <v>0</v>
      </c>
      <c r="AO416" s="85" t="s">
        <v>1106</v>
      </c>
      <c r="AP416" s="79" t="s">
        <v>176</v>
      </c>
      <c r="AQ416" s="79">
        <v>0</v>
      </c>
      <c r="AR416" s="79">
        <v>0</v>
      </c>
      <c r="AS416" s="79"/>
      <c r="AT416" s="79"/>
      <c r="AU416" s="79"/>
      <c r="AV416" s="79"/>
      <c r="AW416" s="79"/>
      <c r="AX416" s="79"/>
      <c r="AY416" s="79"/>
      <c r="AZ416" s="79"/>
      <c r="BA416">
        <v>4</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276</v>
      </c>
      <c r="B417" s="64" t="s">
        <v>277</v>
      </c>
      <c r="C417" s="65" t="s">
        <v>2796</v>
      </c>
      <c r="D417" s="66">
        <v>6.5</v>
      </c>
      <c r="E417" s="67" t="s">
        <v>136</v>
      </c>
      <c r="F417" s="68">
        <v>28.608695652173914</v>
      </c>
      <c r="G417" s="65"/>
      <c r="H417" s="69"/>
      <c r="I417" s="70"/>
      <c r="J417" s="70"/>
      <c r="K417" s="34" t="s">
        <v>66</v>
      </c>
      <c r="L417" s="77">
        <v>417</v>
      </c>
      <c r="M417" s="77"/>
      <c r="N417" s="72"/>
      <c r="O417" s="79" t="s">
        <v>319</v>
      </c>
      <c r="P417" s="81">
        <v>43571.781180555554</v>
      </c>
      <c r="Q417" s="79" t="s">
        <v>520</v>
      </c>
      <c r="R417" s="79"/>
      <c r="S417" s="79"/>
      <c r="T417" s="79"/>
      <c r="U417" s="79"/>
      <c r="V417" s="82" t="s">
        <v>674</v>
      </c>
      <c r="W417" s="81">
        <v>43571.781180555554</v>
      </c>
      <c r="X417" s="82" t="s">
        <v>877</v>
      </c>
      <c r="Y417" s="79"/>
      <c r="Z417" s="79"/>
      <c r="AA417" s="85" t="s">
        <v>1116</v>
      </c>
      <c r="AB417" s="79"/>
      <c r="AC417" s="79" t="b">
        <v>0</v>
      </c>
      <c r="AD417" s="79">
        <v>0</v>
      </c>
      <c r="AE417" s="85" t="s">
        <v>1178</v>
      </c>
      <c r="AF417" s="79" t="b">
        <v>0</v>
      </c>
      <c r="AG417" s="79" t="s">
        <v>1226</v>
      </c>
      <c r="AH417" s="79"/>
      <c r="AI417" s="85" t="s">
        <v>1178</v>
      </c>
      <c r="AJ417" s="79" t="b">
        <v>0</v>
      </c>
      <c r="AK417" s="79">
        <v>1</v>
      </c>
      <c r="AL417" s="85" t="s">
        <v>1106</v>
      </c>
      <c r="AM417" s="79" t="s">
        <v>1243</v>
      </c>
      <c r="AN417" s="79" t="b">
        <v>0</v>
      </c>
      <c r="AO417" s="85" t="s">
        <v>1106</v>
      </c>
      <c r="AP417" s="79" t="s">
        <v>176</v>
      </c>
      <c r="AQ417" s="79">
        <v>0</v>
      </c>
      <c r="AR417" s="79">
        <v>0</v>
      </c>
      <c r="AS417" s="79"/>
      <c r="AT417" s="79"/>
      <c r="AU417" s="79"/>
      <c r="AV417" s="79"/>
      <c r="AW417" s="79"/>
      <c r="AX417" s="79"/>
      <c r="AY417" s="79"/>
      <c r="AZ417" s="79"/>
      <c r="BA417">
        <v>4</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276</v>
      </c>
      <c r="B418" s="64" t="s">
        <v>277</v>
      </c>
      <c r="C418" s="65" t="s">
        <v>2793</v>
      </c>
      <c r="D418" s="66">
        <v>4.166666666666667</v>
      </c>
      <c r="E418" s="67" t="s">
        <v>136</v>
      </c>
      <c r="F418" s="68">
        <v>30.869565217391305</v>
      </c>
      <c r="G418" s="65"/>
      <c r="H418" s="69"/>
      <c r="I418" s="70"/>
      <c r="J418" s="70"/>
      <c r="K418" s="34" t="s">
        <v>66</v>
      </c>
      <c r="L418" s="77">
        <v>418</v>
      </c>
      <c r="M418" s="77"/>
      <c r="N418" s="72"/>
      <c r="O418" s="79" t="s">
        <v>320</v>
      </c>
      <c r="P418" s="81">
        <v>43571.88560185185</v>
      </c>
      <c r="Q418" s="79" t="s">
        <v>521</v>
      </c>
      <c r="R418" s="79"/>
      <c r="S418" s="79"/>
      <c r="T418" s="79" t="s">
        <v>589</v>
      </c>
      <c r="U418" s="79"/>
      <c r="V418" s="82" t="s">
        <v>674</v>
      </c>
      <c r="W418" s="81">
        <v>43571.88560185185</v>
      </c>
      <c r="X418" s="82" t="s">
        <v>878</v>
      </c>
      <c r="Y418" s="79"/>
      <c r="Z418" s="79"/>
      <c r="AA418" s="85" t="s">
        <v>1117</v>
      </c>
      <c r="AB418" s="85" t="s">
        <v>1104</v>
      </c>
      <c r="AC418" s="79" t="b">
        <v>0</v>
      </c>
      <c r="AD418" s="79">
        <v>0</v>
      </c>
      <c r="AE418" s="85" t="s">
        <v>1225</v>
      </c>
      <c r="AF418" s="79" t="b">
        <v>0</v>
      </c>
      <c r="AG418" s="79" t="s">
        <v>1227</v>
      </c>
      <c r="AH418" s="79"/>
      <c r="AI418" s="85" t="s">
        <v>1178</v>
      </c>
      <c r="AJ418" s="79" t="b">
        <v>0</v>
      </c>
      <c r="AK418" s="79">
        <v>0</v>
      </c>
      <c r="AL418" s="85" t="s">
        <v>1178</v>
      </c>
      <c r="AM418" s="79" t="s">
        <v>1243</v>
      </c>
      <c r="AN418" s="79" t="b">
        <v>0</v>
      </c>
      <c r="AO418" s="85" t="s">
        <v>1104</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251</v>
      </c>
      <c r="B419" s="64" t="s">
        <v>281</v>
      </c>
      <c r="C419" s="65" t="s">
        <v>2792</v>
      </c>
      <c r="D419" s="66">
        <v>3</v>
      </c>
      <c r="E419" s="67" t="s">
        <v>132</v>
      </c>
      <c r="F419" s="68">
        <v>32</v>
      </c>
      <c r="G419" s="65"/>
      <c r="H419" s="69"/>
      <c r="I419" s="70"/>
      <c r="J419" s="70"/>
      <c r="K419" s="34" t="s">
        <v>65</v>
      </c>
      <c r="L419" s="77">
        <v>419</v>
      </c>
      <c r="M419" s="77"/>
      <c r="N419" s="72"/>
      <c r="O419" s="79" t="s">
        <v>319</v>
      </c>
      <c r="P419" s="81">
        <v>43574.78459490741</v>
      </c>
      <c r="Q419" s="79" t="s">
        <v>432</v>
      </c>
      <c r="R419" s="79"/>
      <c r="S419" s="79"/>
      <c r="T419" s="79"/>
      <c r="U419" s="79"/>
      <c r="V419" s="82" t="s">
        <v>649</v>
      </c>
      <c r="W419" s="81">
        <v>43574.78459490741</v>
      </c>
      <c r="X419" s="82" t="s">
        <v>789</v>
      </c>
      <c r="Y419" s="79"/>
      <c r="Z419" s="79"/>
      <c r="AA419" s="85" t="s">
        <v>1028</v>
      </c>
      <c r="AB419" s="85" t="s">
        <v>1026</v>
      </c>
      <c r="AC419" s="79" t="b">
        <v>0</v>
      </c>
      <c r="AD419" s="79">
        <v>1</v>
      </c>
      <c r="AE419" s="85" t="s">
        <v>1209</v>
      </c>
      <c r="AF419" s="79" t="b">
        <v>0</v>
      </c>
      <c r="AG419" s="79" t="s">
        <v>1226</v>
      </c>
      <c r="AH419" s="79"/>
      <c r="AI419" s="85" t="s">
        <v>1178</v>
      </c>
      <c r="AJ419" s="79" t="b">
        <v>0</v>
      </c>
      <c r="AK419" s="79">
        <v>0</v>
      </c>
      <c r="AL419" s="85" t="s">
        <v>1178</v>
      </c>
      <c r="AM419" s="79" t="s">
        <v>1243</v>
      </c>
      <c r="AN419" s="79" t="b">
        <v>0</v>
      </c>
      <c r="AO419" s="85" t="s">
        <v>1026</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1</v>
      </c>
      <c r="BC419" s="78" t="str">
        <f>REPLACE(INDEX(GroupVertices[Group],MATCH(Edges[[#This Row],[Vertex 2]],GroupVertices[Vertex],0)),1,1,"")</f>
        <v>2</v>
      </c>
      <c r="BD419" s="48"/>
      <c r="BE419" s="49"/>
      <c r="BF419" s="48"/>
      <c r="BG419" s="49"/>
      <c r="BH419" s="48"/>
      <c r="BI419" s="49"/>
      <c r="BJ419" s="48"/>
      <c r="BK419" s="49"/>
      <c r="BL419" s="48"/>
    </row>
    <row r="420" spans="1:64" ht="15">
      <c r="A420" s="64" t="s">
        <v>276</v>
      </c>
      <c r="B420" s="64" t="s">
        <v>281</v>
      </c>
      <c r="C420" s="65" t="s">
        <v>2792</v>
      </c>
      <c r="D420" s="66">
        <v>3</v>
      </c>
      <c r="E420" s="67" t="s">
        <v>132</v>
      </c>
      <c r="F420" s="68">
        <v>32</v>
      </c>
      <c r="G420" s="65"/>
      <c r="H420" s="69"/>
      <c r="I420" s="70"/>
      <c r="J420" s="70"/>
      <c r="K420" s="34" t="s">
        <v>65</v>
      </c>
      <c r="L420" s="77">
        <v>420</v>
      </c>
      <c r="M420" s="77"/>
      <c r="N420" s="72"/>
      <c r="O420" s="79" t="s">
        <v>319</v>
      </c>
      <c r="P420" s="81">
        <v>43574.806342592594</v>
      </c>
      <c r="Q420" s="79" t="s">
        <v>522</v>
      </c>
      <c r="R420" s="79"/>
      <c r="S420" s="79"/>
      <c r="T420" s="79" t="s">
        <v>588</v>
      </c>
      <c r="U420" s="79"/>
      <c r="V420" s="82" t="s">
        <v>674</v>
      </c>
      <c r="W420" s="81">
        <v>43574.806342592594</v>
      </c>
      <c r="X420" s="82" t="s">
        <v>879</v>
      </c>
      <c r="Y420" s="79"/>
      <c r="Z420" s="79"/>
      <c r="AA420" s="85" t="s">
        <v>1118</v>
      </c>
      <c r="AB420" s="85" t="s">
        <v>1156</v>
      </c>
      <c r="AC420" s="79" t="b">
        <v>0</v>
      </c>
      <c r="AD420" s="79">
        <v>1</v>
      </c>
      <c r="AE420" s="85" t="s">
        <v>1184</v>
      </c>
      <c r="AF420" s="79" t="b">
        <v>0</v>
      </c>
      <c r="AG420" s="79" t="s">
        <v>1226</v>
      </c>
      <c r="AH420" s="79"/>
      <c r="AI420" s="85" t="s">
        <v>1178</v>
      </c>
      <c r="AJ420" s="79" t="b">
        <v>0</v>
      </c>
      <c r="AK420" s="79">
        <v>0</v>
      </c>
      <c r="AL420" s="85" t="s">
        <v>1178</v>
      </c>
      <c r="AM420" s="79" t="s">
        <v>1243</v>
      </c>
      <c r="AN420" s="79" t="b">
        <v>0</v>
      </c>
      <c r="AO420" s="85" t="s">
        <v>1156</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251</v>
      </c>
      <c r="B421" s="64" t="s">
        <v>312</v>
      </c>
      <c r="C421" s="65" t="s">
        <v>2792</v>
      </c>
      <c r="D421" s="66">
        <v>3</v>
      </c>
      <c r="E421" s="67" t="s">
        <v>132</v>
      </c>
      <c r="F421" s="68">
        <v>32</v>
      </c>
      <c r="G421" s="65"/>
      <c r="H421" s="69"/>
      <c r="I421" s="70"/>
      <c r="J421" s="70"/>
      <c r="K421" s="34" t="s">
        <v>65</v>
      </c>
      <c r="L421" s="77">
        <v>421</v>
      </c>
      <c r="M421" s="77"/>
      <c r="N421" s="72"/>
      <c r="O421" s="79" t="s">
        <v>319</v>
      </c>
      <c r="P421" s="81">
        <v>43579.823530092595</v>
      </c>
      <c r="Q421" s="79" t="s">
        <v>523</v>
      </c>
      <c r="R421" s="82" t="s">
        <v>569</v>
      </c>
      <c r="S421" s="79" t="s">
        <v>580</v>
      </c>
      <c r="T421" s="79"/>
      <c r="U421" s="79"/>
      <c r="V421" s="82" t="s">
        <v>649</v>
      </c>
      <c r="W421" s="81">
        <v>43579.823530092595</v>
      </c>
      <c r="X421" s="82" t="s">
        <v>880</v>
      </c>
      <c r="Y421" s="79"/>
      <c r="Z421" s="79"/>
      <c r="AA421" s="85" t="s">
        <v>1119</v>
      </c>
      <c r="AB421" s="85" t="s">
        <v>1175</v>
      </c>
      <c r="AC421" s="79" t="b">
        <v>0</v>
      </c>
      <c r="AD421" s="79">
        <v>0</v>
      </c>
      <c r="AE421" s="85" t="s">
        <v>1184</v>
      </c>
      <c r="AF421" s="79" t="b">
        <v>1</v>
      </c>
      <c r="AG421" s="79" t="s">
        <v>1227</v>
      </c>
      <c r="AH421" s="79"/>
      <c r="AI421" s="85" t="s">
        <v>1177</v>
      </c>
      <c r="AJ421" s="79" t="b">
        <v>0</v>
      </c>
      <c r="AK421" s="79">
        <v>0</v>
      </c>
      <c r="AL421" s="85" t="s">
        <v>1178</v>
      </c>
      <c r="AM421" s="79" t="s">
        <v>1243</v>
      </c>
      <c r="AN421" s="79" t="b">
        <v>0</v>
      </c>
      <c r="AO421" s="85" t="s">
        <v>1175</v>
      </c>
      <c r="AP421" s="79" t="s">
        <v>176</v>
      </c>
      <c r="AQ421" s="79">
        <v>0</v>
      </c>
      <c r="AR421" s="79">
        <v>0</v>
      </c>
      <c r="AS421" s="79"/>
      <c r="AT421" s="79"/>
      <c r="AU421" s="79"/>
      <c r="AV421" s="79"/>
      <c r="AW421" s="79"/>
      <c r="AX421" s="79"/>
      <c r="AY421" s="79"/>
      <c r="AZ421" s="79"/>
      <c r="BA421">
        <v>1</v>
      </c>
      <c r="BB421" s="78" t="str">
        <f>REPLACE(INDEX(GroupVertices[Group],MATCH(Edges[[#This Row],[Vertex 1]],GroupVertices[Vertex],0)),1,1,"")</f>
        <v>1</v>
      </c>
      <c r="BC421" s="78" t="str">
        <f>REPLACE(INDEX(GroupVertices[Group],MATCH(Edges[[#This Row],[Vertex 2]],GroupVertices[Vertex],0)),1,1,"")</f>
        <v>2</v>
      </c>
      <c r="BD421" s="48"/>
      <c r="BE421" s="49"/>
      <c r="BF421" s="48"/>
      <c r="BG421" s="49"/>
      <c r="BH421" s="48"/>
      <c r="BI421" s="49"/>
      <c r="BJ421" s="48"/>
      <c r="BK421" s="49"/>
      <c r="BL421" s="48"/>
    </row>
    <row r="422" spans="1:64" ht="15">
      <c r="A422" s="64" t="s">
        <v>276</v>
      </c>
      <c r="B422" s="64" t="s">
        <v>312</v>
      </c>
      <c r="C422" s="65" t="s">
        <v>2793</v>
      </c>
      <c r="D422" s="66">
        <v>4.166666666666667</v>
      </c>
      <c r="E422" s="67" t="s">
        <v>136</v>
      </c>
      <c r="F422" s="68">
        <v>30.869565217391305</v>
      </c>
      <c r="G422" s="65"/>
      <c r="H422" s="69"/>
      <c r="I422" s="70"/>
      <c r="J422" s="70"/>
      <c r="K422" s="34" t="s">
        <v>65</v>
      </c>
      <c r="L422" s="77">
        <v>422</v>
      </c>
      <c r="M422" s="77"/>
      <c r="N422" s="72"/>
      <c r="O422" s="79" t="s">
        <v>319</v>
      </c>
      <c r="P422" s="81">
        <v>43579.823587962965</v>
      </c>
      <c r="Q422" s="79" t="s">
        <v>524</v>
      </c>
      <c r="R422" s="79"/>
      <c r="S422" s="79"/>
      <c r="T422" s="79"/>
      <c r="U422" s="79"/>
      <c r="V422" s="82" t="s">
        <v>674</v>
      </c>
      <c r="W422" s="81">
        <v>43579.823587962965</v>
      </c>
      <c r="X422" s="82" t="s">
        <v>881</v>
      </c>
      <c r="Y422" s="79"/>
      <c r="Z422" s="79"/>
      <c r="AA422" s="85" t="s">
        <v>1120</v>
      </c>
      <c r="AB422" s="85" t="s">
        <v>1175</v>
      </c>
      <c r="AC422" s="79" t="b">
        <v>0</v>
      </c>
      <c r="AD422" s="79">
        <v>2</v>
      </c>
      <c r="AE422" s="85" t="s">
        <v>1184</v>
      </c>
      <c r="AF422" s="79" t="b">
        <v>0</v>
      </c>
      <c r="AG422" s="79" t="s">
        <v>1226</v>
      </c>
      <c r="AH422" s="79"/>
      <c r="AI422" s="85" t="s">
        <v>1178</v>
      </c>
      <c r="AJ422" s="79" t="b">
        <v>0</v>
      </c>
      <c r="AK422" s="79">
        <v>0</v>
      </c>
      <c r="AL422" s="85" t="s">
        <v>1178</v>
      </c>
      <c r="AM422" s="79" t="s">
        <v>1243</v>
      </c>
      <c r="AN422" s="79" t="b">
        <v>0</v>
      </c>
      <c r="AO422" s="85" t="s">
        <v>1175</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276</v>
      </c>
      <c r="B423" s="64" t="s">
        <v>312</v>
      </c>
      <c r="C423" s="65" t="s">
        <v>2793</v>
      </c>
      <c r="D423" s="66">
        <v>4.166666666666667</v>
      </c>
      <c r="E423" s="67" t="s">
        <v>136</v>
      </c>
      <c r="F423" s="68">
        <v>30.869565217391305</v>
      </c>
      <c r="G423" s="65"/>
      <c r="H423" s="69"/>
      <c r="I423" s="70"/>
      <c r="J423" s="70"/>
      <c r="K423" s="34" t="s">
        <v>65</v>
      </c>
      <c r="L423" s="77">
        <v>423</v>
      </c>
      <c r="M423" s="77"/>
      <c r="N423" s="72"/>
      <c r="O423" s="79" t="s">
        <v>319</v>
      </c>
      <c r="P423" s="81">
        <v>43579.82413194444</v>
      </c>
      <c r="Q423" s="79" t="s">
        <v>525</v>
      </c>
      <c r="R423" s="79"/>
      <c r="S423" s="79"/>
      <c r="T423" s="79"/>
      <c r="U423" s="82" t="s">
        <v>612</v>
      </c>
      <c r="V423" s="82" t="s">
        <v>612</v>
      </c>
      <c r="W423" s="81">
        <v>43579.82413194444</v>
      </c>
      <c r="X423" s="82" t="s">
        <v>882</v>
      </c>
      <c r="Y423" s="79"/>
      <c r="Z423" s="79"/>
      <c r="AA423" s="85" t="s">
        <v>1121</v>
      </c>
      <c r="AB423" s="85" t="s">
        <v>1120</v>
      </c>
      <c r="AC423" s="79" t="b">
        <v>0</v>
      </c>
      <c r="AD423" s="79">
        <v>1</v>
      </c>
      <c r="AE423" s="85" t="s">
        <v>1223</v>
      </c>
      <c r="AF423" s="79" t="b">
        <v>0</v>
      </c>
      <c r="AG423" s="79" t="s">
        <v>1227</v>
      </c>
      <c r="AH423" s="79"/>
      <c r="AI423" s="85" t="s">
        <v>1178</v>
      </c>
      <c r="AJ423" s="79" t="b">
        <v>0</v>
      </c>
      <c r="AK423" s="79">
        <v>0</v>
      </c>
      <c r="AL423" s="85" t="s">
        <v>1178</v>
      </c>
      <c r="AM423" s="79" t="s">
        <v>1243</v>
      </c>
      <c r="AN423" s="79" t="b">
        <v>0</v>
      </c>
      <c r="AO423" s="85" t="s">
        <v>1120</v>
      </c>
      <c r="AP423" s="79" t="s">
        <v>176</v>
      </c>
      <c r="AQ423" s="79">
        <v>0</v>
      </c>
      <c r="AR423" s="79">
        <v>0</v>
      </c>
      <c r="AS423" s="79"/>
      <c r="AT423" s="79"/>
      <c r="AU423" s="79"/>
      <c r="AV423" s="79"/>
      <c r="AW423" s="79"/>
      <c r="AX423" s="79"/>
      <c r="AY423" s="79"/>
      <c r="AZ423" s="79"/>
      <c r="BA423">
        <v>2</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251</v>
      </c>
      <c r="B424" s="64" t="s">
        <v>313</v>
      </c>
      <c r="C424" s="65" t="s">
        <v>2792</v>
      </c>
      <c r="D424" s="66">
        <v>3</v>
      </c>
      <c r="E424" s="67" t="s">
        <v>132</v>
      </c>
      <c r="F424" s="68">
        <v>32</v>
      </c>
      <c r="G424" s="65"/>
      <c r="H424" s="69"/>
      <c r="I424" s="70"/>
      <c r="J424" s="70"/>
      <c r="K424" s="34" t="s">
        <v>65</v>
      </c>
      <c r="L424" s="77">
        <v>424</v>
      </c>
      <c r="M424" s="77"/>
      <c r="N424" s="72"/>
      <c r="O424" s="79" t="s">
        <v>319</v>
      </c>
      <c r="P424" s="81">
        <v>43579.823530092595</v>
      </c>
      <c r="Q424" s="79" t="s">
        <v>523</v>
      </c>
      <c r="R424" s="82" t="s">
        <v>569</v>
      </c>
      <c r="S424" s="79" t="s">
        <v>580</v>
      </c>
      <c r="T424" s="79"/>
      <c r="U424" s="79"/>
      <c r="V424" s="82" t="s">
        <v>649</v>
      </c>
      <c r="W424" s="81">
        <v>43579.823530092595</v>
      </c>
      <c r="X424" s="82" t="s">
        <v>880</v>
      </c>
      <c r="Y424" s="79"/>
      <c r="Z424" s="79"/>
      <c r="AA424" s="85" t="s">
        <v>1119</v>
      </c>
      <c r="AB424" s="85" t="s">
        <v>1175</v>
      </c>
      <c r="AC424" s="79" t="b">
        <v>0</v>
      </c>
      <c r="AD424" s="79">
        <v>0</v>
      </c>
      <c r="AE424" s="85" t="s">
        <v>1184</v>
      </c>
      <c r="AF424" s="79" t="b">
        <v>1</v>
      </c>
      <c r="AG424" s="79" t="s">
        <v>1227</v>
      </c>
      <c r="AH424" s="79"/>
      <c r="AI424" s="85" t="s">
        <v>1177</v>
      </c>
      <c r="AJ424" s="79" t="b">
        <v>0</v>
      </c>
      <c r="AK424" s="79">
        <v>0</v>
      </c>
      <c r="AL424" s="85" t="s">
        <v>1178</v>
      </c>
      <c r="AM424" s="79" t="s">
        <v>1243</v>
      </c>
      <c r="AN424" s="79" t="b">
        <v>0</v>
      </c>
      <c r="AO424" s="85" t="s">
        <v>1175</v>
      </c>
      <c r="AP424" s="79" t="s">
        <v>176</v>
      </c>
      <c r="AQ424" s="79">
        <v>0</v>
      </c>
      <c r="AR424" s="79">
        <v>0</v>
      </c>
      <c r="AS424" s="79"/>
      <c r="AT424" s="79"/>
      <c r="AU424" s="79"/>
      <c r="AV424" s="79"/>
      <c r="AW424" s="79"/>
      <c r="AX424" s="79"/>
      <c r="AY424" s="79"/>
      <c r="AZ424" s="79"/>
      <c r="BA424">
        <v>1</v>
      </c>
      <c r="BB424" s="78" t="str">
        <f>REPLACE(INDEX(GroupVertices[Group],MATCH(Edges[[#This Row],[Vertex 1]],GroupVertices[Vertex],0)),1,1,"")</f>
        <v>1</v>
      </c>
      <c r="BC424" s="78" t="str">
        <f>REPLACE(INDEX(GroupVertices[Group],MATCH(Edges[[#This Row],[Vertex 2]],GroupVertices[Vertex],0)),1,1,"")</f>
        <v>2</v>
      </c>
      <c r="BD424" s="48"/>
      <c r="BE424" s="49"/>
      <c r="BF424" s="48"/>
      <c r="BG424" s="49"/>
      <c r="BH424" s="48"/>
      <c r="BI424" s="49"/>
      <c r="BJ424" s="48"/>
      <c r="BK424" s="49"/>
      <c r="BL424" s="48"/>
    </row>
    <row r="425" spans="1:64" ht="15">
      <c r="A425" s="64" t="s">
        <v>276</v>
      </c>
      <c r="B425" s="64" t="s">
        <v>313</v>
      </c>
      <c r="C425" s="65" t="s">
        <v>2793</v>
      </c>
      <c r="D425" s="66">
        <v>4.166666666666667</v>
      </c>
      <c r="E425" s="67" t="s">
        <v>136</v>
      </c>
      <c r="F425" s="68">
        <v>30.869565217391305</v>
      </c>
      <c r="G425" s="65"/>
      <c r="H425" s="69"/>
      <c r="I425" s="70"/>
      <c r="J425" s="70"/>
      <c r="K425" s="34" t="s">
        <v>65</v>
      </c>
      <c r="L425" s="77">
        <v>425</v>
      </c>
      <c r="M425" s="77"/>
      <c r="N425" s="72"/>
      <c r="O425" s="79" t="s">
        <v>319</v>
      </c>
      <c r="P425" s="81">
        <v>43579.823587962965</v>
      </c>
      <c r="Q425" s="79" t="s">
        <v>524</v>
      </c>
      <c r="R425" s="79"/>
      <c r="S425" s="79"/>
      <c r="T425" s="79"/>
      <c r="U425" s="79"/>
      <c r="V425" s="82" t="s">
        <v>674</v>
      </c>
      <c r="W425" s="81">
        <v>43579.823587962965</v>
      </c>
      <c r="X425" s="82" t="s">
        <v>881</v>
      </c>
      <c r="Y425" s="79"/>
      <c r="Z425" s="79"/>
      <c r="AA425" s="85" t="s">
        <v>1120</v>
      </c>
      <c r="AB425" s="85" t="s">
        <v>1175</v>
      </c>
      <c r="AC425" s="79" t="b">
        <v>0</v>
      </c>
      <c r="AD425" s="79">
        <v>2</v>
      </c>
      <c r="AE425" s="85" t="s">
        <v>1184</v>
      </c>
      <c r="AF425" s="79" t="b">
        <v>0</v>
      </c>
      <c r="AG425" s="79" t="s">
        <v>1226</v>
      </c>
      <c r="AH425" s="79"/>
      <c r="AI425" s="85" t="s">
        <v>1178</v>
      </c>
      <c r="AJ425" s="79" t="b">
        <v>0</v>
      </c>
      <c r="AK425" s="79">
        <v>0</v>
      </c>
      <c r="AL425" s="85" t="s">
        <v>1178</v>
      </c>
      <c r="AM425" s="79" t="s">
        <v>1243</v>
      </c>
      <c r="AN425" s="79" t="b">
        <v>0</v>
      </c>
      <c r="AO425" s="85" t="s">
        <v>1175</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276</v>
      </c>
      <c r="B426" s="64" t="s">
        <v>313</v>
      </c>
      <c r="C426" s="65" t="s">
        <v>2793</v>
      </c>
      <c r="D426" s="66">
        <v>4.166666666666667</v>
      </c>
      <c r="E426" s="67" t="s">
        <v>136</v>
      </c>
      <c r="F426" s="68">
        <v>30.869565217391305</v>
      </c>
      <c r="G426" s="65"/>
      <c r="H426" s="69"/>
      <c r="I426" s="70"/>
      <c r="J426" s="70"/>
      <c r="K426" s="34" t="s">
        <v>65</v>
      </c>
      <c r="L426" s="77">
        <v>426</v>
      </c>
      <c r="M426" s="77"/>
      <c r="N426" s="72"/>
      <c r="O426" s="79" t="s">
        <v>319</v>
      </c>
      <c r="P426" s="81">
        <v>43579.82413194444</v>
      </c>
      <c r="Q426" s="79" t="s">
        <v>525</v>
      </c>
      <c r="R426" s="79"/>
      <c r="S426" s="79"/>
      <c r="T426" s="79"/>
      <c r="U426" s="82" t="s">
        <v>612</v>
      </c>
      <c r="V426" s="82" t="s">
        <v>612</v>
      </c>
      <c r="W426" s="81">
        <v>43579.82413194444</v>
      </c>
      <c r="X426" s="82" t="s">
        <v>882</v>
      </c>
      <c r="Y426" s="79"/>
      <c r="Z426" s="79"/>
      <c r="AA426" s="85" t="s">
        <v>1121</v>
      </c>
      <c r="AB426" s="85" t="s">
        <v>1120</v>
      </c>
      <c r="AC426" s="79" t="b">
        <v>0</v>
      </c>
      <c r="AD426" s="79">
        <v>1</v>
      </c>
      <c r="AE426" s="85" t="s">
        <v>1223</v>
      </c>
      <c r="AF426" s="79" t="b">
        <v>0</v>
      </c>
      <c r="AG426" s="79" t="s">
        <v>1227</v>
      </c>
      <c r="AH426" s="79"/>
      <c r="AI426" s="85" t="s">
        <v>1178</v>
      </c>
      <c r="AJ426" s="79" t="b">
        <v>0</v>
      </c>
      <c r="AK426" s="79">
        <v>0</v>
      </c>
      <c r="AL426" s="85" t="s">
        <v>1178</v>
      </c>
      <c r="AM426" s="79" t="s">
        <v>1243</v>
      </c>
      <c r="AN426" s="79" t="b">
        <v>0</v>
      </c>
      <c r="AO426" s="85" t="s">
        <v>1120</v>
      </c>
      <c r="AP426" s="79" t="s">
        <v>176</v>
      </c>
      <c r="AQ426" s="79">
        <v>0</v>
      </c>
      <c r="AR426" s="79">
        <v>0</v>
      </c>
      <c r="AS426" s="79"/>
      <c r="AT426" s="79"/>
      <c r="AU426" s="79"/>
      <c r="AV426" s="79"/>
      <c r="AW426" s="79"/>
      <c r="AX426" s="79"/>
      <c r="AY426" s="79"/>
      <c r="AZ426" s="79"/>
      <c r="BA426">
        <v>2</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251</v>
      </c>
      <c r="B427" s="64" t="s">
        <v>314</v>
      </c>
      <c r="C427" s="65" t="s">
        <v>2792</v>
      </c>
      <c r="D427" s="66">
        <v>3</v>
      </c>
      <c r="E427" s="67" t="s">
        <v>132</v>
      </c>
      <c r="F427" s="68">
        <v>32</v>
      </c>
      <c r="G427" s="65"/>
      <c r="H427" s="69"/>
      <c r="I427" s="70"/>
      <c r="J427" s="70"/>
      <c r="K427" s="34" t="s">
        <v>65</v>
      </c>
      <c r="L427" s="77">
        <v>427</v>
      </c>
      <c r="M427" s="77"/>
      <c r="N427" s="72"/>
      <c r="O427" s="79" t="s">
        <v>319</v>
      </c>
      <c r="P427" s="81">
        <v>43579.823530092595</v>
      </c>
      <c r="Q427" s="79" t="s">
        <v>523</v>
      </c>
      <c r="R427" s="82" t="s">
        <v>569</v>
      </c>
      <c r="S427" s="79" t="s">
        <v>580</v>
      </c>
      <c r="T427" s="79"/>
      <c r="U427" s="79"/>
      <c r="V427" s="82" t="s">
        <v>649</v>
      </c>
      <c r="W427" s="81">
        <v>43579.823530092595</v>
      </c>
      <c r="X427" s="82" t="s">
        <v>880</v>
      </c>
      <c r="Y427" s="79"/>
      <c r="Z427" s="79"/>
      <c r="AA427" s="85" t="s">
        <v>1119</v>
      </c>
      <c r="AB427" s="85" t="s">
        <v>1175</v>
      </c>
      <c r="AC427" s="79" t="b">
        <v>0</v>
      </c>
      <c r="AD427" s="79">
        <v>0</v>
      </c>
      <c r="AE427" s="85" t="s">
        <v>1184</v>
      </c>
      <c r="AF427" s="79" t="b">
        <v>1</v>
      </c>
      <c r="AG427" s="79" t="s">
        <v>1227</v>
      </c>
      <c r="AH427" s="79"/>
      <c r="AI427" s="85" t="s">
        <v>1177</v>
      </c>
      <c r="AJ427" s="79" t="b">
        <v>0</v>
      </c>
      <c r="AK427" s="79">
        <v>0</v>
      </c>
      <c r="AL427" s="85" t="s">
        <v>1178</v>
      </c>
      <c r="AM427" s="79" t="s">
        <v>1243</v>
      </c>
      <c r="AN427" s="79" t="b">
        <v>0</v>
      </c>
      <c r="AO427" s="85" t="s">
        <v>1175</v>
      </c>
      <c r="AP427" s="79" t="s">
        <v>176</v>
      </c>
      <c r="AQ427" s="79">
        <v>0</v>
      </c>
      <c r="AR427" s="79">
        <v>0</v>
      </c>
      <c r="AS427" s="79"/>
      <c r="AT427" s="79"/>
      <c r="AU427" s="79"/>
      <c r="AV427" s="79"/>
      <c r="AW427" s="79"/>
      <c r="AX427" s="79"/>
      <c r="AY427" s="79"/>
      <c r="AZ427" s="79"/>
      <c r="BA427">
        <v>1</v>
      </c>
      <c r="BB427" s="78" t="str">
        <f>REPLACE(INDEX(GroupVertices[Group],MATCH(Edges[[#This Row],[Vertex 1]],GroupVertices[Vertex],0)),1,1,"")</f>
        <v>1</v>
      </c>
      <c r="BC427" s="78" t="str">
        <f>REPLACE(INDEX(GroupVertices[Group],MATCH(Edges[[#This Row],[Vertex 2]],GroupVertices[Vertex],0)),1,1,"")</f>
        <v>2</v>
      </c>
      <c r="BD427" s="48"/>
      <c r="BE427" s="49"/>
      <c r="BF427" s="48"/>
      <c r="BG427" s="49"/>
      <c r="BH427" s="48"/>
      <c r="BI427" s="49"/>
      <c r="BJ427" s="48"/>
      <c r="BK427" s="49"/>
      <c r="BL427" s="48"/>
    </row>
    <row r="428" spans="1:64" ht="15">
      <c r="A428" s="64" t="s">
        <v>276</v>
      </c>
      <c r="B428" s="64" t="s">
        <v>314</v>
      </c>
      <c r="C428" s="65" t="s">
        <v>2793</v>
      </c>
      <c r="D428" s="66">
        <v>4.166666666666667</v>
      </c>
      <c r="E428" s="67" t="s">
        <v>136</v>
      </c>
      <c r="F428" s="68">
        <v>30.869565217391305</v>
      </c>
      <c r="G428" s="65"/>
      <c r="H428" s="69"/>
      <c r="I428" s="70"/>
      <c r="J428" s="70"/>
      <c r="K428" s="34" t="s">
        <v>65</v>
      </c>
      <c r="L428" s="77">
        <v>428</v>
      </c>
      <c r="M428" s="77"/>
      <c r="N428" s="72"/>
      <c r="O428" s="79" t="s">
        <v>319</v>
      </c>
      <c r="P428" s="81">
        <v>43579.823587962965</v>
      </c>
      <c r="Q428" s="79" t="s">
        <v>524</v>
      </c>
      <c r="R428" s="79"/>
      <c r="S428" s="79"/>
      <c r="T428" s="79"/>
      <c r="U428" s="79"/>
      <c r="V428" s="82" t="s">
        <v>674</v>
      </c>
      <c r="W428" s="81">
        <v>43579.823587962965</v>
      </c>
      <c r="X428" s="82" t="s">
        <v>881</v>
      </c>
      <c r="Y428" s="79"/>
      <c r="Z428" s="79"/>
      <c r="AA428" s="85" t="s">
        <v>1120</v>
      </c>
      <c r="AB428" s="85" t="s">
        <v>1175</v>
      </c>
      <c r="AC428" s="79" t="b">
        <v>0</v>
      </c>
      <c r="AD428" s="79">
        <v>2</v>
      </c>
      <c r="AE428" s="85" t="s">
        <v>1184</v>
      </c>
      <c r="AF428" s="79" t="b">
        <v>0</v>
      </c>
      <c r="AG428" s="79" t="s">
        <v>1226</v>
      </c>
      <c r="AH428" s="79"/>
      <c r="AI428" s="85" t="s">
        <v>1178</v>
      </c>
      <c r="AJ428" s="79" t="b">
        <v>0</v>
      </c>
      <c r="AK428" s="79">
        <v>0</v>
      </c>
      <c r="AL428" s="85" t="s">
        <v>1178</v>
      </c>
      <c r="AM428" s="79" t="s">
        <v>1243</v>
      </c>
      <c r="AN428" s="79" t="b">
        <v>0</v>
      </c>
      <c r="AO428" s="85" t="s">
        <v>1175</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2</v>
      </c>
      <c r="BC428" s="78" t="str">
        <f>REPLACE(INDEX(GroupVertices[Group],MATCH(Edges[[#This Row],[Vertex 2]],GroupVertices[Vertex],0)),1,1,"")</f>
        <v>2</v>
      </c>
      <c r="BD428" s="48"/>
      <c r="BE428" s="49"/>
      <c r="BF428" s="48"/>
      <c r="BG428" s="49"/>
      <c r="BH428" s="48"/>
      <c r="BI428" s="49"/>
      <c r="BJ428" s="48"/>
      <c r="BK428" s="49"/>
      <c r="BL428" s="48"/>
    </row>
    <row r="429" spans="1:64" ht="15">
      <c r="A429" s="64" t="s">
        <v>276</v>
      </c>
      <c r="B429" s="64" t="s">
        <v>314</v>
      </c>
      <c r="C429" s="65" t="s">
        <v>2793</v>
      </c>
      <c r="D429" s="66">
        <v>4.166666666666667</v>
      </c>
      <c r="E429" s="67" t="s">
        <v>136</v>
      </c>
      <c r="F429" s="68">
        <v>30.869565217391305</v>
      </c>
      <c r="G429" s="65"/>
      <c r="H429" s="69"/>
      <c r="I429" s="70"/>
      <c r="J429" s="70"/>
      <c r="K429" s="34" t="s">
        <v>65</v>
      </c>
      <c r="L429" s="77">
        <v>429</v>
      </c>
      <c r="M429" s="77"/>
      <c r="N429" s="72"/>
      <c r="O429" s="79" t="s">
        <v>319</v>
      </c>
      <c r="P429" s="81">
        <v>43579.82413194444</v>
      </c>
      <c r="Q429" s="79" t="s">
        <v>525</v>
      </c>
      <c r="R429" s="79"/>
      <c r="S429" s="79"/>
      <c r="T429" s="79"/>
      <c r="U429" s="82" t="s">
        <v>612</v>
      </c>
      <c r="V429" s="82" t="s">
        <v>612</v>
      </c>
      <c r="W429" s="81">
        <v>43579.82413194444</v>
      </c>
      <c r="X429" s="82" t="s">
        <v>882</v>
      </c>
      <c r="Y429" s="79"/>
      <c r="Z429" s="79"/>
      <c r="AA429" s="85" t="s">
        <v>1121</v>
      </c>
      <c r="AB429" s="85" t="s">
        <v>1120</v>
      </c>
      <c r="AC429" s="79" t="b">
        <v>0</v>
      </c>
      <c r="AD429" s="79">
        <v>1</v>
      </c>
      <c r="AE429" s="85" t="s">
        <v>1223</v>
      </c>
      <c r="AF429" s="79" t="b">
        <v>0</v>
      </c>
      <c r="AG429" s="79" t="s">
        <v>1227</v>
      </c>
      <c r="AH429" s="79"/>
      <c r="AI429" s="85" t="s">
        <v>1178</v>
      </c>
      <c r="AJ429" s="79" t="b">
        <v>0</v>
      </c>
      <c r="AK429" s="79">
        <v>0</v>
      </c>
      <c r="AL429" s="85" t="s">
        <v>1178</v>
      </c>
      <c r="AM429" s="79" t="s">
        <v>1243</v>
      </c>
      <c r="AN429" s="79" t="b">
        <v>0</v>
      </c>
      <c r="AO429" s="85" t="s">
        <v>1120</v>
      </c>
      <c r="AP429" s="79" t="s">
        <v>176</v>
      </c>
      <c r="AQ429" s="79">
        <v>0</v>
      </c>
      <c r="AR429" s="79">
        <v>0</v>
      </c>
      <c r="AS429" s="79"/>
      <c r="AT429" s="79"/>
      <c r="AU429" s="79"/>
      <c r="AV429" s="79"/>
      <c r="AW429" s="79"/>
      <c r="AX429" s="79"/>
      <c r="AY429" s="79"/>
      <c r="AZ429" s="79"/>
      <c r="BA429">
        <v>2</v>
      </c>
      <c r="BB429" s="78" t="str">
        <f>REPLACE(INDEX(GroupVertices[Group],MATCH(Edges[[#This Row],[Vertex 1]],GroupVertices[Vertex],0)),1,1,"")</f>
        <v>2</v>
      </c>
      <c r="BC429" s="78" t="str">
        <f>REPLACE(INDEX(GroupVertices[Group],MATCH(Edges[[#This Row],[Vertex 2]],GroupVertices[Vertex],0)),1,1,"")</f>
        <v>2</v>
      </c>
      <c r="BD429" s="48"/>
      <c r="BE429" s="49"/>
      <c r="BF429" s="48"/>
      <c r="BG429" s="49"/>
      <c r="BH429" s="48"/>
      <c r="BI429" s="49"/>
      <c r="BJ429" s="48"/>
      <c r="BK429" s="49"/>
      <c r="BL429" s="48"/>
    </row>
    <row r="430" spans="1:64" ht="15">
      <c r="A430" s="64" t="s">
        <v>251</v>
      </c>
      <c r="B430" s="64" t="s">
        <v>315</v>
      </c>
      <c r="C430" s="65" t="s">
        <v>2792</v>
      </c>
      <c r="D430" s="66">
        <v>3</v>
      </c>
      <c r="E430" s="67" t="s">
        <v>132</v>
      </c>
      <c r="F430" s="68">
        <v>32</v>
      </c>
      <c r="G430" s="65"/>
      <c r="H430" s="69"/>
      <c r="I430" s="70"/>
      <c r="J430" s="70"/>
      <c r="K430" s="34" t="s">
        <v>65</v>
      </c>
      <c r="L430" s="77">
        <v>430</v>
      </c>
      <c r="M430" s="77"/>
      <c r="N430" s="72"/>
      <c r="O430" s="79" t="s">
        <v>319</v>
      </c>
      <c r="P430" s="81">
        <v>43579.823530092595</v>
      </c>
      <c r="Q430" s="79" t="s">
        <v>523</v>
      </c>
      <c r="R430" s="82" t="s">
        <v>569</v>
      </c>
      <c r="S430" s="79" t="s">
        <v>580</v>
      </c>
      <c r="T430" s="79"/>
      <c r="U430" s="79"/>
      <c r="V430" s="82" t="s">
        <v>649</v>
      </c>
      <c r="W430" s="81">
        <v>43579.823530092595</v>
      </c>
      <c r="X430" s="82" t="s">
        <v>880</v>
      </c>
      <c r="Y430" s="79"/>
      <c r="Z430" s="79"/>
      <c r="AA430" s="85" t="s">
        <v>1119</v>
      </c>
      <c r="AB430" s="85" t="s">
        <v>1175</v>
      </c>
      <c r="AC430" s="79" t="b">
        <v>0</v>
      </c>
      <c r="AD430" s="79">
        <v>0</v>
      </c>
      <c r="AE430" s="85" t="s">
        <v>1184</v>
      </c>
      <c r="AF430" s="79" t="b">
        <v>1</v>
      </c>
      <c r="AG430" s="79" t="s">
        <v>1227</v>
      </c>
      <c r="AH430" s="79"/>
      <c r="AI430" s="85" t="s">
        <v>1177</v>
      </c>
      <c r="AJ430" s="79" t="b">
        <v>0</v>
      </c>
      <c r="AK430" s="79">
        <v>0</v>
      </c>
      <c r="AL430" s="85" t="s">
        <v>1178</v>
      </c>
      <c r="AM430" s="79" t="s">
        <v>1243</v>
      </c>
      <c r="AN430" s="79" t="b">
        <v>0</v>
      </c>
      <c r="AO430" s="85" t="s">
        <v>1175</v>
      </c>
      <c r="AP430" s="79" t="s">
        <v>176</v>
      </c>
      <c r="AQ430" s="79">
        <v>0</v>
      </c>
      <c r="AR430" s="79">
        <v>0</v>
      </c>
      <c r="AS430" s="79"/>
      <c r="AT430" s="79"/>
      <c r="AU430" s="79"/>
      <c r="AV430" s="79"/>
      <c r="AW430" s="79"/>
      <c r="AX430" s="79"/>
      <c r="AY430" s="79"/>
      <c r="AZ430" s="79"/>
      <c r="BA430">
        <v>1</v>
      </c>
      <c r="BB430" s="78" t="str">
        <f>REPLACE(INDEX(GroupVertices[Group],MATCH(Edges[[#This Row],[Vertex 1]],GroupVertices[Vertex],0)),1,1,"")</f>
        <v>1</v>
      </c>
      <c r="BC430" s="78" t="str">
        <f>REPLACE(INDEX(GroupVertices[Group],MATCH(Edges[[#This Row],[Vertex 2]],GroupVertices[Vertex],0)),1,1,"")</f>
        <v>2</v>
      </c>
      <c r="BD430" s="48"/>
      <c r="BE430" s="49"/>
      <c r="BF430" s="48"/>
      <c r="BG430" s="49"/>
      <c r="BH430" s="48"/>
      <c r="BI430" s="49"/>
      <c r="BJ430" s="48"/>
      <c r="BK430" s="49"/>
      <c r="BL430" s="48"/>
    </row>
    <row r="431" spans="1:64" ht="15">
      <c r="A431" s="64" t="s">
        <v>276</v>
      </c>
      <c r="B431" s="64" t="s">
        <v>315</v>
      </c>
      <c r="C431" s="65" t="s">
        <v>2793</v>
      </c>
      <c r="D431" s="66">
        <v>4.166666666666667</v>
      </c>
      <c r="E431" s="67" t="s">
        <v>136</v>
      </c>
      <c r="F431" s="68">
        <v>30.869565217391305</v>
      </c>
      <c r="G431" s="65"/>
      <c r="H431" s="69"/>
      <c r="I431" s="70"/>
      <c r="J431" s="70"/>
      <c r="K431" s="34" t="s">
        <v>65</v>
      </c>
      <c r="L431" s="77">
        <v>431</v>
      </c>
      <c r="M431" s="77"/>
      <c r="N431" s="72"/>
      <c r="O431" s="79" t="s">
        <v>319</v>
      </c>
      <c r="P431" s="81">
        <v>43579.823587962965</v>
      </c>
      <c r="Q431" s="79" t="s">
        <v>524</v>
      </c>
      <c r="R431" s="79"/>
      <c r="S431" s="79"/>
      <c r="T431" s="79"/>
      <c r="U431" s="79"/>
      <c r="V431" s="82" t="s">
        <v>674</v>
      </c>
      <c r="W431" s="81">
        <v>43579.823587962965</v>
      </c>
      <c r="X431" s="82" t="s">
        <v>881</v>
      </c>
      <c r="Y431" s="79"/>
      <c r="Z431" s="79"/>
      <c r="AA431" s="85" t="s">
        <v>1120</v>
      </c>
      <c r="AB431" s="85" t="s">
        <v>1175</v>
      </c>
      <c r="AC431" s="79" t="b">
        <v>0</v>
      </c>
      <c r="AD431" s="79">
        <v>2</v>
      </c>
      <c r="AE431" s="85" t="s">
        <v>1184</v>
      </c>
      <c r="AF431" s="79" t="b">
        <v>0</v>
      </c>
      <c r="AG431" s="79" t="s">
        <v>1226</v>
      </c>
      <c r="AH431" s="79"/>
      <c r="AI431" s="85" t="s">
        <v>1178</v>
      </c>
      <c r="AJ431" s="79" t="b">
        <v>0</v>
      </c>
      <c r="AK431" s="79">
        <v>0</v>
      </c>
      <c r="AL431" s="85" t="s">
        <v>1178</v>
      </c>
      <c r="AM431" s="79" t="s">
        <v>1243</v>
      </c>
      <c r="AN431" s="79" t="b">
        <v>0</v>
      </c>
      <c r="AO431" s="85" t="s">
        <v>1175</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2</v>
      </c>
      <c r="BC431" s="78" t="str">
        <f>REPLACE(INDEX(GroupVertices[Group],MATCH(Edges[[#This Row],[Vertex 2]],GroupVertices[Vertex],0)),1,1,"")</f>
        <v>2</v>
      </c>
      <c r="BD431" s="48"/>
      <c r="BE431" s="49"/>
      <c r="BF431" s="48"/>
      <c r="BG431" s="49"/>
      <c r="BH431" s="48"/>
      <c r="BI431" s="49"/>
      <c r="BJ431" s="48"/>
      <c r="BK431" s="49"/>
      <c r="BL431" s="48"/>
    </row>
    <row r="432" spans="1:64" ht="15">
      <c r="A432" s="64" t="s">
        <v>276</v>
      </c>
      <c r="B432" s="64" t="s">
        <v>315</v>
      </c>
      <c r="C432" s="65" t="s">
        <v>2793</v>
      </c>
      <c r="D432" s="66">
        <v>4.166666666666667</v>
      </c>
      <c r="E432" s="67" t="s">
        <v>136</v>
      </c>
      <c r="F432" s="68">
        <v>30.869565217391305</v>
      </c>
      <c r="G432" s="65"/>
      <c r="H432" s="69"/>
      <c r="I432" s="70"/>
      <c r="J432" s="70"/>
      <c r="K432" s="34" t="s">
        <v>65</v>
      </c>
      <c r="L432" s="77">
        <v>432</v>
      </c>
      <c r="M432" s="77"/>
      <c r="N432" s="72"/>
      <c r="O432" s="79" t="s">
        <v>319</v>
      </c>
      <c r="P432" s="81">
        <v>43579.82413194444</v>
      </c>
      <c r="Q432" s="79" t="s">
        <v>525</v>
      </c>
      <c r="R432" s="79"/>
      <c r="S432" s="79"/>
      <c r="T432" s="79"/>
      <c r="U432" s="82" t="s">
        <v>612</v>
      </c>
      <c r="V432" s="82" t="s">
        <v>612</v>
      </c>
      <c r="W432" s="81">
        <v>43579.82413194444</v>
      </c>
      <c r="X432" s="82" t="s">
        <v>882</v>
      </c>
      <c r="Y432" s="79"/>
      <c r="Z432" s="79"/>
      <c r="AA432" s="85" t="s">
        <v>1121</v>
      </c>
      <c r="AB432" s="85" t="s">
        <v>1120</v>
      </c>
      <c r="AC432" s="79" t="b">
        <v>0</v>
      </c>
      <c r="AD432" s="79">
        <v>1</v>
      </c>
      <c r="AE432" s="85" t="s">
        <v>1223</v>
      </c>
      <c r="AF432" s="79" t="b">
        <v>0</v>
      </c>
      <c r="AG432" s="79" t="s">
        <v>1227</v>
      </c>
      <c r="AH432" s="79"/>
      <c r="AI432" s="85" t="s">
        <v>1178</v>
      </c>
      <c r="AJ432" s="79" t="b">
        <v>0</v>
      </c>
      <c r="AK432" s="79">
        <v>0</v>
      </c>
      <c r="AL432" s="85" t="s">
        <v>1178</v>
      </c>
      <c r="AM432" s="79" t="s">
        <v>1243</v>
      </c>
      <c r="AN432" s="79" t="b">
        <v>0</v>
      </c>
      <c r="AO432" s="85" t="s">
        <v>1120</v>
      </c>
      <c r="AP432" s="79" t="s">
        <v>176</v>
      </c>
      <c r="AQ432" s="79">
        <v>0</v>
      </c>
      <c r="AR432" s="79">
        <v>0</v>
      </c>
      <c r="AS432" s="79"/>
      <c r="AT432" s="79"/>
      <c r="AU432" s="79"/>
      <c r="AV432" s="79"/>
      <c r="AW432" s="79"/>
      <c r="AX432" s="79"/>
      <c r="AY432" s="79"/>
      <c r="AZ432" s="79"/>
      <c r="BA432">
        <v>2</v>
      </c>
      <c r="BB432" s="78" t="str">
        <f>REPLACE(INDEX(GroupVertices[Group],MATCH(Edges[[#This Row],[Vertex 1]],GroupVertices[Vertex],0)),1,1,"")</f>
        <v>2</v>
      </c>
      <c r="BC432" s="78" t="str">
        <f>REPLACE(INDEX(GroupVertices[Group],MATCH(Edges[[#This Row],[Vertex 2]],GroupVertices[Vertex],0)),1,1,"")</f>
        <v>2</v>
      </c>
      <c r="BD432" s="48"/>
      <c r="BE432" s="49"/>
      <c r="BF432" s="48"/>
      <c r="BG432" s="49"/>
      <c r="BH432" s="48"/>
      <c r="BI432" s="49"/>
      <c r="BJ432" s="48"/>
      <c r="BK432" s="49"/>
      <c r="BL432" s="48"/>
    </row>
    <row r="433" spans="1:64" ht="15">
      <c r="A433" s="64" t="s">
        <v>251</v>
      </c>
      <c r="B433" s="64" t="s">
        <v>316</v>
      </c>
      <c r="C433" s="65" t="s">
        <v>2792</v>
      </c>
      <c r="D433" s="66">
        <v>3</v>
      </c>
      <c r="E433" s="67" t="s">
        <v>132</v>
      </c>
      <c r="F433" s="68">
        <v>32</v>
      </c>
      <c r="G433" s="65"/>
      <c r="H433" s="69"/>
      <c r="I433" s="70"/>
      <c r="J433" s="70"/>
      <c r="K433" s="34" t="s">
        <v>65</v>
      </c>
      <c r="L433" s="77">
        <v>433</v>
      </c>
      <c r="M433" s="77"/>
      <c r="N433" s="72"/>
      <c r="O433" s="79" t="s">
        <v>319</v>
      </c>
      <c r="P433" s="81">
        <v>43579.823530092595</v>
      </c>
      <c r="Q433" s="79" t="s">
        <v>523</v>
      </c>
      <c r="R433" s="82" t="s">
        <v>569</v>
      </c>
      <c r="S433" s="79" t="s">
        <v>580</v>
      </c>
      <c r="T433" s="79"/>
      <c r="U433" s="79"/>
      <c r="V433" s="82" t="s">
        <v>649</v>
      </c>
      <c r="W433" s="81">
        <v>43579.823530092595</v>
      </c>
      <c r="X433" s="82" t="s">
        <v>880</v>
      </c>
      <c r="Y433" s="79"/>
      <c r="Z433" s="79"/>
      <c r="AA433" s="85" t="s">
        <v>1119</v>
      </c>
      <c r="AB433" s="85" t="s">
        <v>1175</v>
      </c>
      <c r="AC433" s="79" t="b">
        <v>0</v>
      </c>
      <c r="AD433" s="79">
        <v>0</v>
      </c>
      <c r="AE433" s="85" t="s">
        <v>1184</v>
      </c>
      <c r="AF433" s="79" t="b">
        <v>1</v>
      </c>
      <c r="AG433" s="79" t="s">
        <v>1227</v>
      </c>
      <c r="AH433" s="79"/>
      <c r="AI433" s="85" t="s">
        <v>1177</v>
      </c>
      <c r="AJ433" s="79" t="b">
        <v>0</v>
      </c>
      <c r="AK433" s="79">
        <v>0</v>
      </c>
      <c r="AL433" s="85" t="s">
        <v>1178</v>
      </c>
      <c r="AM433" s="79" t="s">
        <v>1243</v>
      </c>
      <c r="AN433" s="79" t="b">
        <v>0</v>
      </c>
      <c r="AO433" s="85" t="s">
        <v>1175</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1</v>
      </c>
      <c r="BC433" s="78" t="str">
        <f>REPLACE(INDEX(GroupVertices[Group],MATCH(Edges[[#This Row],[Vertex 2]],GroupVertices[Vertex],0)),1,1,"")</f>
        <v>2</v>
      </c>
      <c r="BD433" s="48"/>
      <c r="BE433" s="49"/>
      <c r="BF433" s="48"/>
      <c r="BG433" s="49"/>
      <c r="BH433" s="48"/>
      <c r="BI433" s="49"/>
      <c r="BJ433" s="48"/>
      <c r="BK433" s="49"/>
      <c r="BL433" s="48"/>
    </row>
    <row r="434" spans="1:64" ht="15">
      <c r="A434" s="64" t="s">
        <v>276</v>
      </c>
      <c r="B434" s="64" t="s">
        <v>316</v>
      </c>
      <c r="C434" s="65" t="s">
        <v>2793</v>
      </c>
      <c r="D434" s="66">
        <v>4.166666666666667</v>
      </c>
      <c r="E434" s="67" t="s">
        <v>136</v>
      </c>
      <c r="F434" s="68">
        <v>30.869565217391305</v>
      </c>
      <c r="G434" s="65"/>
      <c r="H434" s="69"/>
      <c r="I434" s="70"/>
      <c r="J434" s="70"/>
      <c r="K434" s="34" t="s">
        <v>65</v>
      </c>
      <c r="L434" s="77">
        <v>434</v>
      </c>
      <c r="M434" s="77"/>
      <c r="N434" s="72"/>
      <c r="O434" s="79" t="s">
        <v>319</v>
      </c>
      <c r="P434" s="81">
        <v>43579.823587962965</v>
      </c>
      <c r="Q434" s="79" t="s">
        <v>524</v>
      </c>
      <c r="R434" s="79"/>
      <c r="S434" s="79"/>
      <c r="T434" s="79"/>
      <c r="U434" s="79"/>
      <c r="V434" s="82" t="s">
        <v>674</v>
      </c>
      <c r="W434" s="81">
        <v>43579.823587962965</v>
      </c>
      <c r="X434" s="82" t="s">
        <v>881</v>
      </c>
      <c r="Y434" s="79"/>
      <c r="Z434" s="79"/>
      <c r="AA434" s="85" t="s">
        <v>1120</v>
      </c>
      <c r="AB434" s="85" t="s">
        <v>1175</v>
      </c>
      <c r="AC434" s="79" t="b">
        <v>0</v>
      </c>
      <c r="AD434" s="79">
        <v>2</v>
      </c>
      <c r="AE434" s="85" t="s">
        <v>1184</v>
      </c>
      <c r="AF434" s="79" t="b">
        <v>0</v>
      </c>
      <c r="AG434" s="79" t="s">
        <v>1226</v>
      </c>
      <c r="AH434" s="79"/>
      <c r="AI434" s="85" t="s">
        <v>1178</v>
      </c>
      <c r="AJ434" s="79" t="b">
        <v>0</v>
      </c>
      <c r="AK434" s="79">
        <v>0</v>
      </c>
      <c r="AL434" s="85" t="s">
        <v>1178</v>
      </c>
      <c r="AM434" s="79" t="s">
        <v>1243</v>
      </c>
      <c r="AN434" s="79" t="b">
        <v>0</v>
      </c>
      <c r="AO434" s="85" t="s">
        <v>1175</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276</v>
      </c>
      <c r="B435" s="64" t="s">
        <v>316</v>
      </c>
      <c r="C435" s="65" t="s">
        <v>2793</v>
      </c>
      <c r="D435" s="66">
        <v>4.166666666666667</v>
      </c>
      <c r="E435" s="67" t="s">
        <v>136</v>
      </c>
      <c r="F435" s="68">
        <v>30.869565217391305</v>
      </c>
      <c r="G435" s="65"/>
      <c r="H435" s="69"/>
      <c r="I435" s="70"/>
      <c r="J435" s="70"/>
      <c r="K435" s="34" t="s">
        <v>65</v>
      </c>
      <c r="L435" s="77">
        <v>435</v>
      </c>
      <c r="M435" s="77"/>
      <c r="N435" s="72"/>
      <c r="O435" s="79" t="s">
        <v>319</v>
      </c>
      <c r="P435" s="81">
        <v>43579.82413194444</v>
      </c>
      <c r="Q435" s="79" t="s">
        <v>525</v>
      </c>
      <c r="R435" s="79"/>
      <c r="S435" s="79"/>
      <c r="T435" s="79"/>
      <c r="U435" s="82" t="s">
        <v>612</v>
      </c>
      <c r="V435" s="82" t="s">
        <v>612</v>
      </c>
      <c r="W435" s="81">
        <v>43579.82413194444</v>
      </c>
      <c r="X435" s="82" t="s">
        <v>882</v>
      </c>
      <c r="Y435" s="79"/>
      <c r="Z435" s="79"/>
      <c r="AA435" s="85" t="s">
        <v>1121</v>
      </c>
      <c r="AB435" s="85" t="s">
        <v>1120</v>
      </c>
      <c r="AC435" s="79" t="b">
        <v>0</v>
      </c>
      <c r="AD435" s="79">
        <v>1</v>
      </c>
      <c r="AE435" s="85" t="s">
        <v>1223</v>
      </c>
      <c r="AF435" s="79" t="b">
        <v>0</v>
      </c>
      <c r="AG435" s="79" t="s">
        <v>1227</v>
      </c>
      <c r="AH435" s="79"/>
      <c r="AI435" s="85" t="s">
        <v>1178</v>
      </c>
      <c r="AJ435" s="79" t="b">
        <v>0</v>
      </c>
      <c r="AK435" s="79">
        <v>0</v>
      </c>
      <c r="AL435" s="85" t="s">
        <v>1178</v>
      </c>
      <c r="AM435" s="79" t="s">
        <v>1243</v>
      </c>
      <c r="AN435" s="79" t="b">
        <v>0</v>
      </c>
      <c r="AO435" s="85" t="s">
        <v>1120</v>
      </c>
      <c r="AP435" s="79" t="s">
        <v>176</v>
      </c>
      <c r="AQ435" s="79">
        <v>0</v>
      </c>
      <c r="AR435" s="79">
        <v>0</v>
      </c>
      <c r="AS435" s="79"/>
      <c r="AT435" s="79"/>
      <c r="AU435" s="79"/>
      <c r="AV435" s="79"/>
      <c r="AW435" s="79"/>
      <c r="AX435" s="79"/>
      <c r="AY435" s="79"/>
      <c r="AZ435" s="79"/>
      <c r="BA435">
        <v>2</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251</v>
      </c>
      <c r="B436" s="64" t="s">
        <v>317</v>
      </c>
      <c r="C436" s="65" t="s">
        <v>2792</v>
      </c>
      <c r="D436" s="66">
        <v>3</v>
      </c>
      <c r="E436" s="67" t="s">
        <v>132</v>
      </c>
      <c r="F436" s="68">
        <v>32</v>
      </c>
      <c r="G436" s="65"/>
      <c r="H436" s="69"/>
      <c r="I436" s="70"/>
      <c r="J436" s="70"/>
      <c r="K436" s="34" t="s">
        <v>65</v>
      </c>
      <c r="L436" s="77">
        <v>436</v>
      </c>
      <c r="M436" s="77"/>
      <c r="N436" s="72"/>
      <c r="O436" s="79" t="s">
        <v>319</v>
      </c>
      <c r="P436" s="81">
        <v>43579.823530092595</v>
      </c>
      <c r="Q436" s="79" t="s">
        <v>523</v>
      </c>
      <c r="R436" s="82" t="s">
        <v>569</v>
      </c>
      <c r="S436" s="79" t="s">
        <v>580</v>
      </c>
      <c r="T436" s="79"/>
      <c r="U436" s="79"/>
      <c r="V436" s="82" t="s">
        <v>649</v>
      </c>
      <c r="W436" s="81">
        <v>43579.823530092595</v>
      </c>
      <c r="X436" s="82" t="s">
        <v>880</v>
      </c>
      <c r="Y436" s="79"/>
      <c r="Z436" s="79"/>
      <c r="AA436" s="85" t="s">
        <v>1119</v>
      </c>
      <c r="AB436" s="85" t="s">
        <v>1175</v>
      </c>
      <c r="AC436" s="79" t="b">
        <v>0</v>
      </c>
      <c r="AD436" s="79">
        <v>0</v>
      </c>
      <c r="AE436" s="85" t="s">
        <v>1184</v>
      </c>
      <c r="AF436" s="79" t="b">
        <v>1</v>
      </c>
      <c r="AG436" s="79" t="s">
        <v>1227</v>
      </c>
      <c r="AH436" s="79"/>
      <c r="AI436" s="85" t="s">
        <v>1177</v>
      </c>
      <c r="AJ436" s="79" t="b">
        <v>0</v>
      </c>
      <c r="AK436" s="79">
        <v>0</v>
      </c>
      <c r="AL436" s="85" t="s">
        <v>1178</v>
      </c>
      <c r="AM436" s="79" t="s">
        <v>1243</v>
      </c>
      <c r="AN436" s="79" t="b">
        <v>0</v>
      </c>
      <c r="AO436" s="85" t="s">
        <v>1175</v>
      </c>
      <c r="AP436" s="79" t="s">
        <v>176</v>
      </c>
      <c r="AQ436" s="79">
        <v>0</v>
      </c>
      <c r="AR436" s="79">
        <v>0</v>
      </c>
      <c r="AS436" s="79"/>
      <c r="AT436" s="79"/>
      <c r="AU436" s="79"/>
      <c r="AV436" s="79"/>
      <c r="AW436" s="79"/>
      <c r="AX436" s="79"/>
      <c r="AY436" s="79"/>
      <c r="AZ436" s="79"/>
      <c r="BA436">
        <v>1</v>
      </c>
      <c r="BB436" s="78" t="str">
        <f>REPLACE(INDEX(GroupVertices[Group],MATCH(Edges[[#This Row],[Vertex 1]],GroupVertices[Vertex],0)),1,1,"")</f>
        <v>1</v>
      </c>
      <c r="BC436" s="78" t="str">
        <f>REPLACE(INDEX(GroupVertices[Group],MATCH(Edges[[#This Row],[Vertex 2]],GroupVertices[Vertex],0)),1,1,"")</f>
        <v>2</v>
      </c>
      <c r="BD436" s="48"/>
      <c r="BE436" s="49"/>
      <c r="BF436" s="48"/>
      <c r="BG436" s="49"/>
      <c r="BH436" s="48"/>
      <c r="BI436" s="49"/>
      <c r="BJ436" s="48"/>
      <c r="BK436" s="49"/>
      <c r="BL436" s="48"/>
    </row>
    <row r="437" spans="1:64" ht="15">
      <c r="A437" s="64" t="s">
        <v>276</v>
      </c>
      <c r="B437" s="64" t="s">
        <v>317</v>
      </c>
      <c r="C437" s="65" t="s">
        <v>2793</v>
      </c>
      <c r="D437" s="66">
        <v>4.166666666666667</v>
      </c>
      <c r="E437" s="67" t="s">
        <v>136</v>
      </c>
      <c r="F437" s="68">
        <v>30.869565217391305</v>
      </c>
      <c r="G437" s="65"/>
      <c r="H437" s="69"/>
      <c r="I437" s="70"/>
      <c r="J437" s="70"/>
      <c r="K437" s="34" t="s">
        <v>65</v>
      </c>
      <c r="L437" s="77">
        <v>437</v>
      </c>
      <c r="M437" s="77"/>
      <c r="N437" s="72"/>
      <c r="O437" s="79" t="s">
        <v>319</v>
      </c>
      <c r="P437" s="81">
        <v>43579.823587962965</v>
      </c>
      <c r="Q437" s="79" t="s">
        <v>524</v>
      </c>
      <c r="R437" s="79"/>
      <c r="S437" s="79"/>
      <c r="T437" s="79"/>
      <c r="U437" s="79"/>
      <c r="V437" s="82" t="s">
        <v>674</v>
      </c>
      <c r="W437" s="81">
        <v>43579.823587962965</v>
      </c>
      <c r="X437" s="82" t="s">
        <v>881</v>
      </c>
      <c r="Y437" s="79"/>
      <c r="Z437" s="79"/>
      <c r="AA437" s="85" t="s">
        <v>1120</v>
      </c>
      <c r="AB437" s="85" t="s">
        <v>1175</v>
      </c>
      <c r="AC437" s="79" t="b">
        <v>0</v>
      </c>
      <c r="AD437" s="79">
        <v>2</v>
      </c>
      <c r="AE437" s="85" t="s">
        <v>1184</v>
      </c>
      <c r="AF437" s="79" t="b">
        <v>0</v>
      </c>
      <c r="AG437" s="79" t="s">
        <v>1226</v>
      </c>
      <c r="AH437" s="79"/>
      <c r="AI437" s="85" t="s">
        <v>1178</v>
      </c>
      <c r="AJ437" s="79" t="b">
        <v>0</v>
      </c>
      <c r="AK437" s="79">
        <v>0</v>
      </c>
      <c r="AL437" s="85" t="s">
        <v>1178</v>
      </c>
      <c r="AM437" s="79" t="s">
        <v>1243</v>
      </c>
      <c r="AN437" s="79" t="b">
        <v>0</v>
      </c>
      <c r="AO437" s="85" t="s">
        <v>1175</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2</v>
      </c>
      <c r="BC437" s="78" t="str">
        <f>REPLACE(INDEX(GroupVertices[Group],MATCH(Edges[[#This Row],[Vertex 2]],GroupVertices[Vertex],0)),1,1,"")</f>
        <v>2</v>
      </c>
      <c r="BD437" s="48"/>
      <c r="BE437" s="49"/>
      <c r="BF437" s="48"/>
      <c r="BG437" s="49"/>
      <c r="BH437" s="48"/>
      <c r="BI437" s="49"/>
      <c r="BJ437" s="48"/>
      <c r="BK437" s="49"/>
      <c r="BL437" s="48"/>
    </row>
    <row r="438" spans="1:64" ht="15">
      <c r="A438" s="64" t="s">
        <v>276</v>
      </c>
      <c r="B438" s="64" t="s">
        <v>317</v>
      </c>
      <c r="C438" s="65" t="s">
        <v>2793</v>
      </c>
      <c r="D438" s="66">
        <v>4.166666666666667</v>
      </c>
      <c r="E438" s="67" t="s">
        <v>136</v>
      </c>
      <c r="F438" s="68">
        <v>30.869565217391305</v>
      </c>
      <c r="G438" s="65"/>
      <c r="H438" s="69"/>
      <c r="I438" s="70"/>
      <c r="J438" s="70"/>
      <c r="K438" s="34" t="s">
        <v>65</v>
      </c>
      <c r="L438" s="77">
        <v>438</v>
      </c>
      <c r="M438" s="77"/>
      <c r="N438" s="72"/>
      <c r="O438" s="79" t="s">
        <v>319</v>
      </c>
      <c r="P438" s="81">
        <v>43579.82413194444</v>
      </c>
      <c r="Q438" s="79" t="s">
        <v>525</v>
      </c>
      <c r="R438" s="79"/>
      <c r="S438" s="79"/>
      <c r="T438" s="79"/>
      <c r="U438" s="82" t="s">
        <v>612</v>
      </c>
      <c r="V438" s="82" t="s">
        <v>612</v>
      </c>
      <c r="W438" s="81">
        <v>43579.82413194444</v>
      </c>
      <c r="X438" s="82" t="s">
        <v>882</v>
      </c>
      <c r="Y438" s="79"/>
      <c r="Z438" s="79"/>
      <c r="AA438" s="85" t="s">
        <v>1121</v>
      </c>
      <c r="AB438" s="85" t="s">
        <v>1120</v>
      </c>
      <c r="AC438" s="79" t="b">
        <v>0</v>
      </c>
      <c r="AD438" s="79">
        <v>1</v>
      </c>
      <c r="AE438" s="85" t="s">
        <v>1223</v>
      </c>
      <c r="AF438" s="79" t="b">
        <v>0</v>
      </c>
      <c r="AG438" s="79" t="s">
        <v>1227</v>
      </c>
      <c r="AH438" s="79"/>
      <c r="AI438" s="85" t="s">
        <v>1178</v>
      </c>
      <c r="AJ438" s="79" t="b">
        <v>0</v>
      </c>
      <c r="AK438" s="79">
        <v>0</v>
      </c>
      <c r="AL438" s="85" t="s">
        <v>1178</v>
      </c>
      <c r="AM438" s="79" t="s">
        <v>1243</v>
      </c>
      <c r="AN438" s="79" t="b">
        <v>0</v>
      </c>
      <c r="AO438" s="85" t="s">
        <v>1120</v>
      </c>
      <c r="AP438" s="79" t="s">
        <v>176</v>
      </c>
      <c r="AQ438" s="79">
        <v>0</v>
      </c>
      <c r="AR438" s="79">
        <v>0</v>
      </c>
      <c r="AS438" s="79"/>
      <c r="AT438" s="79"/>
      <c r="AU438" s="79"/>
      <c r="AV438" s="79"/>
      <c r="AW438" s="79"/>
      <c r="AX438" s="79"/>
      <c r="AY438" s="79"/>
      <c r="AZ438" s="79"/>
      <c r="BA438">
        <v>2</v>
      </c>
      <c r="BB438" s="78" t="str">
        <f>REPLACE(INDEX(GroupVertices[Group],MATCH(Edges[[#This Row],[Vertex 1]],GroupVertices[Vertex],0)),1,1,"")</f>
        <v>2</v>
      </c>
      <c r="BC438" s="78" t="str">
        <f>REPLACE(INDEX(GroupVertices[Group],MATCH(Edges[[#This Row],[Vertex 2]],GroupVertices[Vertex],0)),1,1,"")</f>
        <v>2</v>
      </c>
      <c r="BD438" s="48"/>
      <c r="BE438" s="49"/>
      <c r="BF438" s="48"/>
      <c r="BG438" s="49"/>
      <c r="BH438" s="48"/>
      <c r="BI438" s="49"/>
      <c r="BJ438" s="48"/>
      <c r="BK438" s="49"/>
      <c r="BL438" s="48"/>
    </row>
    <row r="439" spans="1:64" ht="15">
      <c r="A439" s="64" t="s">
        <v>229</v>
      </c>
      <c r="B439" s="64" t="s">
        <v>251</v>
      </c>
      <c r="C439" s="65" t="s">
        <v>2794</v>
      </c>
      <c r="D439" s="66">
        <v>5.333333333333334</v>
      </c>
      <c r="E439" s="67" t="s">
        <v>136</v>
      </c>
      <c r="F439" s="68">
        <v>29.73913043478261</v>
      </c>
      <c r="G439" s="65"/>
      <c r="H439" s="69"/>
      <c r="I439" s="70"/>
      <c r="J439" s="70"/>
      <c r="K439" s="34" t="s">
        <v>66</v>
      </c>
      <c r="L439" s="77">
        <v>439</v>
      </c>
      <c r="M439" s="77"/>
      <c r="N439" s="72"/>
      <c r="O439" s="79" t="s">
        <v>320</v>
      </c>
      <c r="P439" s="81">
        <v>43571.778449074074</v>
      </c>
      <c r="Q439" s="79" t="s">
        <v>526</v>
      </c>
      <c r="R439" s="79"/>
      <c r="S439" s="79"/>
      <c r="T439" s="79"/>
      <c r="U439" s="79"/>
      <c r="V439" s="82" t="s">
        <v>632</v>
      </c>
      <c r="W439" s="81">
        <v>43571.778449074074</v>
      </c>
      <c r="X439" s="82" t="s">
        <v>883</v>
      </c>
      <c r="Y439" s="79"/>
      <c r="Z439" s="79"/>
      <c r="AA439" s="85" t="s">
        <v>1122</v>
      </c>
      <c r="AB439" s="85" t="s">
        <v>1124</v>
      </c>
      <c r="AC439" s="79" t="b">
        <v>0</v>
      </c>
      <c r="AD439" s="79">
        <v>0</v>
      </c>
      <c r="AE439" s="85" t="s">
        <v>1184</v>
      </c>
      <c r="AF439" s="79" t="b">
        <v>0</v>
      </c>
      <c r="AG439" s="79" t="s">
        <v>1226</v>
      </c>
      <c r="AH439" s="79"/>
      <c r="AI439" s="85" t="s">
        <v>1178</v>
      </c>
      <c r="AJ439" s="79" t="b">
        <v>0</v>
      </c>
      <c r="AK439" s="79">
        <v>0</v>
      </c>
      <c r="AL439" s="85" t="s">
        <v>1178</v>
      </c>
      <c r="AM439" s="79" t="s">
        <v>1246</v>
      </c>
      <c r="AN439" s="79" t="b">
        <v>0</v>
      </c>
      <c r="AO439" s="85" t="s">
        <v>1124</v>
      </c>
      <c r="AP439" s="79" t="s">
        <v>176</v>
      </c>
      <c r="AQ439" s="79">
        <v>0</v>
      </c>
      <c r="AR439" s="79">
        <v>0</v>
      </c>
      <c r="AS439" s="79"/>
      <c r="AT439" s="79"/>
      <c r="AU439" s="79"/>
      <c r="AV439" s="79"/>
      <c r="AW439" s="79"/>
      <c r="AX439" s="79"/>
      <c r="AY439" s="79"/>
      <c r="AZ439" s="79"/>
      <c r="BA439">
        <v>3</v>
      </c>
      <c r="BB439" s="78" t="str">
        <f>REPLACE(INDEX(GroupVertices[Group],MATCH(Edges[[#This Row],[Vertex 1]],GroupVertices[Vertex],0)),1,1,"")</f>
        <v>3</v>
      </c>
      <c r="BC439" s="78" t="str">
        <f>REPLACE(INDEX(GroupVertices[Group],MATCH(Edges[[#This Row],[Vertex 2]],GroupVertices[Vertex],0)),1,1,"")</f>
        <v>1</v>
      </c>
      <c r="BD439" s="48">
        <v>0</v>
      </c>
      <c r="BE439" s="49">
        <v>0</v>
      </c>
      <c r="BF439" s="48">
        <v>2</v>
      </c>
      <c r="BG439" s="49">
        <v>12.5</v>
      </c>
      <c r="BH439" s="48">
        <v>0</v>
      </c>
      <c r="BI439" s="49">
        <v>0</v>
      </c>
      <c r="BJ439" s="48">
        <v>14</v>
      </c>
      <c r="BK439" s="49">
        <v>87.5</v>
      </c>
      <c r="BL439" s="48">
        <v>16</v>
      </c>
    </row>
    <row r="440" spans="1:64" ht="15">
      <c r="A440" s="64" t="s">
        <v>229</v>
      </c>
      <c r="B440" s="64" t="s">
        <v>251</v>
      </c>
      <c r="C440" s="65" t="s">
        <v>2792</v>
      </c>
      <c r="D440" s="66">
        <v>3</v>
      </c>
      <c r="E440" s="67" t="s">
        <v>132</v>
      </c>
      <c r="F440" s="68">
        <v>32</v>
      </c>
      <c r="G440" s="65"/>
      <c r="H440" s="69"/>
      <c r="I440" s="70"/>
      <c r="J440" s="70"/>
      <c r="K440" s="34" t="s">
        <v>66</v>
      </c>
      <c r="L440" s="77">
        <v>440</v>
      </c>
      <c r="M440" s="77"/>
      <c r="N440" s="72"/>
      <c r="O440" s="79" t="s">
        <v>319</v>
      </c>
      <c r="P440" s="81">
        <v>43571.99260416667</v>
      </c>
      <c r="Q440" s="79" t="s">
        <v>342</v>
      </c>
      <c r="R440" s="79"/>
      <c r="S440" s="79"/>
      <c r="T440" s="79"/>
      <c r="U440" s="79"/>
      <c r="V440" s="82" t="s">
        <v>632</v>
      </c>
      <c r="W440" s="81">
        <v>43571.99260416667</v>
      </c>
      <c r="X440" s="82" t="s">
        <v>698</v>
      </c>
      <c r="Y440" s="79"/>
      <c r="Z440" s="79"/>
      <c r="AA440" s="85" t="s">
        <v>937</v>
      </c>
      <c r="AB440" s="85" t="s">
        <v>935</v>
      </c>
      <c r="AC440" s="79" t="b">
        <v>0</v>
      </c>
      <c r="AD440" s="79">
        <v>0</v>
      </c>
      <c r="AE440" s="85" t="s">
        <v>1186</v>
      </c>
      <c r="AF440" s="79" t="b">
        <v>0</v>
      </c>
      <c r="AG440" s="79" t="s">
        <v>1227</v>
      </c>
      <c r="AH440" s="79"/>
      <c r="AI440" s="85" t="s">
        <v>1178</v>
      </c>
      <c r="AJ440" s="79" t="b">
        <v>0</v>
      </c>
      <c r="AK440" s="79">
        <v>0</v>
      </c>
      <c r="AL440" s="85" t="s">
        <v>1178</v>
      </c>
      <c r="AM440" s="79" t="s">
        <v>1243</v>
      </c>
      <c r="AN440" s="79" t="b">
        <v>0</v>
      </c>
      <c r="AO440" s="85" t="s">
        <v>935</v>
      </c>
      <c r="AP440" s="79" t="s">
        <v>176</v>
      </c>
      <c r="AQ440" s="79">
        <v>0</v>
      </c>
      <c r="AR440" s="79">
        <v>0</v>
      </c>
      <c r="AS440" s="79" t="s">
        <v>1253</v>
      </c>
      <c r="AT440" s="79" t="s">
        <v>1259</v>
      </c>
      <c r="AU440" s="79" t="s">
        <v>1260</v>
      </c>
      <c r="AV440" s="79" t="s">
        <v>1262</v>
      </c>
      <c r="AW440" s="79" t="s">
        <v>1269</v>
      </c>
      <c r="AX440" s="79" t="s">
        <v>1276</v>
      </c>
      <c r="AY440" s="79" t="s">
        <v>1282</v>
      </c>
      <c r="AZ440" s="82" t="s">
        <v>1285</v>
      </c>
      <c r="BA440">
        <v>1</v>
      </c>
      <c r="BB440" s="78" t="str">
        <f>REPLACE(INDEX(GroupVertices[Group],MATCH(Edges[[#This Row],[Vertex 1]],GroupVertices[Vertex],0)),1,1,"")</f>
        <v>3</v>
      </c>
      <c r="BC440" s="78" t="str">
        <f>REPLACE(INDEX(GroupVertices[Group],MATCH(Edges[[#This Row],[Vertex 2]],GroupVertices[Vertex],0)),1,1,"")</f>
        <v>1</v>
      </c>
      <c r="BD440" s="48">
        <v>0</v>
      </c>
      <c r="BE440" s="49">
        <v>0</v>
      </c>
      <c r="BF440" s="48">
        <v>0</v>
      </c>
      <c r="BG440" s="49">
        <v>0</v>
      </c>
      <c r="BH440" s="48">
        <v>0</v>
      </c>
      <c r="BI440" s="49">
        <v>0</v>
      </c>
      <c r="BJ440" s="48">
        <v>3</v>
      </c>
      <c r="BK440" s="49">
        <v>100</v>
      </c>
      <c r="BL440" s="48">
        <v>3</v>
      </c>
    </row>
    <row r="441" spans="1:64" ht="15">
      <c r="A441" s="64" t="s">
        <v>229</v>
      </c>
      <c r="B441" s="64" t="s">
        <v>251</v>
      </c>
      <c r="C441" s="65" t="s">
        <v>2794</v>
      </c>
      <c r="D441" s="66">
        <v>5.333333333333334</v>
      </c>
      <c r="E441" s="67" t="s">
        <v>136</v>
      </c>
      <c r="F441" s="68">
        <v>29.73913043478261</v>
      </c>
      <c r="G441" s="65"/>
      <c r="H441" s="69"/>
      <c r="I441" s="70"/>
      <c r="J441" s="70"/>
      <c r="K441" s="34" t="s">
        <v>66</v>
      </c>
      <c r="L441" s="77">
        <v>441</v>
      </c>
      <c r="M441" s="77"/>
      <c r="N441" s="72"/>
      <c r="O441" s="79" t="s">
        <v>320</v>
      </c>
      <c r="P441" s="81">
        <v>43572.554664351854</v>
      </c>
      <c r="Q441" s="79" t="s">
        <v>527</v>
      </c>
      <c r="R441" s="79"/>
      <c r="S441" s="79"/>
      <c r="T441" s="79"/>
      <c r="U441" s="79"/>
      <c r="V441" s="82" t="s">
        <v>632</v>
      </c>
      <c r="W441" s="81">
        <v>43572.554664351854</v>
      </c>
      <c r="X441" s="82" t="s">
        <v>884</v>
      </c>
      <c r="Y441" s="79"/>
      <c r="Z441" s="79"/>
      <c r="AA441" s="85" t="s">
        <v>1123</v>
      </c>
      <c r="AB441" s="85" t="s">
        <v>1133</v>
      </c>
      <c r="AC441" s="79" t="b">
        <v>0</v>
      </c>
      <c r="AD441" s="79">
        <v>1</v>
      </c>
      <c r="AE441" s="85" t="s">
        <v>1184</v>
      </c>
      <c r="AF441" s="79" t="b">
        <v>0</v>
      </c>
      <c r="AG441" s="79" t="s">
        <v>1226</v>
      </c>
      <c r="AH441" s="79"/>
      <c r="AI441" s="85" t="s">
        <v>1178</v>
      </c>
      <c r="AJ441" s="79" t="b">
        <v>0</v>
      </c>
      <c r="AK441" s="79">
        <v>1</v>
      </c>
      <c r="AL441" s="85" t="s">
        <v>1178</v>
      </c>
      <c r="AM441" s="79" t="s">
        <v>1243</v>
      </c>
      <c r="AN441" s="79" t="b">
        <v>0</v>
      </c>
      <c r="AO441" s="85" t="s">
        <v>1133</v>
      </c>
      <c r="AP441" s="79" t="s">
        <v>176</v>
      </c>
      <c r="AQ441" s="79">
        <v>0</v>
      </c>
      <c r="AR441" s="79">
        <v>0</v>
      </c>
      <c r="AS441" s="79" t="s">
        <v>1258</v>
      </c>
      <c r="AT441" s="79" t="s">
        <v>1259</v>
      </c>
      <c r="AU441" s="79" t="s">
        <v>1260</v>
      </c>
      <c r="AV441" s="79" t="s">
        <v>1267</v>
      </c>
      <c r="AW441" s="79" t="s">
        <v>1274</v>
      </c>
      <c r="AX441" s="79" t="s">
        <v>1281</v>
      </c>
      <c r="AY441" s="79" t="s">
        <v>1282</v>
      </c>
      <c r="AZ441" s="82" t="s">
        <v>1290</v>
      </c>
      <c r="BA441">
        <v>3</v>
      </c>
      <c r="BB441" s="78" t="str">
        <f>REPLACE(INDEX(GroupVertices[Group],MATCH(Edges[[#This Row],[Vertex 1]],GroupVertices[Vertex],0)),1,1,"")</f>
        <v>3</v>
      </c>
      <c r="BC441" s="78" t="str">
        <f>REPLACE(INDEX(GroupVertices[Group],MATCH(Edges[[#This Row],[Vertex 2]],GroupVertices[Vertex],0)),1,1,"")</f>
        <v>1</v>
      </c>
      <c r="BD441" s="48">
        <v>0</v>
      </c>
      <c r="BE441" s="49">
        <v>0</v>
      </c>
      <c r="BF441" s="48">
        <v>1</v>
      </c>
      <c r="BG441" s="49">
        <v>14.285714285714286</v>
      </c>
      <c r="BH441" s="48">
        <v>0</v>
      </c>
      <c r="BI441" s="49">
        <v>0</v>
      </c>
      <c r="BJ441" s="48">
        <v>6</v>
      </c>
      <c r="BK441" s="49">
        <v>85.71428571428571</v>
      </c>
      <c r="BL441" s="48">
        <v>7</v>
      </c>
    </row>
    <row r="442" spans="1:64" ht="15">
      <c r="A442" s="64" t="s">
        <v>229</v>
      </c>
      <c r="B442" s="64" t="s">
        <v>251</v>
      </c>
      <c r="C442" s="65" t="s">
        <v>2794</v>
      </c>
      <c r="D442" s="66">
        <v>5.333333333333334</v>
      </c>
      <c r="E442" s="67" t="s">
        <v>136</v>
      </c>
      <c r="F442" s="68">
        <v>29.73913043478261</v>
      </c>
      <c r="G442" s="65"/>
      <c r="H442" s="69"/>
      <c r="I442" s="70"/>
      <c r="J442" s="70"/>
      <c r="K442" s="34" t="s">
        <v>66</v>
      </c>
      <c r="L442" s="77">
        <v>442</v>
      </c>
      <c r="M442" s="77"/>
      <c r="N442" s="72"/>
      <c r="O442" s="79" t="s">
        <v>320</v>
      </c>
      <c r="P442" s="81">
        <v>43574.70601851852</v>
      </c>
      <c r="Q442" s="79" t="s">
        <v>451</v>
      </c>
      <c r="R442" s="79"/>
      <c r="S442" s="79"/>
      <c r="T442" s="79"/>
      <c r="U442" s="79"/>
      <c r="V442" s="82" t="s">
        <v>632</v>
      </c>
      <c r="W442" s="81">
        <v>43574.70601851852</v>
      </c>
      <c r="X442" s="82" t="s">
        <v>808</v>
      </c>
      <c r="Y442" s="79"/>
      <c r="Z442" s="79"/>
      <c r="AA442" s="85" t="s">
        <v>1047</v>
      </c>
      <c r="AB442" s="85" t="s">
        <v>1051</v>
      </c>
      <c r="AC442" s="79" t="b">
        <v>0</v>
      </c>
      <c r="AD442" s="79">
        <v>1</v>
      </c>
      <c r="AE442" s="85" t="s">
        <v>1184</v>
      </c>
      <c r="AF442" s="79" t="b">
        <v>0</v>
      </c>
      <c r="AG442" s="79" t="s">
        <v>1226</v>
      </c>
      <c r="AH442" s="79"/>
      <c r="AI442" s="85" t="s">
        <v>1178</v>
      </c>
      <c r="AJ442" s="79" t="b">
        <v>0</v>
      </c>
      <c r="AK442" s="79">
        <v>0</v>
      </c>
      <c r="AL442" s="85" t="s">
        <v>1178</v>
      </c>
      <c r="AM442" s="79" t="s">
        <v>1249</v>
      </c>
      <c r="AN442" s="79" t="b">
        <v>0</v>
      </c>
      <c r="AO442" s="85" t="s">
        <v>1051</v>
      </c>
      <c r="AP442" s="79" t="s">
        <v>176</v>
      </c>
      <c r="AQ442" s="79">
        <v>0</v>
      </c>
      <c r="AR442" s="79">
        <v>0</v>
      </c>
      <c r="AS442" s="79"/>
      <c r="AT442" s="79"/>
      <c r="AU442" s="79"/>
      <c r="AV442" s="79"/>
      <c r="AW442" s="79"/>
      <c r="AX442" s="79"/>
      <c r="AY442" s="79"/>
      <c r="AZ442" s="79"/>
      <c r="BA442">
        <v>3</v>
      </c>
      <c r="BB442" s="78" t="str">
        <f>REPLACE(INDEX(GroupVertices[Group],MATCH(Edges[[#This Row],[Vertex 1]],GroupVertices[Vertex],0)),1,1,"")</f>
        <v>3</v>
      </c>
      <c r="BC442" s="78" t="str">
        <f>REPLACE(INDEX(GroupVertices[Group],MATCH(Edges[[#This Row],[Vertex 2]],GroupVertices[Vertex],0)),1,1,"")</f>
        <v>1</v>
      </c>
      <c r="BD442" s="48"/>
      <c r="BE442" s="49"/>
      <c r="BF442" s="48"/>
      <c r="BG442" s="49"/>
      <c r="BH442" s="48"/>
      <c r="BI442" s="49"/>
      <c r="BJ442" s="48"/>
      <c r="BK442" s="49"/>
      <c r="BL442" s="48"/>
    </row>
    <row r="443" spans="1:64" ht="15">
      <c r="A443" s="64" t="s">
        <v>251</v>
      </c>
      <c r="B443" s="64" t="s">
        <v>229</v>
      </c>
      <c r="C443" s="65" t="s">
        <v>2792</v>
      </c>
      <c r="D443" s="66">
        <v>3</v>
      </c>
      <c r="E443" s="67" t="s">
        <v>132</v>
      </c>
      <c r="F443" s="68">
        <v>32</v>
      </c>
      <c r="G443" s="65"/>
      <c r="H443" s="69"/>
      <c r="I443" s="70"/>
      <c r="J443" s="70"/>
      <c r="K443" s="34" t="s">
        <v>66</v>
      </c>
      <c r="L443" s="77">
        <v>443</v>
      </c>
      <c r="M443" s="77"/>
      <c r="N443" s="72"/>
      <c r="O443" s="79" t="s">
        <v>320</v>
      </c>
      <c r="P443" s="81">
        <v>43571.77434027778</v>
      </c>
      <c r="Q443" s="79" t="s">
        <v>528</v>
      </c>
      <c r="R443" s="79"/>
      <c r="S443" s="79"/>
      <c r="T443" s="79"/>
      <c r="U443" s="79"/>
      <c r="V443" s="82" t="s">
        <v>649</v>
      </c>
      <c r="W443" s="81">
        <v>43571.77434027778</v>
      </c>
      <c r="X443" s="82" t="s">
        <v>885</v>
      </c>
      <c r="Y443" s="79"/>
      <c r="Z443" s="79"/>
      <c r="AA443" s="85" t="s">
        <v>1124</v>
      </c>
      <c r="AB443" s="85" t="s">
        <v>1176</v>
      </c>
      <c r="AC443" s="79" t="b">
        <v>0</v>
      </c>
      <c r="AD443" s="79">
        <v>0</v>
      </c>
      <c r="AE443" s="85" t="s">
        <v>1185</v>
      </c>
      <c r="AF443" s="79" t="b">
        <v>0</v>
      </c>
      <c r="AG443" s="79" t="s">
        <v>1226</v>
      </c>
      <c r="AH443" s="79"/>
      <c r="AI443" s="85" t="s">
        <v>1178</v>
      </c>
      <c r="AJ443" s="79" t="b">
        <v>0</v>
      </c>
      <c r="AK443" s="79">
        <v>0</v>
      </c>
      <c r="AL443" s="85" t="s">
        <v>1178</v>
      </c>
      <c r="AM443" s="79" t="s">
        <v>1243</v>
      </c>
      <c r="AN443" s="79" t="b">
        <v>0</v>
      </c>
      <c r="AO443" s="85" t="s">
        <v>1176</v>
      </c>
      <c r="AP443" s="79" t="s">
        <v>176</v>
      </c>
      <c r="AQ443" s="79">
        <v>0</v>
      </c>
      <c r="AR443" s="79">
        <v>0</v>
      </c>
      <c r="AS443" s="79"/>
      <c r="AT443" s="79"/>
      <c r="AU443" s="79"/>
      <c r="AV443" s="79"/>
      <c r="AW443" s="79"/>
      <c r="AX443" s="79"/>
      <c r="AY443" s="79"/>
      <c r="AZ443" s="79"/>
      <c r="BA443">
        <v>1</v>
      </c>
      <c r="BB443" s="78" t="str">
        <f>REPLACE(INDEX(GroupVertices[Group],MATCH(Edges[[#This Row],[Vertex 1]],GroupVertices[Vertex],0)),1,1,"")</f>
        <v>1</v>
      </c>
      <c r="BC443" s="78" t="str">
        <f>REPLACE(INDEX(GroupVertices[Group],MATCH(Edges[[#This Row],[Vertex 2]],GroupVertices[Vertex],0)),1,1,"")</f>
        <v>3</v>
      </c>
      <c r="BD443" s="48">
        <v>0</v>
      </c>
      <c r="BE443" s="49">
        <v>0</v>
      </c>
      <c r="BF443" s="48">
        <v>0</v>
      </c>
      <c r="BG443" s="49">
        <v>0</v>
      </c>
      <c r="BH443" s="48">
        <v>0</v>
      </c>
      <c r="BI443" s="49">
        <v>0</v>
      </c>
      <c r="BJ443" s="48">
        <v>10</v>
      </c>
      <c r="BK443" s="49">
        <v>100</v>
      </c>
      <c r="BL443" s="48">
        <v>10</v>
      </c>
    </row>
    <row r="444" spans="1:64" ht="15">
      <c r="A444" s="64" t="s">
        <v>251</v>
      </c>
      <c r="B444" s="64" t="s">
        <v>229</v>
      </c>
      <c r="C444" s="65" t="s">
        <v>2793</v>
      </c>
      <c r="D444" s="66">
        <v>4.166666666666667</v>
      </c>
      <c r="E444" s="67" t="s">
        <v>136</v>
      </c>
      <c r="F444" s="68">
        <v>30.869565217391305</v>
      </c>
      <c r="G444" s="65"/>
      <c r="H444" s="69"/>
      <c r="I444" s="70"/>
      <c r="J444" s="70"/>
      <c r="K444" s="34" t="s">
        <v>66</v>
      </c>
      <c r="L444" s="77">
        <v>444</v>
      </c>
      <c r="M444" s="77"/>
      <c r="N444" s="72"/>
      <c r="O444" s="79" t="s">
        <v>319</v>
      </c>
      <c r="P444" s="81">
        <v>43572.566828703704</v>
      </c>
      <c r="Q444" s="79" t="s">
        <v>529</v>
      </c>
      <c r="R444" s="79"/>
      <c r="S444" s="79"/>
      <c r="T444" s="79"/>
      <c r="U444" s="79"/>
      <c r="V444" s="82" t="s">
        <v>649</v>
      </c>
      <c r="W444" s="81">
        <v>43572.566828703704</v>
      </c>
      <c r="X444" s="82" t="s">
        <v>886</v>
      </c>
      <c r="Y444" s="79"/>
      <c r="Z444" s="79"/>
      <c r="AA444" s="85" t="s">
        <v>1125</v>
      </c>
      <c r="AB444" s="79"/>
      <c r="AC444" s="79" t="b">
        <v>0</v>
      </c>
      <c r="AD444" s="79">
        <v>0</v>
      </c>
      <c r="AE444" s="85" t="s">
        <v>1178</v>
      </c>
      <c r="AF444" s="79" t="b">
        <v>0</v>
      </c>
      <c r="AG444" s="79" t="s">
        <v>1226</v>
      </c>
      <c r="AH444" s="79"/>
      <c r="AI444" s="85" t="s">
        <v>1178</v>
      </c>
      <c r="AJ444" s="79" t="b">
        <v>0</v>
      </c>
      <c r="AK444" s="79">
        <v>1</v>
      </c>
      <c r="AL444" s="85" t="s">
        <v>1123</v>
      </c>
      <c r="AM444" s="79" t="s">
        <v>1243</v>
      </c>
      <c r="AN444" s="79" t="b">
        <v>0</v>
      </c>
      <c r="AO444" s="85" t="s">
        <v>1123</v>
      </c>
      <c r="AP444" s="79" t="s">
        <v>176</v>
      </c>
      <c r="AQ444" s="79">
        <v>0</v>
      </c>
      <c r="AR444" s="79">
        <v>0</v>
      </c>
      <c r="AS444" s="79"/>
      <c r="AT444" s="79"/>
      <c r="AU444" s="79"/>
      <c r="AV444" s="79"/>
      <c r="AW444" s="79"/>
      <c r="AX444" s="79"/>
      <c r="AY444" s="79"/>
      <c r="AZ444" s="79"/>
      <c r="BA444">
        <v>2</v>
      </c>
      <c r="BB444" s="78" t="str">
        <f>REPLACE(INDEX(GroupVertices[Group],MATCH(Edges[[#This Row],[Vertex 1]],GroupVertices[Vertex],0)),1,1,"")</f>
        <v>1</v>
      </c>
      <c r="BC444" s="78" t="str">
        <f>REPLACE(INDEX(GroupVertices[Group],MATCH(Edges[[#This Row],[Vertex 2]],GroupVertices[Vertex],0)),1,1,"")</f>
        <v>3</v>
      </c>
      <c r="BD444" s="48">
        <v>0</v>
      </c>
      <c r="BE444" s="49">
        <v>0</v>
      </c>
      <c r="BF444" s="48">
        <v>1</v>
      </c>
      <c r="BG444" s="49">
        <v>11.11111111111111</v>
      </c>
      <c r="BH444" s="48">
        <v>0</v>
      </c>
      <c r="BI444" s="49">
        <v>0</v>
      </c>
      <c r="BJ444" s="48">
        <v>8</v>
      </c>
      <c r="BK444" s="49">
        <v>88.88888888888889</v>
      </c>
      <c r="BL444" s="48">
        <v>9</v>
      </c>
    </row>
    <row r="445" spans="1:64" ht="15">
      <c r="A445" s="64" t="s">
        <v>251</v>
      </c>
      <c r="B445" s="64" t="s">
        <v>229</v>
      </c>
      <c r="C445" s="65" t="s">
        <v>2793</v>
      </c>
      <c r="D445" s="66">
        <v>4.166666666666667</v>
      </c>
      <c r="E445" s="67" t="s">
        <v>136</v>
      </c>
      <c r="F445" s="68">
        <v>30.869565217391305</v>
      </c>
      <c r="G445" s="65"/>
      <c r="H445" s="69"/>
      <c r="I445" s="70"/>
      <c r="J445" s="70"/>
      <c r="K445" s="34" t="s">
        <v>66</v>
      </c>
      <c r="L445" s="77">
        <v>445</v>
      </c>
      <c r="M445" s="77"/>
      <c r="N445" s="72"/>
      <c r="O445" s="79" t="s">
        <v>319</v>
      </c>
      <c r="P445" s="81">
        <v>43579.823530092595</v>
      </c>
      <c r="Q445" s="79" t="s">
        <v>523</v>
      </c>
      <c r="R445" s="82" t="s">
        <v>569</v>
      </c>
      <c r="S445" s="79" t="s">
        <v>580</v>
      </c>
      <c r="T445" s="79"/>
      <c r="U445" s="79"/>
      <c r="V445" s="82" t="s">
        <v>649</v>
      </c>
      <c r="W445" s="81">
        <v>43579.823530092595</v>
      </c>
      <c r="X445" s="82" t="s">
        <v>880</v>
      </c>
      <c r="Y445" s="79"/>
      <c r="Z445" s="79"/>
      <c r="AA445" s="85" t="s">
        <v>1119</v>
      </c>
      <c r="AB445" s="85" t="s">
        <v>1175</v>
      </c>
      <c r="AC445" s="79" t="b">
        <v>0</v>
      </c>
      <c r="AD445" s="79">
        <v>0</v>
      </c>
      <c r="AE445" s="85" t="s">
        <v>1184</v>
      </c>
      <c r="AF445" s="79" t="b">
        <v>1</v>
      </c>
      <c r="AG445" s="79" t="s">
        <v>1227</v>
      </c>
      <c r="AH445" s="79"/>
      <c r="AI445" s="85" t="s">
        <v>1177</v>
      </c>
      <c r="AJ445" s="79" t="b">
        <v>0</v>
      </c>
      <c r="AK445" s="79">
        <v>0</v>
      </c>
      <c r="AL445" s="85" t="s">
        <v>1178</v>
      </c>
      <c r="AM445" s="79" t="s">
        <v>1243</v>
      </c>
      <c r="AN445" s="79" t="b">
        <v>0</v>
      </c>
      <c r="AO445" s="85" t="s">
        <v>1175</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3</v>
      </c>
      <c r="BD445" s="48"/>
      <c r="BE445" s="49"/>
      <c r="BF445" s="48"/>
      <c r="BG445" s="49"/>
      <c r="BH445" s="48"/>
      <c r="BI445" s="49"/>
      <c r="BJ445" s="48"/>
      <c r="BK445" s="49"/>
      <c r="BL445" s="48"/>
    </row>
    <row r="446" spans="1:64" ht="15">
      <c r="A446" s="64" t="s">
        <v>276</v>
      </c>
      <c r="B446" s="64" t="s">
        <v>229</v>
      </c>
      <c r="C446" s="65" t="s">
        <v>2793</v>
      </c>
      <c r="D446" s="66">
        <v>4.166666666666667</v>
      </c>
      <c r="E446" s="67" t="s">
        <v>136</v>
      </c>
      <c r="F446" s="68">
        <v>30.869565217391305</v>
      </c>
      <c r="G446" s="65"/>
      <c r="H446" s="69"/>
      <c r="I446" s="70"/>
      <c r="J446" s="70"/>
      <c r="K446" s="34" t="s">
        <v>65</v>
      </c>
      <c r="L446" s="77">
        <v>446</v>
      </c>
      <c r="M446" s="77"/>
      <c r="N446" s="72"/>
      <c r="O446" s="79" t="s">
        <v>319</v>
      </c>
      <c r="P446" s="81">
        <v>43579.823587962965</v>
      </c>
      <c r="Q446" s="79" t="s">
        <v>524</v>
      </c>
      <c r="R446" s="79"/>
      <c r="S446" s="79"/>
      <c r="T446" s="79"/>
      <c r="U446" s="79"/>
      <c r="V446" s="82" t="s">
        <v>674</v>
      </c>
      <c r="W446" s="81">
        <v>43579.823587962965</v>
      </c>
      <c r="X446" s="82" t="s">
        <v>881</v>
      </c>
      <c r="Y446" s="79"/>
      <c r="Z446" s="79"/>
      <c r="AA446" s="85" t="s">
        <v>1120</v>
      </c>
      <c r="AB446" s="85" t="s">
        <v>1175</v>
      </c>
      <c r="AC446" s="79" t="b">
        <v>0</v>
      </c>
      <c r="AD446" s="79">
        <v>2</v>
      </c>
      <c r="AE446" s="85" t="s">
        <v>1184</v>
      </c>
      <c r="AF446" s="79" t="b">
        <v>0</v>
      </c>
      <c r="AG446" s="79" t="s">
        <v>1226</v>
      </c>
      <c r="AH446" s="79"/>
      <c r="AI446" s="85" t="s">
        <v>1178</v>
      </c>
      <c r="AJ446" s="79" t="b">
        <v>0</v>
      </c>
      <c r="AK446" s="79">
        <v>0</v>
      </c>
      <c r="AL446" s="85" t="s">
        <v>1178</v>
      </c>
      <c r="AM446" s="79" t="s">
        <v>1243</v>
      </c>
      <c r="AN446" s="79" t="b">
        <v>0</v>
      </c>
      <c r="AO446" s="85" t="s">
        <v>1175</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2</v>
      </c>
      <c r="BC446" s="78" t="str">
        <f>REPLACE(INDEX(GroupVertices[Group],MATCH(Edges[[#This Row],[Vertex 2]],GroupVertices[Vertex],0)),1,1,"")</f>
        <v>3</v>
      </c>
      <c r="BD446" s="48"/>
      <c r="BE446" s="49"/>
      <c r="BF446" s="48"/>
      <c r="BG446" s="49"/>
      <c r="BH446" s="48"/>
      <c r="BI446" s="49"/>
      <c r="BJ446" s="48"/>
      <c r="BK446" s="49"/>
      <c r="BL446" s="48"/>
    </row>
    <row r="447" spans="1:64" ht="15">
      <c r="A447" s="64" t="s">
        <v>276</v>
      </c>
      <c r="B447" s="64" t="s">
        <v>229</v>
      </c>
      <c r="C447" s="65" t="s">
        <v>2793</v>
      </c>
      <c r="D447" s="66">
        <v>4.166666666666667</v>
      </c>
      <c r="E447" s="67" t="s">
        <v>136</v>
      </c>
      <c r="F447" s="68">
        <v>30.869565217391305</v>
      </c>
      <c r="G447" s="65"/>
      <c r="H447" s="69"/>
      <c r="I447" s="70"/>
      <c r="J447" s="70"/>
      <c r="K447" s="34" t="s">
        <v>65</v>
      </c>
      <c r="L447" s="77">
        <v>447</v>
      </c>
      <c r="M447" s="77"/>
      <c r="N447" s="72"/>
      <c r="O447" s="79" t="s">
        <v>319</v>
      </c>
      <c r="P447" s="81">
        <v>43579.82413194444</v>
      </c>
      <c r="Q447" s="79" t="s">
        <v>525</v>
      </c>
      <c r="R447" s="79"/>
      <c r="S447" s="79"/>
      <c r="T447" s="79"/>
      <c r="U447" s="82" t="s">
        <v>612</v>
      </c>
      <c r="V447" s="82" t="s">
        <v>612</v>
      </c>
      <c r="W447" s="81">
        <v>43579.82413194444</v>
      </c>
      <c r="X447" s="82" t="s">
        <v>882</v>
      </c>
      <c r="Y447" s="79"/>
      <c r="Z447" s="79"/>
      <c r="AA447" s="85" t="s">
        <v>1121</v>
      </c>
      <c r="AB447" s="85" t="s">
        <v>1120</v>
      </c>
      <c r="AC447" s="79" t="b">
        <v>0</v>
      </c>
      <c r="AD447" s="79">
        <v>1</v>
      </c>
      <c r="AE447" s="85" t="s">
        <v>1223</v>
      </c>
      <c r="AF447" s="79" t="b">
        <v>0</v>
      </c>
      <c r="AG447" s="79" t="s">
        <v>1227</v>
      </c>
      <c r="AH447" s="79"/>
      <c r="AI447" s="85" t="s">
        <v>1178</v>
      </c>
      <c r="AJ447" s="79" t="b">
        <v>0</v>
      </c>
      <c r="AK447" s="79">
        <v>0</v>
      </c>
      <c r="AL447" s="85" t="s">
        <v>1178</v>
      </c>
      <c r="AM447" s="79" t="s">
        <v>1243</v>
      </c>
      <c r="AN447" s="79" t="b">
        <v>0</v>
      </c>
      <c r="AO447" s="85" t="s">
        <v>1120</v>
      </c>
      <c r="AP447" s="79" t="s">
        <v>176</v>
      </c>
      <c r="AQ447" s="79">
        <v>0</v>
      </c>
      <c r="AR447" s="79">
        <v>0</v>
      </c>
      <c r="AS447" s="79"/>
      <c r="AT447" s="79"/>
      <c r="AU447" s="79"/>
      <c r="AV447" s="79"/>
      <c r="AW447" s="79"/>
      <c r="AX447" s="79"/>
      <c r="AY447" s="79"/>
      <c r="AZ447" s="79"/>
      <c r="BA447">
        <v>2</v>
      </c>
      <c r="BB447" s="78" t="str">
        <f>REPLACE(INDEX(GroupVertices[Group],MATCH(Edges[[#This Row],[Vertex 1]],GroupVertices[Vertex],0)),1,1,"")</f>
        <v>2</v>
      </c>
      <c r="BC447" s="78" t="str">
        <f>REPLACE(INDEX(GroupVertices[Group],MATCH(Edges[[#This Row],[Vertex 2]],GroupVertices[Vertex],0)),1,1,"")</f>
        <v>3</v>
      </c>
      <c r="BD447" s="48"/>
      <c r="BE447" s="49"/>
      <c r="BF447" s="48"/>
      <c r="BG447" s="49"/>
      <c r="BH447" s="48"/>
      <c r="BI447" s="49"/>
      <c r="BJ447" s="48"/>
      <c r="BK447" s="49"/>
      <c r="BL447" s="48"/>
    </row>
    <row r="448" spans="1:64" ht="15">
      <c r="A448" s="64" t="s">
        <v>251</v>
      </c>
      <c r="B448" s="64" t="s">
        <v>318</v>
      </c>
      <c r="C448" s="65" t="s">
        <v>2792</v>
      </c>
      <c r="D448" s="66">
        <v>3</v>
      </c>
      <c r="E448" s="67" t="s">
        <v>132</v>
      </c>
      <c r="F448" s="68">
        <v>32</v>
      </c>
      <c r="G448" s="65"/>
      <c r="H448" s="69"/>
      <c r="I448" s="70"/>
      <c r="J448" s="70"/>
      <c r="K448" s="34" t="s">
        <v>65</v>
      </c>
      <c r="L448" s="77">
        <v>448</v>
      </c>
      <c r="M448" s="77"/>
      <c r="N448" s="72"/>
      <c r="O448" s="79" t="s">
        <v>319</v>
      </c>
      <c r="P448" s="81">
        <v>43579.823530092595</v>
      </c>
      <c r="Q448" s="79" t="s">
        <v>523</v>
      </c>
      <c r="R448" s="82" t="s">
        <v>569</v>
      </c>
      <c r="S448" s="79" t="s">
        <v>580</v>
      </c>
      <c r="T448" s="79"/>
      <c r="U448" s="79"/>
      <c r="V448" s="82" t="s">
        <v>649</v>
      </c>
      <c r="W448" s="81">
        <v>43579.823530092595</v>
      </c>
      <c r="X448" s="82" t="s">
        <v>880</v>
      </c>
      <c r="Y448" s="79"/>
      <c r="Z448" s="79"/>
      <c r="AA448" s="85" t="s">
        <v>1119</v>
      </c>
      <c r="AB448" s="85" t="s">
        <v>1175</v>
      </c>
      <c r="AC448" s="79" t="b">
        <v>0</v>
      </c>
      <c r="AD448" s="79">
        <v>0</v>
      </c>
      <c r="AE448" s="85" t="s">
        <v>1184</v>
      </c>
      <c r="AF448" s="79" t="b">
        <v>1</v>
      </c>
      <c r="AG448" s="79" t="s">
        <v>1227</v>
      </c>
      <c r="AH448" s="79"/>
      <c r="AI448" s="85" t="s">
        <v>1177</v>
      </c>
      <c r="AJ448" s="79" t="b">
        <v>0</v>
      </c>
      <c r="AK448" s="79">
        <v>0</v>
      </c>
      <c r="AL448" s="85" t="s">
        <v>1178</v>
      </c>
      <c r="AM448" s="79" t="s">
        <v>1243</v>
      </c>
      <c r="AN448" s="79" t="b">
        <v>0</v>
      </c>
      <c r="AO448" s="85" t="s">
        <v>1175</v>
      </c>
      <c r="AP448" s="79" t="s">
        <v>176</v>
      </c>
      <c r="AQ448" s="79">
        <v>0</v>
      </c>
      <c r="AR448" s="79">
        <v>0</v>
      </c>
      <c r="AS448" s="79"/>
      <c r="AT448" s="79"/>
      <c r="AU448" s="79"/>
      <c r="AV448" s="79"/>
      <c r="AW448" s="79"/>
      <c r="AX448" s="79"/>
      <c r="AY448" s="79"/>
      <c r="AZ448" s="79"/>
      <c r="BA448">
        <v>1</v>
      </c>
      <c r="BB448" s="78" t="str">
        <f>REPLACE(INDEX(GroupVertices[Group],MATCH(Edges[[#This Row],[Vertex 1]],GroupVertices[Vertex],0)),1,1,"")</f>
        <v>1</v>
      </c>
      <c r="BC448" s="78" t="str">
        <f>REPLACE(INDEX(GroupVertices[Group],MATCH(Edges[[#This Row],[Vertex 2]],GroupVertices[Vertex],0)),1,1,"")</f>
        <v>2</v>
      </c>
      <c r="BD448" s="48">
        <v>0</v>
      </c>
      <c r="BE448" s="49">
        <v>0</v>
      </c>
      <c r="BF448" s="48">
        <v>0</v>
      </c>
      <c r="BG448" s="49">
        <v>0</v>
      </c>
      <c r="BH448" s="48">
        <v>0</v>
      </c>
      <c r="BI448" s="49">
        <v>0</v>
      </c>
      <c r="BJ448" s="48">
        <v>9</v>
      </c>
      <c r="BK448" s="49">
        <v>100</v>
      </c>
      <c r="BL448" s="48">
        <v>9</v>
      </c>
    </row>
    <row r="449" spans="1:64" ht="15">
      <c r="A449" s="64" t="s">
        <v>276</v>
      </c>
      <c r="B449" s="64" t="s">
        <v>318</v>
      </c>
      <c r="C449" s="65" t="s">
        <v>2793</v>
      </c>
      <c r="D449" s="66">
        <v>4.166666666666667</v>
      </c>
      <c r="E449" s="67" t="s">
        <v>136</v>
      </c>
      <c r="F449" s="68">
        <v>30.869565217391305</v>
      </c>
      <c r="G449" s="65"/>
      <c r="H449" s="69"/>
      <c r="I449" s="70"/>
      <c r="J449" s="70"/>
      <c r="K449" s="34" t="s">
        <v>65</v>
      </c>
      <c r="L449" s="77">
        <v>449</v>
      </c>
      <c r="M449" s="77"/>
      <c r="N449" s="72"/>
      <c r="O449" s="79" t="s">
        <v>319</v>
      </c>
      <c r="P449" s="81">
        <v>43579.823587962965</v>
      </c>
      <c r="Q449" s="79" t="s">
        <v>524</v>
      </c>
      <c r="R449" s="79"/>
      <c r="S449" s="79"/>
      <c r="T449" s="79"/>
      <c r="U449" s="79"/>
      <c r="V449" s="82" t="s">
        <v>674</v>
      </c>
      <c r="W449" s="81">
        <v>43579.823587962965</v>
      </c>
      <c r="X449" s="82" t="s">
        <v>881</v>
      </c>
      <c r="Y449" s="79"/>
      <c r="Z449" s="79"/>
      <c r="AA449" s="85" t="s">
        <v>1120</v>
      </c>
      <c r="AB449" s="85" t="s">
        <v>1175</v>
      </c>
      <c r="AC449" s="79" t="b">
        <v>0</v>
      </c>
      <c r="AD449" s="79">
        <v>2</v>
      </c>
      <c r="AE449" s="85" t="s">
        <v>1184</v>
      </c>
      <c r="AF449" s="79" t="b">
        <v>0</v>
      </c>
      <c r="AG449" s="79" t="s">
        <v>1226</v>
      </c>
      <c r="AH449" s="79"/>
      <c r="AI449" s="85" t="s">
        <v>1178</v>
      </c>
      <c r="AJ449" s="79" t="b">
        <v>0</v>
      </c>
      <c r="AK449" s="79">
        <v>0</v>
      </c>
      <c r="AL449" s="85" t="s">
        <v>1178</v>
      </c>
      <c r="AM449" s="79" t="s">
        <v>1243</v>
      </c>
      <c r="AN449" s="79" t="b">
        <v>0</v>
      </c>
      <c r="AO449" s="85" t="s">
        <v>1175</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2</v>
      </c>
      <c r="BC449" s="78" t="str">
        <f>REPLACE(INDEX(GroupVertices[Group],MATCH(Edges[[#This Row],[Vertex 2]],GroupVertices[Vertex],0)),1,1,"")</f>
        <v>2</v>
      </c>
      <c r="BD449" s="48">
        <v>0</v>
      </c>
      <c r="BE449" s="49">
        <v>0</v>
      </c>
      <c r="BF449" s="48">
        <v>1</v>
      </c>
      <c r="BG449" s="49">
        <v>7.142857142857143</v>
      </c>
      <c r="BH449" s="48">
        <v>0</v>
      </c>
      <c r="BI449" s="49">
        <v>0</v>
      </c>
      <c r="BJ449" s="48">
        <v>13</v>
      </c>
      <c r="BK449" s="49">
        <v>92.85714285714286</v>
      </c>
      <c r="BL449" s="48">
        <v>14</v>
      </c>
    </row>
    <row r="450" spans="1:64" ht="15">
      <c r="A450" s="64" t="s">
        <v>276</v>
      </c>
      <c r="B450" s="64" t="s">
        <v>318</v>
      </c>
      <c r="C450" s="65" t="s">
        <v>2793</v>
      </c>
      <c r="D450" s="66">
        <v>4.166666666666667</v>
      </c>
      <c r="E450" s="67" t="s">
        <v>136</v>
      </c>
      <c r="F450" s="68">
        <v>30.869565217391305</v>
      </c>
      <c r="G450" s="65"/>
      <c r="H450" s="69"/>
      <c r="I450" s="70"/>
      <c r="J450" s="70"/>
      <c r="K450" s="34" t="s">
        <v>65</v>
      </c>
      <c r="L450" s="77">
        <v>450</v>
      </c>
      <c r="M450" s="77"/>
      <c r="N450" s="72"/>
      <c r="O450" s="79" t="s">
        <v>319</v>
      </c>
      <c r="P450" s="81">
        <v>43579.82413194444</v>
      </c>
      <c r="Q450" s="79" t="s">
        <v>525</v>
      </c>
      <c r="R450" s="79"/>
      <c r="S450" s="79"/>
      <c r="T450" s="79"/>
      <c r="U450" s="82" t="s">
        <v>612</v>
      </c>
      <c r="V450" s="82" t="s">
        <v>612</v>
      </c>
      <c r="W450" s="81">
        <v>43579.82413194444</v>
      </c>
      <c r="X450" s="82" t="s">
        <v>882</v>
      </c>
      <c r="Y450" s="79"/>
      <c r="Z450" s="79"/>
      <c r="AA450" s="85" t="s">
        <v>1121</v>
      </c>
      <c r="AB450" s="85" t="s">
        <v>1120</v>
      </c>
      <c r="AC450" s="79" t="b">
        <v>0</v>
      </c>
      <c r="AD450" s="79">
        <v>1</v>
      </c>
      <c r="AE450" s="85" t="s">
        <v>1223</v>
      </c>
      <c r="AF450" s="79" t="b">
        <v>0</v>
      </c>
      <c r="AG450" s="79" t="s">
        <v>1227</v>
      </c>
      <c r="AH450" s="79"/>
      <c r="AI450" s="85" t="s">
        <v>1178</v>
      </c>
      <c r="AJ450" s="79" t="b">
        <v>0</v>
      </c>
      <c r="AK450" s="79">
        <v>0</v>
      </c>
      <c r="AL450" s="85" t="s">
        <v>1178</v>
      </c>
      <c r="AM450" s="79" t="s">
        <v>1243</v>
      </c>
      <c r="AN450" s="79" t="b">
        <v>0</v>
      </c>
      <c r="AO450" s="85" t="s">
        <v>1120</v>
      </c>
      <c r="AP450" s="79" t="s">
        <v>176</v>
      </c>
      <c r="AQ450" s="79">
        <v>0</v>
      </c>
      <c r="AR450" s="79">
        <v>0</v>
      </c>
      <c r="AS450" s="79"/>
      <c r="AT450" s="79"/>
      <c r="AU450" s="79"/>
      <c r="AV450" s="79"/>
      <c r="AW450" s="79"/>
      <c r="AX450" s="79"/>
      <c r="AY450" s="79"/>
      <c r="AZ450" s="79"/>
      <c r="BA450">
        <v>2</v>
      </c>
      <c r="BB450" s="78" t="str">
        <f>REPLACE(INDEX(GroupVertices[Group],MATCH(Edges[[#This Row],[Vertex 1]],GroupVertices[Vertex],0)),1,1,"")</f>
        <v>2</v>
      </c>
      <c r="BC450" s="78" t="str">
        <f>REPLACE(INDEX(GroupVertices[Group],MATCH(Edges[[#This Row],[Vertex 2]],GroupVertices[Vertex],0)),1,1,"")</f>
        <v>2</v>
      </c>
      <c r="BD450" s="48">
        <v>0</v>
      </c>
      <c r="BE450" s="49">
        <v>0</v>
      </c>
      <c r="BF450" s="48">
        <v>0</v>
      </c>
      <c r="BG450" s="49">
        <v>0</v>
      </c>
      <c r="BH450" s="48">
        <v>0</v>
      </c>
      <c r="BI450" s="49">
        <v>0</v>
      </c>
      <c r="BJ450" s="48">
        <v>9</v>
      </c>
      <c r="BK450" s="49">
        <v>100</v>
      </c>
      <c r="BL450" s="48">
        <v>9</v>
      </c>
    </row>
    <row r="451" spans="1:64" ht="15">
      <c r="A451" s="64" t="s">
        <v>251</v>
      </c>
      <c r="B451" s="64" t="s">
        <v>251</v>
      </c>
      <c r="C451" s="65" t="s">
        <v>2798</v>
      </c>
      <c r="D451" s="66">
        <v>10</v>
      </c>
      <c r="E451" s="67" t="s">
        <v>136</v>
      </c>
      <c r="F451" s="68">
        <v>6</v>
      </c>
      <c r="G451" s="65"/>
      <c r="H451" s="69"/>
      <c r="I451" s="70"/>
      <c r="J451" s="70"/>
      <c r="K451" s="34" t="s">
        <v>65</v>
      </c>
      <c r="L451" s="77">
        <v>451</v>
      </c>
      <c r="M451" s="77"/>
      <c r="N451" s="72"/>
      <c r="O451" s="79" t="s">
        <v>176</v>
      </c>
      <c r="P451" s="81">
        <v>43570.1328125</v>
      </c>
      <c r="Q451" s="79" t="s">
        <v>530</v>
      </c>
      <c r="R451" s="79"/>
      <c r="S451" s="79"/>
      <c r="T451" s="79"/>
      <c r="U451" s="82" t="s">
        <v>598</v>
      </c>
      <c r="V451" s="82" t="s">
        <v>598</v>
      </c>
      <c r="W451" s="81">
        <v>43570.1328125</v>
      </c>
      <c r="X451" s="82" t="s">
        <v>887</v>
      </c>
      <c r="Y451" s="79"/>
      <c r="Z451" s="79"/>
      <c r="AA451" s="85" t="s">
        <v>1126</v>
      </c>
      <c r="AB451" s="79"/>
      <c r="AC451" s="79" t="b">
        <v>0</v>
      </c>
      <c r="AD451" s="79">
        <v>18</v>
      </c>
      <c r="AE451" s="85" t="s">
        <v>1178</v>
      </c>
      <c r="AF451" s="79" t="b">
        <v>0</v>
      </c>
      <c r="AG451" s="79" t="s">
        <v>1226</v>
      </c>
      <c r="AH451" s="79"/>
      <c r="AI451" s="85" t="s">
        <v>1178</v>
      </c>
      <c r="AJ451" s="79" t="b">
        <v>0</v>
      </c>
      <c r="AK451" s="79">
        <v>1</v>
      </c>
      <c r="AL451" s="85" t="s">
        <v>1178</v>
      </c>
      <c r="AM451" s="79" t="s">
        <v>1243</v>
      </c>
      <c r="AN451" s="79" t="b">
        <v>0</v>
      </c>
      <c r="AO451" s="85" t="s">
        <v>1126</v>
      </c>
      <c r="AP451" s="79" t="s">
        <v>1251</v>
      </c>
      <c r="AQ451" s="79">
        <v>0</v>
      </c>
      <c r="AR451" s="79">
        <v>0</v>
      </c>
      <c r="AS451" s="79"/>
      <c r="AT451" s="79"/>
      <c r="AU451" s="79"/>
      <c r="AV451" s="79"/>
      <c r="AW451" s="79"/>
      <c r="AX451" s="79"/>
      <c r="AY451" s="79"/>
      <c r="AZ451" s="79"/>
      <c r="BA451">
        <v>24</v>
      </c>
      <c r="BB451" s="78" t="str">
        <f>REPLACE(INDEX(GroupVertices[Group],MATCH(Edges[[#This Row],[Vertex 1]],GroupVertices[Vertex],0)),1,1,"")</f>
        <v>1</v>
      </c>
      <c r="BC451" s="78" t="str">
        <f>REPLACE(INDEX(GroupVertices[Group],MATCH(Edges[[#This Row],[Vertex 2]],GroupVertices[Vertex],0)),1,1,"")</f>
        <v>1</v>
      </c>
      <c r="BD451" s="48">
        <v>0</v>
      </c>
      <c r="BE451" s="49">
        <v>0</v>
      </c>
      <c r="BF451" s="48">
        <v>0</v>
      </c>
      <c r="BG451" s="49">
        <v>0</v>
      </c>
      <c r="BH451" s="48">
        <v>0</v>
      </c>
      <c r="BI451" s="49">
        <v>0</v>
      </c>
      <c r="BJ451" s="48">
        <v>5</v>
      </c>
      <c r="BK451" s="49">
        <v>100</v>
      </c>
      <c r="BL451" s="48">
        <v>5</v>
      </c>
    </row>
    <row r="452" spans="1:64" ht="15">
      <c r="A452" s="64" t="s">
        <v>251</v>
      </c>
      <c r="B452" s="64" t="s">
        <v>251</v>
      </c>
      <c r="C452" s="65" t="s">
        <v>2798</v>
      </c>
      <c r="D452" s="66">
        <v>10</v>
      </c>
      <c r="E452" s="67" t="s">
        <v>136</v>
      </c>
      <c r="F452" s="68">
        <v>6</v>
      </c>
      <c r="G452" s="65"/>
      <c r="H452" s="69"/>
      <c r="I452" s="70"/>
      <c r="J452" s="70"/>
      <c r="K452" s="34" t="s">
        <v>65</v>
      </c>
      <c r="L452" s="77">
        <v>452</v>
      </c>
      <c r="M452" s="77"/>
      <c r="N452" s="72"/>
      <c r="O452" s="79" t="s">
        <v>176</v>
      </c>
      <c r="P452" s="81">
        <v>43570.84709490741</v>
      </c>
      <c r="Q452" s="79" t="s">
        <v>531</v>
      </c>
      <c r="R452" s="82" t="s">
        <v>570</v>
      </c>
      <c r="S452" s="79" t="s">
        <v>580</v>
      </c>
      <c r="T452" s="79"/>
      <c r="U452" s="79"/>
      <c r="V452" s="82" t="s">
        <v>649</v>
      </c>
      <c r="W452" s="81">
        <v>43570.84709490741</v>
      </c>
      <c r="X452" s="82" t="s">
        <v>888</v>
      </c>
      <c r="Y452" s="79"/>
      <c r="Z452" s="79"/>
      <c r="AA452" s="85" t="s">
        <v>1127</v>
      </c>
      <c r="AB452" s="79"/>
      <c r="AC452" s="79" t="b">
        <v>0</v>
      </c>
      <c r="AD452" s="79">
        <v>10</v>
      </c>
      <c r="AE452" s="85" t="s">
        <v>1178</v>
      </c>
      <c r="AF452" s="79" t="b">
        <v>1</v>
      </c>
      <c r="AG452" s="79" t="s">
        <v>1228</v>
      </c>
      <c r="AH452" s="79"/>
      <c r="AI452" s="85" t="s">
        <v>1234</v>
      </c>
      <c r="AJ452" s="79" t="b">
        <v>0</v>
      </c>
      <c r="AK452" s="79">
        <v>1</v>
      </c>
      <c r="AL452" s="85" t="s">
        <v>1178</v>
      </c>
      <c r="AM452" s="79" t="s">
        <v>1245</v>
      </c>
      <c r="AN452" s="79" t="b">
        <v>0</v>
      </c>
      <c r="AO452" s="85" t="s">
        <v>1127</v>
      </c>
      <c r="AP452" s="79" t="s">
        <v>176</v>
      </c>
      <c r="AQ452" s="79">
        <v>0</v>
      </c>
      <c r="AR452" s="79">
        <v>0</v>
      </c>
      <c r="AS452" s="79"/>
      <c r="AT452" s="79"/>
      <c r="AU452" s="79"/>
      <c r="AV452" s="79"/>
      <c r="AW452" s="79"/>
      <c r="AX452" s="79"/>
      <c r="AY452" s="79"/>
      <c r="AZ452" s="79"/>
      <c r="BA452">
        <v>24</v>
      </c>
      <c r="BB452" s="78" t="str">
        <f>REPLACE(INDEX(GroupVertices[Group],MATCH(Edges[[#This Row],[Vertex 1]],GroupVertices[Vertex],0)),1,1,"")</f>
        <v>1</v>
      </c>
      <c r="BC452" s="78" t="str">
        <f>REPLACE(INDEX(GroupVertices[Group],MATCH(Edges[[#This Row],[Vertex 2]],GroupVertices[Vertex],0)),1,1,"")</f>
        <v>1</v>
      </c>
      <c r="BD452" s="48">
        <v>0</v>
      </c>
      <c r="BE452" s="49">
        <v>0</v>
      </c>
      <c r="BF452" s="48">
        <v>0</v>
      </c>
      <c r="BG452" s="49">
        <v>0</v>
      </c>
      <c r="BH452" s="48">
        <v>0</v>
      </c>
      <c r="BI452" s="49">
        <v>0</v>
      </c>
      <c r="BJ452" s="48">
        <v>3</v>
      </c>
      <c r="BK452" s="49">
        <v>100</v>
      </c>
      <c r="BL452" s="48">
        <v>3</v>
      </c>
    </row>
    <row r="453" spans="1:64" ht="15">
      <c r="A453" s="64" t="s">
        <v>251</v>
      </c>
      <c r="B453" s="64" t="s">
        <v>251</v>
      </c>
      <c r="C453" s="65" t="s">
        <v>2798</v>
      </c>
      <c r="D453" s="66">
        <v>10</v>
      </c>
      <c r="E453" s="67" t="s">
        <v>136</v>
      </c>
      <c r="F453" s="68">
        <v>6</v>
      </c>
      <c r="G453" s="65"/>
      <c r="H453" s="69"/>
      <c r="I453" s="70"/>
      <c r="J453" s="70"/>
      <c r="K453" s="34" t="s">
        <v>65</v>
      </c>
      <c r="L453" s="77">
        <v>453</v>
      </c>
      <c r="M453" s="77"/>
      <c r="N453" s="72"/>
      <c r="O453" s="79" t="s">
        <v>176</v>
      </c>
      <c r="P453" s="81">
        <v>43571.71167824074</v>
      </c>
      <c r="Q453" s="79" t="s">
        <v>532</v>
      </c>
      <c r="R453" s="82" t="s">
        <v>559</v>
      </c>
      <c r="S453" s="79" t="s">
        <v>580</v>
      </c>
      <c r="T453" s="79"/>
      <c r="U453" s="79"/>
      <c r="V453" s="82" t="s">
        <v>649</v>
      </c>
      <c r="W453" s="81">
        <v>43571.71167824074</v>
      </c>
      <c r="X453" s="82" t="s">
        <v>889</v>
      </c>
      <c r="Y453" s="79"/>
      <c r="Z453" s="79"/>
      <c r="AA453" s="85" t="s">
        <v>1128</v>
      </c>
      <c r="AB453" s="79"/>
      <c r="AC453" s="79" t="b">
        <v>0</v>
      </c>
      <c r="AD453" s="79">
        <v>14</v>
      </c>
      <c r="AE453" s="85" t="s">
        <v>1178</v>
      </c>
      <c r="AF453" s="79" t="b">
        <v>1</v>
      </c>
      <c r="AG453" s="79" t="s">
        <v>1226</v>
      </c>
      <c r="AH453" s="79"/>
      <c r="AI453" s="85" t="s">
        <v>1232</v>
      </c>
      <c r="AJ453" s="79" t="b">
        <v>0</v>
      </c>
      <c r="AK453" s="79">
        <v>1</v>
      </c>
      <c r="AL453" s="85" t="s">
        <v>1178</v>
      </c>
      <c r="AM453" s="79" t="s">
        <v>1243</v>
      </c>
      <c r="AN453" s="79" t="b">
        <v>0</v>
      </c>
      <c r="AO453" s="85" t="s">
        <v>1128</v>
      </c>
      <c r="AP453" s="79" t="s">
        <v>176</v>
      </c>
      <c r="AQ453" s="79">
        <v>0</v>
      </c>
      <c r="AR453" s="79">
        <v>0</v>
      </c>
      <c r="AS453" s="79"/>
      <c r="AT453" s="79"/>
      <c r="AU453" s="79"/>
      <c r="AV453" s="79"/>
      <c r="AW453" s="79"/>
      <c r="AX453" s="79"/>
      <c r="AY453" s="79"/>
      <c r="AZ453" s="79"/>
      <c r="BA453">
        <v>24</v>
      </c>
      <c r="BB453" s="78" t="str">
        <f>REPLACE(INDEX(GroupVertices[Group],MATCH(Edges[[#This Row],[Vertex 1]],GroupVertices[Vertex],0)),1,1,"")</f>
        <v>1</v>
      </c>
      <c r="BC453" s="78" t="str">
        <f>REPLACE(INDEX(GroupVertices[Group],MATCH(Edges[[#This Row],[Vertex 2]],GroupVertices[Vertex],0)),1,1,"")</f>
        <v>1</v>
      </c>
      <c r="BD453" s="48">
        <v>0</v>
      </c>
      <c r="BE453" s="49">
        <v>0</v>
      </c>
      <c r="BF453" s="48">
        <v>0</v>
      </c>
      <c r="BG453" s="49">
        <v>0</v>
      </c>
      <c r="BH453" s="48">
        <v>0</v>
      </c>
      <c r="BI453" s="49">
        <v>0</v>
      </c>
      <c r="BJ453" s="48">
        <v>4</v>
      </c>
      <c r="BK453" s="49">
        <v>100</v>
      </c>
      <c r="BL453" s="48">
        <v>4</v>
      </c>
    </row>
    <row r="454" spans="1:64" ht="15">
      <c r="A454" s="64" t="s">
        <v>251</v>
      </c>
      <c r="B454" s="64" t="s">
        <v>251</v>
      </c>
      <c r="C454" s="65" t="s">
        <v>2798</v>
      </c>
      <c r="D454" s="66">
        <v>10</v>
      </c>
      <c r="E454" s="67" t="s">
        <v>136</v>
      </c>
      <c r="F454" s="68">
        <v>6</v>
      </c>
      <c r="G454" s="65"/>
      <c r="H454" s="69"/>
      <c r="I454" s="70"/>
      <c r="J454" s="70"/>
      <c r="K454" s="34" t="s">
        <v>65</v>
      </c>
      <c r="L454" s="77">
        <v>454</v>
      </c>
      <c r="M454" s="77"/>
      <c r="N454" s="72"/>
      <c r="O454" s="79" t="s">
        <v>176</v>
      </c>
      <c r="P454" s="81">
        <v>43571.71493055556</v>
      </c>
      <c r="Q454" s="79" t="s">
        <v>533</v>
      </c>
      <c r="R454" s="79"/>
      <c r="S454" s="79"/>
      <c r="T454" s="79"/>
      <c r="U454" s="79"/>
      <c r="V454" s="82" t="s">
        <v>649</v>
      </c>
      <c r="W454" s="81">
        <v>43571.71493055556</v>
      </c>
      <c r="X454" s="82" t="s">
        <v>890</v>
      </c>
      <c r="Y454" s="79"/>
      <c r="Z454" s="79"/>
      <c r="AA454" s="85" t="s">
        <v>1129</v>
      </c>
      <c r="AB454" s="85" t="s">
        <v>1128</v>
      </c>
      <c r="AC454" s="79" t="b">
        <v>0</v>
      </c>
      <c r="AD454" s="79">
        <v>9</v>
      </c>
      <c r="AE454" s="85" t="s">
        <v>1184</v>
      </c>
      <c r="AF454" s="79" t="b">
        <v>0</v>
      </c>
      <c r="AG454" s="79" t="s">
        <v>1226</v>
      </c>
      <c r="AH454" s="79"/>
      <c r="AI454" s="85" t="s">
        <v>1178</v>
      </c>
      <c r="AJ454" s="79" t="b">
        <v>0</v>
      </c>
      <c r="AK454" s="79">
        <v>1</v>
      </c>
      <c r="AL454" s="85" t="s">
        <v>1178</v>
      </c>
      <c r="AM454" s="79" t="s">
        <v>1243</v>
      </c>
      <c r="AN454" s="79" t="b">
        <v>0</v>
      </c>
      <c r="AO454" s="85" t="s">
        <v>1128</v>
      </c>
      <c r="AP454" s="79" t="s">
        <v>176</v>
      </c>
      <c r="AQ454" s="79">
        <v>0</v>
      </c>
      <c r="AR454" s="79">
        <v>0</v>
      </c>
      <c r="AS454" s="79"/>
      <c r="AT454" s="79"/>
      <c r="AU454" s="79"/>
      <c r="AV454" s="79"/>
      <c r="AW454" s="79"/>
      <c r="AX454" s="79"/>
      <c r="AY454" s="79"/>
      <c r="AZ454" s="79"/>
      <c r="BA454">
        <v>24</v>
      </c>
      <c r="BB454" s="78" t="str">
        <f>REPLACE(INDEX(GroupVertices[Group],MATCH(Edges[[#This Row],[Vertex 1]],GroupVertices[Vertex],0)),1,1,"")</f>
        <v>1</v>
      </c>
      <c r="BC454" s="78" t="str">
        <f>REPLACE(INDEX(GroupVertices[Group],MATCH(Edges[[#This Row],[Vertex 2]],GroupVertices[Vertex],0)),1,1,"")</f>
        <v>1</v>
      </c>
      <c r="BD454" s="48">
        <v>2</v>
      </c>
      <c r="BE454" s="49">
        <v>5.2631578947368425</v>
      </c>
      <c r="BF454" s="48">
        <v>4</v>
      </c>
      <c r="BG454" s="49">
        <v>10.526315789473685</v>
      </c>
      <c r="BH454" s="48">
        <v>0</v>
      </c>
      <c r="BI454" s="49">
        <v>0</v>
      </c>
      <c r="BJ454" s="48">
        <v>32</v>
      </c>
      <c r="BK454" s="49">
        <v>84.21052631578948</v>
      </c>
      <c r="BL454" s="48">
        <v>38</v>
      </c>
    </row>
    <row r="455" spans="1:64" ht="15">
      <c r="A455" s="64" t="s">
        <v>251</v>
      </c>
      <c r="B455" s="64" t="s">
        <v>251</v>
      </c>
      <c r="C455" s="65" t="s">
        <v>2798</v>
      </c>
      <c r="D455" s="66">
        <v>10</v>
      </c>
      <c r="E455" s="67" t="s">
        <v>136</v>
      </c>
      <c r="F455" s="68">
        <v>6</v>
      </c>
      <c r="G455" s="65"/>
      <c r="H455" s="69"/>
      <c r="I455" s="70"/>
      <c r="J455" s="70"/>
      <c r="K455" s="34" t="s">
        <v>65</v>
      </c>
      <c r="L455" s="77">
        <v>455</v>
      </c>
      <c r="M455" s="77"/>
      <c r="N455" s="72"/>
      <c r="O455" s="79" t="s">
        <v>176</v>
      </c>
      <c r="P455" s="81">
        <v>43571.72199074074</v>
      </c>
      <c r="Q455" s="79" t="s">
        <v>534</v>
      </c>
      <c r="R455" s="79"/>
      <c r="S455" s="79"/>
      <c r="T455" s="79"/>
      <c r="U455" s="82" t="s">
        <v>613</v>
      </c>
      <c r="V455" s="82" t="s">
        <v>613</v>
      </c>
      <c r="W455" s="81">
        <v>43571.72199074074</v>
      </c>
      <c r="X455" s="82" t="s">
        <v>891</v>
      </c>
      <c r="Y455" s="79"/>
      <c r="Z455" s="79"/>
      <c r="AA455" s="85" t="s">
        <v>1130</v>
      </c>
      <c r="AB455" s="79"/>
      <c r="AC455" s="79" t="b">
        <v>0</v>
      </c>
      <c r="AD455" s="79">
        <v>5</v>
      </c>
      <c r="AE455" s="85" t="s">
        <v>1178</v>
      </c>
      <c r="AF455" s="79" t="b">
        <v>0</v>
      </c>
      <c r="AG455" s="79" t="s">
        <v>1226</v>
      </c>
      <c r="AH455" s="79"/>
      <c r="AI455" s="85" t="s">
        <v>1178</v>
      </c>
      <c r="AJ455" s="79" t="b">
        <v>0</v>
      </c>
      <c r="AK455" s="79">
        <v>0</v>
      </c>
      <c r="AL455" s="85" t="s">
        <v>1178</v>
      </c>
      <c r="AM455" s="79" t="s">
        <v>1243</v>
      </c>
      <c r="AN455" s="79" t="b">
        <v>0</v>
      </c>
      <c r="AO455" s="85" t="s">
        <v>1130</v>
      </c>
      <c r="AP455" s="79" t="s">
        <v>176</v>
      </c>
      <c r="AQ455" s="79">
        <v>0</v>
      </c>
      <c r="AR455" s="79">
        <v>0</v>
      </c>
      <c r="AS455" s="79"/>
      <c r="AT455" s="79"/>
      <c r="AU455" s="79"/>
      <c r="AV455" s="79"/>
      <c r="AW455" s="79"/>
      <c r="AX455" s="79"/>
      <c r="AY455" s="79"/>
      <c r="AZ455" s="79"/>
      <c r="BA455">
        <v>24</v>
      </c>
      <c r="BB455" s="78" t="str">
        <f>REPLACE(INDEX(GroupVertices[Group],MATCH(Edges[[#This Row],[Vertex 1]],GroupVertices[Vertex],0)),1,1,"")</f>
        <v>1</v>
      </c>
      <c r="BC455" s="78" t="str">
        <f>REPLACE(INDEX(GroupVertices[Group],MATCH(Edges[[#This Row],[Vertex 2]],GroupVertices[Vertex],0)),1,1,"")</f>
        <v>1</v>
      </c>
      <c r="BD455" s="48">
        <v>1</v>
      </c>
      <c r="BE455" s="49">
        <v>12.5</v>
      </c>
      <c r="BF455" s="48">
        <v>0</v>
      </c>
      <c r="BG455" s="49">
        <v>0</v>
      </c>
      <c r="BH455" s="48">
        <v>0</v>
      </c>
      <c r="BI455" s="49">
        <v>0</v>
      </c>
      <c r="BJ455" s="48">
        <v>7</v>
      </c>
      <c r="BK455" s="49">
        <v>87.5</v>
      </c>
      <c r="BL455" s="48">
        <v>8</v>
      </c>
    </row>
    <row r="456" spans="1:64" ht="15">
      <c r="A456" s="64" t="s">
        <v>251</v>
      </c>
      <c r="B456" s="64" t="s">
        <v>276</v>
      </c>
      <c r="C456" s="65" t="s">
        <v>2793</v>
      </c>
      <c r="D456" s="66">
        <v>4.166666666666667</v>
      </c>
      <c r="E456" s="67" t="s">
        <v>136</v>
      </c>
      <c r="F456" s="68">
        <v>30.869565217391305</v>
      </c>
      <c r="G456" s="65"/>
      <c r="H456" s="69"/>
      <c r="I456" s="70"/>
      <c r="J456" s="70"/>
      <c r="K456" s="34" t="s">
        <v>66</v>
      </c>
      <c r="L456" s="77">
        <v>456</v>
      </c>
      <c r="M456" s="77"/>
      <c r="N456" s="72"/>
      <c r="O456" s="79" t="s">
        <v>319</v>
      </c>
      <c r="P456" s="81">
        <v>43571.74469907407</v>
      </c>
      <c r="Q456" s="79" t="s">
        <v>501</v>
      </c>
      <c r="R456" s="79"/>
      <c r="S456" s="79"/>
      <c r="T456" s="79"/>
      <c r="U456" s="79"/>
      <c r="V456" s="82" t="s">
        <v>649</v>
      </c>
      <c r="W456" s="81">
        <v>43571.74469907407</v>
      </c>
      <c r="X456" s="82" t="s">
        <v>858</v>
      </c>
      <c r="Y456" s="79"/>
      <c r="Z456" s="79"/>
      <c r="AA456" s="85" t="s">
        <v>1097</v>
      </c>
      <c r="AB456" s="79"/>
      <c r="AC456" s="79" t="b">
        <v>0</v>
      </c>
      <c r="AD456" s="79">
        <v>0</v>
      </c>
      <c r="AE456" s="85" t="s">
        <v>1178</v>
      </c>
      <c r="AF456" s="79" t="b">
        <v>0</v>
      </c>
      <c r="AG456" s="79" t="s">
        <v>1226</v>
      </c>
      <c r="AH456" s="79"/>
      <c r="AI456" s="85" t="s">
        <v>1178</v>
      </c>
      <c r="AJ456" s="79" t="b">
        <v>0</v>
      </c>
      <c r="AK456" s="79">
        <v>1</v>
      </c>
      <c r="AL456" s="85" t="s">
        <v>1098</v>
      </c>
      <c r="AM456" s="79" t="s">
        <v>1247</v>
      </c>
      <c r="AN456" s="79" t="b">
        <v>0</v>
      </c>
      <c r="AO456" s="85" t="s">
        <v>1098</v>
      </c>
      <c r="AP456" s="79" t="s">
        <v>176</v>
      </c>
      <c r="AQ456" s="79">
        <v>0</v>
      </c>
      <c r="AR456" s="79">
        <v>0</v>
      </c>
      <c r="AS456" s="79"/>
      <c r="AT456" s="79"/>
      <c r="AU456" s="79"/>
      <c r="AV456" s="79"/>
      <c r="AW456" s="79"/>
      <c r="AX456" s="79"/>
      <c r="AY456" s="79"/>
      <c r="AZ456" s="79"/>
      <c r="BA456">
        <v>2</v>
      </c>
      <c r="BB456" s="78" t="str">
        <f>REPLACE(INDEX(GroupVertices[Group],MATCH(Edges[[#This Row],[Vertex 1]],GroupVertices[Vertex],0)),1,1,"")</f>
        <v>1</v>
      </c>
      <c r="BC456" s="78" t="str">
        <f>REPLACE(INDEX(GroupVertices[Group],MATCH(Edges[[#This Row],[Vertex 2]],GroupVertices[Vertex],0)),1,1,"")</f>
        <v>2</v>
      </c>
      <c r="BD456" s="48">
        <v>1</v>
      </c>
      <c r="BE456" s="49">
        <v>10</v>
      </c>
      <c r="BF456" s="48">
        <v>1</v>
      </c>
      <c r="BG456" s="49">
        <v>10</v>
      </c>
      <c r="BH456" s="48">
        <v>0</v>
      </c>
      <c r="BI456" s="49">
        <v>0</v>
      </c>
      <c r="BJ456" s="48">
        <v>8</v>
      </c>
      <c r="BK456" s="49">
        <v>80</v>
      </c>
      <c r="BL456" s="48">
        <v>10</v>
      </c>
    </row>
    <row r="457" spans="1:64" ht="15">
      <c r="A457" s="64" t="s">
        <v>251</v>
      </c>
      <c r="B457" s="64" t="s">
        <v>251</v>
      </c>
      <c r="C457" s="65" t="s">
        <v>2798</v>
      </c>
      <c r="D457" s="66">
        <v>10</v>
      </c>
      <c r="E457" s="67" t="s">
        <v>136</v>
      </c>
      <c r="F457" s="68">
        <v>6</v>
      </c>
      <c r="G457" s="65"/>
      <c r="H457" s="69"/>
      <c r="I457" s="70"/>
      <c r="J457" s="70"/>
      <c r="K457" s="34" t="s">
        <v>65</v>
      </c>
      <c r="L457" s="77">
        <v>457</v>
      </c>
      <c r="M457" s="77"/>
      <c r="N457" s="72"/>
      <c r="O457" s="79" t="s">
        <v>176</v>
      </c>
      <c r="P457" s="81">
        <v>43571.76741898148</v>
      </c>
      <c r="Q457" s="79" t="s">
        <v>535</v>
      </c>
      <c r="R457" s="79"/>
      <c r="S457" s="79"/>
      <c r="T457" s="79"/>
      <c r="U457" s="79"/>
      <c r="V457" s="82" t="s">
        <v>649</v>
      </c>
      <c r="W457" s="81">
        <v>43571.76741898148</v>
      </c>
      <c r="X457" s="82" t="s">
        <v>892</v>
      </c>
      <c r="Y457" s="79"/>
      <c r="Z457" s="79"/>
      <c r="AA457" s="85" t="s">
        <v>1131</v>
      </c>
      <c r="AB457" s="79"/>
      <c r="AC457" s="79" t="b">
        <v>0</v>
      </c>
      <c r="AD457" s="79">
        <v>7</v>
      </c>
      <c r="AE457" s="85" t="s">
        <v>1178</v>
      </c>
      <c r="AF457" s="79" t="b">
        <v>0</v>
      </c>
      <c r="AG457" s="79" t="s">
        <v>1226</v>
      </c>
      <c r="AH457" s="79"/>
      <c r="AI457" s="85" t="s">
        <v>1178</v>
      </c>
      <c r="AJ457" s="79" t="b">
        <v>0</v>
      </c>
      <c r="AK457" s="79">
        <v>1</v>
      </c>
      <c r="AL457" s="85" t="s">
        <v>1178</v>
      </c>
      <c r="AM457" s="79" t="s">
        <v>1243</v>
      </c>
      <c r="AN457" s="79" t="b">
        <v>0</v>
      </c>
      <c r="AO457" s="85" t="s">
        <v>1131</v>
      </c>
      <c r="AP457" s="79" t="s">
        <v>176</v>
      </c>
      <c r="AQ457" s="79">
        <v>0</v>
      </c>
      <c r="AR457" s="79">
        <v>0</v>
      </c>
      <c r="AS457" s="79"/>
      <c r="AT457" s="79"/>
      <c r="AU457" s="79"/>
      <c r="AV457" s="79"/>
      <c r="AW457" s="79"/>
      <c r="AX457" s="79"/>
      <c r="AY457" s="79"/>
      <c r="AZ457" s="79"/>
      <c r="BA457">
        <v>24</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45</v>
      </c>
      <c r="BK457" s="49">
        <v>100</v>
      </c>
      <c r="BL457" s="48">
        <v>45</v>
      </c>
    </row>
    <row r="458" spans="1:64" ht="15">
      <c r="A458" s="64" t="s">
        <v>251</v>
      </c>
      <c r="B458" s="64" t="s">
        <v>251</v>
      </c>
      <c r="C458" s="65" t="s">
        <v>2798</v>
      </c>
      <c r="D458" s="66">
        <v>10</v>
      </c>
      <c r="E458" s="67" t="s">
        <v>136</v>
      </c>
      <c r="F458" s="68">
        <v>6</v>
      </c>
      <c r="G458" s="65"/>
      <c r="H458" s="69"/>
      <c r="I458" s="70"/>
      <c r="J458" s="70"/>
      <c r="K458" s="34" t="s">
        <v>65</v>
      </c>
      <c r="L458" s="77">
        <v>458</v>
      </c>
      <c r="M458" s="77"/>
      <c r="N458" s="72"/>
      <c r="O458" s="79" t="s">
        <v>176</v>
      </c>
      <c r="P458" s="81">
        <v>43572.146782407406</v>
      </c>
      <c r="Q458" s="79" t="s">
        <v>536</v>
      </c>
      <c r="R458" s="79"/>
      <c r="S458" s="79"/>
      <c r="T458" s="79"/>
      <c r="U458" s="79"/>
      <c r="V458" s="82" t="s">
        <v>649</v>
      </c>
      <c r="W458" s="81">
        <v>43572.146782407406</v>
      </c>
      <c r="X458" s="82" t="s">
        <v>893</v>
      </c>
      <c r="Y458" s="79"/>
      <c r="Z458" s="79"/>
      <c r="AA458" s="85" t="s">
        <v>1132</v>
      </c>
      <c r="AB458" s="79"/>
      <c r="AC458" s="79" t="b">
        <v>0</v>
      </c>
      <c r="AD458" s="79">
        <v>2</v>
      </c>
      <c r="AE458" s="85" t="s">
        <v>1178</v>
      </c>
      <c r="AF458" s="79" t="b">
        <v>0</v>
      </c>
      <c r="AG458" s="79" t="s">
        <v>1226</v>
      </c>
      <c r="AH458" s="79"/>
      <c r="AI458" s="85" t="s">
        <v>1178</v>
      </c>
      <c r="AJ458" s="79" t="b">
        <v>0</v>
      </c>
      <c r="AK458" s="79">
        <v>0</v>
      </c>
      <c r="AL458" s="85" t="s">
        <v>1178</v>
      </c>
      <c r="AM458" s="79" t="s">
        <v>1243</v>
      </c>
      <c r="AN458" s="79" t="b">
        <v>0</v>
      </c>
      <c r="AO458" s="85" t="s">
        <v>1132</v>
      </c>
      <c r="AP458" s="79" t="s">
        <v>176</v>
      </c>
      <c r="AQ458" s="79">
        <v>0</v>
      </c>
      <c r="AR458" s="79">
        <v>0</v>
      </c>
      <c r="AS458" s="79"/>
      <c r="AT458" s="79"/>
      <c r="AU458" s="79"/>
      <c r="AV458" s="79"/>
      <c r="AW458" s="79"/>
      <c r="AX458" s="79"/>
      <c r="AY458" s="79"/>
      <c r="AZ458" s="79"/>
      <c r="BA458">
        <v>24</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26</v>
      </c>
      <c r="BK458" s="49">
        <v>100</v>
      </c>
      <c r="BL458" s="48">
        <v>26</v>
      </c>
    </row>
    <row r="459" spans="1:64" ht="15">
      <c r="A459" s="64" t="s">
        <v>251</v>
      </c>
      <c r="B459" s="64" t="s">
        <v>251</v>
      </c>
      <c r="C459" s="65" t="s">
        <v>2798</v>
      </c>
      <c r="D459" s="66">
        <v>10</v>
      </c>
      <c r="E459" s="67" t="s">
        <v>136</v>
      </c>
      <c r="F459" s="68">
        <v>6</v>
      </c>
      <c r="G459" s="65"/>
      <c r="H459" s="69"/>
      <c r="I459" s="70"/>
      <c r="J459" s="70"/>
      <c r="K459" s="34" t="s">
        <v>65</v>
      </c>
      <c r="L459" s="77">
        <v>459</v>
      </c>
      <c r="M459" s="77"/>
      <c r="N459" s="72"/>
      <c r="O459" s="79" t="s">
        <v>176</v>
      </c>
      <c r="P459" s="81">
        <v>43572.49721064815</v>
      </c>
      <c r="Q459" s="79" t="s">
        <v>537</v>
      </c>
      <c r="R459" s="82" t="s">
        <v>571</v>
      </c>
      <c r="S459" s="79" t="s">
        <v>580</v>
      </c>
      <c r="T459" s="79"/>
      <c r="U459" s="79"/>
      <c r="V459" s="82" t="s">
        <v>649</v>
      </c>
      <c r="W459" s="81">
        <v>43572.49721064815</v>
      </c>
      <c r="X459" s="82" t="s">
        <v>894</v>
      </c>
      <c r="Y459" s="79"/>
      <c r="Z459" s="79"/>
      <c r="AA459" s="85" t="s">
        <v>1133</v>
      </c>
      <c r="AB459" s="79"/>
      <c r="AC459" s="79" t="b">
        <v>0</v>
      </c>
      <c r="AD459" s="79">
        <v>54</v>
      </c>
      <c r="AE459" s="85" t="s">
        <v>1178</v>
      </c>
      <c r="AF459" s="79" t="b">
        <v>1</v>
      </c>
      <c r="AG459" s="79" t="s">
        <v>1226</v>
      </c>
      <c r="AH459" s="79"/>
      <c r="AI459" s="85" t="s">
        <v>1235</v>
      </c>
      <c r="AJ459" s="79" t="b">
        <v>0</v>
      </c>
      <c r="AK459" s="79">
        <v>1</v>
      </c>
      <c r="AL459" s="85" t="s">
        <v>1178</v>
      </c>
      <c r="AM459" s="79" t="s">
        <v>1243</v>
      </c>
      <c r="AN459" s="79" t="b">
        <v>0</v>
      </c>
      <c r="AO459" s="85" t="s">
        <v>1133</v>
      </c>
      <c r="AP459" s="79" t="s">
        <v>176</v>
      </c>
      <c r="AQ459" s="79">
        <v>0</v>
      </c>
      <c r="AR459" s="79">
        <v>0</v>
      </c>
      <c r="AS459" s="79"/>
      <c r="AT459" s="79"/>
      <c r="AU459" s="79"/>
      <c r="AV459" s="79"/>
      <c r="AW459" s="79"/>
      <c r="AX459" s="79"/>
      <c r="AY459" s="79"/>
      <c r="AZ459" s="79"/>
      <c r="BA459">
        <v>24</v>
      </c>
      <c r="BB459" s="78" t="str">
        <f>REPLACE(INDEX(GroupVertices[Group],MATCH(Edges[[#This Row],[Vertex 1]],GroupVertices[Vertex],0)),1,1,"")</f>
        <v>1</v>
      </c>
      <c r="BC459" s="78" t="str">
        <f>REPLACE(INDEX(GroupVertices[Group],MATCH(Edges[[#This Row],[Vertex 2]],GroupVertices[Vertex],0)),1,1,"")</f>
        <v>1</v>
      </c>
      <c r="BD459" s="48">
        <v>0</v>
      </c>
      <c r="BE459" s="49">
        <v>0</v>
      </c>
      <c r="BF459" s="48">
        <v>0</v>
      </c>
      <c r="BG459" s="49">
        <v>0</v>
      </c>
      <c r="BH459" s="48">
        <v>0</v>
      </c>
      <c r="BI459" s="49">
        <v>0</v>
      </c>
      <c r="BJ459" s="48">
        <v>24</v>
      </c>
      <c r="BK459" s="49">
        <v>100</v>
      </c>
      <c r="BL459" s="48">
        <v>24</v>
      </c>
    </row>
    <row r="460" spans="1:64" ht="15">
      <c r="A460" s="64" t="s">
        <v>251</v>
      </c>
      <c r="B460" s="64" t="s">
        <v>276</v>
      </c>
      <c r="C460" s="65" t="s">
        <v>2793</v>
      </c>
      <c r="D460" s="66">
        <v>4.166666666666667</v>
      </c>
      <c r="E460" s="67" t="s">
        <v>136</v>
      </c>
      <c r="F460" s="68">
        <v>30.869565217391305</v>
      </c>
      <c r="G460" s="65"/>
      <c r="H460" s="69"/>
      <c r="I460" s="70"/>
      <c r="J460" s="70"/>
      <c r="K460" s="34" t="s">
        <v>66</v>
      </c>
      <c r="L460" s="77">
        <v>460</v>
      </c>
      <c r="M460" s="77"/>
      <c r="N460" s="72"/>
      <c r="O460" s="79" t="s">
        <v>319</v>
      </c>
      <c r="P460" s="81">
        <v>43572.56679398148</v>
      </c>
      <c r="Q460" s="79" t="s">
        <v>538</v>
      </c>
      <c r="R460" s="82" t="s">
        <v>572</v>
      </c>
      <c r="S460" s="79" t="s">
        <v>580</v>
      </c>
      <c r="T460" s="79"/>
      <c r="U460" s="79"/>
      <c r="V460" s="82" t="s">
        <v>649</v>
      </c>
      <c r="W460" s="81">
        <v>43572.56679398148</v>
      </c>
      <c r="X460" s="82" t="s">
        <v>895</v>
      </c>
      <c r="Y460" s="79"/>
      <c r="Z460" s="79"/>
      <c r="AA460" s="85" t="s">
        <v>1134</v>
      </c>
      <c r="AB460" s="79"/>
      <c r="AC460" s="79" t="b">
        <v>0</v>
      </c>
      <c r="AD460" s="79">
        <v>0</v>
      </c>
      <c r="AE460" s="85" t="s">
        <v>1178</v>
      </c>
      <c r="AF460" s="79" t="b">
        <v>1</v>
      </c>
      <c r="AG460" s="79" t="s">
        <v>1230</v>
      </c>
      <c r="AH460" s="79"/>
      <c r="AI460" s="85" t="s">
        <v>1133</v>
      </c>
      <c r="AJ460" s="79" t="b">
        <v>0</v>
      </c>
      <c r="AK460" s="79">
        <v>1</v>
      </c>
      <c r="AL460" s="85" t="s">
        <v>1154</v>
      </c>
      <c r="AM460" s="79" t="s">
        <v>1243</v>
      </c>
      <c r="AN460" s="79" t="b">
        <v>0</v>
      </c>
      <c r="AO460" s="85" t="s">
        <v>1154</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v>
      </c>
      <c r="BC460" s="78" t="str">
        <f>REPLACE(INDEX(GroupVertices[Group],MATCH(Edges[[#This Row],[Vertex 2]],GroupVertices[Vertex],0)),1,1,"")</f>
        <v>2</v>
      </c>
      <c r="BD460" s="48">
        <v>0</v>
      </c>
      <c r="BE460" s="49">
        <v>0</v>
      </c>
      <c r="BF460" s="48">
        <v>1</v>
      </c>
      <c r="BG460" s="49">
        <v>20</v>
      </c>
      <c r="BH460" s="48">
        <v>0</v>
      </c>
      <c r="BI460" s="49">
        <v>0</v>
      </c>
      <c r="BJ460" s="48">
        <v>4</v>
      </c>
      <c r="BK460" s="49">
        <v>80</v>
      </c>
      <c r="BL460" s="48">
        <v>5</v>
      </c>
    </row>
    <row r="461" spans="1:64" ht="15">
      <c r="A461" s="64" t="s">
        <v>251</v>
      </c>
      <c r="B461" s="64" t="s">
        <v>251</v>
      </c>
      <c r="C461" s="65" t="s">
        <v>2798</v>
      </c>
      <c r="D461" s="66">
        <v>10</v>
      </c>
      <c r="E461" s="67" t="s">
        <v>136</v>
      </c>
      <c r="F461" s="68">
        <v>6</v>
      </c>
      <c r="G461" s="65"/>
      <c r="H461" s="69"/>
      <c r="I461" s="70"/>
      <c r="J461" s="70"/>
      <c r="K461" s="34" t="s">
        <v>65</v>
      </c>
      <c r="L461" s="77">
        <v>461</v>
      </c>
      <c r="M461" s="77"/>
      <c r="N461" s="72"/>
      <c r="O461" s="79" t="s">
        <v>176</v>
      </c>
      <c r="P461" s="81">
        <v>43573.09826388889</v>
      </c>
      <c r="Q461" s="79" t="s">
        <v>539</v>
      </c>
      <c r="R461" s="82" t="s">
        <v>573</v>
      </c>
      <c r="S461" s="79" t="s">
        <v>580</v>
      </c>
      <c r="T461" s="79"/>
      <c r="U461" s="79"/>
      <c r="V461" s="82" t="s">
        <v>649</v>
      </c>
      <c r="W461" s="81">
        <v>43573.09826388889</v>
      </c>
      <c r="X461" s="82" t="s">
        <v>896</v>
      </c>
      <c r="Y461" s="79"/>
      <c r="Z461" s="79"/>
      <c r="AA461" s="85" t="s">
        <v>1135</v>
      </c>
      <c r="AB461" s="79"/>
      <c r="AC461" s="79" t="b">
        <v>0</v>
      </c>
      <c r="AD461" s="79">
        <v>3</v>
      </c>
      <c r="AE461" s="85" t="s">
        <v>1178</v>
      </c>
      <c r="AF461" s="79" t="b">
        <v>1</v>
      </c>
      <c r="AG461" s="79" t="s">
        <v>1226</v>
      </c>
      <c r="AH461" s="79"/>
      <c r="AI461" s="85" t="s">
        <v>1236</v>
      </c>
      <c r="AJ461" s="79" t="b">
        <v>0</v>
      </c>
      <c r="AK461" s="79">
        <v>0</v>
      </c>
      <c r="AL461" s="85" t="s">
        <v>1178</v>
      </c>
      <c r="AM461" s="79" t="s">
        <v>1243</v>
      </c>
      <c r="AN461" s="79" t="b">
        <v>0</v>
      </c>
      <c r="AO461" s="85" t="s">
        <v>1135</v>
      </c>
      <c r="AP461" s="79" t="s">
        <v>176</v>
      </c>
      <c r="AQ461" s="79">
        <v>0</v>
      </c>
      <c r="AR461" s="79">
        <v>0</v>
      </c>
      <c r="AS461" s="79"/>
      <c r="AT461" s="79"/>
      <c r="AU461" s="79"/>
      <c r="AV461" s="79"/>
      <c r="AW461" s="79"/>
      <c r="AX461" s="79"/>
      <c r="AY461" s="79"/>
      <c r="AZ461" s="79"/>
      <c r="BA461">
        <v>24</v>
      </c>
      <c r="BB461" s="78" t="str">
        <f>REPLACE(INDEX(GroupVertices[Group],MATCH(Edges[[#This Row],[Vertex 1]],GroupVertices[Vertex],0)),1,1,"")</f>
        <v>1</v>
      </c>
      <c r="BC461" s="78" t="str">
        <f>REPLACE(INDEX(GroupVertices[Group],MATCH(Edges[[#This Row],[Vertex 2]],GroupVertices[Vertex],0)),1,1,"")</f>
        <v>1</v>
      </c>
      <c r="BD461" s="48">
        <v>0</v>
      </c>
      <c r="BE461" s="49">
        <v>0</v>
      </c>
      <c r="BF461" s="48">
        <v>0</v>
      </c>
      <c r="BG461" s="49">
        <v>0</v>
      </c>
      <c r="BH461" s="48">
        <v>0</v>
      </c>
      <c r="BI461" s="49">
        <v>0</v>
      </c>
      <c r="BJ461" s="48">
        <v>2</v>
      </c>
      <c r="BK461" s="49">
        <v>100</v>
      </c>
      <c r="BL461" s="48">
        <v>2</v>
      </c>
    </row>
    <row r="462" spans="1:64" ht="15">
      <c r="A462" s="64" t="s">
        <v>251</v>
      </c>
      <c r="B462" s="64" t="s">
        <v>251</v>
      </c>
      <c r="C462" s="65" t="s">
        <v>2798</v>
      </c>
      <c r="D462" s="66">
        <v>10</v>
      </c>
      <c r="E462" s="67" t="s">
        <v>136</v>
      </c>
      <c r="F462" s="68">
        <v>6</v>
      </c>
      <c r="G462" s="65"/>
      <c r="H462" s="69"/>
      <c r="I462" s="70"/>
      <c r="J462" s="70"/>
      <c r="K462" s="34" t="s">
        <v>65</v>
      </c>
      <c r="L462" s="77">
        <v>462</v>
      </c>
      <c r="M462" s="77"/>
      <c r="N462" s="72"/>
      <c r="O462" s="79" t="s">
        <v>176</v>
      </c>
      <c r="P462" s="81">
        <v>43573.76730324074</v>
      </c>
      <c r="Q462" s="79" t="s">
        <v>540</v>
      </c>
      <c r="R462" s="82" t="s">
        <v>574</v>
      </c>
      <c r="S462" s="79" t="s">
        <v>580</v>
      </c>
      <c r="T462" s="79"/>
      <c r="U462" s="79"/>
      <c r="V462" s="82" t="s">
        <v>649</v>
      </c>
      <c r="W462" s="81">
        <v>43573.76730324074</v>
      </c>
      <c r="X462" s="82" t="s">
        <v>897</v>
      </c>
      <c r="Y462" s="79"/>
      <c r="Z462" s="79"/>
      <c r="AA462" s="85" t="s">
        <v>1136</v>
      </c>
      <c r="AB462" s="79"/>
      <c r="AC462" s="79" t="b">
        <v>0</v>
      </c>
      <c r="AD462" s="79">
        <v>23</v>
      </c>
      <c r="AE462" s="85" t="s">
        <v>1178</v>
      </c>
      <c r="AF462" s="79" t="b">
        <v>1</v>
      </c>
      <c r="AG462" s="79" t="s">
        <v>1226</v>
      </c>
      <c r="AH462" s="79"/>
      <c r="AI462" s="85" t="s">
        <v>1237</v>
      </c>
      <c r="AJ462" s="79" t="b">
        <v>0</v>
      </c>
      <c r="AK462" s="79">
        <v>2</v>
      </c>
      <c r="AL462" s="85" t="s">
        <v>1178</v>
      </c>
      <c r="AM462" s="79" t="s">
        <v>1243</v>
      </c>
      <c r="AN462" s="79" t="b">
        <v>0</v>
      </c>
      <c r="AO462" s="85" t="s">
        <v>1136</v>
      </c>
      <c r="AP462" s="79" t="s">
        <v>176</v>
      </c>
      <c r="AQ462" s="79">
        <v>0</v>
      </c>
      <c r="AR462" s="79">
        <v>0</v>
      </c>
      <c r="AS462" s="79"/>
      <c r="AT462" s="79"/>
      <c r="AU462" s="79"/>
      <c r="AV462" s="79"/>
      <c r="AW462" s="79"/>
      <c r="AX462" s="79"/>
      <c r="AY462" s="79"/>
      <c r="AZ462" s="79"/>
      <c r="BA462">
        <v>24</v>
      </c>
      <c r="BB462" s="78" t="str">
        <f>REPLACE(INDEX(GroupVertices[Group],MATCH(Edges[[#This Row],[Vertex 1]],GroupVertices[Vertex],0)),1,1,"")</f>
        <v>1</v>
      </c>
      <c r="BC462" s="78" t="str">
        <f>REPLACE(INDEX(GroupVertices[Group],MATCH(Edges[[#This Row],[Vertex 2]],GroupVertices[Vertex],0)),1,1,"")</f>
        <v>1</v>
      </c>
      <c r="BD462" s="48">
        <v>2</v>
      </c>
      <c r="BE462" s="49">
        <v>25</v>
      </c>
      <c r="BF462" s="48">
        <v>0</v>
      </c>
      <c r="BG462" s="49">
        <v>0</v>
      </c>
      <c r="BH462" s="48">
        <v>0</v>
      </c>
      <c r="BI462" s="49">
        <v>0</v>
      </c>
      <c r="BJ462" s="48">
        <v>6</v>
      </c>
      <c r="BK462" s="49">
        <v>75</v>
      </c>
      <c r="BL462" s="48">
        <v>8</v>
      </c>
    </row>
    <row r="463" spans="1:64" ht="15">
      <c r="A463" s="64" t="s">
        <v>251</v>
      </c>
      <c r="B463" s="64" t="s">
        <v>251</v>
      </c>
      <c r="C463" s="65" t="s">
        <v>2798</v>
      </c>
      <c r="D463" s="66">
        <v>10</v>
      </c>
      <c r="E463" s="67" t="s">
        <v>136</v>
      </c>
      <c r="F463" s="68">
        <v>6</v>
      </c>
      <c r="G463" s="65"/>
      <c r="H463" s="69"/>
      <c r="I463" s="70"/>
      <c r="J463" s="70"/>
      <c r="K463" s="34" t="s">
        <v>65</v>
      </c>
      <c r="L463" s="77">
        <v>463</v>
      </c>
      <c r="M463" s="77"/>
      <c r="N463" s="72"/>
      <c r="O463" s="79" t="s">
        <v>176</v>
      </c>
      <c r="P463" s="81">
        <v>43574.08560185185</v>
      </c>
      <c r="Q463" s="79" t="s">
        <v>541</v>
      </c>
      <c r="R463" s="79"/>
      <c r="S463" s="79"/>
      <c r="T463" s="79"/>
      <c r="U463" s="79"/>
      <c r="V463" s="82" t="s">
        <v>649</v>
      </c>
      <c r="W463" s="81">
        <v>43574.08560185185</v>
      </c>
      <c r="X463" s="82" t="s">
        <v>898</v>
      </c>
      <c r="Y463" s="79"/>
      <c r="Z463" s="79"/>
      <c r="AA463" s="85" t="s">
        <v>1137</v>
      </c>
      <c r="AB463" s="79"/>
      <c r="AC463" s="79" t="b">
        <v>0</v>
      </c>
      <c r="AD463" s="79">
        <v>4</v>
      </c>
      <c r="AE463" s="85" t="s">
        <v>1178</v>
      </c>
      <c r="AF463" s="79" t="b">
        <v>0</v>
      </c>
      <c r="AG463" s="79" t="s">
        <v>1226</v>
      </c>
      <c r="AH463" s="79"/>
      <c r="AI463" s="85" t="s">
        <v>1178</v>
      </c>
      <c r="AJ463" s="79" t="b">
        <v>0</v>
      </c>
      <c r="AK463" s="79">
        <v>0</v>
      </c>
      <c r="AL463" s="85" t="s">
        <v>1178</v>
      </c>
      <c r="AM463" s="79" t="s">
        <v>1243</v>
      </c>
      <c r="AN463" s="79" t="b">
        <v>0</v>
      </c>
      <c r="AO463" s="85" t="s">
        <v>1137</v>
      </c>
      <c r="AP463" s="79" t="s">
        <v>176</v>
      </c>
      <c r="AQ463" s="79">
        <v>0</v>
      </c>
      <c r="AR463" s="79">
        <v>0</v>
      </c>
      <c r="AS463" s="79"/>
      <c r="AT463" s="79"/>
      <c r="AU463" s="79"/>
      <c r="AV463" s="79"/>
      <c r="AW463" s="79"/>
      <c r="AX463" s="79"/>
      <c r="AY463" s="79"/>
      <c r="AZ463" s="79"/>
      <c r="BA463">
        <v>24</v>
      </c>
      <c r="BB463" s="78" t="str">
        <f>REPLACE(INDEX(GroupVertices[Group],MATCH(Edges[[#This Row],[Vertex 1]],GroupVertices[Vertex],0)),1,1,"")</f>
        <v>1</v>
      </c>
      <c r="BC463" s="78" t="str">
        <f>REPLACE(INDEX(GroupVertices[Group],MATCH(Edges[[#This Row],[Vertex 2]],GroupVertices[Vertex],0)),1,1,"")</f>
        <v>1</v>
      </c>
      <c r="BD463" s="48">
        <v>1</v>
      </c>
      <c r="BE463" s="49">
        <v>8.333333333333334</v>
      </c>
      <c r="BF463" s="48">
        <v>0</v>
      </c>
      <c r="BG463" s="49">
        <v>0</v>
      </c>
      <c r="BH463" s="48">
        <v>0</v>
      </c>
      <c r="BI463" s="49">
        <v>0</v>
      </c>
      <c r="BJ463" s="48">
        <v>11</v>
      </c>
      <c r="BK463" s="49">
        <v>91.66666666666667</v>
      </c>
      <c r="BL463" s="48">
        <v>12</v>
      </c>
    </row>
    <row r="464" spans="1:64" ht="15">
      <c r="A464" s="64" t="s">
        <v>251</v>
      </c>
      <c r="B464" s="64" t="s">
        <v>251</v>
      </c>
      <c r="C464" s="65" t="s">
        <v>2798</v>
      </c>
      <c r="D464" s="66">
        <v>10</v>
      </c>
      <c r="E464" s="67" t="s">
        <v>136</v>
      </c>
      <c r="F464" s="68">
        <v>6</v>
      </c>
      <c r="G464" s="65"/>
      <c r="H464" s="69"/>
      <c r="I464" s="70"/>
      <c r="J464" s="70"/>
      <c r="K464" s="34" t="s">
        <v>65</v>
      </c>
      <c r="L464" s="77">
        <v>464</v>
      </c>
      <c r="M464" s="77"/>
      <c r="N464" s="72"/>
      <c r="O464" s="79" t="s">
        <v>176</v>
      </c>
      <c r="P464" s="81">
        <v>43574.13684027778</v>
      </c>
      <c r="Q464" s="79" t="s">
        <v>542</v>
      </c>
      <c r="R464" s="79"/>
      <c r="S464" s="79"/>
      <c r="T464" s="79"/>
      <c r="U464" s="82" t="s">
        <v>614</v>
      </c>
      <c r="V464" s="82" t="s">
        <v>614</v>
      </c>
      <c r="W464" s="81">
        <v>43574.13684027778</v>
      </c>
      <c r="X464" s="82" t="s">
        <v>899</v>
      </c>
      <c r="Y464" s="79"/>
      <c r="Z464" s="79"/>
      <c r="AA464" s="85" t="s">
        <v>1138</v>
      </c>
      <c r="AB464" s="79"/>
      <c r="AC464" s="79" t="b">
        <v>0</v>
      </c>
      <c r="AD464" s="79">
        <v>35</v>
      </c>
      <c r="AE464" s="85" t="s">
        <v>1178</v>
      </c>
      <c r="AF464" s="79" t="b">
        <v>0</v>
      </c>
      <c r="AG464" s="79" t="s">
        <v>1226</v>
      </c>
      <c r="AH464" s="79"/>
      <c r="AI464" s="85" t="s">
        <v>1178</v>
      </c>
      <c r="AJ464" s="79" t="b">
        <v>0</v>
      </c>
      <c r="AK464" s="79">
        <v>2</v>
      </c>
      <c r="AL464" s="85" t="s">
        <v>1178</v>
      </c>
      <c r="AM464" s="79" t="s">
        <v>1243</v>
      </c>
      <c r="AN464" s="79" t="b">
        <v>0</v>
      </c>
      <c r="AO464" s="85" t="s">
        <v>1138</v>
      </c>
      <c r="AP464" s="79" t="s">
        <v>176</v>
      </c>
      <c r="AQ464" s="79">
        <v>0</v>
      </c>
      <c r="AR464" s="79">
        <v>0</v>
      </c>
      <c r="AS464" s="79"/>
      <c r="AT464" s="79"/>
      <c r="AU464" s="79"/>
      <c r="AV464" s="79"/>
      <c r="AW464" s="79"/>
      <c r="AX464" s="79"/>
      <c r="AY464" s="79"/>
      <c r="AZ464" s="79"/>
      <c r="BA464">
        <v>24</v>
      </c>
      <c r="BB464" s="78" t="str">
        <f>REPLACE(INDEX(GroupVertices[Group],MATCH(Edges[[#This Row],[Vertex 1]],GroupVertices[Vertex],0)),1,1,"")</f>
        <v>1</v>
      </c>
      <c r="BC464" s="78" t="str">
        <f>REPLACE(INDEX(GroupVertices[Group],MATCH(Edges[[#This Row],[Vertex 2]],GroupVertices[Vertex],0)),1,1,"")</f>
        <v>1</v>
      </c>
      <c r="BD464" s="48">
        <v>4</v>
      </c>
      <c r="BE464" s="49">
        <v>8.51063829787234</v>
      </c>
      <c r="BF464" s="48">
        <v>0</v>
      </c>
      <c r="BG464" s="49">
        <v>0</v>
      </c>
      <c r="BH464" s="48">
        <v>0</v>
      </c>
      <c r="BI464" s="49">
        <v>0</v>
      </c>
      <c r="BJ464" s="48">
        <v>43</v>
      </c>
      <c r="BK464" s="49">
        <v>91.48936170212765</v>
      </c>
      <c r="BL464" s="48">
        <v>47</v>
      </c>
    </row>
    <row r="465" spans="1:64" ht="15">
      <c r="A465" s="64" t="s">
        <v>251</v>
      </c>
      <c r="B465" s="64" t="s">
        <v>251</v>
      </c>
      <c r="C465" s="65" t="s">
        <v>2798</v>
      </c>
      <c r="D465" s="66">
        <v>10</v>
      </c>
      <c r="E465" s="67" t="s">
        <v>136</v>
      </c>
      <c r="F465" s="68">
        <v>6</v>
      </c>
      <c r="G465" s="65"/>
      <c r="H465" s="69"/>
      <c r="I465" s="70"/>
      <c r="J465" s="70"/>
      <c r="K465" s="34" t="s">
        <v>65</v>
      </c>
      <c r="L465" s="77">
        <v>465</v>
      </c>
      <c r="M465" s="77"/>
      <c r="N465" s="72"/>
      <c r="O465" s="79" t="s">
        <v>176</v>
      </c>
      <c r="P465" s="81">
        <v>43574.782314814816</v>
      </c>
      <c r="Q465" s="79" t="s">
        <v>543</v>
      </c>
      <c r="R465" s="79"/>
      <c r="S465" s="79"/>
      <c r="T465" s="79"/>
      <c r="U465" s="79"/>
      <c r="V465" s="82" t="s">
        <v>649</v>
      </c>
      <c r="W465" s="81">
        <v>43574.782314814816</v>
      </c>
      <c r="X465" s="82" t="s">
        <v>900</v>
      </c>
      <c r="Y465" s="79"/>
      <c r="Z465" s="79"/>
      <c r="AA465" s="85" t="s">
        <v>1139</v>
      </c>
      <c r="AB465" s="85" t="s">
        <v>1156</v>
      </c>
      <c r="AC465" s="79" t="b">
        <v>0</v>
      </c>
      <c r="AD465" s="79">
        <v>2</v>
      </c>
      <c r="AE465" s="85" t="s">
        <v>1184</v>
      </c>
      <c r="AF465" s="79" t="b">
        <v>0</v>
      </c>
      <c r="AG465" s="79" t="s">
        <v>1226</v>
      </c>
      <c r="AH465" s="79"/>
      <c r="AI465" s="85" t="s">
        <v>1178</v>
      </c>
      <c r="AJ465" s="79" t="b">
        <v>0</v>
      </c>
      <c r="AK465" s="79">
        <v>0</v>
      </c>
      <c r="AL465" s="85" t="s">
        <v>1178</v>
      </c>
      <c r="AM465" s="79" t="s">
        <v>1243</v>
      </c>
      <c r="AN465" s="79" t="b">
        <v>0</v>
      </c>
      <c r="AO465" s="85" t="s">
        <v>1156</v>
      </c>
      <c r="AP465" s="79" t="s">
        <v>176</v>
      </c>
      <c r="AQ465" s="79">
        <v>0</v>
      </c>
      <c r="AR465" s="79">
        <v>0</v>
      </c>
      <c r="AS465" s="79"/>
      <c r="AT465" s="79"/>
      <c r="AU465" s="79"/>
      <c r="AV465" s="79"/>
      <c r="AW465" s="79"/>
      <c r="AX465" s="79"/>
      <c r="AY465" s="79"/>
      <c r="AZ465" s="79"/>
      <c r="BA465">
        <v>24</v>
      </c>
      <c r="BB465" s="78" t="str">
        <f>REPLACE(INDEX(GroupVertices[Group],MATCH(Edges[[#This Row],[Vertex 1]],GroupVertices[Vertex],0)),1,1,"")</f>
        <v>1</v>
      </c>
      <c r="BC465" s="78" t="str">
        <f>REPLACE(INDEX(GroupVertices[Group],MATCH(Edges[[#This Row],[Vertex 2]],GroupVertices[Vertex],0)),1,1,"")</f>
        <v>1</v>
      </c>
      <c r="BD465" s="48">
        <v>0</v>
      </c>
      <c r="BE465" s="49">
        <v>0</v>
      </c>
      <c r="BF465" s="48">
        <v>0</v>
      </c>
      <c r="BG465" s="49">
        <v>0</v>
      </c>
      <c r="BH465" s="48">
        <v>0</v>
      </c>
      <c r="BI465" s="49">
        <v>0</v>
      </c>
      <c r="BJ465" s="48">
        <v>2</v>
      </c>
      <c r="BK465" s="49">
        <v>100</v>
      </c>
      <c r="BL465" s="48">
        <v>2</v>
      </c>
    </row>
    <row r="466" spans="1:64" ht="15">
      <c r="A466" s="64" t="s">
        <v>251</v>
      </c>
      <c r="B466" s="64" t="s">
        <v>251</v>
      </c>
      <c r="C466" s="65" t="s">
        <v>2798</v>
      </c>
      <c r="D466" s="66">
        <v>10</v>
      </c>
      <c r="E466" s="67" t="s">
        <v>136</v>
      </c>
      <c r="F466" s="68">
        <v>6</v>
      </c>
      <c r="G466" s="65"/>
      <c r="H466" s="69"/>
      <c r="I466" s="70"/>
      <c r="J466" s="70"/>
      <c r="K466" s="34" t="s">
        <v>65</v>
      </c>
      <c r="L466" s="77">
        <v>466</v>
      </c>
      <c r="M466" s="77"/>
      <c r="N466" s="72"/>
      <c r="O466" s="79" t="s">
        <v>176</v>
      </c>
      <c r="P466" s="81">
        <v>43575.06230324074</v>
      </c>
      <c r="Q466" s="79" t="s">
        <v>544</v>
      </c>
      <c r="R466" s="79"/>
      <c r="S466" s="79"/>
      <c r="T466" s="79"/>
      <c r="U466" s="82" t="s">
        <v>615</v>
      </c>
      <c r="V466" s="82" t="s">
        <v>615</v>
      </c>
      <c r="W466" s="81">
        <v>43575.06230324074</v>
      </c>
      <c r="X466" s="82" t="s">
        <v>901</v>
      </c>
      <c r="Y466" s="79"/>
      <c r="Z466" s="79"/>
      <c r="AA466" s="85" t="s">
        <v>1140</v>
      </c>
      <c r="AB466" s="79"/>
      <c r="AC466" s="79" t="b">
        <v>0</v>
      </c>
      <c r="AD466" s="79">
        <v>46</v>
      </c>
      <c r="AE466" s="85" t="s">
        <v>1178</v>
      </c>
      <c r="AF466" s="79" t="b">
        <v>0</v>
      </c>
      <c r="AG466" s="79" t="s">
        <v>1226</v>
      </c>
      <c r="AH466" s="79"/>
      <c r="AI466" s="85" t="s">
        <v>1178</v>
      </c>
      <c r="AJ466" s="79" t="b">
        <v>0</v>
      </c>
      <c r="AK466" s="79">
        <v>0</v>
      </c>
      <c r="AL466" s="85" t="s">
        <v>1178</v>
      </c>
      <c r="AM466" s="79" t="s">
        <v>1243</v>
      </c>
      <c r="AN466" s="79" t="b">
        <v>0</v>
      </c>
      <c r="AO466" s="85" t="s">
        <v>1140</v>
      </c>
      <c r="AP466" s="79" t="s">
        <v>176</v>
      </c>
      <c r="AQ466" s="79">
        <v>0</v>
      </c>
      <c r="AR466" s="79">
        <v>0</v>
      </c>
      <c r="AS466" s="79"/>
      <c r="AT466" s="79"/>
      <c r="AU466" s="79"/>
      <c r="AV466" s="79"/>
      <c r="AW466" s="79"/>
      <c r="AX466" s="79"/>
      <c r="AY466" s="79"/>
      <c r="AZ466" s="79"/>
      <c r="BA466">
        <v>24</v>
      </c>
      <c r="BB466" s="78" t="str">
        <f>REPLACE(INDEX(GroupVertices[Group],MATCH(Edges[[#This Row],[Vertex 1]],GroupVertices[Vertex],0)),1,1,"")</f>
        <v>1</v>
      </c>
      <c r="BC466" s="78" t="str">
        <f>REPLACE(INDEX(GroupVertices[Group],MATCH(Edges[[#This Row],[Vertex 2]],GroupVertices[Vertex],0)),1,1,"")</f>
        <v>1</v>
      </c>
      <c r="BD466" s="48">
        <v>1</v>
      </c>
      <c r="BE466" s="49">
        <v>3.8461538461538463</v>
      </c>
      <c r="BF466" s="48">
        <v>2</v>
      </c>
      <c r="BG466" s="49">
        <v>7.6923076923076925</v>
      </c>
      <c r="BH466" s="48">
        <v>0</v>
      </c>
      <c r="BI466" s="49">
        <v>0</v>
      </c>
      <c r="BJ466" s="48">
        <v>23</v>
      </c>
      <c r="BK466" s="49">
        <v>88.46153846153847</v>
      </c>
      <c r="BL466" s="48">
        <v>26</v>
      </c>
    </row>
    <row r="467" spans="1:64" ht="15">
      <c r="A467" s="64" t="s">
        <v>251</v>
      </c>
      <c r="B467" s="64" t="s">
        <v>251</v>
      </c>
      <c r="C467" s="65" t="s">
        <v>2798</v>
      </c>
      <c r="D467" s="66">
        <v>10</v>
      </c>
      <c r="E467" s="67" t="s">
        <v>136</v>
      </c>
      <c r="F467" s="68">
        <v>6</v>
      </c>
      <c r="G467" s="65"/>
      <c r="H467" s="69"/>
      <c r="I467" s="70"/>
      <c r="J467" s="70"/>
      <c r="K467" s="34" t="s">
        <v>65</v>
      </c>
      <c r="L467" s="77">
        <v>467</v>
      </c>
      <c r="M467" s="77"/>
      <c r="N467" s="72"/>
      <c r="O467" s="79" t="s">
        <v>176</v>
      </c>
      <c r="P467" s="81">
        <v>43576.09925925926</v>
      </c>
      <c r="Q467" s="79" t="s">
        <v>545</v>
      </c>
      <c r="R467" s="79"/>
      <c r="S467" s="79"/>
      <c r="T467" s="79"/>
      <c r="U467" s="79"/>
      <c r="V467" s="82" t="s">
        <v>649</v>
      </c>
      <c r="W467" s="81">
        <v>43576.09925925926</v>
      </c>
      <c r="X467" s="82" t="s">
        <v>902</v>
      </c>
      <c r="Y467" s="79"/>
      <c r="Z467" s="79"/>
      <c r="AA467" s="85" t="s">
        <v>1141</v>
      </c>
      <c r="AB467" s="79"/>
      <c r="AC467" s="79" t="b">
        <v>0</v>
      </c>
      <c r="AD467" s="79">
        <v>6</v>
      </c>
      <c r="AE467" s="85" t="s">
        <v>1178</v>
      </c>
      <c r="AF467" s="79" t="b">
        <v>0</v>
      </c>
      <c r="AG467" s="79" t="s">
        <v>1226</v>
      </c>
      <c r="AH467" s="79"/>
      <c r="AI467" s="85" t="s">
        <v>1178</v>
      </c>
      <c r="AJ467" s="79" t="b">
        <v>0</v>
      </c>
      <c r="AK467" s="79">
        <v>0</v>
      </c>
      <c r="AL467" s="85" t="s">
        <v>1178</v>
      </c>
      <c r="AM467" s="79" t="s">
        <v>1243</v>
      </c>
      <c r="AN467" s="79" t="b">
        <v>0</v>
      </c>
      <c r="AO467" s="85" t="s">
        <v>1141</v>
      </c>
      <c r="AP467" s="79" t="s">
        <v>176</v>
      </c>
      <c r="AQ467" s="79">
        <v>0</v>
      </c>
      <c r="AR467" s="79">
        <v>0</v>
      </c>
      <c r="AS467" s="79"/>
      <c r="AT467" s="79"/>
      <c r="AU467" s="79"/>
      <c r="AV467" s="79"/>
      <c r="AW467" s="79"/>
      <c r="AX467" s="79"/>
      <c r="AY467" s="79"/>
      <c r="AZ467" s="79"/>
      <c r="BA467">
        <v>24</v>
      </c>
      <c r="BB467" s="78" t="str">
        <f>REPLACE(INDEX(GroupVertices[Group],MATCH(Edges[[#This Row],[Vertex 1]],GroupVertices[Vertex],0)),1,1,"")</f>
        <v>1</v>
      </c>
      <c r="BC467" s="78" t="str">
        <f>REPLACE(INDEX(GroupVertices[Group],MATCH(Edges[[#This Row],[Vertex 2]],GroupVertices[Vertex],0)),1,1,"")</f>
        <v>1</v>
      </c>
      <c r="BD467" s="48">
        <v>0</v>
      </c>
      <c r="BE467" s="49">
        <v>0</v>
      </c>
      <c r="BF467" s="48">
        <v>0</v>
      </c>
      <c r="BG467" s="49">
        <v>0</v>
      </c>
      <c r="BH467" s="48">
        <v>0</v>
      </c>
      <c r="BI467" s="49">
        <v>0</v>
      </c>
      <c r="BJ467" s="48">
        <v>2</v>
      </c>
      <c r="BK467" s="49">
        <v>100</v>
      </c>
      <c r="BL467" s="48">
        <v>2</v>
      </c>
    </row>
    <row r="468" spans="1:64" ht="15">
      <c r="A468" s="64" t="s">
        <v>251</v>
      </c>
      <c r="B468" s="64" t="s">
        <v>251</v>
      </c>
      <c r="C468" s="65" t="s">
        <v>2798</v>
      </c>
      <c r="D468" s="66">
        <v>10</v>
      </c>
      <c r="E468" s="67" t="s">
        <v>136</v>
      </c>
      <c r="F468" s="68">
        <v>6</v>
      </c>
      <c r="G468" s="65"/>
      <c r="H468" s="69"/>
      <c r="I468" s="70"/>
      <c r="J468" s="70"/>
      <c r="K468" s="34" t="s">
        <v>65</v>
      </c>
      <c r="L468" s="77">
        <v>468</v>
      </c>
      <c r="M468" s="77"/>
      <c r="N468" s="72"/>
      <c r="O468" s="79" t="s">
        <v>176</v>
      </c>
      <c r="P468" s="81">
        <v>43576.14818287037</v>
      </c>
      <c r="Q468" s="79" t="s">
        <v>546</v>
      </c>
      <c r="R468" s="79"/>
      <c r="S468" s="79"/>
      <c r="T468" s="79"/>
      <c r="U468" s="82" t="s">
        <v>616</v>
      </c>
      <c r="V468" s="82" t="s">
        <v>616</v>
      </c>
      <c r="W468" s="81">
        <v>43576.14818287037</v>
      </c>
      <c r="X468" s="82" t="s">
        <v>903</v>
      </c>
      <c r="Y468" s="79"/>
      <c r="Z468" s="79"/>
      <c r="AA468" s="85" t="s">
        <v>1142</v>
      </c>
      <c r="AB468" s="79"/>
      <c r="AC468" s="79" t="b">
        <v>0</v>
      </c>
      <c r="AD468" s="79">
        <v>22</v>
      </c>
      <c r="AE468" s="85" t="s">
        <v>1178</v>
      </c>
      <c r="AF468" s="79" t="b">
        <v>0</v>
      </c>
      <c r="AG468" s="79" t="s">
        <v>1226</v>
      </c>
      <c r="AH468" s="79"/>
      <c r="AI468" s="85" t="s">
        <v>1178</v>
      </c>
      <c r="AJ468" s="79" t="b">
        <v>0</v>
      </c>
      <c r="AK468" s="79">
        <v>1</v>
      </c>
      <c r="AL468" s="85" t="s">
        <v>1178</v>
      </c>
      <c r="AM468" s="79" t="s">
        <v>1243</v>
      </c>
      <c r="AN468" s="79" t="b">
        <v>0</v>
      </c>
      <c r="AO468" s="85" t="s">
        <v>1142</v>
      </c>
      <c r="AP468" s="79" t="s">
        <v>176</v>
      </c>
      <c r="AQ468" s="79">
        <v>0</v>
      </c>
      <c r="AR468" s="79">
        <v>0</v>
      </c>
      <c r="AS468" s="79"/>
      <c r="AT468" s="79"/>
      <c r="AU468" s="79"/>
      <c r="AV468" s="79"/>
      <c r="AW468" s="79"/>
      <c r="AX468" s="79"/>
      <c r="AY468" s="79"/>
      <c r="AZ468" s="79"/>
      <c r="BA468">
        <v>24</v>
      </c>
      <c r="BB468" s="78" t="str">
        <f>REPLACE(INDEX(GroupVertices[Group],MATCH(Edges[[#This Row],[Vertex 1]],GroupVertices[Vertex],0)),1,1,"")</f>
        <v>1</v>
      </c>
      <c r="BC468" s="78" t="str">
        <f>REPLACE(INDEX(GroupVertices[Group],MATCH(Edges[[#This Row],[Vertex 2]],GroupVertices[Vertex],0)),1,1,"")</f>
        <v>1</v>
      </c>
      <c r="BD468" s="48">
        <v>0</v>
      </c>
      <c r="BE468" s="49">
        <v>0</v>
      </c>
      <c r="BF468" s="48">
        <v>0</v>
      </c>
      <c r="BG468" s="49">
        <v>0</v>
      </c>
      <c r="BH468" s="48">
        <v>0</v>
      </c>
      <c r="BI468" s="49">
        <v>0</v>
      </c>
      <c r="BJ468" s="48">
        <v>37</v>
      </c>
      <c r="BK468" s="49">
        <v>100</v>
      </c>
      <c r="BL468" s="48">
        <v>37</v>
      </c>
    </row>
    <row r="469" spans="1:64" ht="15">
      <c r="A469" s="64" t="s">
        <v>251</v>
      </c>
      <c r="B469" s="64" t="s">
        <v>251</v>
      </c>
      <c r="C469" s="65" t="s">
        <v>2798</v>
      </c>
      <c r="D469" s="66">
        <v>10</v>
      </c>
      <c r="E469" s="67" t="s">
        <v>136</v>
      </c>
      <c r="F469" s="68">
        <v>6</v>
      </c>
      <c r="G469" s="65"/>
      <c r="H469" s="69"/>
      <c r="I469" s="70"/>
      <c r="J469" s="70"/>
      <c r="K469" s="34" t="s">
        <v>65</v>
      </c>
      <c r="L469" s="77">
        <v>469</v>
      </c>
      <c r="M469" s="77"/>
      <c r="N469" s="72"/>
      <c r="O469" s="79" t="s">
        <v>176</v>
      </c>
      <c r="P469" s="81">
        <v>43576.572847222225</v>
      </c>
      <c r="Q469" s="79" t="s">
        <v>547</v>
      </c>
      <c r="R469" s="79"/>
      <c r="S469" s="79"/>
      <c r="T469" s="79"/>
      <c r="U469" s="79"/>
      <c r="V469" s="82" t="s">
        <v>649</v>
      </c>
      <c r="W469" s="81">
        <v>43576.572847222225</v>
      </c>
      <c r="X469" s="82" t="s">
        <v>904</v>
      </c>
      <c r="Y469" s="79"/>
      <c r="Z469" s="79"/>
      <c r="AA469" s="85" t="s">
        <v>1143</v>
      </c>
      <c r="AB469" s="79"/>
      <c r="AC469" s="79" t="b">
        <v>0</v>
      </c>
      <c r="AD469" s="79">
        <v>4</v>
      </c>
      <c r="AE469" s="85" t="s">
        <v>1178</v>
      </c>
      <c r="AF469" s="79" t="b">
        <v>0</v>
      </c>
      <c r="AG469" s="79" t="s">
        <v>1226</v>
      </c>
      <c r="AH469" s="79"/>
      <c r="AI469" s="85" t="s">
        <v>1178</v>
      </c>
      <c r="AJ469" s="79" t="b">
        <v>0</v>
      </c>
      <c r="AK469" s="79">
        <v>0</v>
      </c>
      <c r="AL469" s="85" t="s">
        <v>1178</v>
      </c>
      <c r="AM469" s="79" t="s">
        <v>1243</v>
      </c>
      <c r="AN469" s="79" t="b">
        <v>0</v>
      </c>
      <c r="AO469" s="85" t="s">
        <v>1143</v>
      </c>
      <c r="AP469" s="79" t="s">
        <v>176</v>
      </c>
      <c r="AQ469" s="79">
        <v>0</v>
      </c>
      <c r="AR469" s="79">
        <v>0</v>
      </c>
      <c r="AS469" s="79"/>
      <c r="AT469" s="79"/>
      <c r="AU469" s="79"/>
      <c r="AV469" s="79"/>
      <c r="AW469" s="79"/>
      <c r="AX469" s="79"/>
      <c r="AY469" s="79"/>
      <c r="AZ469" s="79"/>
      <c r="BA469">
        <v>24</v>
      </c>
      <c r="BB469" s="78" t="str">
        <f>REPLACE(INDEX(GroupVertices[Group],MATCH(Edges[[#This Row],[Vertex 1]],GroupVertices[Vertex],0)),1,1,"")</f>
        <v>1</v>
      </c>
      <c r="BC469" s="78" t="str">
        <f>REPLACE(INDEX(GroupVertices[Group],MATCH(Edges[[#This Row],[Vertex 2]],GroupVertices[Vertex],0)),1,1,"")</f>
        <v>1</v>
      </c>
      <c r="BD469" s="48">
        <v>0</v>
      </c>
      <c r="BE469" s="49">
        <v>0</v>
      </c>
      <c r="BF469" s="48">
        <v>0</v>
      </c>
      <c r="BG469" s="49">
        <v>0</v>
      </c>
      <c r="BH469" s="48">
        <v>0</v>
      </c>
      <c r="BI469" s="49">
        <v>0</v>
      </c>
      <c r="BJ469" s="48">
        <v>5</v>
      </c>
      <c r="BK469" s="49">
        <v>100</v>
      </c>
      <c r="BL469" s="48">
        <v>5</v>
      </c>
    </row>
    <row r="470" spans="1:64" ht="15">
      <c r="A470" s="64" t="s">
        <v>251</v>
      </c>
      <c r="B470" s="64" t="s">
        <v>251</v>
      </c>
      <c r="C470" s="65" t="s">
        <v>2798</v>
      </c>
      <c r="D470" s="66">
        <v>10</v>
      </c>
      <c r="E470" s="67" t="s">
        <v>136</v>
      </c>
      <c r="F470" s="68">
        <v>6</v>
      </c>
      <c r="G470" s="65"/>
      <c r="H470" s="69"/>
      <c r="I470" s="70"/>
      <c r="J470" s="70"/>
      <c r="K470" s="34" t="s">
        <v>65</v>
      </c>
      <c r="L470" s="77">
        <v>470</v>
      </c>
      <c r="M470" s="77"/>
      <c r="N470" s="72"/>
      <c r="O470" s="79" t="s">
        <v>176</v>
      </c>
      <c r="P470" s="81">
        <v>43577.037199074075</v>
      </c>
      <c r="Q470" s="79" t="s">
        <v>548</v>
      </c>
      <c r="R470" s="82" t="s">
        <v>575</v>
      </c>
      <c r="S470" s="79" t="s">
        <v>580</v>
      </c>
      <c r="T470" s="79"/>
      <c r="U470" s="79"/>
      <c r="V470" s="82" t="s">
        <v>649</v>
      </c>
      <c r="W470" s="81">
        <v>43577.037199074075</v>
      </c>
      <c r="X470" s="82" t="s">
        <v>905</v>
      </c>
      <c r="Y470" s="79"/>
      <c r="Z470" s="79"/>
      <c r="AA470" s="85" t="s">
        <v>1144</v>
      </c>
      <c r="AB470" s="79"/>
      <c r="AC470" s="79" t="b">
        <v>0</v>
      </c>
      <c r="AD470" s="79">
        <v>22</v>
      </c>
      <c r="AE470" s="85" t="s">
        <v>1178</v>
      </c>
      <c r="AF470" s="79" t="b">
        <v>1</v>
      </c>
      <c r="AG470" s="79" t="s">
        <v>1226</v>
      </c>
      <c r="AH470" s="79"/>
      <c r="AI470" s="85" t="s">
        <v>1238</v>
      </c>
      <c r="AJ470" s="79" t="b">
        <v>0</v>
      </c>
      <c r="AK470" s="79">
        <v>1</v>
      </c>
      <c r="AL470" s="85" t="s">
        <v>1178</v>
      </c>
      <c r="AM470" s="79" t="s">
        <v>1243</v>
      </c>
      <c r="AN470" s="79" t="b">
        <v>0</v>
      </c>
      <c r="AO470" s="85" t="s">
        <v>1144</v>
      </c>
      <c r="AP470" s="79" t="s">
        <v>176</v>
      </c>
      <c r="AQ470" s="79">
        <v>0</v>
      </c>
      <c r="AR470" s="79">
        <v>0</v>
      </c>
      <c r="AS470" s="79"/>
      <c r="AT470" s="79"/>
      <c r="AU470" s="79"/>
      <c r="AV470" s="79"/>
      <c r="AW470" s="79"/>
      <c r="AX470" s="79"/>
      <c r="AY470" s="79"/>
      <c r="AZ470" s="79"/>
      <c r="BA470">
        <v>24</v>
      </c>
      <c r="BB470" s="78" t="str">
        <f>REPLACE(INDEX(GroupVertices[Group],MATCH(Edges[[#This Row],[Vertex 1]],GroupVertices[Vertex],0)),1,1,"")</f>
        <v>1</v>
      </c>
      <c r="BC470" s="78" t="str">
        <f>REPLACE(INDEX(GroupVertices[Group],MATCH(Edges[[#This Row],[Vertex 2]],GroupVertices[Vertex],0)),1,1,"")</f>
        <v>1</v>
      </c>
      <c r="BD470" s="48">
        <v>0</v>
      </c>
      <c r="BE470" s="49">
        <v>0</v>
      </c>
      <c r="BF470" s="48">
        <v>0</v>
      </c>
      <c r="BG470" s="49">
        <v>0</v>
      </c>
      <c r="BH470" s="48">
        <v>0</v>
      </c>
      <c r="BI470" s="49">
        <v>0</v>
      </c>
      <c r="BJ470" s="48">
        <v>29</v>
      </c>
      <c r="BK470" s="49">
        <v>100</v>
      </c>
      <c r="BL470" s="48">
        <v>29</v>
      </c>
    </row>
    <row r="471" spans="1:64" ht="15">
      <c r="A471" s="64" t="s">
        <v>251</v>
      </c>
      <c r="B471" s="64" t="s">
        <v>251</v>
      </c>
      <c r="C471" s="65" t="s">
        <v>2798</v>
      </c>
      <c r="D471" s="66">
        <v>10</v>
      </c>
      <c r="E471" s="67" t="s">
        <v>136</v>
      </c>
      <c r="F471" s="68">
        <v>6</v>
      </c>
      <c r="G471" s="65"/>
      <c r="H471" s="69"/>
      <c r="I471" s="70"/>
      <c r="J471" s="70"/>
      <c r="K471" s="34" t="s">
        <v>65</v>
      </c>
      <c r="L471" s="77">
        <v>471</v>
      </c>
      <c r="M471" s="77"/>
      <c r="N471" s="72"/>
      <c r="O471" s="79" t="s">
        <v>176</v>
      </c>
      <c r="P471" s="81">
        <v>43577.81618055556</v>
      </c>
      <c r="Q471" s="79" t="s">
        <v>549</v>
      </c>
      <c r="R471" s="79"/>
      <c r="S471" s="79"/>
      <c r="T471" s="79"/>
      <c r="U471" s="79"/>
      <c r="V471" s="82" t="s">
        <v>649</v>
      </c>
      <c r="W471" s="81">
        <v>43577.81618055556</v>
      </c>
      <c r="X471" s="82" t="s">
        <v>906</v>
      </c>
      <c r="Y471" s="79"/>
      <c r="Z471" s="79"/>
      <c r="AA471" s="85" t="s">
        <v>1145</v>
      </c>
      <c r="AB471" s="79"/>
      <c r="AC471" s="79" t="b">
        <v>0</v>
      </c>
      <c r="AD471" s="79">
        <v>9</v>
      </c>
      <c r="AE471" s="85" t="s">
        <v>1178</v>
      </c>
      <c r="AF471" s="79" t="b">
        <v>0</v>
      </c>
      <c r="AG471" s="79" t="s">
        <v>1226</v>
      </c>
      <c r="AH471" s="79"/>
      <c r="AI471" s="85" t="s">
        <v>1178</v>
      </c>
      <c r="AJ471" s="79" t="b">
        <v>0</v>
      </c>
      <c r="AK471" s="79">
        <v>1</v>
      </c>
      <c r="AL471" s="85" t="s">
        <v>1178</v>
      </c>
      <c r="AM471" s="79" t="s">
        <v>1243</v>
      </c>
      <c r="AN471" s="79" t="b">
        <v>0</v>
      </c>
      <c r="AO471" s="85" t="s">
        <v>1145</v>
      </c>
      <c r="AP471" s="79" t="s">
        <v>176</v>
      </c>
      <c r="AQ471" s="79">
        <v>0</v>
      </c>
      <c r="AR471" s="79">
        <v>0</v>
      </c>
      <c r="AS471" s="79"/>
      <c r="AT471" s="79"/>
      <c r="AU471" s="79"/>
      <c r="AV471" s="79"/>
      <c r="AW471" s="79"/>
      <c r="AX471" s="79"/>
      <c r="AY471" s="79"/>
      <c r="AZ471" s="79"/>
      <c r="BA471">
        <v>24</v>
      </c>
      <c r="BB471" s="78" t="str">
        <f>REPLACE(INDEX(GroupVertices[Group],MATCH(Edges[[#This Row],[Vertex 1]],GroupVertices[Vertex],0)),1,1,"")</f>
        <v>1</v>
      </c>
      <c r="BC471" s="78" t="str">
        <f>REPLACE(INDEX(GroupVertices[Group],MATCH(Edges[[#This Row],[Vertex 2]],GroupVertices[Vertex],0)),1,1,"")</f>
        <v>1</v>
      </c>
      <c r="BD471" s="48">
        <v>0</v>
      </c>
      <c r="BE471" s="49">
        <v>0</v>
      </c>
      <c r="BF471" s="48">
        <v>1</v>
      </c>
      <c r="BG471" s="49">
        <v>5.2631578947368425</v>
      </c>
      <c r="BH471" s="48">
        <v>0</v>
      </c>
      <c r="BI471" s="49">
        <v>0</v>
      </c>
      <c r="BJ471" s="48">
        <v>18</v>
      </c>
      <c r="BK471" s="49">
        <v>94.73684210526316</v>
      </c>
      <c r="BL471" s="48">
        <v>19</v>
      </c>
    </row>
    <row r="472" spans="1:64" ht="15">
      <c r="A472" s="64" t="s">
        <v>251</v>
      </c>
      <c r="B472" s="64" t="s">
        <v>251</v>
      </c>
      <c r="C472" s="65" t="s">
        <v>2798</v>
      </c>
      <c r="D472" s="66">
        <v>10</v>
      </c>
      <c r="E472" s="67" t="s">
        <v>136</v>
      </c>
      <c r="F472" s="68">
        <v>6</v>
      </c>
      <c r="G472" s="65"/>
      <c r="H472" s="69"/>
      <c r="I472" s="70"/>
      <c r="J472" s="70"/>
      <c r="K472" s="34" t="s">
        <v>65</v>
      </c>
      <c r="L472" s="77">
        <v>472</v>
      </c>
      <c r="M472" s="77"/>
      <c r="N472" s="72"/>
      <c r="O472" s="79" t="s">
        <v>176</v>
      </c>
      <c r="P472" s="81">
        <v>43577.81806712963</v>
      </c>
      <c r="Q472" s="82" t="s">
        <v>550</v>
      </c>
      <c r="R472" s="79"/>
      <c r="S472" s="79"/>
      <c r="T472" s="79"/>
      <c r="U472" s="82" t="s">
        <v>599</v>
      </c>
      <c r="V472" s="82" t="s">
        <v>599</v>
      </c>
      <c r="W472" s="81">
        <v>43577.81806712963</v>
      </c>
      <c r="X472" s="82" t="s">
        <v>907</v>
      </c>
      <c r="Y472" s="79"/>
      <c r="Z472" s="79"/>
      <c r="AA472" s="85" t="s">
        <v>1146</v>
      </c>
      <c r="AB472" s="85" t="s">
        <v>1145</v>
      </c>
      <c r="AC472" s="79" t="b">
        <v>0</v>
      </c>
      <c r="AD472" s="79">
        <v>7</v>
      </c>
      <c r="AE472" s="85" t="s">
        <v>1184</v>
      </c>
      <c r="AF472" s="79" t="b">
        <v>0</v>
      </c>
      <c r="AG472" s="79" t="s">
        <v>1227</v>
      </c>
      <c r="AH472" s="79"/>
      <c r="AI472" s="85" t="s">
        <v>1178</v>
      </c>
      <c r="AJ472" s="79" t="b">
        <v>0</v>
      </c>
      <c r="AK472" s="79">
        <v>1</v>
      </c>
      <c r="AL472" s="85" t="s">
        <v>1178</v>
      </c>
      <c r="AM472" s="79" t="s">
        <v>1243</v>
      </c>
      <c r="AN472" s="79" t="b">
        <v>0</v>
      </c>
      <c r="AO472" s="85" t="s">
        <v>1145</v>
      </c>
      <c r="AP472" s="79" t="s">
        <v>176</v>
      </c>
      <c r="AQ472" s="79">
        <v>0</v>
      </c>
      <c r="AR472" s="79">
        <v>0</v>
      </c>
      <c r="AS472" s="79"/>
      <c r="AT472" s="79"/>
      <c r="AU472" s="79"/>
      <c r="AV472" s="79"/>
      <c r="AW472" s="79"/>
      <c r="AX472" s="79"/>
      <c r="AY472" s="79"/>
      <c r="AZ472" s="79"/>
      <c r="BA472">
        <v>24</v>
      </c>
      <c r="BB472" s="78" t="str">
        <f>REPLACE(INDEX(GroupVertices[Group],MATCH(Edges[[#This Row],[Vertex 1]],GroupVertices[Vertex],0)),1,1,"")</f>
        <v>1</v>
      </c>
      <c r="BC472" s="78" t="str">
        <f>REPLACE(INDEX(GroupVertices[Group],MATCH(Edges[[#This Row],[Vertex 2]],GroupVertices[Vertex],0)),1,1,"")</f>
        <v>1</v>
      </c>
      <c r="BD472" s="48">
        <v>0</v>
      </c>
      <c r="BE472" s="49">
        <v>0</v>
      </c>
      <c r="BF472" s="48">
        <v>0</v>
      </c>
      <c r="BG472" s="49">
        <v>0</v>
      </c>
      <c r="BH472" s="48">
        <v>0</v>
      </c>
      <c r="BI472" s="49">
        <v>0</v>
      </c>
      <c r="BJ472" s="48">
        <v>0</v>
      </c>
      <c r="BK472" s="49">
        <v>0</v>
      </c>
      <c r="BL472" s="48">
        <v>0</v>
      </c>
    </row>
    <row r="473" spans="1:64" ht="15">
      <c r="A473" s="64" t="s">
        <v>251</v>
      </c>
      <c r="B473" s="64" t="s">
        <v>251</v>
      </c>
      <c r="C473" s="65" t="s">
        <v>2798</v>
      </c>
      <c r="D473" s="66">
        <v>10</v>
      </c>
      <c r="E473" s="67" t="s">
        <v>136</v>
      </c>
      <c r="F473" s="68">
        <v>6</v>
      </c>
      <c r="G473" s="65"/>
      <c r="H473" s="69"/>
      <c r="I473" s="70"/>
      <c r="J473" s="70"/>
      <c r="K473" s="34" t="s">
        <v>65</v>
      </c>
      <c r="L473" s="77">
        <v>473</v>
      </c>
      <c r="M473" s="77"/>
      <c r="N473" s="72"/>
      <c r="O473" s="79" t="s">
        <v>176</v>
      </c>
      <c r="P473" s="81">
        <v>43578.524930555555</v>
      </c>
      <c r="Q473" s="79" t="s">
        <v>551</v>
      </c>
      <c r="R473" s="82" t="s">
        <v>576</v>
      </c>
      <c r="S473" s="79" t="s">
        <v>580</v>
      </c>
      <c r="T473" s="79"/>
      <c r="U473" s="79"/>
      <c r="V473" s="82" t="s">
        <v>649</v>
      </c>
      <c r="W473" s="81">
        <v>43578.524930555555</v>
      </c>
      <c r="X473" s="82" t="s">
        <v>908</v>
      </c>
      <c r="Y473" s="79"/>
      <c r="Z473" s="79"/>
      <c r="AA473" s="85" t="s">
        <v>1147</v>
      </c>
      <c r="AB473" s="79"/>
      <c r="AC473" s="79" t="b">
        <v>0</v>
      </c>
      <c r="AD473" s="79">
        <v>2</v>
      </c>
      <c r="AE473" s="85" t="s">
        <v>1178</v>
      </c>
      <c r="AF473" s="79" t="b">
        <v>1</v>
      </c>
      <c r="AG473" s="79" t="s">
        <v>1226</v>
      </c>
      <c r="AH473" s="79"/>
      <c r="AI473" s="85" t="s">
        <v>1239</v>
      </c>
      <c r="AJ473" s="79" t="b">
        <v>0</v>
      </c>
      <c r="AK473" s="79">
        <v>0</v>
      </c>
      <c r="AL473" s="85" t="s">
        <v>1178</v>
      </c>
      <c r="AM473" s="79" t="s">
        <v>1243</v>
      </c>
      <c r="AN473" s="79" t="b">
        <v>0</v>
      </c>
      <c r="AO473" s="85" t="s">
        <v>1147</v>
      </c>
      <c r="AP473" s="79" t="s">
        <v>176</v>
      </c>
      <c r="AQ473" s="79">
        <v>0</v>
      </c>
      <c r="AR473" s="79">
        <v>0</v>
      </c>
      <c r="AS473" s="79"/>
      <c r="AT473" s="79"/>
      <c r="AU473" s="79"/>
      <c r="AV473" s="79"/>
      <c r="AW473" s="79"/>
      <c r="AX473" s="79"/>
      <c r="AY473" s="79"/>
      <c r="AZ473" s="79"/>
      <c r="BA473">
        <v>24</v>
      </c>
      <c r="BB473" s="78" t="str">
        <f>REPLACE(INDEX(GroupVertices[Group],MATCH(Edges[[#This Row],[Vertex 1]],GroupVertices[Vertex],0)),1,1,"")</f>
        <v>1</v>
      </c>
      <c r="BC473" s="78" t="str">
        <f>REPLACE(INDEX(GroupVertices[Group],MATCH(Edges[[#This Row],[Vertex 2]],GroupVertices[Vertex],0)),1,1,"")</f>
        <v>1</v>
      </c>
      <c r="BD473" s="48">
        <v>1</v>
      </c>
      <c r="BE473" s="49">
        <v>16.666666666666668</v>
      </c>
      <c r="BF473" s="48">
        <v>0</v>
      </c>
      <c r="BG473" s="49">
        <v>0</v>
      </c>
      <c r="BH473" s="48">
        <v>0</v>
      </c>
      <c r="BI473" s="49">
        <v>0</v>
      </c>
      <c r="BJ473" s="48">
        <v>5</v>
      </c>
      <c r="BK473" s="49">
        <v>83.33333333333333</v>
      </c>
      <c r="BL473" s="48">
        <v>6</v>
      </c>
    </row>
    <row r="474" spans="1:64" ht="15">
      <c r="A474" s="64" t="s">
        <v>251</v>
      </c>
      <c r="B474" s="64" t="s">
        <v>251</v>
      </c>
      <c r="C474" s="65" t="s">
        <v>2798</v>
      </c>
      <c r="D474" s="66">
        <v>10</v>
      </c>
      <c r="E474" s="67" t="s">
        <v>136</v>
      </c>
      <c r="F474" s="68">
        <v>6</v>
      </c>
      <c r="G474" s="65"/>
      <c r="H474" s="69"/>
      <c r="I474" s="70"/>
      <c r="J474" s="70"/>
      <c r="K474" s="34" t="s">
        <v>65</v>
      </c>
      <c r="L474" s="77">
        <v>474</v>
      </c>
      <c r="M474" s="77"/>
      <c r="N474" s="72"/>
      <c r="O474" s="79" t="s">
        <v>176</v>
      </c>
      <c r="P474" s="81">
        <v>43578.72412037037</v>
      </c>
      <c r="Q474" s="79" t="s">
        <v>552</v>
      </c>
      <c r="R474" s="82" t="s">
        <v>577</v>
      </c>
      <c r="S474" s="79" t="s">
        <v>580</v>
      </c>
      <c r="T474" s="79"/>
      <c r="U474" s="79"/>
      <c r="V474" s="82" t="s">
        <v>649</v>
      </c>
      <c r="W474" s="81">
        <v>43578.72412037037</v>
      </c>
      <c r="X474" s="82" t="s">
        <v>909</v>
      </c>
      <c r="Y474" s="79"/>
      <c r="Z474" s="79"/>
      <c r="AA474" s="85" t="s">
        <v>1148</v>
      </c>
      <c r="AB474" s="79"/>
      <c r="AC474" s="79" t="b">
        <v>0</v>
      </c>
      <c r="AD474" s="79">
        <v>3</v>
      </c>
      <c r="AE474" s="85" t="s">
        <v>1178</v>
      </c>
      <c r="AF474" s="79" t="b">
        <v>1</v>
      </c>
      <c r="AG474" s="79" t="s">
        <v>1227</v>
      </c>
      <c r="AH474" s="79"/>
      <c r="AI474" s="85" t="s">
        <v>1240</v>
      </c>
      <c r="AJ474" s="79" t="b">
        <v>0</v>
      </c>
      <c r="AK474" s="79">
        <v>0</v>
      </c>
      <c r="AL474" s="85" t="s">
        <v>1178</v>
      </c>
      <c r="AM474" s="79" t="s">
        <v>1243</v>
      </c>
      <c r="AN474" s="79" t="b">
        <v>0</v>
      </c>
      <c r="AO474" s="85" t="s">
        <v>1148</v>
      </c>
      <c r="AP474" s="79" t="s">
        <v>176</v>
      </c>
      <c r="AQ474" s="79">
        <v>0</v>
      </c>
      <c r="AR474" s="79">
        <v>0</v>
      </c>
      <c r="AS474" s="79"/>
      <c r="AT474" s="79"/>
      <c r="AU474" s="79"/>
      <c r="AV474" s="79"/>
      <c r="AW474" s="79"/>
      <c r="AX474" s="79"/>
      <c r="AY474" s="79"/>
      <c r="AZ474" s="79"/>
      <c r="BA474">
        <v>24</v>
      </c>
      <c r="BB474" s="78" t="str">
        <f>REPLACE(INDEX(GroupVertices[Group],MATCH(Edges[[#This Row],[Vertex 1]],GroupVertices[Vertex],0)),1,1,"")</f>
        <v>1</v>
      </c>
      <c r="BC474" s="78" t="str">
        <f>REPLACE(INDEX(GroupVertices[Group],MATCH(Edges[[#This Row],[Vertex 2]],GroupVertices[Vertex],0)),1,1,"")</f>
        <v>1</v>
      </c>
      <c r="BD474" s="48">
        <v>0</v>
      </c>
      <c r="BE474" s="49">
        <v>0</v>
      </c>
      <c r="BF474" s="48">
        <v>0</v>
      </c>
      <c r="BG474" s="49">
        <v>0</v>
      </c>
      <c r="BH474" s="48">
        <v>0</v>
      </c>
      <c r="BI474" s="49">
        <v>0</v>
      </c>
      <c r="BJ474" s="48">
        <v>0</v>
      </c>
      <c r="BK474" s="49">
        <v>0</v>
      </c>
      <c r="BL474" s="48">
        <v>0</v>
      </c>
    </row>
    <row r="475" spans="1:64" ht="15">
      <c r="A475" s="64" t="s">
        <v>251</v>
      </c>
      <c r="B475" s="64" t="s">
        <v>251</v>
      </c>
      <c r="C475" s="65" t="s">
        <v>2798</v>
      </c>
      <c r="D475" s="66">
        <v>10</v>
      </c>
      <c r="E475" s="67" t="s">
        <v>136</v>
      </c>
      <c r="F475" s="68">
        <v>6</v>
      </c>
      <c r="G475" s="65"/>
      <c r="H475" s="69"/>
      <c r="I475" s="70"/>
      <c r="J475" s="70"/>
      <c r="K475" s="34" t="s">
        <v>65</v>
      </c>
      <c r="L475" s="77">
        <v>475</v>
      </c>
      <c r="M475" s="77"/>
      <c r="N475" s="72"/>
      <c r="O475" s="79" t="s">
        <v>176</v>
      </c>
      <c r="P475" s="81">
        <v>43578.74364583333</v>
      </c>
      <c r="Q475" s="79" t="s">
        <v>553</v>
      </c>
      <c r="R475" s="82" t="s">
        <v>578</v>
      </c>
      <c r="S475" s="79" t="s">
        <v>580</v>
      </c>
      <c r="T475" s="79"/>
      <c r="U475" s="79"/>
      <c r="V475" s="82" t="s">
        <v>649</v>
      </c>
      <c r="W475" s="81">
        <v>43578.74364583333</v>
      </c>
      <c r="X475" s="82" t="s">
        <v>910</v>
      </c>
      <c r="Y475" s="79"/>
      <c r="Z475" s="79"/>
      <c r="AA475" s="85" t="s">
        <v>1149</v>
      </c>
      <c r="AB475" s="79"/>
      <c r="AC475" s="79" t="b">
        <v>0</v>
      </c>
      <c r="AD475" s="79">
        <v>15</v>
      </c>
      <c r="AE475" s="85" t="s">
        <v>1178</v>
      </c>
      <c r="AF475" s="79" t="b">
        <v>1</v>
      </c>
      <c r="AG475" s="79" t="s">
        <v>1226</v>
      </c>
      <c r="AH475" s="79"/>
      <c r="AI475" s="85" t="s">
        <v>1241</v>
      </c>
      <c r="AJ475" s="79" t="b">
        <v>0</v>
      </c>
      <c r="AK475" s="79">
        <v>0</v>
      </c>
      <c r="AL475" s="85" t="s">
        <v>1178</v>
      </c>
      <c r="AM475" s="79" t="s">
        <v>1247</v>
      </c>
      <c r="AN475" s="79" t="b">
        <v>0</v>
      </c>
      <c r="AO475" s="85" t="s">
        <v>1149</v>
      </c>
      <c r="AP475" s="79" t="s">
        <v>176</v>
      </c>
      <c r="AQ475" s="79">
        <v>0</v>
      </c>
      <c r="AR475" s="79">
        <v>0</v>
      </c>
      <c r="AS475" s="79"/>
      <c r="AT475" s="79"/>
      <c r="AU475" s="79"/>
      <c r="AV475" s="79"/>
      <c r="AW475" s="79"/>
      <c r="AX475" s="79"/>
      <c r="AY475" s="79"/>
      <c r="AZ475" s="79"/>
      <c r="BA475">
        <v>24</v>
      </c>
      <c r="BB475" s="78" t="str">
        <f>REPLACE(INDEX(GroupVertices[Group],MATCH(Edges[[#This Row],[Vertex 1]],GroupVertices[Vertex],0)),1,1,"")</f>
        <v>1</v>
      </c>
      <c r="BC475" s="78" t="str">
        <f>REPLACE(INDEX(GroupVertices[Group],MATCH(Edges[[#This Row],[Vertex 2]],GroupVertices[Vertex],0)),1,1,"")</f>
        <v>1</v>
      </c>
      <c r="BD475" s="48">
        <v>1</v>
      </c>
      <c r="BE475" s="49">
        <v>5</v>
      </c>
      <c r="BF475" s="48">
        <v>0</v>
      </c>
      <c r="BG475" s="49">
        <v>0</v>
      </c>
      <c r="BH475" s="48">
        <v>0</v>
      </c>
      <c r="BI475" s="49">
        <v>0</v>
      </c>
      <c r="BJ475" s="48">
        <v>19</v>
      </c>
      <c r="BK475" s="49">
        <v>95</v>
      </c>
      <c r="BL475" s="48">
        <v>20</v>
      </c>
    </row>
    <row r="476" spans="1:64" ht="15">
      <c r="A476" s="64" t="s">
        <v>251</v>
      </c>
      <c r="B476" s="64" t="s">
        <v>251</v>
      </c>
      <c r="C476" s="65" t="s">
        <v>2798</v>
      </c>
      <c r="D476" s="66">
        <v>10</v>
      </c>
      <c r="E476" s="67" t="s">
        <v>136</v>
      </c>
      <c r="F476" s="68">
        <v>6</v>
      </c>
      <c r="G476" s="65"/>
      <c r="H476" s="69"/>
      <c r="I476" s="70"/>
      <c r="J476" s="70"/>
      <c r="K476" s="34" t="s">
        <v>65</v>
      </c>
      <c r="L476" s="77">
        <v>476</v>
      </c>
      <c r="M476" s="77"/>
      <c r="N476" s="72"/>
      <c r="O476" s="79" t="s">
        <v>176</v>
      </c>
      <c r="P476" s="81">
        <v>43578.782638888886</v>
      </c>
      <c r="Q476" s="79" t="s">
        <v>554</v>
      </c>
      <c r="R476" s="82" t="s">
        <v>579</v>
      </c>
      <c r="S476" s="79" t="s">
        <v>580</v>
      </c>
      <c r="T476" s="79"/>
      <c r="U476" s="79"/>
      <c r="V476" s="82" t="s">
        <v>649</v>
      </c>
      <c r="W476" s="81">
        <v>43578.782638888886</v>
      </c>
      <c r="X476" s="82" t="s">
        <v>911</v>
      </c>
      <c r="Y476" s="79"/>
      <c r="Z476" s="79"/>
      <c r="AA476" s="85" t="s">
        <v>1150</v>
      </c>
      <c r="AB476" s="79"/>
      <c r="AC476" s="79" t="b">
        <v>0</v>
      </c>
      <c r="AD476" s="79">
        <v>5</v>
      </c>
      <c r="AE476" s="85" t="s">
        <v>1178</v>
      </c>
      <c r="AF476" s="79" t="b">
        <v>1</v>
      </c>
      <c r="AG476" s="79" t="s">
        <v>1226</v>
      </c>
      <c r="AH476" s="79"/>
      <c r="AI476" s="85" t="s">
        <v>1242</v>
      </c>
      <c r="AJ476" s="79" t="b">
        <v>0</v>
      </c>
      <c r="AK476" s="79">
        <v>0</v>
      </c>
      <c r="AL476" s="85" t="s">
        <v>1178</v>
      </c>
      <c r="AM476" s="79" t="s">
        <v>1243</v>
      </c>
      <c r="AN476" s="79" t="b">
        <v>0</v>
      </c>
      <c r="AO476" s="85" t="s">
        <v>1150</v>
      </c>
      <c r="AP476" s="79" t="s">
        <v>176</v>
      </c>
      <c r="AQ476" s="79">
        <v>0</v>
      </c>
      <c r="AR476" s="79">
        <v>0</v>
      </c>
      <c r="AS476" s="79"/>
      <c r="AT476" s="79"/>
      <c r="AU476" s="79"/>
      <c r="AV476" s="79"/>
      <c r="AW476" s="79"/>
      <c r="AX476" s="79"/>
      <c r="AY476" s="79"/>
      <c r="AZ476" s="79"/>
      <c r="BA476">
        <v>24</v>
      </c>
      <c r="BB476" s="78" t="str">
        <f>REPLACE(INDEX(GroupVertices[Group],MATCH(Edges[[#This Row],[Vertex 1]],GroupVertices[Vertex],0)),1,1,"")</f>
        <v>1</v>
      </c>
      <c r="BC476" s="78" t="str">
        <f>REPLACE(INDEX(GroupVertices[Group],MATCH(Edges[[#This Row],[Vertex 2]],GroupVertices[Vertex],0)),1,1,"")</f>
        <v>1</v>
      </c>
      <c r="BD476" s="48">
        <v>1</v>
      </c>
      <c r="BE476" s="49">
        <v>2.6315789473684212</v>
      </c>
      <c r="BF476" s="48">
        <v>1</v>
      </c>
      <c r="BG476" s="49">
        <v>2.6315789473684212</v>
      </c>
      <c r="BH476" s="48">
        <v>0</v>
      </c>
      <c r="BI476" s="49">
        <v>0</v>
      </c>
      <c r="BJ476" s="48">
        <v>36</v>
      </c>
      <c r="BK476" s="49">
        <v>94.73684210526316</v>
      </c>
      <c r="BL476" s="48">
        <v>38</v>
      </c>
    </row>
    <row r="477" spans="1:64" ht="15">
      <c r="A477" s="64" t="s">
        <v>251</v>
      </c>
      <c r="B477" s="64" t="s">
        <v>276</v>
      </c>
      <c r="C477" s="65" t="s">
        <v>2793</v>
      </c>
      <c r="D477" s="66">
        <v>4.166666666666667</v>
      </c>
      <c r="E477" s="67" t="s">
        <v>136</v>
      </c>
      <c r="F477" s="68">
        <v>30.869565217391305</v>
      </c>
      <c r="G477" s="65"/>
      <c r="H477" s="69"/>
      <c r="I477" s="70"/>
      <c r="J477" s="70"/>
      <c r="K477" s="34" t="s">
        <v>66</v>
      </c>
      <c r="L477" s="77">
        <v>477</v>
      </c>
      <c r="M477" s="77"/>
      <c r="N477" s="72"/>
      <c r="O477" s="79" t="s">
        <v>320</v>
      </c>
      <c r="P477" s="81">
        <v>43579.823530092595</v>
      </c>
      <c r="Q477" s="79" t="s">
        <v>523</v>
      </c>
      <c r="R477" s="82" t="s">
        <v>569</v>
      </c>
      <c r="S477" s="79" t="s">
        <v>580</v>
      </c>
      <c r="T477" s="79"/>
      <c r="U477" s="79"/>
      <c r="V477" s="82" t="s">
        <v>649</v>
      </c>
      <c r="W477" s="81">
        <v>43579.823530092595</v>
      </c>
      <c r="X477" s="82" t="s">
        <v>880</v>
      </c>
      <c r="Y477" s="79"/>
      <c r="Z477" s="79"/>
      <c r="AA477" s="85" t="s">
        <v>1119</v>
      </c>
      <c r="AB477" s="85" t="s">
        <v>1175</v>
      </c>
      <c r="AC477" s="79" t="b">
        <v>0</v>
      </c>
      <c r="AD477" s="79">
        <v>0</v>
      </c>
      <c r="AE477" s="85" t="s">
        <v>1184</v>
      </c>
      <c r="AF477" s="79" t="b">
        <v>1</v>
      </c>
      <c r="AG477" s="79" t="s">
        <v>1227</v>
      </c>
      <c r="AH477" s="79"/>
      <c r="AI477" s="85" t="s">
        <v>1177</v>
      </c>
      <c r="AJ477" s="79" t="b">
        <v>0</v>
      </c>
      <c r="AK477" s="79">
        <v>0</v>
      </c>
      <c r="AL477" s="85" t="s">
        <v>1178</v>
      </c>
      <c r="AM477" s="79" t="s">
        <v>1243</v>
      </c>
      <c r="AN477" s="79" t="b">
        <v>0</v>
      </c>
      <c r="AO477" s="85" t="s">
        <v>1175</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2</v>
      </c>
      <c r="BD477" s="48"/>
      <c r="BE477" s="49"/>
      <c r="BF477" s="48"/>
      <c r="BG477" s="49"/>
      <c r="BH477" s="48"/>
      <c r="BI477" s="49"/>
      <c r="BJ477" s="48"/>
      <c r="BK477" s="49"/>
      <c r="BL477" s="48"/>
    </row>
    <row r="478" spans="1:64" ht="15">
      <c r="A478" s="64" t="s">
        <v>251</v>
      </c>
      <c r="B478" s="64" t="s">
        <v>276</v>
      </c>
      <c r="C478" s="65" t="s">
        <v>2793</v>
      </c>
      <c r="D478" s="66">
        <v>4.166666666666667</v>
      </c>
      <c r="E478" s="67" t="s">
        <v>136</v>
      </c>
      <c r="F478" s="68">
        <v>30.869565217391305</v>
      </c>
      <c r="G478" s="65"/>
      <c r="H478" s="69"/>
      <c r="I478" s="70"/>
      <c r="J478" s="70"/>
      <c r="K478" s="34" t="s">
        <v>66</v>
      </c>
      <c r="L478" s="77">
        <v>478</v>
      </c>
      <c r="M478" s="77"/>
      <c r="N478" s="72"/>
      <c r="O478" s="79" t="s">
        <v>320</v>
      </c>
      <c r="P478" s="81">
        <v>43579.82609953704</v>
      </c>
      <c r="Q478" s="79" t="s">
        <v>555</v>
      </c>
      <c r="R478" s="79"/>
      <c r="S478" s="79"/>
      <c r="T478" s="79"/>
      <c r="U478" s="79"/>
      <c r="V478" s="82" t="s">
        <v>649</v>
      </c>
      <c r="W478" s="81">
        <v>43579.82609953704</v>
      </c>
      <c r="X478" s="82" t="s">
        <v>912</v>
      </c>
      <c r="Y478" s="79"/>
      <c r="Z478" s="79"/>
      <c r="AA478" s="85" t="s">
        <v>1151</v>
      </c>
      <c r="AB478" s="85" t="s">
        <v>1152</v>
      </c>
      <c r="AC478" s="79" t="b">
        <v>0</v>
      </c>
      <c r="AD478" s="79">
        <v>0</v>
      </c>
      <c r="AE478" s="85" t="s">
        <v>1223</v>
      </c>
      <c r="AF478" s="79" t="b">
        <v>0</v>
      </c>
      <c r="AG478" s="79" t="s">
        <v>1226</v>
      </c>
      <c r="AH478" s="79"/>
      <c r="AI478" s="85" t="s">
        <v>1178</v>
      </c>
      <c r="AJ478" s="79" t="b">
        <v>0</v>
      </c>
      <c r="AK478" s="79">
        <v>0</v>
      </c>
      <c r="AL478" s="85" t="s">
        <v>1178</v>
      </c>
      <c r="AM478" s="79" t="s">
        <v>1243</v>
      </c>
      <c r="AN478" s="79" t="b">
        <v>0</v>
      </c>
      <c r="AO478" s="85" t="s">
        <v>1152</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1</v>
      </c>
      <c r="BC478" s="78" t="str">
        <f>REPLACE(INDEX(GroupVertices[Group],MATCH(Edges[[#This Row],[Vertex 2]],GroupVertices[Vertex],0)),1,1,"")</f>
        <v>2</v>
      </c>
      <c r="BD478" s="48">
        <v>1</v>
      </c>
      <c r="BE478" s="49">
        <v>20</v>
      </c>
      <c r="BF478" s="48">
        <v>0</v>
      </c>
      <c r="BG478" s="49">
        <v>0</v>
      </c>
      <c r="BH478" s="48">
        <v>0</v>
      </c>
      <c r="BI478" s="49">
        <v>0</v>
      </c>
      <c r="BJ478" s="48">
        <v>4</v>
      </c>
      <c r="BK478" s="49">
        <v>80</v>
      </c>
      <c r="BL478" s="48">
        <v>5</v>
      </c>
    </row>
    <row r="479" spans="1:64" ht="15">
      <c r="A479" s="64" t="s">
        <v>276</v>
      </c>
      <c r="B479" s="64" t="s">
        <v>251</v>
      </c>
      <c r="C479" s="65" t="s">
        <v>2795</v>
      </c>
      <c r="D479" s="66">
        <v>7.666666666666667</v>
      </c>
      <c r="E479" s="67" t="s">
        <v>136</v>
      </c>
      <c r="F479" s="68">
        <v>27.47826086956522</v>
      </c>
      <c r="G479" s="65"/>
      <c r="H479" s="69"/>
      <c r="I479" s="70"/>
      <c r="J479" s="70"/>
      <c r="K479" s="34" t="s">
        <v>66</v>
      </c>
      <c r="L479" s="77">
        <v>479</v>
      </c>
      <c r="M479" s="77"/>
      <c r="N479" s="72"/>
      <c r="O479" s="79" t="s">
        <v>319</v>
      </c>
      <c r="P479" s="81">
        <v>43571.735659722224</v>
      </c>
      <c r="Q479" s="79" t="s">
        <v>502</v>
      </c>
      <c r="R479" s="79"/>
      <c r="S479" s="79"/>
      <c r="T479" s="79"/>
      <c r="U479" s="79"/>
      <c r="V479" s="82" t="s">
        <v>674</v>
      </c>
      <c r="W479" s="81">
        <v>43571.735659722224</v>
      </c>
      <c r="X479" s="82" t="s">
        <v>859</v>
      </c>
      <c r="Y479" s="79"/>
      <c r="Z479" s="79"/>
      <c r="AA479" s="85" t="s">
        <v>1098</v>
      </c>
      <c r="AB479" s="85" t="s">
        <v>1173</v>
      </c>
      <c r="AC479" s="79" t="b">
        <v>0</v>
      </c>
      <c r="AD479" s="79">
        <v>7</v>
      </c>
      <c r="AE479" s="85" t="s">
        <v>1222</v>
      </c>
      <c r="AF479" s="79" t="b">
        <v>0</v>
      </c>
      <c r="AG479" s="79" t="s">
        <v>1226</v>
      </c>
      <c r="AH479" s="79"/>
      <c r="AI479" s="85" t="s">
        <v>1178</v>
      </c>
      <c r="AJ479" s="79" t="b">
        <v>0</v>
      </c>
      <c r="AK479" s="79">
        <v>1</v>
      </c>
      <c r="AL479" s="85" t="s">
        <v>1178</v>
      </c>
      <c r="AM479" s="79" t="s">
        <v>1243</v>
      </c>
      <c r="AN479" s="79" t="b">
        <v>0</v>
      </c>
      <c r="AO479" s="85" t="s">
        <v>1173</v>
      </c>
      <c r="AP479" s="79" t="s">
        <v>176</v>
      </c>
      <c r="AQ479" s="79">
        <v>0</v>
      </c>
      <c r="AR479" s="79">
        <v>0</v>
      </c>
      <c r="AS479" s="79"/>
      <c r="AT479" s="79"/>
      <c r="AU479" s="79"/>
      <c r="AV479" s="79"/>
      <c r="AW479" s="79"/>
      <c r="AX479" s="79"/>
      <c r="AY479" s="79"/>
      <c r="AZ479" s="79"/>
      <c r="BA479">
        <v>5</v>
      </c>
      <c r="BB479" s="78" t="str">
        <f>REPLACE(INDEX(GroupVertices[Group],MATCH(Edges[[#This Row],[Vertex 1]],GroupVertices[Vertex],0)),1,1,"")</f>
        <v>2</v>
      </c>
      <c r="BC479" s="78" t="str">
        <f>REPLACE(INDEX(GroupVertices[Group],MATCH(Edges[[#This Row],[Vertex 2]],GroupVertices[Vertex],0)),1,1,"")</f>
        <v>1</v>
      </c>
      <c r="BD479" s="48">
        <v>1</v>
      </c>
      <c r="BE479" s="49">
        <v>12.5</v>
      </c>
      <c r="BF479" s="48">
        <v>1</v>
      </c>
      <c r="BG479" s="49">
        <v>12.5</v>
      </c>
      <c r="BH479" s="48">
        <v>0</v>
      </c>
      <c r="BI479" s="49">
        <v>0</v>
      </c>
      <c r="BJ479" s="48">
        <v>6</v>
      </c>
      <c r="BK479" s="49">
        <v>75</v>
      </c>
      <c r="BL479" s="48">
        <v>8</v>
      </c>
    </row>
    <row r="480" spans="1:64" ht="15">
      <c r="A480" s="64" t="s">
        <v>276</v>
      </c>
      <c r="B480" s="64" t="s">
        <v>251</v>
      </c>
      <c r="C480" s="65" t="s">
        <v>2799</v>
      </c>
      <c r="D480" s="66">
        <v>10</v>
      </c>
      <c r="E480" s="67" t="s">
        <v>136</v>
      </c>
      <c r="F480" s="68">
        <v>25.217391304347828</v>
      </c>
      <c r="G480" s="65"/>
      <c r="H480" s="69"/>
      <c r="I480" s="70"/>
      <c r="J480" s="70"/>
      <c r="K480" s="34" t="s">
        <v>66</v>
      </c>
      <c r="L480" s="77">
        <v>480</v>
      </c>
      <c r="M480" s="77"/>
      <c r="N480" s="72"/>
      <c r="O480" s="79" t="s">
        <v>320</v>
      </c>
      <c r="P480" s="81">
        <v>43571.77329861111</v>
      </c>
      <c r="Q480" s="79" t="s">
        <v>516</v>
      </c>
      <c r="R480" s="79"/>
      <c r="S480" s="79"/>
      <c r="T480" s="79" t="s">
        <v>588</v>
      </c>
      <c r="U480" s="79"/>
      <c r="V480" s="82" t="s">
        <v>674</v>
      </c>
      <c r="W480" s="81">
        <v>43571.77329861111</v>
      </c>
      <c r="X480" s="82" t="s">
        <v>873</v>
      </c>
      <c r="Y480" s="79"/>
      <c r="Z480" s="79"/>
      <c r="AA480" s="85" t="s">
        <v>1112</v>
      </c>
      <c r="AB480" s="85" t="s">
        <v>1111</v>
      </c>
      <c r="AC480" s="79" t="b">
        <v>0</v>
      </c>
      <c r="AD480" s="79">
        <v>3</v>
      </c>
      <c r="AE480" s="85" t="s">
        <v>1184</v>
      </c>
      <c r="AF480" s="79" t="b">
        <v>0</v>
      </c>
      <c r="AG480" s="79" t="s">
        <v>1227</v>
      </c>
      <c r="AH480" s="79"/>
      <c r="AI480" s="85" t="s">
        <v>1178</v>
      </c>
      <c r="AJ480" s="79" t="b">
        <v>0</v>
      </c>
      <c r="AK480" s="79">
        <v>0</v>
      </c>
      <c r="AL480" s="85" t="s">
        <v>1178</v>
      </c>
      <c r="AM480" s="79" t="s">
        <v>1243</v>
      </c>
      <c r="AN480" s="79" t="b">
        <v>0</v>
      </c>
      <c r="AO480" s="85" t="s">
        <v>1111</v>
      </c>
      <c r="AP480" s="79" t="s">
        <v>176</v>
      </c>
      <c r="AQ480" s="79">
        <v>0</v>
      </c>
      <c r="AR480" s="79">
        <v>0</v>
      </c>
      <c r="AS480" s="79"/>
      <c r="AT480" s="79"/>
      <c r="AU480" s="79"/>
      <c r="AV480" s="79"/>
      <c r="AW480" s="79"/>
      <c r="AX480" s="79"/>
      <c r="AY480" s="79"/>
      <c r="AZ480" s="79"/>
      <c r="BA480">
        <v>7</v>
      </c>
      <c r="BB480" s="78" t="str">
        <f>REPLACE(INDEX(GroupVertices[Group],MATCH(Edges[[#This Row],[Vertex 1]],GroupVertices[Vertex],0)),1,1,"")</f>
        <v>2</v>
      </c>
      <c r="BC480" s="78" t="str">
        <f>REPLACE(INDEX(GroupVertices[Group],MATCH(Edges[[#This Row],[Vertex 2]],GroupVertices[Vertex],0)),1,1,"")</f>
        <v>1</v>
      </c>
      <c r="BD480" s="48"/>
      <c r="BE480" s="49"/>
      <c r="BF480" s="48"/>
      <c r="BG480" s="49"/>
      <c r="BH480" s="48"/>
      <c r="BI480" s="49"/>
      <c r="BJ480" s="48"/>
      <c r="BK480" s="49"/>
      <c r="BL480" s="48"/>
    </row>
    <row r="481" spans="1:64" ht="15">
      <c r="A481" s="64" t="s">
        <v>276</v>
      </c>
      <c r="B481" s="64" t="s">
        <v>251</v>
      </c>
      <c r="C481" s="65" t="s">
        <v>2799</v>
      </c>
      <c r="D481" s="66">
        <v>10</v>
      </c>
      <c r="E481" s="67" t="s">
        <v>136</v>
      </c>
      <c r="F481" s="68">
        <v>25.217391304347828</v>
      </c>
      <c r="G481" s="65"/>
      <c r="H481" s="69"/>
      <c r="I481" s="70"/>
      <c r="J481" s="70"/>
      <c r="K481" s="34" t="s">
        <v>66</v>
      </c>
      <c r="L481" s="77">
        <v>481</v>
      </c>
      <c r="M481" s="77"/>
      <c r="N481" s="72"/>
      <c r="O481" s="79" t="s">
        <v>320</v>
      </c>
      <c r="P481" s="81">
        <v>43571.77483796296</v>
      </c>
      <c r="Q481" s="79" t="s">
        <v>517</v>
      </c>
      <c r="R481" s="79"/>
      <c r="S481" s="79"/>
      <c r="T481" s="79" t="s">
        <v>588</v>
      </c>
      <c r="U481" s="79"/>
      <c r="V481" s="82" t="s">
        <v>674</v>
      </c>
      <c r="W481" s="81">
        <v>43571.77483796296</v>
      </c>
      <c r="X481" s="82" t="s">
        <v>874</v>
      </c>
      <c r="Y481" s="79"/>
      <c r="Z481" s="79"/>
      <c r="AA481" s="85" t="s">
        <v>1113</v>
      </c>
      <c r="AB481" s="85" t="s">
        <v>1112</v>
      </c>
      <c r="AC481" s="79" t="b">
        <v>0</v>
      </c>
      <c r="AD481" s="79">
        <v>1</v>
      </c>
      <c r="AE481" s="85" t="s">
        <v>1223</v>
      </c>
      <c r="AF481" s="79" t="b">
        <v>0</v>
      </c>
      <c r="AG481" s="79" t="s">
        <v>1226</v>
      </c>
      <c r="AH481" s="79"/>
      <c r="AI481" s="85" t="s">
        <v>1178</v>
      </c>
      <c r="AJ481" s="79" t="b">
        <v>0</v>
      </c>
      <c r="AK481" s="79">
        <v>0</v>
      </c>
      <c r="AL481" s="85" t="s">
        <v>1178</v>
      </c>
      <c r="AM481" s="79" t="s">
        <v>1243</v>
      </c>
      <c r="AN481" s="79" t="b">
        <v>0</v>
      </c>
      <c r="AO481" s="85" t="s">
        <v>1112</v>
      </c>
      <c r="AP481" s="79" t="s">
        <v>176</v>
      </c>
      <c r="AQ481" s="79">
        <v>0</v>
      </c>
      <c r="AR481" s="79">
        <v>0</v>
      </c>
      <c r="AS481" s="79"/>
      <c r="AT481" s="79"/>
      <c r="AU481" s="79"/>
      <c r="AV481" s="79"/>
      <c r="AW481" s="79"/>
      <c r="AX481" s="79"/>
      <c r="AY481" s="79"/>
      <c r="AZ481" s="79"/>
      <c r="BA481">
        <v>7</v>
      </c>
      <c r="BB481" s="78" t="str">
        <f>REPLACE(INDEX(GroupVertices[Group],MATCH(Edges[[#This Row],[Vertex 1]],GroupVertices[Vertex],0)),1,1,"")</f>
        <v>2</v>
      </c>
      <c r="BC481" s="78" t="str">
        <f>REPLACE(INDEX(GroupVertices[Group],MATCH(Edges[[#This Row],[Vertex 2]],GroupVertices[Vertex],0)),1,1,"")</f>
        <v>1</v>
      </c>
      <c r="BD481" s="48"/>
      <c r="BE481" s="49"/>
      <c r="BF481" s="48"/>
      <c r="BG481" s="49"/>
      <c r="BH481" s="48"/>
      <c r="BI481" s="49"/>
      <c r="BJ481" s="48"/>
      <c r="BK481" s="49"/>
      <c r="BL481" s="48"/>
    </row>
    <row r="482" spans="1:64" ht="15">
      <c r="A482" s="64" t="s">
        <v>276</v>
      </c>
      <c r="B482" s="64" t="s">
        <v>251</v>
      </c>
      <c r="C482" s="65" t="s">
        <v>2795</v>
      </c>
      <c r="D482" s="66">
        <v>7.666666666666667</v>
      </c>
      <c r="E482" s="67" t="s">
        <v>136</v>
      </c>
      <c r="F482" s="68">
        <v>27.47826086956522</v>
      </c>
      <c r="G482" s="65"/>
      <c r="H482" s="69"/>
      <c r="I482" s="70"/>
      <c r="J482" s="70"/>
      <c r="K482" s="34" t="s">
        <v>66</v>
      </c>
      <c r="L482" s="77">
        <v>482</v>
      </c>
      <c r="M482" s="77"/>
      <c r="N482" s="72"/>
      <c r="O482" s="79" t="s">
        <v>319</v>
      </c>
      <c r="P482" s="81">
        <v>43571.77842592593</v>
      </c>
      <c r="Q482" s="79" t="s">
        <v>518</v>
      </c>
      <c r="R482" s="79"/>
      <c r="S482" s="79"/>
      <c r="T482" s="79"/>
      <c r="U482" s="79"/>
      <c r="V482" s="82" t="s">
        <v>674</v>
      </c>
      <c r="W482" s="81">
        <v>43571.77842592593</v>
      </c>
      <c r="X482" s="82" t="s">
        <v>875</v>
      </c>
      <c r="Y482" s="79"/>
      <c r="Z482" s="79"/>
      <c r="AA482" s="85" t="s">
        <v>1114</v>
      </c>
      <c r="AB482" s="85" t="s">
        <v>1101</v>
      </c>
      <c r="AC482" s="79" t="b">
        <v>0</v>
      </c>
      <c r="AD482" s="79">
        <v>1</v>
      </c>
      <c r="AE482" s="85" t="s">
        <v>1225</v>
      </c>
      <c r="AF482" s="79" t="b">
        <v>0</v>
      </c>
      <c r="AG482" s="79" t="s">
        <v>1226</v>
      </c>
      <c r="AH482" s="79"/>
      <c r="AI482" s="85" t="s">
        <v>1178</v>
      </c>
      <c r="AJ482" s="79" t="b">
        <v>0</v>
      </c>
      <c r="AK482" s="79">
        <v>0</v>
      </c>
      <c r="AL482" s="85" t="s">
        <v>1178</v>
      </c>
      <c r="AM482" s="79" t="s">
        <v>1243</v>
      </c>
      <c r="AN482" s="79" t="b">
        <v>0</v>
      </c>
      <c r="AO482" s="85" t="s">
        <v>1101</v>
      </c>
      <c r="AP482" s="79" t="s">
        <v>176</v>
      </c>
      <c r="AQ482" s="79">
        <v>0</v>
      </c>
      <c r="AR482" s="79">
        <v>0</v>
      </c>
      <c r="AS482" s="79"/>
      <c r="AT482" s="79"/>
      <c r="AU482" s="79"/>
      <c r="AV482" s="79"/>
      <c r="AW482" s="79"/>
      <c r="AX482" s="79"/>
      <c r="AY482" s="79"/>
      <c r="AZ482" s="79"/>
      <c r="BA482">
        <v>5</v>
      </c>
      <c r="BB482" s="78" t="str">
        <f>REPLACE(INDEX(GroupVertices[Group],MATCH(Edges[[#This Row],[Vertex 1]],GroupVertices[Vertex],0)),1,1,"")</f>
        <v>2</v>
      </c>
      <c r="BC482" s="78" t="str">
        <f>REPLACE(INDEX(GroupVertices[Group],MATCH(Edges[[#This Row],[Vertex 2]],GroupVertices[Vertex],0)),1,1,"")</f>
        <v>1</v>
      </c>
      <c r="BD482" s="48"/>
      <c r="BE482" s="49"/>
      <c r="BF482" s="48"/>
      <c r="BG482" s="49"/>
      <c r="BH482" s="48"/>
      <c r="BI482" s="49"/>
      <c r="BJ482" s="48"/>
      <c r="BK482" s="49"/>
      <c r="BL482" s="48"/>
    </row>
    <row r="483" spans="1:64" ht="15">
      <c r="A483" s="64" t="s">
        <v>276</v>
      </c>
      <c r="B483" s="64" t="s">
        <v>251</v>
      </c>
      <c r="C483" s="65" t="s">
        <v>2795</v>
      </c>
      <c r="D483" s="66">
        <v>7.666666666666667</v>
      </c>
      <c r="E483" s="67" t="s">
        <v>136</v>
      </c>
      <c r="F483" s="68">
        <v>27.47826086956522</v>
      </c>
      <c r="G483" s="65"/>
      <c r="H483" s="69"/>
      <c r="I483" s="70"/>
      <c r="J483" s="70"/>
      <c r="K483" s="34" t="s">
        <v>66</v>
      </c>
      <c r="L483" s="77">
        <v>483</v>
      </c>
      <c r="M483" s="77"/>
      <c r="N483" s="72"/>
      <c r="O483" s="79" t="s">
        <v>319</v>
      </c>
      <c r="P483" s="81">
        <v>43571.78108796296</v>
      </c>
      <c r="Q483" s="79" t="s">
        <v>519</v>
      </c>
      <c r="R483" s="79"/>
      <c r="S483" s="79"/>
      <c r="T483" s="79"/>
      <c r="U483" s="79"/>
      <c r="V483" s="82" t="s">
        <v>674</v>
      </c>
      <c r="W483" s="81">
        <v>43571.78108796296</v>
      </c>
      <c r="X483" s="82" t="s">
        <v>876</v>
      </c>
      <c r="Y483" s="79"/>
      <c r="Z483" s="79"/>
      <c r="AA483" s="85" t="s">
        <v>1115</v>
      </c>
      <c r="AB483" s="85" t="s">
        <v>1106</v>
      </c>
      <c r="AC483" s="79" t="b">
        <v>0</v>
      </c>
      <c r="AD483" s="79">
        <v>0</v>
      </c>
      <c r="AE483" s="85" t="s">
        <v>1224</v>
      </c>
      <c r="AF483" s="79" t="b">
        <v>0</v>
      </c>
      <c r="AG483" s="79" t="s">
        <v>1226</v>
      </c>
      <c r="AH483" s="79"/>
      <c r="AI483" s="85" t="s">
        <v>1178</v>
      </c>
      <c r="AJ483" s="79" t="b">
        <v>0</v>
      </c>
      <c r="AK483" s="79">
        <v>0</v>
      </c>
      <c r="AL483" s="85" t="s">
        <v>1178</v>
      </c>
      <c r="AM483" s="79" t="s">
        <v>1243</v>
      </c>
      <c r="AN483" s="79" t="b">
        <v>0</v>
      </c>
      <c r="AO483" s="85" t="s">
        <v>1106</v>
      </c>
      <c r="AP483" s="79" t="s">
        <v>176</v>
      </c>
      <c r="AQ483" s="79">
        <v>0</v>
      </c>
      <c r="AR483" s="79">
        <v>0</v>
      </c>
      <c r="AS483" s="79"/>
      <c r="AT483" s="79"/>
      <c r="AU483" s="79"/>
      <c r="AV483" s="79"/>
      <c r="AW483" s="79"/>
      <c r="AX483" s="79"/>
      <c r="AY483" s="79"/>
      <c r="AZ483" s="79"/>
      <c r="BA483">
        <v>5</v>
      </c>
      <c r="BB483" s="78" t="str">
        <f>REPLACE(INDEX(GroupVertices[Group],MATCH(Edges[[#This Row],[Vertex 1]],GroupVertices[Vertex],0)),1,1,"")</f>
        <v>2</v>
      </c>
      <c r="BC483" s="78" t="str">
        <f>REPLACE(INDEX(GroupVertices[Group],MATCH(Edges[[#This Row],[Vertex 2]],GroupVertices[Vertex],0)),1,1,"")</f>
        <v>1</v>
      </c>
      <c r="BD483" s="48"/>
      <c r="BE483" s="49"/>
      <c r="BF483" s="48"/>
      <c r="BG483" s="49"/>
      <c r="BH483" s="48"/>
      <c r="BI483" s="49"/>
      <c r="BJ483" s="48"/>
      <c r="BK483" s="49"/>
      <c r="BL483" s="48"/>
    </row>
    <row r="484" spans="1:64" ht="15">
      <c r="A484" s="64" t="s">
        <v>276</v>
      </c>
      <c r="B484" s="64" t="s">
        <v>251</v>
      </c>
      <c r="C484" s="65" t="s">
        <v>2795</v>
      </c>
      <c r="D484" s="66">
        <v>7.666666666666667</v>
      </c>
      <c r="E484" s="67" t="s">
        <v>136</v>
      </c>
      <c r="F484" s="68">
        <v>27.47826086956522</v>
      </c>
      <c r="G484" s="65"/>
      <c r="H484" s="69"/>
      <c r="I484" s="70"/>
      <c r="J484" s="70"/>
      <c r="K484" s="34" t="s">
        <v>66</v>
      </c>
      <c r="L484" s="77">
        <v>484</v>
      </c>
      <c r="M484" s="77"/>
      <c r="N484" s="72"/>
      <c r="O484" s="79" t="s">
        <v>319</v>
      </c>
      <c r="P484" s="81">
        <v>43571.781180555554</v>
      </c>
      <c r="Q484" s="79" t="s">
        <v>520</v>
      </c>
      <c r="R484" s="79"/>
      <c r="S484" s="79"/>
      <c r="T484" s="79"/>
      <c r="U484" s="79"/>
      <c r="V484" s="82" t="s">
        <v>674</v>
      </c>
      <c r="W484" s="81">
        <v>43571.781180555554</v>
      </c>
      <c r="X484" s="82" t="s">
        <v>877</v>
      </c>
      <c r="Y484" s="79"/>
      <c r="Z484" s="79"/>
      <c r="AA484" s="85" t="s">
        <v>1116</v>
      </c>
      <c r="AB484" s="79"/>
      <c r="AC484" s="79" t="b">
        <v>0</v>
      </c>
      <c r="AD484" s="79">
        <v>0</v>
      </c>
      <c r="AE484" s="85" t="s">
        <v>1178</v>
      </c>
      <c r="AF484" s="79" t="b">
        <v>0</v>
      </c>
      <c r="AG484" s="79" t="s">
        <v>1226</v>
      </c>
      <c r="AH484" s="79"/>
      <c r="AI484" s="85" t="s">
        <v>1178</v>
      </c>
      <c r="AJ484" s="79" t="b">
        <v>0</v>
      </c>
      <c r="AK484" s="79">
        <v>1</v>
      </c>
      <c r="AL484" s="85" t="s">
        <v>1106</v>
      </c>
      <c r="AM484" s="79" t="s">
        <v>1243</v>
      </c>
      <c r="AN484" s="79" t="b">
        <v>0</v>
      </c>
      <c r="AO484" s="85" t="s">
        <v>1106</v>
      </c>
      <c r="AP484" s="79" t="s">
        <v>176</v>
      </c>
      <c r="AQ484" s="79">
        <v>0</v>
      </c>
      <c r="AR484" s="79">
        <v>0</v>
      </c>
      <c r="AS484" s="79"/>
      <c r="AT484" s="79"/>
      <c r="AU484" s="79"/>
      <c r="AV484" s="79"/>
      <c r="AW484" s="79"/>
      <c r="AX484" s="79"/>
      <c r="AY484" s="79"/>
      <c r="AZ484" s="79"/>
      <c r="BA484">
        <v>5</v>
      </c>
      <c r="BB484" s="78" t="str">
        <f>REPLACE(INDEX(GroupVertices[Group],MATCH(Edges[[#This Row],[Vertex 1]],GroupVertices[Vertex],0)),1,1,"")</f>
        <v>2</v>
      </c>
      <c r="BC484" s="78" t="str">
        <f>REPLACE(INDEX(GroupVertices[Group],MATCH(Edges[[#This Row],[Vertex 2]],GroupVertices[Vertex],0)),1,1,"")</f>
        <v>1</v>
      </c>
      <c r="BD484" s="48"/>
      <c r="BE484" s="49"/>
      <c r="BF484" s="48"/>
      <c r="BG484" s="49"/>
      <c r="BH484" s="48"/>
      <c r="BI484" s="49"/>
      <c r="BJ484" s="48"/>
      <c r="BK484" s="49"/>
      <c r="BL484" s="48"/>
    </row>
    <row r="485" spans="1:64" ht="15">
      <c r="A485" s="64" t="s">
        <v>276</v>
      </c>
      <c r="B485" s="64" t="s">
        <v>251</v>
      </c>
      <c r="C485" s="65" t="s">
        <v>2795</v>
      </c>
      <c r="D485" s="66">
        <v>7.666666666666667</v>
      </c>
      <c r="E485" s="67" t="s">
        <v>136</v>
      </c>
      <c r="F485" s="68">
        <v>27.47826086956522</v>
      </c>
      <c r="G485" s="65"/>
      <c r="H485" s="69"/>
      <c r="I485" s="70"/>
      <c r="J485" s="70"/>
      <c r="K485" s="34" t="s">
        <v>66</v>
      </c>
      <c r="L485" s="77">
        <v>485</v>
      </c>
      <c r="M485" s="77"/>
      <c r="N485" s="72"/>
      <c r="O485" s="79" t="s">
        <v>319</v>
      </c>
      <c r="P485" s="81">
        <v>43571.88560185185</v>
      </c>
      <c r="Q485" s="79" t="s">
        <v>521</v>
      </c>
      <c r="R485" s="79"/>
      <c r="S485" s="79"/>
      <c r="T485" s="79" t="s">
        <v>589</v>
      </c>
      <c r="U485" s="79"/>
      <c r="V485" s="82" t="s">
        <v>674</v>
      </c>
      <c r="W485" s="81">
        <v>43571.88560185185</v>
      </c>
      <c r="X485" s="82" t="s">
        <v>878</v>
      </c>
      <c r="Y485" s="79"/>
      <c r="Z485" s="79"/>
      <c r="AA485" s="85" t="s">
        <v>1117</v>
      </c>
      <c r="AB485" s="85" t="s">
        <v>1104</v>
      </c>
      <c r="AC485" s="79" t="b">
        <v>0</v>
      </c>
      <c r="AD485" s="79">
        <v>0</v>
      </c>
      <c r="AE485" s="85" t="s">
        <v>1225</v>
      </c>
      <c r="AF485" s="79" t="b">
        <v>0</v>
      </c>
      <c r="AG485" s="79" t="s">
        <v>1227</v>
      </c>
      <c r="AH485" s="79"/>
      <c r="AI485" s="85" t="s">
        <v>1178</v>
      </c>
      <c r="AJ485" s="79" t="b">
        <v>0</v>
      </c>
      <c r="AK485" s="79">
        <v>0</v>
      </c>
      <c r="AL485" s="85" t="s">
        <v>1178</v>
      </c>
      <c r="AM485" s="79" t="s">
        <v>1243</v>
      </c>
      <c r="AN485" s="79" t="b">
        <v>0</v>
      </c>
      <c r="AO485" s="85" t="s">
        <v>1104</v>
      </c>
      <c r="AP485" s="79" t="s">
        <v>176</v>
      </c>
      <c r="AQ485" s="79">
        <v>0</v>
      </c>
      <c r="AR485" s="79">
        <v>0</v>
      </c>
      <c r="AS485" s="79"/>
      <c r="AT485" s="79"/>
      <c r="AU485" s="79"/>
      <c r="AV485" s="79"/>
      <c r="AW485" s="79"/>
      <c r="AX485" s="79"/>
      <c r="AY485" s="79"/>
      <c r="AZ485" s="79"/>
      <c r="BA485">
        <v>5</v>
      </c>
      <c r="BB485" s="78" t="str">
        <f>REPLACE(INDEX(GroupVertices[Group],MATCH(Edges[[#This Row],[Vertex 1]],GroupVertices[Vertex],0)),1,1,"")</f>
        <v>2</v>
      </c>
      <c r="BC485" s="78" t="str">
        <f>REPLACE(INDEX(GroupVertices[Group],MATCH(Edges[[#This Row],[Vertex 2]],GroupVertices[Vertex],0)),1,1,"")</f>
        <v>1</v>
      </c>
      <c r="BD485" s="48"/>
      <c r="BE485" s="49"/>
      <c r="BF485" s="48"/>
      <c r="BG485" s="49"/>
      <c r="BH485" s="48"/>
      <c r="BI485" s="49"/>
      <c r="BJ485" s="48"/>
      <c r="BK485" s="49"/>
      <c r="BL485" s="48"/>
    </row>
    <row r="486" spans="1:64" ht="15">
      <c r="A486" s="64" t="s">
        <v>276</v>
      </c>
      <c r="B486" s="64" t="s">
        <v>251</v>
      </c>
      <c r="C486" s="65" t="s">
        <v>2799</v>
      </c>
      <c r="D486" s="66">
        <v>10</v>
      </c>
      <c r="E486" s="67" t="s">
        <v>136</v>
      </c>
      <c r="F486" s="68">
        <v>25.217391304347828</v>
      </c>
      <c r="G486" s="65"/>
      <c r="H486" s="69"/>
      <c r="I486" s="70"/>
      <c r="J486" s="70"/>
      <c r="K486" s="34" t="s">
        <v>66</v>
      </c>
      <c r="L486" s="77">
        <v>486</v>
      </c>
      <c r="M486" s="77"/>
      <c r="N486" s="72"/>
      <c r="O486" s="79" t="s">
        <v>320</v>
      </c>
      <c r="P486" s="81">
        <v>43574.806342592594</v>
      </c>
      <c r="Q486" s="79" t="s">
        <v>522</v>
      </c>
      <c r="R486" s="79"/>
      <c r="S486" s="79"/>
      <c r="T486" s="79" t="s">
        <v>588</v>
      </c>
      <c r="U486" s="79"/>
      <c r="V486" s="82" t="s">
        <v>674</v>
      </c>
      <c r="W486" s="81">
        <v>43574.806342592594</v>
      </c>
      <c r="X486" s="82" t="s">
        <v>879</v>
      </c>
      <c r="Y486" s="79"/>
      <c r="Z486" s="79"/>
      <c r="AA486" s="85" t="s">
        <v>1118</v>
      </c>
      <c r="AB486" s="85" t="s">
        <v>1156</v>
      </c>
      <c r="AC486" s="79" t="b">
        <v>0</v>
      </c>
      <c r="AD486" s="79">
        <v>1</v>
      </c>
      <c r="AE486" s="85" t="s">
        <v>1184</v>
      </c>
      <c r="AF486" s="79" t="b">
        <v>0</v>
      </c>
      <c r="AG486" s="79" t="s">
        <v>1226</v>
      </c>
      <c r="AH486" s="79"/>
      <c r="AI486" s="85" t="s">
        <v>1178</v>
      </c>
      <c r="AJ486" s="79" t="b">
        <v>0</v>
      </c>
      <c r="AK486" s="79">
        <v>0</v>
      </c>
      <c r="AL486" s="85" t="s">
        <v>1178</v>
      </c>
      <c r="AM486" s="79" t="s">
        <v>1243</v>
      </c>
      <c r="AN486" s="79" t="b">
        <v>0</v>
      </c>
      <c r="AO486" s="85" t="s">
        <v>1156</v>
      </c>
      <c r="AP486" s="79" t="s">
        <v>176</v>
      </c>
      <c r="AQ486" s="79">
        <v>0</v>
      </c>
      <c r="AR486" s="79">
        <v>0</v>
      </c>
      <c r="AS486" s="79"/>
      <c r="AT486" s="79"/>
      <c r="AU486" s="79"/>
      <c r="AV486" s="79"/>
      <c r="AW486" s="79"/>
      <c r="AX486" s="79"/>
      <c r="AY486" s="79"/>
      <c r="AZ486" s="79"/>
      <c r="BA486">
        <v>7</v>
      </c>
      <c r="BB486" s="78" t="str">
        <f>REPLACE(INDEX(GroupVertices[Group],MATCH(Edges[[#This Row],[Vertex 1]],GroupVertices[Vertex],0)),1,1,"")</f>
        <v>2</v>
      </c>
      <c r="BC486" s="78" t="str">
        <f>REPLACE(INDEX(GroupVertices[Group],MATCH(Edges[[#This Row],[Vertex 2]],GroupVertices[Vertex],0)),1,1,"")</f>
        <v>1</v>
      </c>
      <c r="BD486" s="48">
        <v>0</v>
      </c>
      <c r="BE486" s="49">
        <v>0</v>
      </c>
      <c r="BF486" s="48">
        <v>1</v>
      </c>
      <c r="BG486" s="49">
        <v>11.11111111111111</v>
      </c>
      <c r="BH486" s="48">
        <v>0</v>
      </c>
      <c r="BI486" s="49">
        <v>0</v>
      </c>
      <c r="BJ486" s="48">
        <v>8</v>
      </c>
      <c r="BK486" s="49">
        <v>88.88888888888889</v>
      </c>
      <c r="BL486" s="48">
        <v>9</v>
      </c>
    </row>
    <row r="487" spans="1:64" ht="15">
      <c r="A487" s="64" t="s">
        <v>276</v>
      </c>
      <c r="B487" s="64" t="s">
        <v>251</v>
      </c>
      <c r="C487" s="65" t="s">
        <v>2799</v>
      </c>
      <c r="D487" s="66">
        <v>10</v>
      </c>
      <c r="E487" s="67" t="s">
        <v>136</v>
      </c>
      <c r="F487" s="68">
        <v>25.217391304347828</v>
      </c>
      <c r="G487" s="65"/>
      <c r="H487" s="69"/>
      <c r="I487" s="70"/>
      <c r="J487" s="70"/>
      <c r="K487" s="34" t="s">
        <v>66</v>
      </c>
      <c r="L487" s="77">
        <v>487</v>
      </c>
      <c r="M487" s="77"/>
      <c r="N487" s="72"/>
      <c r="O487" s="79" t="s">
        <v>320</v>
      </c>
      <c r="P487" s="81">
        <v>43579.823587962965</v>
      </c>
      <c r="Q487" s="79" t="s">
        <v>524</v>
      </c>
      <c r="R487" s="79"/>
      <c r="S487" s="79"/>
      <c r="T487" s="79"/>
      <c r="U487" s="79"/>
      <c r="V487" s="82" t="s">
        <v>674</v>
      </c>
      <c r="W487" s="81">
        <v>43579.823587962965</v>
      </c>
      <c r="X487" s="82" t="s">
        <v>881</v>
      </c>
      <c r="Y487" s="79"/>
      <c r="Z487" s="79"/>
      <c r="AA487" s="85" t="s">
        <v>1120</v>
      </c>
      <c r="AB487" s="85" t="s">
        <v>1175</v>
      </c>
      <c r="AC487" s="79" t="b">
        <v>0</v>
      </c>
      <c r="AD487" s="79">
        <v>2</v>
      </c>
      <c r="AE487" s="85" t="s">
        <v>1184</v>
      </c>
      <c r="AF487" s="79" t="b">
        <v>0</v>
      </c>
      <c r="AG487" s="79" t="s">
        <v>1226</v>
      </c>
      <c r="AH487" s="79"/>
      <c r="AI487" s="85" t="s">
        <v>1178</v>
      </c>
      <c r="AJ487" s="79" t="b">
        <v>0</v>
      </c>
      <c r="AK487" s="79">
        <v>0</v>
      </c>
      <c r="AL487" s="85" t="s">
        <v>1178</v>
      </c>
      <c r="AM487" s="79" t="s">
        <v>1243</v>
      </c>
      <c r="AN487" s="79" t="b">
        <v>0</v>
      </c>
      <c r="AO487" s="85" t="s">
        <v>1175</v>
      </c>
      <c r="AP487" s="79" t="s">
        <v>176</v>
      </c>
      <c r="AQ487" s="79">
        <v>0</v>
      </c>
      <c r="AR487" s="79">
        <v>0</v>
      </c>
      <c r="AS487" s="79"/>
      <c r="AT487" s="79"/>
      <c r="AU487" s="79"/>
      <c r="AV487" s="79"/>
      <c r="AW487" s="79"/>
      <c r="AX487" s="79"/>
      <c r="AY487" s="79"/>
      <c r="AZ487" s="79"/>
      <c r="BA487">
        <v>7</v>
      </c>
      <c r="BB487" s="78" t="str">
        <f>REPLACE(INDEX(GroupVertices[Group],MATCH(Edges[[#This Row],[Vertex 1]],GroupVertices[Vertex],0)),1,1,"")</f>
        <v>2</v>
      </c>
      <c r="BC487" s="78" t="str">
        <f>REPLACE(INDEX(GroupVertices[Group],MATCH(Edges[[#This Row],[Vertex 2]],GroupVertices[Vertex],0)),1,1,"")</f>
        <v>1</v>
      </c>
      <c r="BD487" s="48"/>
      <c r="BE487" s="49"/>
      <c r="BF487" s="48"/>
      <c r="BG487" s="49"/>
      <c r="BH487" s="48"/>
      <c r="BI487" s="49"/>
      <c r="BJ487" s="48"/>
      <c r="BK487" s="49"/>
      <c r="BL487" s="48"/>
    </row>
    <row r="488" spans="1:64" ht="15">
      <c r="A488" s="64" t="s">
        <v>276</v>
      </c>
      <c r="B488" s="64" t="s">
        <v>251</v>
      </c>
      <c r="C488" s="65" t="s">
        <v>2799</v>
      </c>
      <c r="D488" s="66">
        <v>10</v>
      </c>
      <c r="E488" s="67" t="s">
        <v>136</v>
      </c>
      <c r="F488" s="68">
        <v>25.217391304347828</v>
      </c>
      <c r="G488" s="65"/>
      <c r="H488" s="69"/>
      <c r="I488" s="70"/>
      <c r="J488" s="70"/>
      <c r="K488" s="34" t="s">
        <v>66</v>
      </c>
      <c r="L488" s="77">
        <v>488</v>
      </c>
      <c r="M488" s="77"/>
      <c r="N488" s="72"/>
      <c r="O488" s="79" t="s">
        <v>320</v>
      </c>
      <c r="P488" s="81">
        <v>43579.82413194444</v>
      </c>
      <c r="Q488" s="79" t="s">
        <v>525</v>
      </c>
      <c r="R488" s="79"/>
      <c r="S488" s="79"/>
      <c r="T488" s="79"/>
      <c r="U488" s="82" t="s">
        <v>612</v>
      </c>
      <c r="V488" s="82" t="s">
        <v>612</v>
      </c>
      <c r="W488" s="81">
        <v>43579.82413194444</v>
      </c>
      <c r="X488" s="82" t="s">
        <v>882</v>
      </c>
      <c r="Y488" s="79"/>
      <c r="Z488" s="79"/>
      <c r="AA488" s="85" t="s">
        <v>1121</v>
      </c>
      <c r="AB488" s="85" t="s">
        <v>1120</v>
      </c>
      <c r="AC488" s="79" t="b">
        <v>0</v>
      </c>
      <c r="AD488" s="79">
        <v>1</v>
      </c>
      <c r="AE488" s="85" t="s">
        <v>1223</v>
      </c>
      <c r="AF488" s="79" t="b">
        <v>0</v>
      </c>
      <c r="AG488" s="79" t="s">
        <v>1227</v>
      </c>
      <c r="AH488" s="79"/>
      <c r="AI488" s="85" t="s">
        <v>1178</v>
      </c>
      <c r="AJ488" s="79" t="b">
        <v>0</v>
      </c>
      <c r="AK488" s="79">
        <v>0</v>
      </c>
      <c r="AL488" s="85" t="s">
        <v>1178</v>
      </c>
      <c r="AM488" s="79" t="s">
        <v>1243</v>
      </c>
      <c r="AN488" s="79" t="b">
        <v>0</v>
      </c>
      <c r="AO488" s="85" t="s">
        <v>1120</v>
      </c>
      <c r="AP488" s="79" t="s">
        <v>176</v>
      </c>
      <c r="AQ488" s="79">
        <v>0</v>
      </c>
      <c r="AR488" s="79">
        <v>0</v>
      </c>
      <c r="AS488" s="79"/>
      <c r="AT488" s="79"/>
      <c r="AU488" s="79"/>
      <c r="AV488" s="79"/>
      <c r="AW488" s="79"/>
      <c r="AX488" s="79"/>
      <c r="AY488" s="79"/>
      <c r="AZ488" s="79"/>
      <c r="BA488">
        <v>7</v>
      </c>
      <c r="BB488" s="78" t="str">
        <f>REPLACE(INDEX(GroupVertices[Group],MATCH(Edges[[#This Row],[Vertex 1]],GroupVertices[Vertex],0)),1,1,"")</f>
        <v>2</v>
      </c>
      <c r="BC488" s="78" t="str">
        <f>REPLACE(INDEX(GroupVertices[Group],MATCH(Edges[[#This Row],[Vertex 2]],GroupVertices[Vertex],0)),1,1,"")</f>
        <v>1</v>
      </c>
      <c r="BD488" s="48"/>
      <c r="BE488" s="49"/>
      <c r="BF488" s="48"/>
      <c r="BG488" s="49"/>
      <c r="BH488" s="48"/>
      <c r="BI488" s="49"/>
      <c r="BJ488" s="48"/>
      <c r="BK488" s="49"/>
      <c r="BL488" s="48"/>
    </row>
    <row r="489" spans="1:64" ht="15">
      <c r="A489" s="64" t="s">
        <v>276</v>
      </c>
      <c r="B489" s="64" t="s">
        <v>251</v>
      </c>
      <c r="C489" s="65" t="s">
        <v>2799</v>
      </c>
      <c r="D489" s="66">
        <v>10</v>
      </c>
      <c r="E489" s="67" t="s">
        <v>136</v>
      </c>
      <c r="F489" s="68">
        <v>25.217391304347828</v>
      </c>
      <c r="G489" s="65"/>
      <c r="H489" s="69"/>
      <c r="I489" s="70"/>
      <c r="J489" s="70"/>
      <c r="K489" s="34" t="s">
        <v>66</v>
      </c>
      <c r="L489" s="77">
        <v>489</v>
      </c>
      <c r="M489" s="77"/>
      <c r="N489" s="72"/>
      <c r="O489" s="79" t="s">
        <v>320</v>
      </c>
      <c r="P489" s="81">
        <v>43579.82513888889</v>
      </c>
      <c r="Q489" s="79" t="s">
        <v>556</v>
      </c>
      <c r="R489" s="79"/>
      <c r="S489" s="79"/>
      <c r="T489" s="79"/>
      <c r="U489" s="79"/>
      <c r="V489" s="82" t="s">
        <v>674</v>
      </c>
      <c r="W489" s="81">
        <v>43579.82513888889</v>
      </c>
      <c r="X489" s="82" t="s">
        <v>913</v>
      </c>
      <c r="Y489" s="79"/>
      <c r="Z489" s="79"/>
      <c r="AA489" s="85" t="s">
        <v>1152</v>
      </c>
      <c r="AB489" s="85" t="s">
        <v>1177</v>
      </c>
      <c r="AC489" s="79" t="b">
        <v>0</v>
      </c>
      <c r="AD489" s="79">
        <v>0</v>
      </c>
      <c r="AE489" s="85" t="s">
        <v>1184</v>
      </c>
      <c r="AF489" s="79" t="b">
        <v>0</v>
      </c>
      <c r="AG489" s="79" t="s">
        <v>1226</v>
      </c>
      <c r="AH489" s="79"/>
      <c r="AI489" s="85" t="s">
        <v>1178</v>
      </c>
      <c r="AJ489" s="79" t="b">
        <v>0</v>
      </c>
      <c r="AK489" s="79">
        <v>0</v>
      </c>
      <c r="AL489" s="85" t="s">
        <v>1178</v>
      </c>
      <c r="AM489" s="79" t="s">
        <v>1243</v>
      </c>
      <c r="AN489" s="79" t="b">
        <v>0</v>
      </c>
      <c r="AO489" s="85" t="s">
        <v>1177</v>
      </c>
      <c r="AP489" s="79" t="s">
        <v>176</v>
      </c>
      <c r="AQ489" s="79">
        <v>0</v>
      </c>
      <c r="AR489" s="79">
        <v>0</v>
      </c>
      <c r="AS489" s="79"/>
      <c r="AT489" s="79"/>
      <c r="AU489" s="79"/>
      <c r="AV489" s="79"/>
      <c r="AW489" s="79"/>
      <c r="AX489" s="79"/>
      <c r="AY489" s="79"/>
      <c r="AZ489" s="79"/>
      <c r="BA489">
        <v>7</v>
      </c>
      <c r="BB489" s="78" t="str">
        <f>REPLACE(INDEX(GroupVertices[Group],MATCH(Edges[[#This Row],[Vertex 1]],GroupVertices[Vertex],0)),1,1,"")</f>
        <v>2</v>
      </c>
      <c r="BC489" s="78" t="str">
        <f>REPLACE(INDEX(GroupVertices[Group],MATCH(Edges[[#This Row],[Vertex 2]],GroupVertices[Vertex],0)),1,1,"")</f>
        <v>1</v>
      </c>
      <c r="BD489" s="48">
        <v>0</v>
      </c>
      <c r="BE489" s="49">
        <v>0</v>
      </c>
      <c r="BF489" s="48">
        <v>1</v>
      </c>
      <c r="BG489" s="49">
        <v>6.666666666666667</v>
      </c>
      <c r="BH489" s="48">
        <v>0</v>
      </c>
      <c r="BI489" s="49">
        <v>0</v>
      </c>
      <c r="BJ489" s="48">
        <v>14</v>
      </c>
      <c r="BK489" s="49">
        <v>93.33333333333333</v>
      </c>
      <c r="BL489" s="48">
        <v>15</v>
      </c>
    </row>
    <row r="490" spans="1:64" ht="15">
      <c r="A490" s="64" t="s">
        <v>276</v>
      </c>
      <c r="B490" s="64" t="s">
        <v>251</v>
      </c>
      <c r="C490" s="65" t="s">
        <v>2799</v>
      </c>
      <c r="D490" s="66">
        <v>10</v>
      </c>
      <c r="E490" s="67" t="s">
        <v>136</v>
      </c>
      <c r="F490" s="68">
        <v>25.217391304347828</v>
      </c>
      <c r="G490" s="65"/>
      <c r="H490" s="69"/>
      <c r="I490" s="70"/>
      <c r="J490" s="70"/>
      <c r="K490" s="34" t="s">
        <v>66</v>
      </c>
      <c r="L490" s="77">
        <v>490</v>
      </c>
      <c r="M490" s="77"/>
      <c r="N490" s="72"/>
      <c r="O490" s="79" t="s">
        <v>320</v>
      </c>
      <c r="P490" s="81">
        <v>43579.828622685185</v>
      </c>
      <c r="Q490" s="79" t="s">
        <v>557</v>
      </c>
      <c r="R490" s="79"/>
      <c r="S490" s="79"/>
      <c r="T490" s="79"/>
      <c r="U490" s="79"/>
      <c r="V490" s="82" t="s">
        <v>674</v>
      </c>
      <c r="W490" s="81">
        <v>43579.828622685185</v>
      </c>
      <c r="X490" s="82" t="s">
        <v>914</v>
      </c>
      <c r="Y490" s="79"/>
      <c r="Z490" s="79"/>
      <c r="AA490" s="85" t="s">
        <v>1153</v>
      </c>
      <c r="AB490" s="85" t="s">
        <v>1151</v>
      </c>
      <c r="AC490" s="79" t="b">
        <v>0</v>
      </c>
      <c r="AD490" s="79">
        <v>1</v>
      </c>
      <c r="AE490" s="85" t="s">
        <v>1184</v>
      </c>
      <c r="AF490" s="79" t="b">
        <v>0</v>
      </c>
      <c r="AG490" s="79" t="s">
        <v>1226</v>
      </c>
      <c r="AH490" s="79"/>
      <c r="AI490" s="85" t="s">
        <v>1178</v>
      </c>
      <c r="AJ490" s="79" t="b">
        <v>0</v>
      </c>
      <c r="AK490" s="79">
        <v>0</v>
      </c>
      <c r="AL490" s="85" t="s">
        <v>1178</v>
      </c>
      <c r="AM490" s="79" t="s">
        <v>1243</v>
      </c>
      <c r="AN490" s="79" t="b">
        <v>0</v>
      </c>
      <c r="AO490" s="85" t="s">
        <v>1151</v>
      </c>
      <c r="AP490" s="79" t="s">
        <v>176</v>
      </c>
      <c r="AQ490" s="79">
        <v>0</v>
      </c>
      <c r="AR490" s="79">
        <v>0</v>
      </c>
      <c r="AS490" s="79"/>
      <c r="AT490" s="79"/>
      <c r="AU490" s="79"/>
      <c r="AV490" s="79"/>
      <c r="AW490" s="79"/>
      <c r="AX490" s="79"/>
      <c r="AY490" s="79"/>
      <c r="AZ490" s="79"/>
      <c r="BA490">
        <v>7</v>
      </c>
      <c r="BB490" s="78" t="str">
        <f>REPLACE(INDEX(GroupVertices[Group],MATCH(Edges[[#This Row],[Vertex 1]],GroupVertices[Vertex],0)),1,1,"")</f>
        <v>2</v>
      </c>
      <c r="BC490" s="78" t="str">
        <f>REPLACE(INDEX(GroupVertices[Group],MATCH(Edges[[#This Row],[Vertex 2]],GroupVertices[Vertex],0)),1,1,"")</f>
        <v>1</v>
      </c>
      <c r="BD490" s="48">
        <v>0</v>
      </c>
      <c r="BE490" s="49">
        <v>0</v>
      </c>
      <c r="BF490" s="48">
        <v>0</v>
      </c>
      <c r="BG490" s="49">
        <v>0</v>
      </c>
      <c r="BH490" s="48">
        <v>0</v>
      </c>
      <c r="BI490" s="49">
        <v>0</v>
      </c>
      <c r="BJ490" s="48">
        <v>7</v>
      </c>
      <c r="BK490" s="49">
        <v>100</v>
      </c>
      <c r="BL490" s="48">
        <v>7</v>
      </c>
    </row>
    <row r="491" spans="1:64" ht="15">
      <c r="A491" s="64" t="s">
        <v>276</v>
      </c>
      <c r="B491" s="64" t="s">
        <v>276</v>
      </c>
      <c r="C491" s="65" t="s">
        <v>2792</v>
      </c>
      <c r="D491" s="66">
        <v>3</v>
      </c>
      <c r="E491" s="67" t="s">
        <v>132</v>
      </c>
      <c r="F491" s="68">
        <v>32</v>
      </c>
      <c r="G491" s="65"/>
      <c r="H491" s="69"/>
      <c r="I491" s="70"/>
      <c r="J491" s="70"/>
      <c r="K491" s="34" t="s">
        <v>65</v>
      </c>
      <c r="L491" s="77">
        <v>491</v>
      </c>
      <c r="M491" s="77"/>
      <c r="N491" s="72"/>
      <c r="O491" s="79" t="s">
        <v>176</v>
      </c>
      <c r="P491" s="81">
        <v>43572.564259259256</v>
      </c>
      <c r="Q491" s="79" t="s">
        <v>558</v>
      </c>
      <c r="R491" s="82" t="s">
        <v>572</v>
      </c>
      <c r="S491" s="79" t="s">
        <v>580</v>
      </c>
      <c r="T491" s="79"/>
      <c r="U491" s="79"/>
      <c r="V491" s="82" t="s">
        <v>674</v>
      </c>
      <c r="W491" s="81">
        <v>43572.564259259256</v>
      </c>
      <c r="X491" s="82" t="s">
        <v>915</v>
      </c>
      <c r="Y491" s="79"/>
      <c r="Z491" s="79"/>
      <c r="AA491" s="85" t="s">
        <v>1154</v>
      </c>
      <c r="AB491" s="79"/>
      <c r="AC491" s="79" t="b">
        <v>0</v>
      </c>
      <c r="AD491" s="79">
        <v>6</v>
      </c>
      <c r="AE491" s="85" t="s">
        <v>1178</v>
      </c>
      <c r="AF491" s="79" t="b">
        <v>1</v>
      </c>
      <c r="AG491" s="79" t="s">
        <v>1230</v>
      </c>
      <c r="AH491" s="79"/>
      <c r="AI491" s="85" t="s">
        <v>1133</v>
      </c>
      <c r="AJ491" s="79" t="b">
        <v>0</v>
      </c>
      <c r="AK491" s="79">
        <v>1</v>
      </c>
      <c r="AL491" s="85" t="s">
        <v>1178</v>
      </c>
      <c r="AM491" s="79" t="s">
        <v>1243</v>
      </c>
      <c r="AN491" s="79" t="b">
        <v>0</v>
      </c>
      <c r="AO491" s="85" t="s">
        <v>1154</v>
      </c>
      <c r="AP491" s="79" t="s">
        <v>176</v>
      </c>
      <c r="AQ491" s="79">
        <v>0</v>
      </c>
      <c r="AR491" s="79">
        <v>0</v>
      </c>
      <c r="AS491" s="79"/>
      <c r="AT491" s="79"/>
      <c r="AU491" s="79"/>
      <c r="AV491" s="79"/>
      <c r="AW491" s="79"/>
      <c r="AX491" s="79"/>
      <c r="AY491" s="79"/>
      <c r="AZ491" s="79"/>
      <c r="BA491">
        <v>1</v>
      </c>
      <c r="BB491" s="78" t="str">
        <f>REPLACE(INDEX(GroupVertices[Group],MATCH(Edges[[#This Row],[Vertex 1]],GroupVertices[Vertex],0)),1,1,"")</f>
        <v>2</v>
      </c>
      <c r="BC491" s="78" t="str">
        <f>REPLACE(INDEX(GroupVertices[Group],MATCH(Edges[[#This Row],[Vertex 2]],GroupVertices[Vertex],0)),1,1,"")</f>
        <v>2</v>
      </c>
      <c r="BD491" s="48">
        <v>0</v>
      </c>
      <c r="BE491" s="49">
        <v>0</v>
      </c>
      <c r="BF491" s="48">
        <v>1</v>
      </c>
      <c r="BG491" s="49">
        <v>33.333333333333336</v>
      </c>
      <c r="BH491" s="48">
        <v>0</v>
      </c>
      <c r="BI491" s="49">
        <v>0</v>
      </c>
      <c r="BJ491" s="48">
        <v>2</v>
      </c>
      <c r="BK491" s="49">
        <v>66.66666666666667</v>
      </c>
      <c r="BL491"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1"/>
    <dataValidation allowBlank="1" showErrorMessage="1" sqref="N2:N4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1"/>
    <dataValidation allowBlank="1" showInputMessage="1" promptTitle="Edge Color" prompt="To select an optional edge color, right-click and select Select Color on the right-click menu." sqref="C3:C491"/>
    <dataValidation allowBlank="1" showInputMessage="1" promptTitle="Edge Width" prompt="Enter an optional edge width between 1 and 10." errorTitle="Invalid Edge Width" error="The optional edge width must be a whole number between 1 and 10." sqref="D3:D491"/>
    <dataValidation allowBlank="1" showInputMessage="1" promptTitle="Edge Opacity" prompt="Enter an optional edge opacity between 0 (transparent) and 100 (opaque)." errorTitle="Invalid Edge Opacity" error="The optional edge opacity must be a whole number between 0 and 10." sqref="F3:F4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1">
      <formula1>ValidEdgeVisibilities</formula1>
    </dataValidation>
    <dataValidation allowBlank="1" showInputMessage="1" showErrorMessage="1" promptTitle="Vertex 1 Name" prompt="Enter the name of the edge's first vertex." sqref="A3:A491"/>
    <dataValidation allowBlank="1" showInputMessage="1" showErrorMessage="1" promptTitle="Vertex 2 Name" prompt="Enter the name of the edge's second vertex." sqref="B3:B491"/>
    <dataValidation allowBlank="1" showInputMessage="1" showErrorMessage="1" promptTitle="Edge Label" prompt="Enter an optional edge label." errorTitle="Invalid Edge Visibility" error="You have entered an unrecognized edge visibility.  Try selecting from the drop-down list instead." sqref="H3:H4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1"/>
  </dataValidations>
  <hyperlinks>
    <hyperlink ref="Q472" r:id="rId1" display="https://t.co/i09SZb2Uoe"/>
    <hyperlink ref="R139" r:id="rId2" display="https://twitter.com/chnews/status/1118192081397321728"/>
    <hyperlink ref="R140" r:id="rId3" display="https://twitter.com/chnews/status/1118192081397321728"/>
    <hyperlink ref="R241" r:id="rId4" display="https://www.omaha.com/uno/baseball/three-uno-pitchers-combine-for-five-hit-shutout-win-over/article_c7845514-1e5b-5257-942b-09b8fc029b2b.html"/>
    <hyperlink ref="R244" r:id="rId5" display="https://twitter.com/redarmyomaha/status/1119417715955912704"/>
    <hyperlink ref="R252" r:id="rId6" display="https://twitter.com/redarmyomaha/status/1119412796779679744?s=21"/>
    <hyperlink ref="R253" r:id="rId7" display="https://twitter.com/redarmyomaha/status/1119412796779679744?s=21"/>
    <hyperlink ref="R255" r:id="rId8" display="https://twitter.com/redarmyomaha/status/1119412796779679744?s=21"/>
    <hyperlink ref="R256" r:id="rId9" display="https://twitter.com/redarmyomaha/status/1119412796779679744?s=21"/>
    <hyperlink ref="R258" r:id="rId10" display="https://twitter.com/redarmyomaha/status/1119412796779679744?s=21"/>
    <hyperlink ref="R259" r:id="rId11" display="https://twitter.com/redarmyomaha/status/1119412796779679744?s=21"/>
    <hyperlink ref="R262" r:id="rId12" display="https://twitter.com/redarmyomaha/status/1119806310172639233"/>
    <hyperlink ref="R270" r:id="rId13" display="https://twitter.com/RedArmyOmaha/status/1119960201950416897"/>
    <hyperlink ref="R271" r:id="rId14" display="https://twitter.com/RedArmyOmaha/status/1120128476084760576"/>
    <hyperlink ref="R293" r:id="rId15" display="https://twitter.com/omahabsb/status/1120473608306847744"/>
    <hyperlink ref="R304" r:id="rId16" display="https://twitter.com/redarmyomaha/status/1119070323419168769?s=21"/>
    <hyperlink ref="R311" r:id="rId17" display="https://twitter.com/redarmyomaha/status/1119412796779679744?s=21"/>
    <hyperlink ref="R345" r:id="rId18" display="https://twitter.com/RedArmyOmaha/status/1118202308905422849"/>
    <hyperlink ref="R421" r:id="rId19" display="https://twitter.com/redarmyomaha/status/896223770599346176?s=21"/>
    <hyperlink ref="R424" r:id="rId20" display="https://twitter.com/redarmyomaha/status/896223770599346176?s=21"/>
    <hyperlink ref="R427" r:id="rId21" display="https://twitter.com/redarmyomaha/status/896223770599346176?s=21"/>
    <hyperlink ref="R430" r:id="rId22" display="https://twitter.com/redarmyomaha/status/896223770599346176?s=21"/>
    <hyperlink ref="R433" r:id="rId23" display="https://twitter.com/redarmyomaha/status/896223770599346176?s=21"/>
    <hyperlink ref="R436" r:id="rId24" display="https://twitter.com/redarmyomaha/status/896223770599346176?s=21"/>
    <hyperlink ref="R445" r:id="rId25" display="https://twitter.com/redarmyomaha/status/896223770599346176?s=21"/>
    <hyperlink ref="R448" r:id="rId26" display="https://twitter.com/redarmyomaha/status/896223770599346176?s=21"/>
    <hyperlink ref="R452" r:id="rId27" display="https://twitter.com/collegehockey/status/1117883131833376768"/>
    <hyperlink ref="R453" r:id="rId28" display="https://twitter.com/chnews/status/1118192081397321728"/>
    <hyperlink ref="R459" r:id="rId29" display="https://twitter.com/mattserweketv/status/1118478917646671872"/>
    <hyperlink ref="R460" r:id="rId30" display="https://twitter.com/redarmyomaha/status/1118483238610096128"/>
    <hyperlink ref="R461" r:id="rId31" display="https://twitter.com/BooneOWH/status/1118700794654658560"/>
    <hyperlink ref="R462" r:id="rId32" display="https://twitter.com/omahatfxc/status/1118911257279643648"/>
    <hyperlink ref="R470" r:id="rId33" display="https://twitter.com/OmahaBSB/status/1120121377825218561"/>
    <hyperlink ref="R473" r:id="rId34" display="https://twitter.com/wowt6news/status/1120539970790465538"/>
    <hyperlink ref="R474" r:id="rId35" display="https://twitter.com/omahasb/status/1120730161744367616"/>
    <hyperlink ref="R475" r:id="rId36" display="https://twitter.com/SachaKopp/status/1120735721873129472"/>
    <hyperlink ref="R476" r:id="rId37" display="https://twitter.com/ncaasoccer/status/1120753576240766976"/>
    <hyperlink ref="R477" r:id="rId38" display="https://twitter.com/redarmyomaha/status/896223770599346176?s=21"/>
    <hyperlink ref="R491" r:id="rId39" display="https://twitter.com/redarmyomaha/status/1118483238610096128"/>
    <hyperlink ref="U27" r:id="rId40" display="https://pbs.twimg.com/tweet_video_thumb/D4ShSN_XkAEYTTO.jpg"/>
    <hyperlink ref="U28" r:id="rId41" display="https://pbs.twimg.com/tweet_video_thumb/D4ShSN_XkAEYTTO.jpg"/>
    <hyperlink ref="U32" r:id="rId42" display="https://pbs.twimg.com/tweet_video_thumb/D4WnTyRXkAENPez.jpg"/>
    <hyperlink ref="U39" r:id="rId43" display="https://pbs.twimg.com/tweet_video_thumb/D4T-1MbW0AADHE7.jpg"/>
    <hyperlink ref="U40" r:id="rId44" display="https://pbs.twimg.com/tweet_video_thumb/D4T-1MbW0AADHE7.jpg"/>
    <hyperlink ref="U41" r:id="rId45" display="https://pbs.twimg.com/tweet_video_thumb/D4T-1MbW0AADHE7.jpg"/>
    <hyperlink ref="U42" r:id="rId46" display="https://pbs.twimg.com/tweet_video_thumb/D4T-1MbW0AADHE7.jpg"/>
    <hyperlink ref="U43" r:id="rId47" display="https://pbs.twimg.com/tweet_video_thumb/D4T-1MbW0AADHE7.jpg"/>
    <hyperlink ref="U47" r:id="rId48" display="https://pbs.twimg.com/media/D4Y4tS1WsAAW5a5.jpg"/>
    <hyperlink ref="U50" r:id="rId49" display="https://pbs.twimg.com/tweet_video_thumb/D4Y6UJLWwAAPetv.jpg"/>
    <hyperlink ref="U55" r:id="rId50" display="https://pbs.twimg.com/tweet_video_thumb/D4jJaJUWkAASsG6.jpg"/>
    <hyperlink ref="U56" r:id="rId51" display="https://pbs.twimg.com/tweet_video_thumb/D4jJaJUWkAASsG6.jpg"/>
    <hyperlink ref="U60" r:id="rId52" display="https://pbs.twimg.com/tweet_video_thumb/D4j2pAiX4AAe2-c.jpg"/>
    <hyperlink ref="U61" r:id="rId53" display="https://pbs.twimg.com/tweet_video_thumb/D4j2pAiX4AAe2-c.jpg"/>
    <hyperlink ref="U70" r:id="rId54" display="https://pbs.twimg.com/tweet_video_thumb/D4oCMx5UcAAMU1h.jpg"/>
    <hyperlink ref="U71" r:id="rId55" display="https://pbs.twimg.com/tweet_video_thumb/D4oCMx5UcAAMU1h.jpg"/>
    <hyperlink ref="U76" r:id="rId56" display="https://pbs.twimg.com/media/D4KbS6nUEAM2fdK.jpg"/>
    <hyperlink ref="U83" r:id="rId57" display="https://pbs.twimg.com/media/D4yARq4WAAAeGgU.jpg"/>
    <hyperlink ref="U102" r:id="rId58" display="https://pbs.twimg.com/tweet_video_thumb/D4NfRK5WAAIQ-fU.jpg"/>
    <hyperlink ref="U113" r:id="rId59" display="https://pbs.twimg.com/tweet_video_thumb/D4NfRK5WAAIQ-fU.jpg"/>
    <hyperlink ref="U114" r:id="rId60" display="https://pbs.twimg.com/tweet_video_thumb/D4NfRK5WAAIQ-fU.jpg"/>
    <hyperlink ref="U115" r:id="rId61" display="https://pbs.twimg.com/tweet_video_thumb/D4NfRK5WAAIQ-fU.jpg"/>
    <hyperlink ref="U131" r:id="rId62" display="https://pbs.twimg.com/media/D4Psb8LWwAAm1SH.jpg"/>
    <hyperlink ref="U133" r:id="rId63" display="https://pbs.twimg.com/media/D4Psb8LWwAAm1SH.jpg"/>
    <hyperlink ref="U135" r:id="rId64" display="https://pbs.twimg.com/tweet_video_thumb/D4SbLsGWsAIi7MI.jpg"/>
    <hyperlink ref="U156" r:id="rId65" display="https://pbs.twimg.com/tweet_video_thumb/D4TeBLiW0AAizz3.jpg"/>
    <hyperlink ref="U160" r:id="rId66" display="https://pbs.twimg.com/tweet_video_thumb/D4TgwcOUEAAVehp.jpg"/>
    <hyperlink ref="U165" r:id="rId67" display="https://pbs.twimg.com/tweet_video_thumb/D4TeBLiW0AAizz3.jpg"/>
    <hyperlink ref="U169" r:id="rId68" display="https://pbs.twimg.com/tweet_video_thumb/D4TgwcOUEAAVehp.jpg"/>
    <hyperlink ref="U170" r:id="rId69" display="https://pbs.twimg.com/tweet_video_thumb/D4TeBLiW0AAizz3.jpg"/>
    <hyperlink ref="U171" r:id="rId70" display="https://pbs.twimg.com/tweet_video_thumb/D4TeBLiW0AAizz3.jpg"/>
    <hyperlink ref="U174" r:id="rId71" display="https://pbs.twimg.com/tweet_video_thumb/D4Y6UJLWwAAPetv.jpg"/>
    <hyperlink ref="U189" r:id="rId72" display="https://pbs.twimg.com/tweet_video_thumb/D4TgwcOUEAAVehp.jpg"/>
    <hyperlink ref="U227" r:id="rId73" display="https://pbs.twimg.com/tweet_video_thumb/D4jA1WLW4AEgRCd.jpg"/>
    <hyperlink ref="U235" r:id="rId74" display="https://pbs.twimg.com/tweet_video_thumb/D4jA1WLW4AEgRCd.jpg"/>
    <hyperlink ref="U236" r:id="rId75" display="https://pbs.twimg.com/tweet_video_thumb/D4jA1WLW4AEgRCd.jpg"/>
    <hyperlink ref="U247" r:id="rId76" display="https://pbs.twimg.com/media/D4eouT9U8AAZOrg.jpg"/>
    <hyperlink ref="U249" r:id="rId77" display="https://pbs.twimg.com/media/D4eouT9U8AAZOrg.jpg"/>
    <hyperlink ref="U282" r:id="rId78" display="https://pbs.twimg.com/media/D4OVHXjWsAE7PM2.jpg"/>
    <hyperlink ref="U290" r:id="rId79" display="https://pbs.twimg.com/media/D4Psb8LWwAAm1SH.jpg"/>
    <hyperlink ref="U292" r:id="rId80" display="https://pbs.twimg.com/tweet_video_thumb/D4tgDuvWwAYugVn.jpg"/>
    <hyperlink ref="U301" r:id="rId81" display="https://pbs.twimg.com/tweet_video_thumb/D476uu9W0AA_mo8.jpg"/>
    <hyperlink ref="U302" r:id="rId82" display="https://pbs.twimg.com/tweet_video_thumb/D475mVyU4AABx5q.jpg"/>
    <hyperlink ref="U303" r:id="rId83" display="https://pbs.twimg.com/media/D4eouT9U8AAZOrg.jpg"/>
    <hyperlink ref="U308" r:id="rId84" display="https://pbs.twimg.com/tweet_video_thumb/D476uu9W0AA_mo8.jpg"/>
    <hyperlink ref="U309" r:id="rId85" display="https://pbs.twimg.com/media/D4eouT9U8AAZOrg.jpg"/>
    <hyperlink ref="U313" r:id="rId86" display="https://pbs.twimg.com/tweet_video_thumb/D475mVyU4AABx5q.jpg"/>
    <hyperlink ref="U317" r:id="rId87" display="https://pbs.twimg.com/tweet_video_thumb/D476uu9W0AA_mo8.jpg"/>
    <hyperlink ref="U320" r:id="rId88" display="https://pbs.twimg.com/tweet_video_thumb/D475mVyU4AABx5q.jpg"/>
    <hyperlink ref="U337" r:id="rId89" display="https://pbs.twimg.com/tweet_video_thumb/D4S7Xe6WsAAvvcu.jpg"/>
    <hyperlink ref="U352" r:id="rId90" display="https://pbs.twimg.com/tweet_video_thumb/D4tgDuvWwAYugVn.jpg"/>
    <hyperlink ref="U356" r:id="rId91" display="https://pbs.twimg.com/tweet_video_thumb/D4TgwcOUEAAVehp.jpg"/>
    <hyperlink ref="U382" r:id="rId92" display="https://pbs.twimg.com/tweet_video_thumb/D4S7Xe6WsAAvvcu.jpg"/>
    <hyperlink ref="U406" r:id="rId93" display="https://pbs.twimg.com/tweet_video_thumb/D4S7Xe6WsAAvvcu.jpg"/>
    <hyperlink ref="U407" r:id="rId94" display="https://pbs.twimg.com/tweet_video_thumb/D4S7Xe6WsAAvvcu.jpg"/>
    <hyperlink ref="U423" r:id="rId95" display="https://pbs.twimg.com/tweet_video_thumb/D48Vc1zXoAAmedK.jpg"/>
    <hyperlink ref="U426" r:id="rId96" display="https://pbs.twimg.com/tweet_video_thumb/D48Vc1zXoAAmedK.jpg"/>
    <hyperlink ref="U429" r:id="rId97" display="https://pbs.twimg.com/tweet_video_thumb/D48Vc1zXoAAmedK.jpg"/>
    <hyperlink ref="U432" r:id="rId98" display="https://pbs.twimg.com/tweet_video_thumb/D48Vc1zXoAAmedK.jpg"/>
    <hyperlink ref="U435" r:id="rId99" display="https://pbs.twimg.com/tweet_video_thumb/D48Vc1zXoAAmedK.jpg"/>
    <hyperlink ref="U438" r:id="rId100" display="https://pbs.twimg.com/tweet_video_thumb/D48Vc1zXoAAmedK.jpg"/>
    <hyperlink ref="U447" r:id="rId101" display="https://pbs.twimg.com/tweet_video_thumb/D48Vc1zXoAAmedK.jpg"/>
    <hyperlink ref="U450" r:id="rId102" display="https://pbs.twimg.com/tweet_video_thumb/D48Vc1zXoAAmedK.jpg"/>
    <hyperlink ref="U451" r:id="rId103" display="https://pbs.twimg.com/media/D4KbS6nUEAM2fdK.jpg"/>
    <hyperlink ref="U455" r:id="rId104" display="https://pbs.twimg.com/tweet_video_thumb/D4SnELeUcAAqe4J.jpg"/>
    <hyperlink ref="U464" r:id="rId105" display="https://pbs.twimg.com/media/D4fC-mhUEAEAOE1.jpg"/>
    <hyperlink ref="U466" r:id="rId106" display="https://pbs.twimg.com/media/D4j0ALIU4AEeZnX.jpg"/>
    <hyperlink ref="U468" r:id="rId107" display="https://pbs.twimg.com/media/D4pZ5uzU8AA_GLs.jpg"/>
    <hyperlink ref="U472" r:id="rId108" display="https://pbs.twimg.com/media/D4yARq4WAAAeGgU.jpg"/>
    <hyperlink ref="U488" r:id="rId109" display="https://pbs.twimg.com/tweet_video_thumb/D48Vc1zXoAAmedK.jpg"/>
    <hyperlink ref="V3" r:id="rId110" display="http://pbs.twimg.com/profile_images/940622137806667776/QrReQHA0_normal.jpg"/>
    <hyperlink ref="V4" r:id="rId111" display="http://pbs.twimg.com/profile_images/940622137806667776/QrReQHA0_normal.jpg"/>
    <hyperlink ref="V5" r:id="rId112" display="http://pbs.twimg.com/profile_images/940622137806667776/QrReQHA0_normal.jpg"/>
    <hyperlink ref="V6" r:id="rId113" display="http://pbs.twimg.com/profile_images/940622137806667776/QrReQHA0_normal.jpg"/>
    <hyperlink ref="V7" r:id="rId114" display="http://pbs.twimg.com/profile_images/940622137806667776/QrReQHA0_normal.jpg"/>
    <hyperlink ref="V8" r:id="rId115" display="http://pbs.twimg.com/profile_images/1056619239627345920/LwlPMnZU_normal.jpg"/>
    <hyperlink ref="V9" r:id="rId116" display="http://pbs.twimg.com/profile_images/1056619239627345920/LwlPMnZU_normal.jpg"/>
    <hyperlink ref="V10" r:id="rId117" display="http://pbs.twimg.com/profile_images/959954554359083012/lmWN3uIi_normal.jpg"/>
    <hyperlink ref="V11" r:id="rId118" display="http://pbs.twimg.com/profile_images/959954554359083012/lmWN3uIi_normal.jpg"/>
    <hyperlink ref="V12" r:id="rId119" display="http://pbs.twimg.com/profile_images/1117452698356523009/tp6Anzsj_normal.jpg"/>
    <hyperlink ref="V13" r:id="rId120" display="http://pbs.twimg.com/profile_images/1052660863927226368/zjZq546F_normal.jpg"/>
    <hyperlink ref="V14" r:id="rId121" display="http://pbs.twimg.com/profile_images/1052660863927226368/zjZq546F_normal.jpg"/>
    <hyperlink ref="V15" r:id="rId122" display="http://pbs.twimg.com/profile_images/1052660863927226368/zjZq546F_normal.jpg"/>
    <hyperlink ref="V16" r:id="rId123" display="http://pbs.twimg.com/profile_images/599031871255781376/J1fm9dxu_normal.jpg"/>
    <hyperlink ref="V17" r:id="rId124" display="http://pbs.twimg.com/profile_images/599031871255781376/J1fm9dxu_normal.jpg"/>
    <hyperlink ref="V18" r:id="rId125" display="http://pbs.twimg.com/profile_images/643765415882162176/nQAKoXJt_normal.jpg"/>
    <hyperlink ref="V19" r:id="rId126" display="http://pbs.twimg.com/profile_images/643765415882162176/nQAKoXJt_normal.jpg"/>
    <hyperlink ref="V20" r:id="rId127" display="http://pbs.twimg.com/profile_images/643765415882162176/nQAKoXJt_normal.jpg"/>
    <hyperlink ref="V21" r:id="rId128" display="http://pbs.twimg.com/profile_images/643765415882162176/nQAKoXJt_normal.jpg"/>
    <hyperlink ref="V22" r:id="rId129" display="http://pbs.twimg.com/profile_images/643765415882162176/nQAKoXJt_normal.jpg"/>
    <hyperlink ref="V23" r:id="rId130" display="http://pbs.twimg.com/profile_images/643765415882162176/nQAKoXJt_normal.jpg"/>
    <hyperlink ref="V24" r:id="rId131" display="http://pbs.twimg.com/profile_images/965029100573339648/m_BEwADn_normal.jpg"/>
    <hyperlink ref="V25" r:id="rId132" display="http://pbs.twimg.com/profile_images/965029100573339648/m_BEwADn_normal.jpg"/>
    <hyperlink ref="V26" r:id="rId133" display="http://pbs.twimg.com/profile_images/965029100573339648/m_BEwADn_normal.jpg"/>
    <hyperlink ref="V27" r:id="rId134" display="https://pbs.twimg.com/tweet_video_thumb/D4ShSN_XkAEYTTO.jpg"/>
    <hyperlink ref="V28" r:id="rId135" display="https://pbs.twimg.com/tweet_video_thumb/D4ShSN_XkAEYTTO.jpg"/>
    <hyperlink ref="V29" r:id="rId136" display="http://pbs.twimg.com/profile_images/538880072111775744/lsfdRecC_normal.jpeg"/>
    <hyperlink ref="V30" r:id="rId137" display="http://abs.twimg.com/sticky/default_profile_images/default_profile_normal.png"/>
    <hyperlink ref="V31" r:id="rId138" display="http://pbs.twimg.com/profile_images/1100435913958658048/NxGgjqkp_normal.jpg"/>
    <hyperlink ref="V32" r:id="rId139" display="https://pbs.twimg.com/tweet_video_thumb/D4WnTyRXkAENPez.jpg"/>
    <hyperlink ref="V33" r:id="rId140" display="http://pbs.twimg.com/profile_images/1046950203318833152/Y9tlJF_z_normal.jpg"/>
    <hyperlink ref="V34" r:id="rId141" display="http://pbs.twimg.com/profile_images/1111022780198387713/x1vTYcAe_normal.png"/>
    <hyperlink ref="V35" r:id="rId142" display="http://pbs.twimg.com/profile_images/1104914257320255493/juny24ZD_normal.jpg"/>
    <hyperlink ref="V36" r:id="rId143" display="http://pbs.twimg.com/profile_images/1104914257320255493/juny24ZD_normal.jpg"/>
    <hyperlink ref="V37" r:id="rId144" display="http://pbs.twimg.com/profile_images/767857596434747393/gCTIa508_normal.jpg"/>
    <hyperlink ref="V38" r:id="rId145" display="http://pbs.twimg.com/profile_images/767857596434747393/gCTIa508_normal.jpg"/>
    <hyperlink ref="V39" r:id="rId146" display="https://pbs.twimg.com/tweet_video_thumb/D4T-1MbW0AADHE7.jpg"/>
    <hyperlink ref="V40" r:id="rId147" display="https://pbs.twimg.com/tweet_video_thumb/D4T-1MbW0AADHE7.jpg"/>
    <hyperlink ref="V41" r:id="rId148" display="https://pbs.twimg.com/tweet_video_thumb/D4T-1MbW0AADHE7.jpg"/>
    <hyperlink ref="V42" r:id="rId149" display="https://pbs.twimg.com/tweet_video_thumb/D4T-1MbW0AADHE7.jpg"/>
    <hyperlink ref="V43" r:id="rId150" display="https://pbs.twimg.com/tweet_video_thumb/D4T-1MbW0AADHE7.jpg"/>
    <hyperlink ref="V44" r:id="rId151" display="http://pbs.twimg.com/profile_images/1117812464417165313/x-sLsmNC_normal.jpg"/>
    <hyperlink ref="V45" r:id="rId152" display="http://pbs.twimg.com/profile_images/978735321838964737/fEWkTGlW_normal.jpg"/>
    <hyperlink ref="V46" r:id="rId153" display="http://pbs.twimg.com/profile_images/978735321838964737/fEWkTGlW_normal.jpg"/>
    <hyperlink ref="V47" r:id="rId154" display="https://pbs.twimg.com/media/D4Y4tS1WsAAW5a5.jpg"/>
    <hyperlink ref="V48" r:id="rId155" display="http://pbs.twimg.com/profile_images/1120144514927210499/rPqvruoi_normal.jpg"/>
    <hyperlink ref="V49" r:id="rId156" display="http://pbs.twimg.com/profile_images/1120144514927210499/rPqvruoi_normal.jpg"/>
    <hyperlink ref="V50" r:id="rId157" display="https://pbs.twimg.com/tweet_video_thumb/D4Y6UJLWwAAPetv.jpg"/>
    <hyperlink ref="V51" r:id="rId158" display="http://pbs.twimg.com/profile_images/112891162/profile_normal.jpg"/>
    <hyperlink ref="V52" r:id="rId159" display="http://pbs.twimg.com/profile_images/112891162/profile_normal.jpg"/>
    <hyperlink ref="V53" r:id="rId160" display="http://pbs.twimg.com/profile_images/1662947960/mud_1_normal.jpg"/>
    <hyperlink ref="V54" r:id="rId161" display="http://pbs.twimg.com/profile_images/1662947960/mud_1_normal.jpg"/>
    <hyperlink ref="V55" r:id="rId162" display="https://pbs.twimg.com/tweet_video_thumb/D4jJaJUWkAASsG6.jpg"/>
    <hyperlink ref="V56" r:id="rId163" display="https://pbs.twimg.com/tweet_video_thumb/D4jJaJUWkAASsG6.jpg"/>
    <hyperlink ref="V57" r:id="rId164" display="http://pbs.twimg.com/profile_images/993675433588809729/jYfy_bAk_normal.jpg"/>
    <hyperlink ref="V58" r:id="rId165" display="http://pbs.twimg.com/profile_images/993675433588809729/jYfy_bAk_normal.jpg"/>
    <hyperlink ref="V59" r:id="rId166" display="http://pbs.twimg.com/profile_images/993675433588809729/jYfy_bAk_normal.jpg"/>
    <hyperlink ref="V60" r:id="rId167" display="https://pbs.twimg.com/tweet_video_thumb/D4j2pAiX4AAe2-c.jpg"/>
    <hyperlink ref="V61" r:id="rId168" display="https://pbs.twimg.com/tweet_video_thumb/D4j2pAiX4AAe2-c.jpg"/>
    <hyperlink ref="V62" r:id="rId169" display="http://pbs.twimg.com/profile_images/1077759997621293056/CXC_VTuH_normal.jpg"/>
    <hyperlink ref="V63" r:id="rId170" display="http://pbs.twimg.com/profile_images/1077759997621293056/CXC_VTuH_normal.jpg"/>
    <hyperlink ref="V64" r:id="rId171" display="http://pbs.twimg.com/profile_images/790334554607190016/ZsAsORGY_normal.jpg"/>
    <hyperlink ref="V65" r:id="rId172" display="http://pbs.twimg.com/profile_images/790334554607190016/ZsAsORGY_normal.jpg"/>
    <hyperlink ref="V66" r:id="rId173" display="http://pbs.twimg.com/profile_images/790334554607190016/ZsAsORGY_normal.jpg"/>
    <hyperlink ref="V67" r:id="rId174" display="http://pbs.twimg.com/profile_images/591029684319584256/l0Umw0yu_normal.jpg"/>
    <hyperlink ref="V68" r:id="rId175" display="http://pbs.twimg.com/profile_images/591029684319584256/l0Umw0yu_normal.jpg"/>
    <hyperlink ref="V69" r:id="rId176" display="http://pbs.twimg.com/profile_images/591029684319584256/l0Umw0yu_normal.jpg"/>
    <hyperlink ref="V70" r:id="rId177" display="https://pbs.twimg.com/tweet_video_thumb/D4oCMx5UcAAMU1h.jpg"/>
    <hyperlink ref="V71" r:id="rId178" display="https://pbs.twimg.com/tweet_video_thumb/D4oCMx5UcAAMU1h.jpg"/>
    <hyperlink ref="V72" r:id="rId179" display="http://pbs.twimg.com/profile_images/822123724082024448/oQyx4obs_normal.jpg"/>
    <hyperlink ref="V73" r:id="rId180" display="http://pbs.twimg.com/profile_images/705770329142996992/sSrB68Eb_normal.jpg"/>
    <hyperlink ref="V74" r:id="rId181" display="http://abs.twimg.com/sticky/default_profile_images/default_profile_normal.png"/>
    <hyperlink ref="V75" r:id="rId182" display="http://abs.twimg.com/sticky/default_profile_images/default_profile_normal.png"/>
    <hyperlink ref="V76" r:id="rId183" display="https://pbs.twimg.com/media/D4KbS6nUEAM2fdK.jpg"/>
    <hyperlink ref="V77" r:id="rId184" display="http://abs.twimg.com/sticky/default_profile_images/default_profile_normal.png"/>
    <hyperlink ref="V78" r:id="rId185" display="http://abs.twimg.com/sticky/default_profile_images/default_profile_normal.png"/>
    <hyperlink ref="V79" r:id="rId186" display="http://abs.twimg.com/sticky/default_profile_images/default_profile_normal.png"/>
    <hyperlink ref="V80" r:id="rId187" display="http://abs.twimg.com/sticky/default_profile_images/default_profile_normal.png"/>
    <hyperlink ref="V81" r:id="rId188" display="http://abs.twimg.com/sticky/default_profile_images/default_profile_normal.png"/>
    <hyperlink ref="V82" r:id="rId189" display="http://abs.twimg.com/sticky/default_profile_images/default_profile_normal.png"/>
    <hyperlink ref="V83" r:id="rId190" display="https://pbs.twimg.com/media/D4yARq4WAAAeGgU.jpg"/>
    <hyperlink ref="V84" r:id="rId191" display="http://pbs.twimg.com/profile_images/836437012668370944/bzV08CY3_normal.jpg"/>
    <hyperlink ref="V85" r:id="rId192" display="http://pbs.twimg.com/profile_images/836437012668370944/bzV08CY3_normal.jpg"/>
    <hyperlink ref="V86" r:id="rId193" display="http://pbs.twimg.com/profile_images/836437012668370944/bzV08CY3_normal.jpg"/>
    <hyperlink ref="V87" r:id="rId194" display="http://pbs.twimg.com/profile_images/1014897714113515521/_Hbn8sSI_normal.jpg"/>
    <hyperlink ref="V88" r:id="rId195" display="http://pbs.twimg.com/profile_images/466710208597991425/pzbFeYry_normal.jpeg"/>
    <hyperlink ref="V89" r:id="rId196" display="http://abs.twimg.com/sticky/default_profile_images/default_profile_normal.png"/>
    <hyperlink ref="V90" r:id="rId197" display="http://abs.twimg.com/sticky/default_profile_images/default_profile_normal.png"/>
    <hyperlink ref="V91" r:id="rId198" display="http://abs.twimg.com/sticky/default_profile_images/default_profile_normal.png"/>
    <hyperlink ref="V92" r:id="rId199" display="http://abs.twimg.com/sticky/default_profile_images/default_profile_normal.png"/>
    <hyperlink ref="V93" r:id="rId200" display="http://abs.twimg.com/sticky/default_profile_images/default_profile_normal.png"/>
    <hyperlink ref="V94" r:id="rId201" display="http://abs.twimg.com/sticky/default_profile_images/default_profile_normal.png"/>
    <hyperlink ref="V95" r:id="rId202" display="http://abs.twimg.com/sticky/default_profile_images/default_profile_normal.png"/>
    <hyperlink ref="V96" r:id="rId203" display="http://abs.twimg.com/sticky/default_profile_images/default_profile_normal.png"/>
    <hyperlink ref="V97" r:id="rId204" display="http://abs.twimg.com/sticky/default_profile_images/default_profile_normal.png"/>
    <hyperlink ref="V98" r:id="rId205" display="http://abs.twimg.com/sticky/default_profile_images/default_profile_normal.png"/>
    <hyperlink ref="V99" r:id="rId206" display="http://abs.twimg.com/sticky/default_profile_images/default_profile_normal.png"/>
    <hyperlink ref="V100" r:id="rId207" display="http://abs.twimg.com/sticky/default_profile_images/default_profile_normal.png"/>
    <hyperlink ref="V101" r:id="rId208" display="http://pbs.twimg.com/profile_images/826945973435957250/AodvhX-K_normal.jpg"/>
    <hyperlink ref="V102" r:id="rId209" display="https://pbs.twimg.com/tweet_video_thumb/D4NfRK5WAAIQ-fU.jpg"/>
    <hyperlink ref="V103" r:id="rId210" display="http://pbs.twimg.com/profile_images/790684776038408192/k1Bf_n_U_normal.jpg"/>
    <hyperlink ref="V104" r:id="rId211" display="http://pbs.twimg.com/profile_images/790684776038408192/k1Bf_n_U_normal.jpg"/>
    <hyperlink ref="V105" r:id="rId212" display="http://pbs.twimg.com/profile_images/790684776038408192/k1Bf_n_U_normal.jpg"/>
    <hyperlink ref="V106" r:id="rId213" display="http://pbs.twimg.com/profile_images/790684776038408192/k1Bf_n_U_normal.jpg"/>
    <hyperlink ref="V107" r:id="rId214" display="http://pbs.twimg.com/profile_images/961840002631065601/qXrnPTHb_normal.jpg"/>
    <hyperlink ref="V108" r:id="rId215" display="http://pbs.twimg.com/profile_images/961840002631065601/qXrnPTHb_normal.jpg"/>
    <hyperlink ref="V109" r:id="rId216" display="http://pbs.twimg.com/profile_images/639838070330671105/kQ1FQAcS_normal.jpg"/>
    <hyperlink ref="V110" r:id="rId217" display="http://pbs.twimg.com/profile_images/826945973435957250/AodvhX-K_normal.jpg"/>
    <hyperlink ref="V111" r:id="rId218" display="http://pbs.twimg.com/profile_images/826945973435957250/AodvhX-K_normal.jpg"/>
    <hyperlink ref="V112" r:id="rId219" display="http://pbs.twimg.com/profile_images/826945973435957250/AodvhX-K_normal.jpg"/>
    <hyperlink ref="V113" r:id="rId220" display="https://pbs.twimg.com/tweet_video_thumb/D4NfRK5WAAIQ-fU.jpg"/>
    <hyperlink ref="V114" r:id="rId221" display="https://pbs.twimg.com/tweet_video_thumb/D4NfRK5WAAIQ-fU.jpg"/>
    <hyperlink ref="V115" r:id="rId222" display="https://pbs.twimg.com/tweet_video_thumb/D4NfRK5WAAIQ-fU.jpg"/>
    <hyperlink ref="V116" r:id="rId223" display="http://pbs.twimg.com/profile_images/961840002631065601/qXrnPTHb_normal.jpg"/>
    <hyperlink ref="V117" r:id="rId224" display="http://pbs.twimg.com/profile_images/961840002631065601/qXrnPTHb_normal.jpg"/>
    <hyperlink ref="V118" r:id="rId225" display="http://pbs.twimg.com/profile_images/639838070330671105/kQ1FQAcS_normal.jpg"/>
    <hyperlink ref="V119" r:id="rId226" display="http://pbs.twimg.com/profile_images/961840002631065601/qXrnPTHb_normal.jpg"/>
    <hyperlink ref="V120" r:id="rId227" display="http://pbs.twimg.com/profile_images/961840002631065601/qXrnPTHb_normal.jpg"/>
    <hyperlink ref="V121" r:id="rId228" display="http://pbs.twimg.com/profile_images/639838070330671105/kQ1FQAcS_normal.jpg"/>
    <hyperlink ref="V122" r:id="rId229" display="http://pbs.twimg.com/profile_images/961840002631065601/qXrnPTHb_normal.jpg"/>
    <hyperlink ref="V123" r:id="rId230" display="http://pbs.twimg.com/profile_images/961840002631065601/qXrnPTHb_normal.jpg"/>
    <hyperlink ref="V124" r:id="rId231" display="http://pbs.twimg.com/profile_images/961840002631065601/qXrnPTHb_normal.jpg"/>
    <hyperlink ref="V125" r:id="rId232" display="http://pbs.twimg.com/profile_images/639838070330671105/kQ1FQAcS_normal.jpg"/>
    <hyperlink ref="V126" r:id="rId233" display="http://pbs.twimg.com/profile_images/1114236620960600064/aWP_Qz7X_normal.png"/>
    <hyperlink ref="V127" r:id="rId234" display="http://pbs.twimg.com/profile_images/639838070330671105/kQ1FQAcS_normal.jpg"/>
    <hyperlink ref="V128" r:id="rId235" display="http://pbs.twimg.com/profile_images/639838070330671105/kQ1FQAcS_normal.jpg"/>
    <hyperlink ref="V129" r:id="rId236" display="http://pbs.twimg.com/profile_images/639838070330671105/kQ1FQAcS_normal.jpg"/>
    <hyperlink ref="V130" r:id="rId237" display="http://pbs.twimg.com/profile_images/1077931373468549120/UnBwnObd_normal.jpg"/>
    <hyperlink ref="V131" r:id="rId238" display="https://pbs.twimg.com/media/D4Psb8LWwAAm1SH.jpg"/>
    <hyperlink ref="V132" r:id="rId239" display="http://pbs.twimg.com/profile_images/639838070330671105/kQ1FQAcS_normal.jpg"/>
    <hyperlink ref="V133" r:id="rId240" display="https://pbs.twimg.com/media/D4Psb8LWwAAm1SH.jpg"/>
    <hyperlink ref="V134" r:id="rId241" display="http://pbs.twimg.com/profile_images/639838070330671105/kQ1FQAcS_normal.jpg"/>
    <hyperlink ref="V135" r:id="rId242" display="https://pbs.twimg.com/tweet_video_thumb/D4SbLsGWsAIi7MI.jpg"/>
    <hyperlink ref="V136" r:id="rId243" display="http://pbs.twimg.com/profile_images/599031871255781376/J1fm9dxu_normal.jpg"/>
    <hyperlink ref="V137" r:id="rId244" display="http://pbs.twimg.com/profile_images/599031871255781376/J1fm9dxu_normal.jpg"/>
    <hyperlink ref="V138" r:id="rId245" display="http://pbs.twimg.com/profile_images/639838070330671105/kQ1FQAcS_normal.jpg"/>
    <hyperlink ref="V139" r:id="rId246" display="http://pbs.twimg.com/profile_images/778009027032776704/KCXAk7B6_normal.jpg"/>
    <hyperlink ref="V140" r:id="rId247" display="http://pbs.twimg.com/profile_images/639838070330671105/kQ1FQAcS_normal.jpg"/>
    <hyperlink ref="V141" r:id="rId248" display="http://pbs.twimg.com/profile_images/639838070330671105/kQ1FQAcS_normal.jpg"/>
    <hyperlink ref="V142" r:id="rId249" display="http://pbs.twimg.com/profile_images/502917117889368067/NNhzTCH__normal.jpeg"/>
    <hyperlink ref="V143" r:id="rId250" display="http://pbs.twimg.com/profile_images/502917117889368067/NNhzTCH__normal.jpeg"/>
    <hyperlink ref="V144" r:id="rId251" display="http://pbs.twimg.com/profile_images/639838070330671105/kQ1FQAcS_normal.jpg"/>
    <hyperlink ref="V145" r:id="rId252" display="http://pbs.twimg.com/profile_images/1117452698356523009/tp6Anzsj_normal.jpg"/>
    <hyperlink ref="V146" r:id="rId253" display="http://pbs.twimg.com/profile_images/1117452698356523009/tp6Anzsj_normal.jpg"/>
    <hyperlink ref="V147" r:id="rId254" display="http://pbs.twimg.com/profile_images/466710208597991425/pzbFeYry_normal.jpeg"/>
    <hyperlink ref="V148" r:id="rId255" display="http://pbs.twimg.com/profile_images/466710208597991425/pzbFeYry_normal.jpeg"/>
    <hyperlink ref="V149" r:id="rId256" display="http://pbs.twimg.com/profile_images/466710208597991425/pzbFeYry_normal.jpeg"/>
    <hyperlink ref="V150" r:id="rId257" display="http://pbs.twimg.com/profile_images/639838070330671105/kQ1FQAcS_normal.jpg"/>
    <hyperlink ref="V151" r:id="rId258" display="http://pbs.twimg.com/profile_images/639838070330671105/kQ1FQAcS_normal.jpg"/>
    <hyperlink ref="V152" r:id="rId259" display="http://pbs.twimg.com/profile_images/720117596343955457/u2pQve3K_normal.jpg"/>
    <hyperlink ref="V153" r:id="rId260" display="http://pbs.twimg.com/profile_images/720117596343955457/u2pQve3K_normal.jpg"/>
    <hyperlink ref="V154" r:id="rId261" display="http://pbs.twimg.com/profile_images/725473524291260416/QU_dIfRY_normal.jpg"/>
    <hyperlink ref="V155" r:id="rId262" display="http://pbs.twimg.com/profile_images/725473524291260416/QU_dIfRY_normal.jpg"/>
    <hyperlink ref="V156" r:id="rId263" display="https://pbs.twimg.com/tweet_video_thumb/D4TeBLiW0AAizz3.jpg"/>
    <hyperlink ref="V157" r:id="rId264" display="http://pbs.twimg.com/profile_images/1058724147910578177/Fv2uZt-u_normal.jpg"/>
    <hyperlink ref="V158" r:id="rId265" display="http://pbs.twimg.com/profile_images/639838070330671105/kQ1FQAcS_normal.jpg"/>
    <hyperlink ref="V159" r:id="rId266" display="http://pbs.twimg.com/profile_images/639838070330671105/kQ1FQAcS_normal.jpg"/>
    <hyperlink ref="V160" r:id="rId267" display="https://pbs.twimg.com/tweet_video_thumb/D4TgwcOUEAAVehp.jpg"/>
    <hyperlink ref="V161" r:id="rId268" display="http://pbs.twimg.com/profile_images/720117596343955457/u2pQve3K_normal.jpg"/>
    <hyperlink ref="V162" r:id="rId269" display="http://pbs.twimg.com/profile_images/720117596343955457/u2pQve3K_normal.jpg"/>
    <hyperlink ref="V163" r:id="rId270" display="http://pbs.twimg.com/profile_images/720117596343955457/u2pQve3K_normal.jpg"/>
    <hyperlink ref="V164" r:id="rId271" display="http://pbs.twimg.com/profile_images/720117596343955457/u2pQve3K_normal.jpg"/>
    <hyperlink ref="V165" r:id="rId272" display="https://pbs.twimg.com/tweet_video_thumb/D4TeBLiW0AAizz3.jpg"/>
    <hyperlink ref="V166" r:id="rId273" display="http://pbs.twimg.com/profile_images/1058724147910578177/Fv2uZt-u_normal.jpg"/>
    <hyperlink ref="V167" r:id="rId274" display="http://pbs.twimg.com/profile_images/639838070330671105/kQ1FQAcS_normal.jpg"/>
    <hyperlink ref="V168" r:id="rId275" display="http://pbs.twimg.com/profile_images/639838070330671105/kQ1FQAcS_normal.jpg"/>
    <hyperlink ref="V169" r:id="rId276" display="https://pbs.twimg.com/tweet_video_thumb/D4TgwcOUEAAVehp.jpg"/>
    <hyperlink ref="V170" r:id="rId277" display="https://pbs.twimg.com/tweet_video_thumb/D4TeBLiW0AAizz3.jpg"/>
    <hyperlink ref="V171" r:id="rId278" display="https://pbs.twimg.com/tweet_video_thumb/D4TeBLiW0AAizz3.jpg"/>
    <hyperlink ref="V172" r:id="rId279" display="http://pbs.twimg.com/profile_images/1058724147910578177/Fv2uZt-u_normal.jpg"/>
    <hyperlink ref="V173" r:id="rId280" display="http://pbs.twimg.com/profile_images/1058724147910578177/Fv2uZt-u_normal.jpg"/>
    <hyperlink ref="V174" r:id="rId281" display="https://pbs.twimg.com/tweet_video_thumb/D4Y6UJLWwAAPetv.jpg"/>
    <hyperlink ref="V175" r:id="rId282" display="http://pbs.twimg.com/profile_images/1058724147910578177/Fv2uZt-u_normal.jpg"/>
    <hyperlink ref="V176" r:id="rId283" display="http://pbs.twimg.com/profile_images/1058724147910578177/Fv2uZt-u_normal.jpg"/>
    <hyperlink ref="V177" r:id="rId284" display="http://pbs.twimg.com/profile_images/1058724147910578177/Fv2uZt-u_normal.jpg"/>
    <hyperlink ref="V178" r:id="rId285" display="http://pbs.twimg.com/profile_images/1058724147910578177/Fv2uZt-u_normal.jpg"/>
    <hyperlink ref="V179" r:id="rId286" display="http://pbs.twimg.com/profile_images/1058724147910578177/Fv2uZt-u_normal.jpg"/>
    <hyperlink ref="V180" r:id="rId287" display="http://pbs.twimg.com/profile_images/1058724147910578177/Fv2uZt-u_normal.jpg"/>
    <hyperlink ref="V181" r:id="rId288" display="http://pbs.twimg.com/profile_images/1058724147910578177/Fv2uZt-u_normal.jpg"/>
    <hyperlink ref="V182" r:id="rId289" display="http://pbs.twimg.com/profile_images/1058724147910578177/Fv2uZt-u_normal.jpg"/>
    <hyperlink ref="V183" r:id="rId290" display="http://pbs.twimg.com/profile_images/1058724147910578177/Fv2uZt-u_normal.jpg"/>
    <hyperlink ref="V184" r:id="rId291" display="http://pbs.twimg.com/profile_images/1058724147910578177/Fv2uZt-u_normal.jpg"/>
    <hyperlink ref="V185" r:id="rId292" display="http://pbs.twimg.com/profile_images/1058724147910578177/Fv2uZt-u_normal.jpg"/>
    <hyperlink ref="V186" r:id="rId293" display="http://pbs.twimg.com/profile_images/1077931373468549120/UnBwnObd_normal.jpg"/>
    <hyperlink ref="V187" r:id="rId294" display="http://pbs.twimg.com/profile_images/1077931373468549120/UnBwnObd_normal.jpg"/>
    <hyperlink ref="V188" r:id="rId295" display="http://pbs.twimg.com/profile_images/639838070330671105/kQ1FQAcS_normal.jpg"/>
    <hyperlink ref="V189" r:id="rId296" display="https://pbs.twimg.com/tweet_video_thumb/D4TgwcOUEAAVehp.jpg"/>
    <hyperlink ref="V190" r:id="rId297" display="http://pbs.twimg.com/profile_images/992125311151099906/qzJT98g1_normal.jpg"/>
    <hyperlink ref="V191" r:id="rId298" display="http://pbs.twimg.com/profile_images/639838070330671105/kQ1FQAcS_normal.jpg"/>
    <hyperlink ref="V192" r:id="rId299" display="http://pbs.twimg.com/profile_images/769239520571068416/OzD0XDQc_normal.jpg"/>
    <hyperlink ref="V193" r:id="rId300" display="http://pbs.twimg.com/profile_images/639838070330671105/kQ1FQAcS_normal.jpg"/>
    <hyperlink ref="V194" r:id="rId301" display="http://pbs.twimg.com/profile_images/811397825707773953/GzepQPNz_normal.jpg"/>
    <hyperlink ref="V195" r:id="rId302" display="http://pbs.twimg.com/profile_images/639838070330671105/kQ1FQAcS_normal.jpg"/>
    <hyperlink ref="V196" r:id="rId303" display="http://pbs.twimg.com/profile_images/639838070330671105/kQ1FQAcS_normal.jpg"/>
    <hyperlink ref="V197" r:id="rId304" display="http://pbs.twimg.com/profile_images/1000898172934291456/-raLGoqK_normal.jpg"/>
    <hyperlink ref="V198" r:id="rId305" display="http://pbs.twimg.com/profile_images/1000898172934291456/-raLGoqK_normal.jpg"/>
    <hyperlink ref="V199" r:id="rId306" display="http://pbs.twimg.com/profile_images/1120899996881162242/ese1-S1i_normal.png"/>
    <hyperlink ref="V200" r:id="rId307" display="http://pbs.twimg.com/profile_images/1120899996881162242/ese1-S1i_normal.png"/>
    <hyperlink ref="V201" r:id="rId308" display="http://pbs.twimg.com/profile_images/639838070330671105/kQ1FQAcS_normal.jpg"/>
    <hyperlink ref="V202" r:id="rId309" display="http://pbs.twimg.com/profile_images/1120899996881162242/ese1-S1i_normal.png"/>
    <hyperlink ref="V203" r:id="rId310" display="http://pbs.twimg.com/profile_images/1120899996881162242/ese1-S1i_normal.png"/>
    <hyperlink ref="V204" r:id="rId311" display="http://pbs.twimg.com/profile_images/1120899996881162242/ese1-S1i_normal.png"/>
    <hyperlink ref="V205" r:id="rId312" display="http://pbs.twimg.com/profile_images/1120899996881162242/ese1-S1i_normal.png"/>
    <hyperlink ref="V206" r:id="rId313" display="http://pbs.twimg.com/profile_images/639838070330671105/kQ1FQAcS_normal.jpg"/>
    <hyperlink ref="V207" r:id="rId314" display="http://pbs.twimg.com/profile_images/639838070330671105/kQ1FQAcS_normal.jpg"/>
    <hyperlink ref="V208" r:id="rId315" display="http://pbs.twimg.com/profile_images/639838070330671105/kQ1FQAcS_normal.jpg"/>
    <hyperlink ref="V209" r:id="rId316" display="http://pbs.twimg.com/profile_images/639838070330671105/kQ1FQAcS_normal.jpg"/>
    <hyperlink ref="V210" r:id="rId317" display="http://pbs.twimg.com/profile_images/639838070330671105/kQ1FQAcS_normal.jpg"/>
    <hyperlink ref="V211" r:id="rId318" display="http://pbs.twimg.com/profile_images/639838070330671105/kQ1FQAcS_normal.jpg"/>
    <hyperlink ref="V212" r:id="rId319" display="http://pbs.twimg.com/profile_images/864194960278597632/acEvMNnL_normal.jpg"/>
    <hyperlink ref="V213" r:id="rId320" display="http://pbs.twimg.com/profile_images/864194960278597632/acEvMNnL_normal.jpg"/>
    <hyperlink ref="V214" r:id="rId321" display="http://pbs.twimg.com/profile_images/864194960278597632/acEvMNnL_normal.jpg"/>
    <hyperlink ref="V215" r:id="rId322" display="http://pbs.twimg.com/profile_images/864194960278597632/acEvMNnL_normal.jpg"/>
    <hyperlink ref="V216" r:id="rId323" display="http://pbs.twimg.com/profile_images/639838070330671105/kQ1FQAcS_normal.jpg"/>
    <hyperlink ref="V217" r:id="rId324" display="http://pbs.twimg.com/profile_images/3213281322/f6efb7d1f9cdfe7013116e5480810e80_normal.jpeg"/>
    <hyperlink ref="V218" r:id="rId325" display="http://pbs.twimg.com/profile_images/746733700222590976/iIuGXZRL_normal.jpg"/>
    <hyperlink ref="V219" r:id="rId326" display="http://pbs.twimg.com/profile_images/746733700222590976/iIuGXZRL_normal.jpg"/>
    <hyperlink ref="V220" r:id="rId327" display="http://pbs.twimg.com/profile_images/746733700222590976/iIuGXZRL_normal.jpg"/>
    <hyperlink ref="V221" r:id="rId328" display="http://pbs.twimg.com/profile_images/746733700222590976/iIuGXZRL_normal.jpg"/>
    <hyperlink ref="V222" r:id="rId329" display="http://pbs.twimg.com/profile_images/639838070330671105/kQ1FQAcS_normal.jpg"/>
    <hyperlink ref="V223" r:id="rId330" display="http://pbs.twimg.com/profile_images/3213281322/f6efb7d1f9cdfe7013116e5480810e80_normal.jpeg"/>
    <hyperlink ref="V224" r:id="rId331" display="http://pbs.twimg.com/profile_images/639838070330671105/kQ1FQAcS_normal.jpg"/>
    <hyperlink ref="V225" r:id="rId332" display="http://pbs.twimg.com/profile_images/1106371480382816256/mea0JSo6_normal.jpg"/>
    <hyperlink ref="V226" r:id="rId333" display="http://pbs.twimg.com/profile_images/1106371480382816256/mea0JSo6_normal.jpg"/>
    <hyperlink ref="V227" r:id="rId334" display="https://pbs.twimg.com/tweet_video_thumb/D4jA1WLW4AEgRCd.jpg"/>
    <hyperlink ref="V228" r:id="rId335" display="http://pbs.twimg.com/profile_images/980880316268036096/nx8L4Rhs_normal.jpg"/>
    <hyperlink ref="V229" r:id="rId336" display="http://pbs.twimg.com/profile_images/639838070330671105/kQ1FQAcS_normal.jpg"/>
    <hyperlink ref="V230" r:id="rId337" display="http://pbs.twimg.com/profile_images/639838070330671105/kQ1FQAcS_normal.jpg"/>
    <hyperlink ref="V231" r:id="rId338" display="http://pbs.twimg.com/profile_images/1106371480382816256/mea0JSo6_normal.jpg"/>
    <hyperlink ref="V232" r:id="rId339" display="http://pbs.twimg.com/profile_images/1106371480382816256/mea0JSo6_normal.jpg"/>
    <hyperlink ref="V233" r:id="rId340" display="http://pbs.twimg.com/profile_images/1106371480382816256/mea0JSo6_normal.jpg"/>
    <hyperlink ref="V234" r:id="rId341" display="http://pbs.twimg.com/profile_images/1106371480382816256/mea0JSo6_normal.jpg"/>
    <hyperlink ref="V235" r:id="rId342" display="https://pbs.twimg.com/tweet_video_thumb/D4jA1WLW4AEgRCd.jpg"/>
    <hyperlink ref="V236" r:id="rId343" display="https://pbs.twimg.com/tweet_video_thumb/D4jA1WLW4AEgRCd.jpg"/>
    <hyperlink ref="V237" r:id="rId344" display="http://pbs.twimg.com/profile_images/980880316268036096/nx8L4Rhs_normal.jpg"/>
    <hyperlink ref="V238" r:id="rId345" display="http://pbs.twimg.com/profile_images/639838070330671105/kQ1FQAcS_normal.jpg"/>
    <hyperlink ref="V239" r:id="rId346" display="http://pbs.twimg.com/profile_images/639838070330671105/kQ1FQAcS_normal.jpg"/>
    <hyperlink ref="V240" r:id="rId347" display="http://pbs.twimg.com/profile_images/639838070330671105/kQ1FQAcS_normal.jpg"/>
    <hyperlink ref="V241" r:id="rId348" display="http://pbs.twimg.com/profile_images/639202160484315136/XL8Boeo5_normal.jpg"/>
    <hyperlink ref="V242" r:id="rId349" display="http://pbs.twimg.com/profile_images/639838070330671105/kQ1FQAcS_normal.jpg"/>
    <hyperlink ref="V243" r:id="rId350" display="http://pbs.twimg.com/profile_images/639838070330671105/kQ1FQAcS_normal.jpg"/>
    <hyperlink ref="V244" r:id="rId351" display="http://pbs.twimg.com/profile_images/1082123741340069888/L6xsR6gI_normal.jpg"/>
    <hyperlink ref="V245" r:id="rId352" display="http://pbs.twimg.com/profile_images/639838070330671105/kQ1FQAcS_normal.jpg"/>
    <hyperlink ref="V246" r:id="rId353" display="http://pbs.twimg.com/profile_images/1117812464417165313/x-sLsmNC_normal.jpg"/>
    <hyperlink ref="V247" r:id="rId354" display="https://pbs.twimg.com/media/D4eouT9U8AAZOrg.jpg"/>
    <hyperlink ref="V248" r:id="rId355" display="http://pbs.twimg.com/profile_images/378800000700751052/c49243872dd09aaeb5bfdcc08ff3bc8d_normal.jpeg"/>
    <hyperlink ref="V249" r:id="rId356" display="https://pbs.twimg.com/media/D4eouT9U8AAZOrg.jpg"/>
    <hyperlink ref="V250" r:id="rId357" display="http://pbs.twimg.com/profile_images/639838070330671105/kQ1FQAcS_normal.jpg"/>
    <hyperlink ref="V251" r:id="rId358" display="http://pbs.twimg.com/profile_images/639838070330671105/kQ1FQAcS_normal.jpg"/>
    <hyperlink ref="V252" r:id="rId359" display="http://pbs.twimg.com/profile_images/1111600051984453632/c4Q5PGwg_normal.jpg"/>
    <hyperlink ref="V253" r:id="rId360" display="http://pbs.twimg.com/profile_images/639838070330671105/kQ1FQAcS_normal.jpg"/>
    <hyperlink ref="V254" r:id="rId361" display="http://pbs.twimg.com/profile_images/639838070330671105/kQ1FQAcS_normal.jpg"/>
    <hyperlink ref="V255" r:id="rId362" display="http://pbs.twimg.com/profile_images/1111600051984453632/c4Q5PGwg_normal.jpg"/>
    <hyperlink ref="V256" r:id="rId363" display="http://pbs.twimg.com/profile_images/639838070330671105/kQ1FQAcS_normal.jpg"/>
    <hyperlink ref="V257" r:id="rId364" display="http://pbs.twimg.com/profile_images/639838070330671105/kQ1FQAcS_normal.jpg"/>
    <hyperlink ref="V258" r:id="rId365" display="http://pbs.twimg.com/profile_images/1111600051984453632/c4Q5PGwg_normal.jpg"/>
    <hyperlink ref="V259" r:id="rId366" display="http://pbs.twimg.com/profile_images/639838070330671105/kQ1FQAcS_normal.jpg"/>
    <hyperlink ref="V260" r:id="rId367" display="http://pbs.twimg.com/profile_images/639838070330671105/kQ1FQAcS_normal.jpg"/>
    <hyperlink ref="V261" r:id="rId368" display="http://pbs.twimg.com/profile_images/980880316268036096/nx8L4Rhs_normal.jpg"/>
    <hyperlink ref="V262" r:id="rId369" display="http://pbs.twimg.com/profile_images/980880316268036096/nx8L4Rhs_normal.jpg"/>
    <hyperlink ref="V263" r:id="rId370" display="http://pbs.twimg.com/profile_images/639838070330671105/kQ1FQAcS_normal.jpg"/>
    <hyperlink ref="V264" r:id="rId371" display="http://pbs.twimg.com/profile_images/639838070330671105/kQ1FQAcS_normal.jpg"/>
    <hyperlink ref="V265" r:id="rId372" display="http://pbs.twimg.com/profile_images/639838070330671105/kQ1FQAcS_normal.jpg"/>
    <hyperlink ref="V266" r:id="rId373" display="http://pbs.twimg.com/profile_images/378800000700751052/c49243872dd09aaeb5bfdcc08ff3bc8d_normal.jpeg"/>
    <hyperlink ref="V267" r:id="rId374" display="http://pbs.twimg.com/profile_images/378800000700751052/c49243872dd09aaeb5bfdcc08ff3bc8d_normal.jpeg"/>
    <hyperlink ref="V268" r:id="rId375" display="http://pbs.twimg.com/profile_images/378800000700751052/c49243872dd09aaeb5bfdcc08ff3bc8d_normal.jpeg"/>
    <hyperlink ref="V269" r:id="rId376" display="http://pbs.twimg.com/profile_images/378800000700751052/c49243872dd09aaeb5bfdcc08ff3bc8d_normal.jpeg"/>
    <hyperlink ref="V270" r:id="rId377" display="http://pbs.twimg.com/profile_images/378800000700751052/c49243872dd09aaeb5bfdcc08ff3bc8d_normal.jpeg"/>
    <hyperlink ref="V271" r:id="rId378" display="http://pbs.twimg.com/profile_images/378800000700751052/c49243872dd09aaeb5bfdcc08ff3bc8d_normal.jpeg"/>
    <hyperlink ref="V272" r:id="rId379" display="http://pbs.twimg.com/profile_images/378800000700751052/c49243872dd09aaeb5bfdcc08ff3bc8d_normal.jpeg"/>
    <hyperlink ref="V273" r:id="rId380" display="http://pbs.twimg.com/profile_images/639838070330671105/kQ1FQAcS_normal.jpg"/>
    <hyperlink ref="V274" r:id="rId381" display="http://pbs.twimg.com/profile_images/639838070330671105/kQ1FQAcS_normal.jpg"/>
    <hyperlink ref="V275" r:id="rId382" display="http://pbs.twimg.com/profile_images/639838070330671105/kQ1FQAcS_normal.jpg"/>
    <hyperlink ref="V276" r:id="rId383" display="http://pbs.twimg.com/profile_images/639838070330671105/kQ1FQAcS_normal.jpg"/>
    <hyperlink ref="V277" r:id="rId384" display="http://pbs.twimg.com/profile_images/1014897714113515521/_Hbn8sSI_normal.jpg"/>
    <hyperlink ref="V278" r:id="rId385" display="http://pbs.twimg.com/profile_images/1014897714113515521/_Hbn8sSI_normal.jpg"/>
    <hyperlink ref="V279" r:id="rId386" display="http://pbs.twimg.com/profile_images/1014897714113515521/_Hbn8sSI_normal.jpg"/>
    <hyperlink ref="V280" r:id="rId387" display="http://pbs.twimg.com/profile_images/1014897714113515521/_Hbn8sSI_normal.jpg"/>
    <hyperlink ref="V281" r:id="rId388" display="http://pbs.twimg.com/profile_images/639838070330671105/kQ1FQAcS_normal.jpg"/>
    <hyperlink ref="V282" r:id="rId389" display="https://pbs.twimg.com/media/D4OVHXjWsAE7PM2.jpg"/>
    <hyperlink ref="V283" r:id="rId390" display="http://pbs.twimg.com/profile_images/639838070330671105/kQ1FQAcS_normal.jpg"/>
    <hyperlink ref="V284" r:id="rId391" display="http://pbs.twimg.com/profile_images/639838070330671105/kQ1FQAcS_normal.jpg"/>
    <hyperlink ref="V285" r:id="rId392" display="http://pbs.twimg.com/profile_images/639838070330671105/kQ1FQAcS_normal.jpg"/>
    <hyperlink ref="V286" r:id="rId393" display="http://pbs.twimg.com/profile_images/682734532068388864/kxtuYAFd_normal.jpg"/>
    <hyperlink ref="V287" r:id="rId394" display="http://pbs.twimg.com/profile_images/682734532068388864/kxtuYAFd_normal.jpg"/>
    <hyperlink ref="V288" r:id="rId395" display="http://pbs.twimg.com/profile_images/682734532068388864/kxtuYAFd_normal.jpg"/>
    <hyperlink ref="V289" r:id="rId396" display="http://pbs.twimg.com/profile_images/682734532068388864/kxtuYAFd_normal.jpg"/>
    <hyperlink ref="V290" r:id="rId397" display="https://pbs.twimg.com/media/D4Psb8LWwAAm1SH.jpg"/>
    <hyperlink ref="V291" r:id="rId398" display="http://pbs.twimg.com/profile_images/639838070330671105/kQ1FQAcS_normal.jpg"/>
    <hyperlink ref="V292" r:id="rId399" display="https://pbs.twimg.com/tweet_video_thumb/D4tgDuvWwAYugVn.jpg"/>
    <hyperlink ref="V293" r:id="rId400" display="http://pbs.twimg.com/profile_images/639838070330671105/kQ1FQAcS_normal.jpg"/>
    <hyperlink ref="V294" r:id="rId401" display="http://pbs.twimg.com/profile_images/639838070330671105/kQ1FQAcS_normal.jpg"/>
    <hyperlink ref="V295" r:id="rId402" display="http://pbs.twimg.com/profile_images/378800000513250297/1cd84863f04ea7229261e98274e278a0_normal.jpeg"/>
    <hyperlink ref="V296" r:id="rId403" display="http://pbs.twimg.com/profile_images/378800000513250297/1cd84863f04ea7229261e98274e278a0_normal.jpeg"/>
    <hyperlink ref="V297" r:id="rId404" display="http://pbs.twimg.com/profile_images/378800000513250297/1cd84863f04ea7229261e98274e278a0_normal.jpeg"/>
    <hyperlink ref="V298" r:id="rId405" display="http://pbs.twimg.com/profile_images/378800000513250297/1cd84863f04ea7229261e98274e278a0_normal.jpeg"/>
    <hyperlink ref="V299" r:id="rId406" display="http://pbs.twimg.com/profile_images/639838070330671105/kQ1FQAcS_normal.jpg"/>
    <hyperlink ref="V300" r:id="rId407" display="http://pbs.twimg.com/profile_images/639838070330671105/kQ1FQAcS_normal.jpg"/>
    <hyperlink ref="V301" r:id="rId408" display="https://pbs.twimg.com/tweet_video_thumb/D476uu9W0AA_mo8.jpg"/>
    <hyperlink ref="V302" r:id="rId409" display="https://pbs.twimg.com/tweet_video_thumb/D475mVyU4AABx5q.jpg"/>
    <hyperlink ref="V303" r:id="rId410" display="https://pbs.twimg.com/media/D4eouT9U8AAZOrg.jpg"/>
    <hyperlink ref="V304" r:id="rId411" display="http://pbs.twimg.com/profile_images/1111600051984453632/c4Q5PGwg_normal.jpg"/>
    <hyperlink ref="V305" r:id="rId412" display="http://pbs.twimg.com/profile_images/1111600051984453632/c4Q5PGwg_normal.jpg"/>
    <hyperlink ref="V306" r:id="rId413" display="http://pbs.twimg.com/profile_images/1111600051984453632/c4Q5PGwg_normal.jpg"/>
    <hyperlink ref="V307" r:id="rId414" display="http://pbs.twimg.com/profile_images/1111600051984453632/c4Q5PGwg_normal.jpg"/>
    <hyperlink ref="V308" r:id="rId415" display="https://pbs.twimg.com/tweet_video_thumb/D476uu9W0AA_mo8.jpg"/>
    <hyperlink ref="V309" r:id="rId416" display="https://pbs.twimg.com/media/D4eouT9U8AAZOrg.jpg"/>
    <hyperlink ref="V310" r:id="rId417" display="http://pbs.twimg.com/profile_images/639838070330671105/kQ1FQAcS_normal.jpg"/>
    <hyperlink ref="V311" r:id="rId418" display="http://pbs.twimg.com/profile_images/639838070330671105/kQ1FQAcS_normal.jpg"/>
    <hyperlink ref="V312" r:id="rId419" display="http://pbs.twimg.com/profile_images/639838070330671105/kQ1FQAcS_normal.jpg"/>
    <hyperlink ref="V313" r:id="rId420" display="https://pbs.twimg.com/tweet_video_thumb/D475mVyU4AABx5q.jpg"/>
    <hyperlink ref="V314" r:id="rId421" display="http://pbs.twimg.com/profile_images/1101966964669497351/SJXsn1o-_normal.jpg"/>
    <hyperlink ref="V315" r:id="rId422" display="http://pbs.twimg.com/profile_images/1101966964669497351/SJXsn1o-_normal.jpg"/>
    <hyperlink ref="V316" r:id="rId423" display="http://pbs.twimg.com/profile_images/1101966964669497351/SJXsn1o-_normal.jpg"/>
    <hyperlink ref="V317" r:id="rId424" display="https://pbs.twimg.com/tweet_video_thumb/D476uu9W0AA_mo8.jpg"/>
    <hyperlink ref="V318" r:id="rId425" display="http://pbs.twimg.com/profile_images/639838070330671105/kQ1FQAcS_normal.jpg"/>
    <hyperlink ref="V319" r:id="rId426" display="http://pbs.twimg.com/profile_images/639838070330671105/kQ1FQAcS_normal.jpg"/>
    <hyperlink ref="V320" r:id="rId427" display="https://pbs.twimg.com/tweet_video_thumb/D475mVyU4AABx5q.jpg"/>
    <hyperlink ref="V321" r:id="rId428" display="http://pbs.twimg.com/profile_images/639838070330671105/kQ1FQAcS_normal.jpg"/>
    <hyperlink ref="V322" r:id="rId429" display="http://pbs.twimg.com/profile_images/639838070330671105/kQ1FQAcS_normal.jpg"/>
    <hyperlink ref="V323" r:id="rId430" display="http://pbs.twimg.com/profile_images/639838070330671105/kQ1FQAcS_normal.jpg"/>
    <hyperlink ref="V324" r:id="rId431" display="http://pbs.twimg.com/profile_images/639838070330671105/kQ1FQAcS_normal.jpg"/>
    <hyperlink ref="V325" r:id="rId432" display="http://pbs.twimg.com/profile_images/639838070330671105/kQ1FQAcS_normal.jpg"/>
    <hyperlink ref="V326" r:id="rId433" display="http://pbs.twimg.com/profile_images/639838070330671105/kQ1FQAcS_normal.jpg"/>
    <hyperlink ref="V327" r:id="rId434" display="http://pbs.twimg.com/profile_images/639838070330671105/kQ1FQAcS_normal.jpg"/>
    <hyperlink ref="V328" r:id="rId435" display="http://pbs.twimg.com/profile_images/639838070330671105/kQ1FQAcS_normal.jpg"/>
    <hyperlink ref="V329" r:id="rId436" display="http://pbs.twimg.com/profile_images/639838070330671105/kQ1FQAcS_normal.jpg"/>
    <hyperlink ref="V330" r:id="rId437" display="http://pbs.twimg.com/profile_images/639838070330671105/kQ1FQAcS_normal.jpg"/>
    <hyperlink ref="V331" r:id="rId438" display="http://pbs.twimg.com/profile_images/639838070330671105/kQ1FQAcS_normal.jpg"/>
    <hyperlink ref="V332" r:id="rId439" display="http://pbs.twimg.com/profile_images/639838070330671105/kQ1FQAcS_normal.jpg"/>
    <hyperlink ref="V333" r:id="rId440" display="http://pbs.twimg.com/profile_images/1081573329302183938/lBSlCJ-a_normal.jpg"/>
    <hyperlink ref="V334" r:id="rId441" display="http://pbs.twimg.com/profile_images/466710208597991425/pzbFeYry_normal.jpeg"/>
    <hyperlink ref="V335" r:id="rId442" display="http://pbs.twimg.com/profile_images/466710208597991425/pzbFeYry_normal.jpeg"/>
    <hyperlink ref="V336" r:id="rId443" display="http://pbs.twimg.com/profile_images/17946522/small_normal.gif"/>
    <hyperlink ref="V337" r:id="rId444" display="https://pbs.twimg.com/tweet_video_thumb/D4S7Xe6WsAAvvcu.jpg"/>
    <hyperlink ref="V338" r:id="rId445" display="http://pbs.twimg.com/profile_images/17946522/small_normal.gif"/>
    <hyperlink ref="V339" r:id="rId446" display="http://pbs.twimg.com/profile_images/17946522/small_normal.gif"/>
    <hyperlink ref="V340" r:id="rId447" display="http://pbs.twimg.com/profile_images/713748515365777408/ANm42zjt_normal.jpg"/>
    <hyperlink ref="V341" r:id="rId448" display="http://pbs.twimg.com/profile_images/713748515365777408/ANm42zjt_normal.jpg"/>
    <hyperlink ref="V342" r:id="rId449" display="http://pbs.twimg.com/profile_images/713748515365777408/ANm42zjt_normal.jpg"/>
    <hyperlink ref="V343" r:id="rId450" display="http://pbs.twimg.com/profile_images/713748515365777408/ANm42zjt_normal.jpg"/>
    <hyperlink ref="V344" r:id="rId451" display="http://pbs.twimg.com/profile_images/1077931373468549120/UnBwnObd_normal.jpg"/>
    <hyperlink ref="V345" r:id="rId452" display="http://pbs.twimg.com/profile_images/1077931373468549120/UnBwnObd_normal.jpg"/>
    <hyperlink ref="V346" r:id="rId453" display="http://pbs.twimg.com/profile_images/1077931373468549120/UnBwnObd_normal.jpg"/>
    <hyperlink ref="V347" r:id="rId454" display="http://pbs.twimg.com/profile_images/1077931373468549120/UnBwnObd_normal.jpg"/>
    <hyperlink ref="V348" r:id="rId455" display="http://pbs.twimg.com/profile_images/1077931373468549120/UnBwnObd_normal.jpg"/>
    <hyperlink ref="V349" r:id="rId456" display="http://pbs.twimg.com/profile_images/1077931373468549120/UnBwnObd_normal.jpg"/>
    <hyperlink ref="V350" r:id="rId457" display="http://pbs.twimg.com/profile_images/1077931373468549120/UnBwnObd_normal.jpg"/>
    <hyperlink ref="V351" r:id="rId458" display="http://pbs.twimg.com/profile_images/1077931373468549120/UnBwnObd_normal.jpg"/>
    <hyperlink ref="V352" r:id="rId459" display="https://pbs.twimg.com/tweet_video_thumb/D4tgDuvWwAYugVn.jpg"/>
    <hyperlink ref="V353" r:id="rId460" display="http://pbs.twimg.com/profile_images/639838070330671105/kQ1FQAcS_normal.jpg"/>
    <hyperlink ref="V354" r:id="rId461" display="http://pbs.twimg.com/profile_images/639838070330671105/kQ1FQAcS_normal.jpg"/>
    <hyperlink ref="V355" r:id="rId462" display="http://pbs.twimg.com/profile_images/639838070330671105/kQ1FQAcS_normal.jpg"/>
    <hyperlink ref="V356" r:id="rId463" display="https://pbs.twimg.com/tweet_video_thumb/D4TgwcOUEAAVehp.jpg"/>
    <hyperlink ref="V357" r:id="rId464" display="http://pbs.twimg.com/profile_images/639838070330671105/kQ1FQAcS_normal.jpg"/>
    <hyperlink ref="V358" r:id="rId465" display="http://pbs.twimg.com/profile_images/1081573329302183938/lBSlCJ-a_normal.jpg"/>
    <hyperlink ref="V359" r:id="rId466" display="http://pbs.twimg.com/profile_images/1081573329302183938/lBSlCJ-a_normal.jpg"/>
    <hyperlink ref="V360" r:id="rId467" display="http://pbs.twimg.com/profile_images/1081573329302183938/lBSlCJ-a_normal.jpg"/>
    <hyperlink ref="V361" r:id="rId468" display="http://pbs.twimg.com/profile_images/1081573329302183938/lBSlCJ-a_normal.jpg"/>
    <hyperlink ref="V362" r:id="rId469" display="http://pbs.twimg.com/profile_images/1081573329302183938/lBSlCJ-a_normal.jpg"/>
    <hyperlink ref="V363" r:id="rId470" display="http://pbs.twimg.com/profile_images/1081573329302183938/lBSlCJ-a_normal.jpg"/>
    <hyperlink ref="V364" r:id="rId471" display="http://pbs.twimg.com/profile_images/466710208597991425/pzbFeYry_normal.jpeg"/>
    <hyperlink ref="V365" r:id="rId472" display="http://pbs.twimg.com/profile_images/466710208597991425/pzbFeYry_normal.jpeg"/>
    <hyperlink ref="V366" r:id="rId473" display="http://pbs.twimg.com/profile_images/466710208597991425/pzbFeYry_normal.jpeg"/>
    <hyperlink ref="V367" r:id="rId474" display="http://pbs.twimg.com/profile_images/466710208597991425/pzbFeYry_normal.jpeg"/>
    <hyperlink ref="V368" r:id="rId475" display="http://pbs.twimg.com/profile_images/466710208597991425/pzbFeYry_normal.jpeg"/>
    <hyperlink ref="V369" r:id="rId476" display="http://pbs.twimg.com/profile_images/466710208597991425/pzbFeYry_normal.jpeg"/>
    <hyperlink ref="V370" r:id="rId477" display="http://pbs.twimg.com/profile_images/466710208597991425/pzbFeYry_normal.jpeg"/>
    <hyperlink ref="V371" r:id="rId478" display="http://pbs.twimg.com/profile_images/466710208597991425/pzbFeYry_normal.jpeg"/>
    <hyperlink ref="V372" r:id="rId479" display="http://pbs.twimg.com/profile_images/466710208597991425/pzbFeYry_normal.jpeg"/>
    <hyperlink ref="V373" r:id="rId480" display="http://pbs.twimg.com/profile_images/466710208597991425/pzbFeYry_normal.jpeg"/>
    <hyperlink ref="V374" r:id="rId481" display="http://pbs.twimg.com/profile_images/466710208597991425/pzbFeYry_normal.jpeg"/>
    <hyperlink ref="V375" r:id="rId482" display="http://pbs.twimg.com/profile_images/17946522/small_normal.gif"/>
    <hyperlink ref="V376" r:id="rId483" display="http://pbs.twimg.com/profile_images/17946522/small_normal.gif"/>
    <hyperlink ref="V377" r:id="rId484" display="http://pbs.twimg.com/profile_images/713748515365777408/ANm42zjt_normal.jpg"/>
    <hyperlink ref="V378" r:id="rId485" display="http://pbs.twimg.com/profile_images/713748515365777408/ANm42zjt_normal.jpg"/>
    <hyperlink ref="V379" r:id="rId486" display="http://pbs.twimg.com/profile_images/639838070330671105/kQ1FQAcS_normal.jpg"/>
    <hyperlink ref="V380" r:id="rId487" display="http://pbs.twimg.com/profile_images/1081573329302183938/lBSlCJ-a_normal.jpg"/>
    <hyperlink ref="V381" r:id="rId488" display="http://pbs.twimg.com/profile_images/17946522/small_normal.gif"/>
    <hyperlink ref="V382" r:id="rId489" display="https://pbs.twimg.com/tweet_video_thumb/D4S7Xe6WsAAvvcu.jpg"/>
    <hyperlink ref="V383" r:id="rId490" display="http://pbs.twimg.com/profile_images/17946522/small_normal.gif"/>
    <hyperlink ref="V384" r:id="rId491" display="http://pbs.twimg.com/profile_images/17946522/small_normal.gif"/>
    <hyperlink ref="V385" r:id="rId492" display="http://pbs.twimg.com/profile_images/713748515365777408/ANm42zjt_normal.jpg"/>
    <hyperlink ref="V386" r:id="rId493" display="http://pbs.twimg.com/profile_images/713748515365777408/ANm42zjt_normal.jpg"/>
    <hyperlink ref="V387" r:id="rId494" display="http://pbs.twimg.com/profile_images/713748515365777408/ANm42zjt_normal.jpg"/>
    <hyperlink ref="V388" r:id="rId495" display="http://pbs.twimg.com/profile_images/713748515365777408/ANm42zjt_normal.jpg"/>
    <hyperlink ref="V389" r:id="rId496" display="http://pbs.twimg.com/profile_images/713748515365777408/ANm42zjt_normal.jpg"/>
    <hyperlink ref="V390" r:id="rId497" display="http://pbs.twimg.com/profile_images/713748515365777408/ANm42zjt_normal.jpg"/>
    <hyperlink ref="V391" r:id="rId498" display="http://pbs.twimg.com/profile_images/713748515365777408/ANm42zjt_normal.jpg"/>
    <hyperlink ref="V392" r:id="rId499" display="http://pbs.twimg.com/profile_images/713748515365777408/ANm42zjt_normal.jpg"/>
    <hyperlink ref="V393" r:id="rId500" display="http://pbs.twimg.com/profile_images/713748515365777408/ANm42zjt_normal.jpg"/>
    <hyperlink ref="V394" r:id="rId501" display="http://pbs.twimg.com/profile_images/713748515365777408/ANm42zjt_normal.jpg"/>
    <hyperlink ref="V395" r:id="rId502" display="http://pbs.twimg.com/profile_images/713748515365777408/ANm42zjt_normal.jpg"/>
    <hyperlink ref="V396" r:id="rId503" display="http://pbs.twimg.com/profile_images/713748515365777408/ANm42zjt_normal.jpg"/>
    <hyperlink ref="V397" r:id="rId504" display="http://pbs.twimg.com/profile_images/639838070330671105/kQ1FQAcS_normal.jpg"/>
    <hyperlink ref="V398" r:id="rId505" display="http://pbs.twimg.com/profile_images/1081573329302183938/lBSlCJ-a_normal.jpg"/>
    <hyperlink ref="V399" r:id="rId506" display="http://pbs.twimg.com/profile_images/1081573329302183938/lBSlCJ-a_normal.jpg"/>
    <hyperlink ref="V400" r:id="rId507" display="http://pbs.twimg.com/profile_images/1081573329302183938/lBSlCJ-a_normal.jpg"/>
    <hyperlink ref="V401" r:id="rId508" display="http://pbs.twimg.com/profile_images/1081573329302183938/lBSlCJ-a_normal.jpg"/>
    <hyperlink ref="V402" r:id="rId509" display="http://pbs.twimg.com/profile_images/1081573329302183938/lBSlCJ-a_normal.jpg"/>
    <hyperlink ref="V403" r:id="rId510" display="http://pbs.twimg.com/profile_images/1081573329302183938/lBSlCJ-a_normal.jpg"/>
    <hyperlink ref="V404" r:id="rId511" display="http://pbs.twimg.com/profile_images/17946522/small_normal.gif"/>
    <hyperlink ref="V405" r:id="rId512" display="http://pbs.twimg.com/profile_images/17946522/small_normal.gif"/>
    <hyperlink ref="V406" r:id="rId513" display="https://pbs.twimg.com/tweet_video_thumb/D4S7Xe6WsAAvvcu.jpg"/>
    <hyperlink ref="V407" r:id="rId514" display="https://pbs.twimg.com/tweet_video_thumb/D4S7Xe6WsAAvvcu.jpg"/>
    <hyperlink ref="V408" r:id="rId515" display="http://pbs.twimg.com/profile_images/17946522/small_normal.gif"/>
    <hyperlink ref="V409" r:id="rId516" display="http://pbs.twimg.com/profile_images/17946522/small_normal.gif"/>
    <hyperlink ref="V410" r:id="rId517" display="http://pbs.twimg.com/profile_images/17946522/small_normal.gif"/>
    <hyperlink ref="V411" r:id="rId518" display="http://pbs.twimg.com/profile_images/17946522/small_normal.gif"/>
    <hyperlink ref="V412" r:id="rId519" display="http://pbs.twimg.com/profile_images/639838070330671105/kQ1FQAcS_normal.jpg"/>
    <hyperlink ref="V413" r:id="rId520" display="http://pbs.twimg.com/profile_images/1081573329302183938/lBSlCJ-a_normal.jpg"/>
    <hyperlink ref="V414" r:id="rId521" display="http://pbs.twimg.com/profile_images/1081573329302183938/lBSlCJ-a_normal.jpg"/>
    <hyperlink ref="V415" r:id="rId522" display="http://pbs.twimg.com/profile_images/1081573329302183938/lBSlCJ-a_normal.jpg"/>
    <hyperlink ref="V416" r:id="rId523" display="http://pbs.twimg.com/profile_images/1081573329302183938/lBSlCJ-a_normal.jpg"/>
    <hyperlink ref="V417" r:id="rId524" display="http://pbs.twimg.com/profile_images/1081573329302183938/lBSlCJ-a_normal.jpg"/>
    <hyperlink ref="V418" r:id="rId525" display="http://pbs.twimg.com/profile_images/1081573329302183938/lBSlCJ-a_normal.jpg"/>
    <hyperlink ref="V419" r:id="rId526" display="http://pbs.twimg.com/profile_images/639838070330671105/kQ1FQAcS_normal.jpg"/>
    <hyperlink ref="V420" r:id="rId527" display="http://pbs.twimg.com/profile_images/1081573329302183938/lBSlCJ-a_normal.jpg"/>
    <hyperlink ref="V421" r:id="rId528" display="http://pbs.twimg.com/profile_images/639838070330671105/kQ1FQAcS_normal.jpg"/>
    <hyperlink ref="V422" r:id="rId529" display="http://pbs.twimg.com/profile_images/1081573329302183938/lBSlCJ-a_normal.jpg"/>
    <hyperlink ref="V423" r:id="rId530" display="https://pbs.twimg.com/tweet_video_thumb/D48Vc1zXoAAmedK.jpg"/>
    <hyperlink ref="V424" r:id="rId531" display="http://pbs.twimg.com/profile_images/639838070330671105/kQ1FQAcS_normal.jpg"/>
    <hyperlink ref="V425" r:id="rId532" display="http://pbs.twimg.com/profile_images/1081573329302183938/lBSlCJ-a_normal.jpg"/>
    <hyperlink ref="V426" r:id="rId533" display="https://pbs.twimg.com/tweet_video_thumb/D48Vc1zXoAAmedK.jpg"/>
    <hyperlink ref="V427" r:id="rId534" display="http://pbs.twimg.com/profile_images/639838070330671105/kQ1FQAcS_normal.jpg"/>
    <hyperlink ref="V428" r:id="rId535" display="http://pbs.twimg.com/profile_images/1081573329302183938/lBSlCJ-a_normal.jpg"/>
    <hyperlink ref="V429" r:id="rId536" display="https://pbs.twimg.com/tweet_video_thumb/D48Vc1zXoAAmedK.jpg"/>
    <hyperlink ref="V430" r:id="rId537" display="http://pbs.twimg.com/profile_images/639838070330671105/kQ1FQAcS_normal.jpg"/>
    <hyperlink ref="V431" r:id="rId538" display="http://pbs.twimg.com/profile_images/1081573329302183938/lBSlCJ-a_normal.jpg"/>
    <hyperlink ref="V432" r:id="rId539" display="https://pbs.twimg.com/tweet_video_thumb/D48Vc1zXoAAmedK.jpg"/>
    <hyperlink ref="V433" r:id="rId540" display="http://pbs.twimg.com/profile_images/639838070330671105/kQ1FQAcS_normal.jpg"/>
    <hyperlink ref="V434" r:id="rId541" display="http://pbs.twimg.com/profile_images/1081573329302183938/lBSlCJ-a_normal.jpg"/>
    <hyperlink ref="V435" r:id="rId542" display="https://pbs.twimg.com/tweet_video_thumb/D48Vc1zXoAAmedK.jpg"/>
    <hyperlink ref="V436" r:id="rId543" display="http://pbs.twimg.com/profile_images/639838070330671105/kQ1FQAcS_normal.jpg"/>
    <hyperlink ref="V437" r:id="rId544" display="http://pbs.twimg.com/profile_images/1081573329302183938/lBSlCJ-a_normal.jpg"/>
    <hyperlink ref="V438" r:id="rId545" display="https://pbs.twimg.com/tweet_video_thumb/D48Vc1zXoAAmedK.jpg"/>
    <hyperlink ref="V439" r:id="rId546" display="http://pbs.twimg.com/profile_images/1117812464417165313/x-sLsmNC_normal.jpg"/>
    <hyperlink ref="V440" r:id="rId547" display="http://pbs.twimg.com/profile_images/1117812464417165313/x-sLsmNC_normal.jpg"/>
    <hyperlink ref="V441" r:id="rId548" display="http://pbs.twimg.com/profile_images/1117812464417165313/x-sLsmNC_normal.jpg"/>
    <hyperlink ref="V442" r:id="rId549" display="http://pbs.twimg.com/profile_images/1117812464417165313/x-sLsmNC_normal.jpg"/>
    <hyperlink ref="V443" r:id="rId550" display="http://pbs.twimg.com/profile_images/639838070330671105/kQ1FQAcS_normal.jpg"/>
    <hyperlink ref="V444" r:id="rId551" display="http://pbs.twimg.com/profile_images/639838070330671105/kQ1FQAcS_normal.jpg"/>
    <hyperlink ref="V445" r:id="rId552" display="http://pbs.twimg.com/profile_images/639838070330671105/kQ1FQAcS_normal.jpg"/>
    <hyperlink ref="V446" r:id="rId553" display="http://pbs.twimg.com/profile_images/1081573329302183938/lBSlCJ-a_normal.jpg"/>
    <hyperlink ref="V447" r:id="rId554" display="https://pbs.twimg.com/tweet_video_thumb/D48Vc1zXoAAmedK.jpg"/>
    <hyperlink ref="V448" r:id="rId555" display="http://pbs.twimg.com/profile_images/639838070330671105/kQ1FQAcS_normal.jpg"/>
    <hyperlink ref="V449" r:id="rId556" display="http://pbs.twimg.com/profile_images/1081573329302183938/lBSlCJ-a_normal.jpg"/>
    <hyperlink ref="V450" r:id="rId557" display="https://pbs.twimg.com/tweet_video_thumb/D48Vc1zXoAAmedK.jpg"/>
    <hyperlink ref="V451" r:id="rId558" display="https://pbs.twimg.com/media/D4KbS6nUEAM2fdK.jpg"/>
    <hyperlink ref="V452" r:id="rId559" display="http://pbs.twimg.com/profile_images/639838070330671105/kQ1FQAcS_normal.jpg"/>
    <hyperlink ref="V453" r:id="rId560" display="http://pbs.twimg.com/profile_images/639838070330671105/kQ1FQAcS_normal.jpg"/>
    <hyperlink ref="V454" r:id="rId561" display="http://pbs.twimg.com/profile_images/639838070330671105/kQ1FQAcS_normal.jpg"/>
    <hyperlink ref="V455" r:id="rId562" display="https://pbs.twimg.com/tweet_video_thumb/D4SnELeUcAAqe4J.jpg"/>
    <hyperlink ref="V456" r:id="rId563" display="http://pbs.twimg.com/profile_images/639838070330671105/kQ1FQAcS_normal.jpg"/>
    <hyperlink ref="V457" r:id="rId564" display="http://pbs.twimg.com/profile_images/639838070330671105/kQ1FQAcS_normal.jpg"/>
    <hyperlink ref="V458" r:id="rId565" display="http://pbs.twimg.com/profile_images/639838070330671105/kQ1FQAcS_normal.jpg"/>
    <hyperlink ref="V459" r:id="rId566" display="http://pbs.twimg.com/profile_images/639838070330671105/kQ1FQAcS_normal.jpg"/>
    <hyperlink ref="V460" r:id="rId567" display="http://pbs.twimg.com/profile_images/639838070330671105/kQ1FQAcS_normal.jpg"/>
    <hyperlink ref="V461" r:id="rId568" display="http://pbs.twimg.com/profile_images/639838070330671105/kQ1FQAcS_normal.jpg"/>
    <hyperlink ref="V462" r:id="rId569" display="http://pbs.twimg.com/profile_images/639838070330671105/kQ1FQAcS_normal.jpg"/>
    <hyperlink ref="V463" r:id="rId570" display="http://pbs.twimg.com/profile_images/639838070330671105/kQ1FQAcS_normal.jpg"/>
    <hyperlink ref="V464" r:id="rId571" display="https://pbs.twimg.com/media/D4fC-mhUEAEAOE1.jpg"/>
    <hyperlink ref="V465" r:id="rId572" display="http://pbs.twimg.com/profile_images/639838070330671105/kQ1FQAcS_normal.jpg"/>
    <hyperlink ref="V466" r:id="rId573" display="https://pbs.twimg.com/media/D4j0ALIU4AEeZnX.jpg"/>
    <hyperlink ref="V467" r:id="rId574" display="http://pbs.twimg.com/profile_images/639838070330671105/kQ1FQAcS_normal.jpg"/>
    <hyperlink ref="V468" r:id="rId575" display="https://pbs.twimg.com/media/D4pZ5uzU8AA_GLs.jpg"/>
    <hyperlink ref="V469" r:id="rId576" display="http://pbs.twimg.com/profile_images/639838070330671105/kQ1FQAcS_normal.jpg"/>
    <hyperlink ref="V470" r:id="rId577" display="http://pbs.twimg.com/profile_images/639838070330671105/kQ1FQAcS_normal.jpg"/>
    <hyperlink ref="V471" r:id="rId578" display="http://pbs.twimg.com/profile_images/639838070330671105/kQ1FQAcS_normal.jpg"/>
    <hyperlink ref="V472" r:id="rId579" display="https://pbs.twimg.com/media/D4yARq4WAAAeGgU.jpg"/>
    <hyperlink ref="V473" r:id="rId580" display="http://pbs.twimg.com/profile_images/639838070330671105/kQ1FQAcS_normal.jpg"/>
    <hyperlink ref="V474" r:id="rId581" display="http://pbs.twimg.com/profile_images/639838070330671105/kQ1FQAcS_normal.jpg"/>
    <hyperlink ref="V475" r:id="rId582" display="http://pbs.twimg.com/profile_images/639838070330671105/kQ1FQAcS_normal.jpg"/>
    <hyperlink ref="V476" r:id="rId583" display="http://pbs.twimg.com/profile_images/639838070330671105/kQ1FQAcS_normal.jpg"/>
    <hyperlink ref="V477" r:id="rId584" display="http://pbs.twimg.com/profile_images/639838070330671105/kQ1FQAcS_normal.jpg"/>
    <hyperlink ref="V478" r:id="rId585" display="http://pbs.twimg.com/profile_images/639838070330671105/kQ1FQAcS_normal.jpg"/>
    <hyperlink ref="V479" r:id="rId586" display="http://pbs.twimg.com/profile_images/1081573329302183938/lBSlCJ-a_normal.jpg"/>
    <hyperlink ref="V480" r:id="rId587" display="http://pbs.twimg.com/profile_images/1081573329302183938/lBSlCJ-a_normal.jpg"/>
    <hyperlink ref="V481" r:id="rId588" display="http://pbs.twimg.com/profile_images/1081573329302183938/lBSlCJ-a_normal.jpg"/>
    <hyperlink ref="V482" r:id="rId589" display="http://pbs.twimg.com/profile_images/1081573329302183938/lBSlCJ-a_normal.jpg"/>
    <hyperlink ref="V483" r:id="rId590" display="http://pbs.twimg.com/profile_images/1081573329302183938/lBSlCJ-a_normal.jpg"/>
    <hyperlink ref="V484" r:id="rId591" display="http://pbs.twimg.com/profile_images/1081573329302183938/lBSlCJ-a_normal.jpg"/>
    <hyperlink ref="V485" r:id="rId592" display="http://pbs.twimg.com/profile_images/1081573329302183938/lBSlCJ-a_normal.jpg"/>
    <hyperlink ref="V486" r:id="rId593" display="http://pbs.twimg.com/profile_images/1081573329302183938/lBSlCJ-a_normal.jpg"/>
    <hyperlink ref="V487" r:id="rId594" display="http://pbs.twimg.com/profile_images/1081573329302183938/lBSlCJ-a_normal.jpg"/>
    <hyperlink ref="V488" r:id="rId595" display="https://pbs.twimg.com/tweet_video_thumb/D48Vc1zXoAAmedK.jpg"/>
    <hyperlink ref="V489" r:id="rId596" display="http://pbs.twimg.com/profile_images/1081573329302183938/lBSlCJ-a_normal.jpg"/>
    <hyperlink ref="V490" r:id="rId597" display="http://pbs.twimg.com/profile_images/1081573329302183938/lBSlCJ-a_normal.jpg"/>
    <hyperlink ref="V491" r:id="rId598" display="http://pbs.twimg.com/profile_images/1081573329302183938/lBSlCJ-a_normal.jpg"/>
    <hyperlink ref="X3" r:id="rId599" display="https://twitter.com/#!/bugeatersfc/status/1117833799709208576"/>
    <hyperlink ref="X4" r:id="rId600" display="https://twitter.com/#!/bugeatersfc/status/1117833799709208576"/>
    <hyperlink ref="X5" r:id="rId601" display="https://twitter.com/#!/bugeatersfc/status/1117833799709208576"/>
    <hyperlink ref="X6" r:id="rId602" display="https://twitter.com/#!/bugeatersfc/status/1117833799709208576"/>
    <hyperlink ref="X7" r:id="rId603" display="https://twitter.com/#!/bugeatersfc/status/1117833799709208576"/>
    <hyperlink ref="X8" r:id="rId604" display="https://twitter.com/#!/susannahdunn/status/1117893539604471808"/>
    <hyperlink ref="X9" r:id="rId605" display="https://twitter.com/#!/susannahdunn/status/1117893539604471808"/>
    <hyperlink ref="X10" r:id="rId606" display="https://twitter.com/#!/hummusloser467/status/1117913632929509376"/>
    <hyperlink ref="X11" r:id="rId607" display="https://twitter.com/#!/hummusloser467/status/1117913632929509376"/>
    <hyperlink ref="X12" r:id="rId608" display="https://twitter.com/#!/danjacobsen/status/1117915384311472128"/>
    <hyperlink ref="X13" r:id="rId609" display="https://twitter.com/#!/nuhockeyblog/status/1118192041828200449"/>
    <hyperlink ref="X14" r:id="rId610" display="https://twitter.com/#!/nuhockeyblog/status/1118192041828200449"/>
    <hyperlink ref="X15" r:id="rId611" display="https://twitter.com/#!/nuhockeyblog/status/1118192041828200449"/>
    <hyperlink ref="X16" r:id="rId612" display="https://twitter.com/#!/burntboats/status/1118191845174071297"/>
    <hyperlink ref="X17" r:id="rId613" display="https://twitter.com/#!/burntboats/status/1118193053645377540"/>
    <hyperlink ref="X18" r:id="rId614" display="https://twitter.com/#!/fearthetriangle/status/1118191542202699776"/>
    <hyperlink ref="X19" r:id="rId615" display="https://twitter.com/#!/fearthetriangle/status/1118191542202699776"/>
    <hyperlink ref="X20" r:id="rId616" display="https://twitter.com/#!/fearthetriangle/status/1118192136032280576"/>
    <hyperlink ref="X21" r:id="rId617" display="https://twitter.com/#!/fearthetriangle/status/1118192136032280576"/>
    <hyperlink ref="X22" r:id="rId618" display="https://twitter.com/#!/fearthetriangle/status/1118193937221595136"/>
    <hyperlink ref="X23" r:id="rId619" display="https://twitter.com/#!/fearthetriangle/status/1118193937221595136"/>
    <hyperlink ref="X24" r:id="rId620" display="https://twitter.com/#!/nostatistics/status/1118195436953710594"/>
    <hyperlink ref="X25" r:id="rId621" display="https://twitter.com/#!/nostatistics/status/1118195436953710594"/>
    <hyperlink ref="X26" r:id="rId622" display="https://twitter.com/#!/nostatistics/status/1118195436953710594"/>
    <hyperlink ref="X27" r:id="rId623" display="https://twitter.com/#!/quacktordavis/status/1118195961057218561"/>
    <hyperlink ref="X28" r:id="rId624" display="https://twitter.com/#!/quacktordavis/status/1118195961057218561"/>
    <hyperlink ref="X29" r:id="rId625" display="https://twitter.com/#!/42raingod/status/1118208734000484352"/>
    <hyperlink ref="X30" r:id="rId626" display="https://twitter.com/#!/sailor_sunk/status/1118228472797827073"/>
    <hyperlink ref="X31" r:id="rId627" display="https://twitter.com/#!/c__lee/status/1118235263610904576"/>
    <hyperlink ref="X32" r:id="rId628" display="https://twitter.com/#!/baeikens/status/1118484047221743618"/>
    <hyperlink ref="X33" r:id="rId629" display="https://twitter.com/#!/wx_dave/status/1118484293695807490"/>
    <hyperlink ref="X34" r:id="rId630" display="https://twitter.com/#!/jacobpadilla_/status/1118701239511003137"/>
    <hyperlink ref="X35" r:id="rId631" display="https://twitter.com/#!/renatavalquier/status/1119060338949992450"/>
    <hyperlink ref="X36" r:id="rId632" display="https://twitter.com/#!/renatavalquier/status/1119060338949992450"/>
    <hyperlink ref="X37" r:id="rId633" display="https://twitter.com/#!/richeson_matt/status/1118298022394388481"/>
    <hyperlink ref="X38" r:id="rId634" display="https://twitter.com/#!/richeson_matt/status/1118298022394388481"/>
    <hyperlink ref="X39" r:id="rId635" display="https://twitter.com/#!/richeson_matt/status/1118298808805482496"/>
    <hyperlink ref="X40" r:id="rId636" display="https://twitter.com/#!/richeson_matt/status/1118298808805482496"/>
    <hyperlink ref="X41" r:id="rId637" display="https://twitter.com/#!/richeson_matt/status/1118298808805482496"/>
    <hyperlink ref="X42" r:id="rId638" display="https://twitter.com/#!/richeson_matt/status/1118298808805482496"/>
    <hyperlink ref="X43" r:id="rId639" display="https://twitter.com/#!/richeson_matt/status/1118298808805482496"/>
    <hyperlink ref="X44" r:id="rId640" display="https://twitter.com/#!/biddco/status/1118300377722519553"/>
    <hyperlink ref="X45" r:id="rId641" display="https://twitter.com/#!/kimballhal/status/1119319665233342474"/>
    <hyperlink ref="X46" r:id="rId642" display="https://twitter.com/#!/kimballhal/status/1119319665233342474"/>
    <hyperlink ref="X47" r:id="rId643" display="https://twitter.com/#!/mrdahl87/status/1118643913944961024"/>
    <hyperlink ref="X48" r:id="rId644" display="https://twitter.com/#!/mrdahl87/status/1118646749298663426"/>
    <hyperlink ref="X49" r:id="rId645" display="https://twitter.com/#!/mrdahl87/status/1118646749298663426"/>
    <hyperlink ref="X50" r:id="rId646" display="https://twitter.com/#!/fight_the_pants/status/1118645683031027712"/>
    <hyperlink ref="X51" r:id="rId647" display="https://twitter.com/#!/davidweiler/status/1119327447114223616"/>
    <hyperlink ref="X52" r:id="rId648" display="https://twitter.com/#!/davidweiler/status/1119327447114223616"/>
    <hyperlink ref="X53" r:id="rId649" display="https://twitter.com/#!/cdewispelare/status/1119330916512542721"/>
    <hyperlink ref="X54" r:id="rId650" display="https://twitter.com/#!/cdewispelare/status/1119330916512542721"/>
    <hyperlink ref="X55" r:id="rId651" display="https://twitter.com/#!/one_crazy_idiot/status/1119365965484101639"/>
    <hyperlink ref="X56" r:id="rId652" display="https://twitter.com/#!/one_crazy_idiot/status/1119365965484101639"/>
    <hyperlink ref="X57" r:id="rId653" display="https://twitter.com/#!/one_crazy_idiot/status/1119366086384869376"/>
    <hyperlink ref="X58" r:id="rId654" display="https://twitter.com/#!/one_crazy_idiot/status/1119366086384869376"/>
    <hyperlink ref="X59" r:id="rId655" display="https://twitter.com/#!/one_crazy_idiot/status/1119366086384869376"/>
    <hyperlink ref="X60" r:id="rId656" display="https://twitter.com/#!/dirty1313/status/1119415721510014976"/>
    <hyperlink ref="X61" r:id="rId657" display="https://twitter.com/#!/dirty1313/status/1119415721510014976"/>
    <hyperlink ref="X62" r:id="rId658" display="https://twitter.com/#!/josephghitis/status/1119416595879800835"/>
    <hyperlink ref="X63" r:id="rId659" display="https://twitter.com/#!/josephghitis/status/1119416595879800835"/>
    <hyperlink ref="X64" r:id="rId660" display="https://twitter.com/#!/conlars24/status/1119575928445775872"/>
    <hyperlink ref="X65" r:id="rId661" display="https://twitter.com/#!/conlars24/status/1119575928445775872"/>
    <hyperlink ref="X66" r:id="rId662" display="https://twitter.com/#!/conlars24/status/1119575928445775872"/>
    <hyperlink ref="X67" r:id="rId663" display="https://twitter.com/#!/kcomaha/status/1119655058679959552"/>
    <hyperlink ref="X68" r:id="rId664" display="https://twitter.com/#!/kcomaha/status/1119655058679959552"/>
    <hyperlink ref="X69" r:id="rId665" display="https://twitter.com/#!/kcomaha/status/1119655058679959552"/>
    <hyperlink ref="X70" r:id="rId666" display="https://twitter.com/#!/timtimt89/status/1119709884918853632"/>
    <hyperlink ref="X71" r:id="rId667" display="https://twitter.com/#!/timtimt89/status/1119709884918853632"/>
    <hyperlink ref="X72" r:id="rId668" display="https://twitter.com/#!/patrickrunge/status/1119984841360121856"/>
    <hyperlink ref="X73" r:id="rId669" display="https://twitter.com/#!/devyn43/status/1120317636523569152"/>
    <hyperlink ref="X74" r:id="rId670" display="https://twitter.com/#!/mavgirl0/status/1117968183401562112"/>
    <hyperlink ref="X75" r:id="rId671" display="https://twitter.com/#!/mavgirl0/status/1117968183401562112"/>
    <hyperlink ref="X76" r:id="rId672" display="https://twitter.com/#!/mavgirl0/status/1117980652312379392"/>
    <hyperlink ref="X77" r:id="rId673" display="https://twitter.com/#!/mavgirl0/status/1118285523456602117"/>
    <hyperlink ref="X78" r:id="rId674" display="https://twitter.com/#!/mavgirl0/status/1118285523456602117"/>
    <hyperlink ref="X79" r:id="rId675" display="https://twitter.com/#!/mavgirl0/status/1118285523456602117"/>
    <hyperlink ref="X80" r:id="rId676" display="https://twitter.com/#!/mavgirl0/status/1118285523456602117"/>
    <hyperlink ref="X81" r:id="rId677" display="https://twitter.com/#!/mavgirl0/status/1120299879128096768"/>
    <hyperlink ref="X82" r:id="rId678" display="https://twitter.com/#!/mavgirl0/status/1120299879128096768"/>
    <hyperlink ref="X83" r:id="rId679" display="https://twitter.com/#!/mavgirl0/status/1120432288578318337"/>
    <hyperlink ref="X84" r:id="rId680" display="https://twitter.com/#!/poleskykaren/status/1120468243217571841"/>
    <hyperlink ref="X85" r:id="rId681" display="https://twitter.com/#!/poleskykaren/status/1120468243217571841"/>
    <hyperlink ref="X86" r:id="rId682" display="https://twitter.com/#!/poleskykaren/status/1120468243217571841"/>
    <hyperlink ref="X87" r:id="rId683" display="https://twitter.com/#!/oh_oh_oh_orylee/status/1120496152116379649"/>
    <hyperlink ref="X88" r:id="rId684" display="https://twitter.com/#!/waterloverc/status/1118228362475053056"/>
    <hyperlink ref="X89" r:id="rId685" display="https://twitter.com/#!/michaelgoodwil2/status/1118223906266128385"/>
    <hyperlink ref="X90" r:id="rId686" display="https://twitter.com/#!/michaelgoodwil2/status/1118223906266128385"/>
    <hyperlink ref="X91" r:id="rId687" display="https://twitter.com/#!/michaelgoodwil2/status/1118223906266128385"/>
    <hyperlink ref="X92" r:id="rId688" display="https://twitter.com/#!/michaelgoodwil2/status/1118232315795210240"/>
    <hyperlink ref="X93" r:id="rId689" display="https://twitter.com/#!/michaelgoodwil2/status/1118232315795210240"/>
    <hyperlink ref="X94" r:id="rId690" display="https://twitter.com/#!/michaelgoodwil2/status/1118232315795210240"/>
    <hyperlink ref="X95" r:id="rId691" display="https://twitter.com/#!/michaelgoodwil2/status/1119284595533516800"/>
    <hyperlink ref="X96" r:id="rId692" display="https://twitter.com/#!/michaelgoodwil2/status/1119284595533516800"/>
    <hyperlink ref="X97" r:id="rId693" display="https://twitter.com/#!/michaelgoodwil2/status/1119285548974264320"/>
    <hyperlink ref="X98" r:id="rId694" display="https://twitter.com/#!/michaelgoodwil2/status/1119285548974264320"/>
    <hyperlink ref="X99" r:id="rId695" display="https://twitter.com/#!/michaelgoodwil2/status/1120510913080176640"/>
    <hyperlink ref="X100" r:id="rId696" display="https://twitter.com/#!/michaelgoodwil2/status/1120510913080176640"/>
    <hyperlink ref="X101" r:id="rId697" display="https://twitter.com/#!/skcomahaboys/status/1117836250520719363"/>
    <hyperlink ref="X102" r:id="rId698" display="https://twitter.com/#!/skcomahaboys/status/1117841889556877318"/>
    <hyperlink ref="X103" r:id="rId699" display="https://twitter.com/#!/omahalfc/status/1117862229947375616"/>
    <hyperlink ref="X104" r:id="rId700" display="https://twitter.com/#!/omahalfc/status/1117862229947375616"/>
    <hyperlink ref="X105" r:id="rId701" display="https://twitter.com/#!/omahalfc/status/1117862229947375616"/>
    <hyperlink ref="X106" r:id="rId702" display="https://twitter.com/#!/omahalfc/status/1117862229947375616"/>
    <hyperlink ref="X107" r:id="rId703" display="https://twitter.com/#!/thefieldhands/status/1117833636567506944"/>
    <hyperlink ref="X108" r:id="rId704" display="https://twitter.com/#!/thefieldhands/status/1117840892340187136"/>
    <hyperlink ref="X109" r:id="rId705" display="https://twitter.com/#!/redarmyomaha/status/1117862642050166784"/>
    <hyperlink ref="X110" r:id="rId706" display="https://twitter.com/#!/skcomahaboys/status/1117836250520719363"/>
    <hyperlink ref="X111" r:id="rId707" display="https://twitter.com/#!/skcomahaboys/status/1117836250520719363"/>
    <hyperlink ref="X112" r:id="rId708" display="https://twitter.com/#!/skcomahaboys/status/1117836250520719363"/>
    <hyperlink ref="X113" r:id="rId709" display="https://twitter.com/#!/skcomahaboys/status/1117841889556877318"/>
    <hyperlink ref="X114" r:id="rId710" display="https://twitter.com/#!/skcomahaboys/status/1117841889556877318"/>
    <hyperlink ref="X115" r:id="rId711" display="https://twitter.com/#!/skcomahaboys/status/1117841889556877318"/>
    <hyperlink ref="X116" r:id="rId712" display="https://twitter.com/#!/thefieldhands/status/1117833636567506944"/>
    <hyperlink ref="X117" r:id="rId713" display="https://twitter.com/#!/thefieldhands/status/1117840892340187136"/>
    <hyperlink ref="X118" r:id="rId714" display="https://twitter.com/#!/redarmyomaha/status/1117862642050166784"/>
    <hyperlink ref="X119" r:id="rId715" display="https://twitter.com/#!/thefieldhands/status/1117833636567506944"/>
    <hyperlink ref="X120" r:id="rId716" display="https://twitter.com/#!/thefieldhands/status/1117840892340187136"/>
    <hyperlink ref="X121" r:id="rId717" display="https://twitter.com/#!/redarmyomaha/status/1117862642050166784"/>
    <hyperlink ref="X122" r:id="rId718" display="https://twitter.com/#!/thefieldhands/status/1117833636567506944"/>
    <hyperlink ref="X123" r:id="rId719" display="https://twitter.com/#!/thefieldhands/status/1117840892340187136"/>
    <hyperlink ref="X124" r:id="rId720" display="https://twitter.com/#!/thefieldhands/status/1117951589602463745"/>
    <hyperlink ref="X125" r:id="rId721" display="https://twitter.com/#!/redarmyomaha/status/1117862642050166784"/>
    <hyperlink ref="X126" r:id="rId722" display="https://twitter.com/#!/recoveringops/status/1117892312820895744"/>
    <hyperlink ref="X127" r:id="rId723" display="https://twitter.com/#!/redarmyomaha/status/1117892436699701248"/>
    <hyperlink ref="X128" r:id="rId724" display="https://twitter.com/#!/redarmyomaha/status/1117972732279312384"/>
    <hyperlink ref="X129" r:id="rId725" display="https://twitter.com/#!/redarmyomaha/status/1117972732279312384"/>
    <hyperlink ref="X130" r:id="rId726" display="https://twitter.com/#!/intlmav/status/1117895511917219841"/>
    <hyperlink ref="X131" r:id="rId727" display="https://twitter.com/#!/unocowbell/status/1117997448130068481"/>
    <hyperlink ref="X132" r:id="rId728" display="https://twitter.com/#!/redarmyomaha/status/1117873653520011265"/>
    <hyperlink ref="X133" r:id="rId729" display="https://twitter.com/#!/redarmyomaha/status/1118148093092843520"/>
    <hyperlink ref="X134" r:id="rId730" display="https://twitter.com/#!/redarmyomaha/status/1118181694949847040"/>
    <hyperlink ref="X135" r:id="rId731" display="https://twitter.com/#!/burntboats/status/1118189239420715008"/>
    <hyperlink ref="X136" r:id="rId732" display="https://twitter.com/#!/burntboats/status/1118191845174071297"/>
    <hyperlink ref="X137" r:id="rId733" display="https://twitter.com/#!/burntboats/status/1118193053645377540"/>
    <hyperlink ref="X138" r:id="rId734" display="https://twitter.com/#!/redarmyomaha/status/1118185688908746752"/>
    <hyperlink ref="X139" r:id="rId735" display="https://twitter.com/#!/thevthockeyblog/status/1118193653623787521"/>
    <hyperlink ref="X140" r:id="rId736" display="https://twitter.com/#!/redarmyomaha/status/1118198462892216325"/>
    <hyperlink ref="X141" r:id="rId737" display="https://twitter.com/#!/redarmyomaha/status/1118198731935846400"/>
    <hyperlink ref="X142" r:id="rId738" display="https://twitter.com/#!/amycsc/status/1118207430419275776"/>
    <hyperlink ref="X143" r:id="rId739" display="https://twitter.com/#!/amycsc/status/1118236519918178310"/>
    <hyperlink ref="X144" r:id="rId740" display="https://twitter.com/#!/redarmyomaha/status/1118215456635015168"/>
    <hyperlink ref="X145" r:id="rId741" display="https://twitter.com/#!/danjacobsen/status/1117861827470417920"/>
    <hyperlink ref="X146" r:id="rId742" display="https://twitter.com/#!/danjacobsen/status/1117915384311472128"/>
    <hyperlink ref="X147" r:id="rId743" display="https://twitter.com/#!/waterloverc/status/1118220102179217408"/>
    <hyperlink ref="X148" r:id="rId744" display="https://twitter.com/#!/waterloverc/status/1118223440266375173"/>
    <hyperlink ref="X149" r:id="rId745" display="https://twitter.com/#!/waterloverc/status/1118228362475053056"/>
    <hyperlink ref="X150" r:id="rId746" display="https://twitter.com/#!/redarmyomaha/status/1117861713095712772"/>
    <hyperlink ref="X151" r:id="rId747" display="https://twitter.com/#!/redarmyomaha/status/1118220988334755841"/>
    <hyperlink ref="X152" r:id="rId748" display="https://twitter.com/#!/seamoresports/status/1118257831088619529"/>
    <hyperlink ref="X153" r:id="rId749" display="https://twitter.com/#!/seamoresports/status/1118260598477873157"/>
    <hyperlink ref="X154" r:id="rId750" display="https://twitter.com/#!/mavpuck/status/1119315391271112705"/>
    <hyperlink ref="X155" r:id="rId751" display="https://twitter.com/#!/mavpuck/status/1119315391271112705"/>
    <hyperlink ref="X156" r:id="rId752" display="https://twitter.com/#!/fight_the_pants/status/1118262727913480194"/>
    <hyperlink ref="X157" r:id="rId753" display="https://twitter.com/#!/fight_the_pants/status/1118265306965794816"/>
    <hyperlink ref="X158" r:id="rId754" display="https://twitter.com/#!/redarmyomaha/status/1118258893035978752"/>
    <hyperlink ref="X159" r:id="rId755" display="https://twitter.com/#!/redarmyomaha/status/1118265075289088000"/>
    <hyperlink ref="X160" r:id="rId756" display="https://twitter.com/#!/redarmyomaha/status/1118265737036984320"/>
    <hyperlink ref="X161" r:id="rId757" display="https://twitter.com/#!/seamoresports/status/1118257831088619529"/>
    <hyperlink ref="X162" r:id="rId758" display="https://twitter.com/#!/seamoresports/status/1118257831088619529"/>
    <hyperlink ref="X163" r:id="rId759" display="https://twitter.com/#!/seamoresports/status/1118260598477873157"/>
    <hyperlink ref="X164" r:id="rId760" display="https://twitter.com/#!/seamoresports/status/1118260598477873157"/>
    <hyperlink ref="X165" r:id="rId761" display="https://twitter.com/#!/fight_the_pants/status/1118262727913480194"/>
    <hyperlink ref="X166" r:id="rId762" display="https://twitter.com/#!/fight_the_pants/status/1118265306965794816"/>
    <hyperlink ref="X167" r:id="rId763" display="https://twitter.com/#!/redarmyomaha/status/1118258893035978752"/>
    <hyperlink ref="X168" r:id="rId764" display="https://twitter.com/#!/redarmyomaha/status/1118265075289088000"/>
    <hyperlink ref="X169" r:id="rId765" display="https://twitter.com/#!/redarmyomaha/status/1118265737036984320"/>
    <hyperlink ref="X170" r:id="rId766" display="https://twitter.com/#!/fight_the_pants/status/1118262727913480194"/>
    <hyperlink ref="X171" r:id="rId767" display="https://twitter.com/#!/fight_the_pants/status/1118262727913480194"/>
    <hyperlink ref="X172" r:id="rId768" display="https://twitter.com/#!/fight_the_pants/status/1118265306965794816"/>
    <hyperlink ref="X173" r:id="rId769" display="https://twitter.com/#!/fight_the_pants/status/1118265306965794816"/>
    <hyperlink ref="X174" r:id="rId770" display="https://twitter.com/#!/fight_the_pants/status/1118645683031027712"/>
    <hyperlink ref="X175" r:id="rId771" display="https://twitter.com/#!/fight_the_pants/status/1119315459369766912"/>
    <hyperlink ref="X176" r:id="rId772" display="https://twitter.com/#!/fight_the_pants/status/1119315459369766912"/>
    <hyperlink ref="X177" r:id="rId773" display="https://twitter.com/#!/fight_the_pants/status/1119316550727753728"/>
    <hyperlink ref="X178" r:id="rId774" display="https://twitter.com/#!/fight_the_pants/status/1119316550727753728"/>
    <hyperlink ref="X179" r:id="rId775" display="https://twitter.com/#!/fight_the_pants/status/1119316550727753728"/>
    <hyperlink ref="X180" r:id="rId776" display="https://twitter.com/#!/fight_the_pants/status/1119318038363496448"/>
    <hyperlink ref="X181" r:id="rId777" display="https://twitter.com/#!/fight_the_pants/status/1119318038363496448"/>
    <hyperlink ref="X182" r:id="rId778" display="https://twitter.com/#!/fight_the_pants/status/1119318038363496448"/>
    <hyperlink ref="X183" r:id="rId779" display="https://twitter.com/#!/fight_the_pants/status/1119321867037368325"/>
    <hyperlink ref="X184" r:id="rId780" display="https://twitter.com/#!/fight_the_pants/status/1119321867037368325"/>
    <hyperlink ref="X185" r:id="rId781" display="https://twitter.com/#!/fight_the_pants/status/1119321867037368325"/>
    <hyperlink ref="X186" r:id="rId782" display="https://twitter.com/#!/intlmav/status/1119317482362363905"/>
    <hyperlink ref="X187" r:id="rId783" display="https://twitter.com/#!/intlmav/status/1119320502911275025"/>
    <hyperlink ref="X188" r:id="rId784" display="https://twitter.com/#!/redarmyomaha/status/1118265075289088000"/>
    <hyperlink ref="X189" r:id="rId785" display="https://twitter.com/#!/redarmyomaha/status/1118265737036984320"/>
    <hyperlink ref="X190" r:id="rId786" display="https://twitter.com/#!/miamihockeyblog/status/1118506627995324416"/>
    <hyperlink ref="X191" r:id="rId787" display="https://twitter.com/#!/redarmyomaha/status/1118508481793781761"/>
    <hyperlink ref="X192" r:id="rId788" display="https://twitter.com/#!/siouxperman402/status/1118595336279339008"/>
    <hyperlink ref="X193" r:id="rId789" display="https://twitter.com/#!/redarmyomaha/status/1118883903136133121"/>
    <hyperlink ref="X194" r:id="rId790" display="https://twitter.com/#!/undhoops/status/1118977355362590720"/>
    <hyperlink ref="X195" r:id="rId791" display="https://twitter.com/#!/redarmyomaha/status/1118944031067623424"/>
    <hyperlink ref="X196" r:id="rId792" display="https://twitter.com/#!/redarmyomaha/status/1119040887755907074"/>
    <hyperlink ref="X197" r:id="rId793" display="https://twitter.com/#!/210ellis/status/1119064185210580993"/>
    <hyperlink ref="X198" r:id="rId794" display="https://twitter.com/#!/210ellis/status/1119064185210580993"/>
    <hyperlink ref="X199" r:id="rId795" display="https://twitter.com/#!/runwiththedogs/status/1119060448152903687"/>
    <hyperlink ref="X200" r:id="rId796" display="https://twitter.com/#!/runwiththedogs/status/1119064919121461248"/>
    <hyperlink ref="X201" r:id="rId797" display="https://twitter.com/#!/redarmyomaha/status/1119063668644122624"/>
    <hyperlink ref="X202" r:id="rId798" display="https://twitter.com/#!/runwiththedogs/status/1117862802256007169"/>
    <hyperlink ref="X203" r:id="rId799" display="https://twitter.com/#!/runwiththedogs/status/1118701630340382722"/>
    <hyperlink ref="X204" r:id="rId800" display="https://twitter.com/#!/runwiththedogs/status/1119060448152903687"/>
    <hyperlink ref="X205" r:id="rId801" display="https://twitter.com/#!/runwiththedogs/status/1119064919121461248"/>
    <hyperlink ref="X206" r:id="rId802" display="https://twitter.com/#!/redarmyomaha/status/1117862006004932610"/>
    <hyperlink ref="X207" r:id="rId803" display="https://twitter.com/#!/redarmyomaha/status/1117864376436809730"/>
    <hyperlink ref="X208" r:id="rId804" display="https://twitter.com/#!/redarmyomaha/status/1119063668644122624"/>
    <hyperlink ref="X209" r:id="rId805" display="https://twitter.com/#!/redarmyomaha/status/1118981699725975552"/>
    <hyperlink ref="X210" r:id="rId806" display="https://twitter.com/#!/redarmyomaha/status/1119070323419168769"/>
    <hyperlink ref="X211" r:id="rId807" display="https://twitter.com/#!/redarmyomaha/status/1119082633294516224"/>
    <hyperlink ref="X212" r:id="rId808" display="https://twitter.com/#!/scofarr/status/1119311544263876610"/>
    <hyperlink ref="X213" r:id="rId809" display="https://twitter.com/#!/scofarr/status/1119311544263876610"/>
    <hyperlink ref="X214" r:id="rId810" display="https://twitter.com/#!/scofarr/status/1119315259825754114"/>
    <hyperlink ref="X215" r:id="rId811" display="https://twitter.com/#!/scofarr/status/1119315259825754114"/>
    <hyperlink ref="X216" r:id="rId812" display="https://twitter.com/#!/redarmyomaha/status/1119312158511075328"/>
    <hyperlink ref="X217" r:id="rId813" display="https://twitter.com/#!/kevinhupf/status/1119318470951407618"/>
    <hyperlink ref="X218" r:id="rId814" display="https://twitter.com/#!/michaelhupf/status/1119315082134073349"/>
    <hyperlink ref="X219" r:id="rId815" display="https://twitter.com/#!/michaelhupf/status/1119325442685702147"/>
    <hyperlink ref="X220" r:id="rId816" display="https://twitter.com/#!/michaelhupf/status/1119325442685702147"/>
    <hyperlink ref="X221" r:id="rId817" display="https://twitter.com/#!/michaelhupf/status/1120879453280849922"/>
    <hyperlink ref="X222" r:id="rId818" display="https://twitter.com/#!/redarmyomaha/status/1119318836296028160"/>
    <hyperlink ref="X223" r:id="rId819" display="https://twitter.com/#!/kevinhupf/status/1119318470951407618"/>
    <hyperlink ref="X224" r:id="rId820" display="https://twitter.com/#!/redarmyomaha/status/1119318836296028160"/>
    <hyperlink ref="X225" r:id="rId821" display="https://twitter.com/#!/gutiofficial/status/1119345156543733760"/>
    <hyperlink ref="X226" r:id="rId822" display="https://twitter.com/#!/gutiofficial/status/1119356337270546433"/>
    <hyperlink ref="X227" r:id="rId823" display="https://twitter.com/#!/gutiofficial/status/1119356544024481794"/>
    <hyperlink ref="X228" r:id="rId824" display="https://twitter.com/#!/bobwarming/status/1119355808570015744"/>
    <hyperlink ref="X229" r:id="rId825" display="https://twitter.com/#!/redarmyomaha/status/1119329756833402880"/>
    <hyperlink ref="X230" r:id="rId826" display="https://twitter.com/#!/redarmyomaha/status/1119358261713612802"/>
    <hyperlink ref="X231" r:id="rId827" display="https://twitter.com/#!/gutiofficial/status/1119065591602663426"/>
    <hyperlink ref="X232" r:id="rId828" display="https://twitter.com/#!/gutiofficial/status/1119345156543733760"/>
    <hyperlink ref="X233" r:id="rId829" display="https://twitter.com/#!/gutiofficial/status/1119356337270546433"/>
    <hyperlink ref="X234" r:id="rId830" display="https://twitter.com/#!/gutiofficial/status/1119356337270546433"/>
    <hyperlink ref="X235" r:id="rId831" display="https://twitter.com/#!/gutiofficial/status/1119356544024481794"/>
    <hyperlink ref="X236" r:id="rId832" display="https://twitter.com/#!/gutiofficial/status/1119356544024481794"/>
    <hyperlink ref="X237" r:id="rId833" display="https://twitter.com/#!/bobwarming/status/1119355808570015744"/>
    <hyperlink ref="X238" r:id="rId834" display="https://twitter.com/#!/redarmyomaha/status/1119055863556108288"/>
    <hyperlink ref="X239" r:id="rId835" display="https://twitter.com/#!/redarmyomaha/status/1119329756833402880"/>
    <hyperlink ref="X240" r:id="rId836" display="https://twitter.com/#!/redarmyomaha/status/1119358261713612802"/>
    <hyperlink ref="X241" r:id="rId837" display="https://twitter.com/#!/owhmavs/status/1119363196677185536"/>
    <hyperlink ref="X242" r:id="rId838" display="https://twitter.com/#!/redarmyomaha/status/1119365672964739073"/>
    <hyperlink ref="X243" r:id="rId839" display="https://twitter.com/#!/redarmyomaha/status/1119417715955912704"/>
    <hyperlink ref="X244" r:id="rId840" display="https://twitter.com/#!/halliehoward_/status/1119445258662760454"/>
    <hyperlink ref="X245" r:id="rId841" display="https://twitter.com/#!/redarmyomaha/status/1119446769539014656"/>
    <hyperlink ref="X246" r:id="rId842" display="https://twitter.com/#!/biddco/status/1119283685600256000"/>
    <hyperlink ref="X247" r:id="rId843" display="https://twitter.com/#!/hawkmav/status/1119048628604166144"/>
    <hyperlink ref="X248" r:id="rId844" display="https://twitter.com/#!/secretagentmav/status/1119285629551038467"/>
    <hyperlink ref="X249" r:id="rId845" display="https://twitter.com/#!/redarmyomaha/status/1119048553349824512"/>
    <hyperlink ref="X250" r:id="rId846" display="https://twitter.com/#!/redarmyomaha/status/1119283543090139136"/>
    <hyperlink ref="X251" r:id="rId847" display="https://twitter.com/#!/redarmyomaha/status/1119447591224143872"/>
    <hyperlink ref="X252" r:id="rId848" display="https://twitter.com/#!/hawkmav/status/1119413788686671873"/>
    <hyperlink ref="X253" r:id="rId849" display="https://twitter.com/#!/redarmyomaha/status/1119413858798428160"/>
    <hyperlink ref="X254" r:id="rId850" display="https://twitter.com/#!/redarmyomaha/status/1119447591224143872"/>
    <hyperlink ref="X255" r:id="rId851" display="https://twitter.com/#!/hawkmav/status/1119413788686671873"/>
    <hyperlink ref="X256" r:id="rId852" display="https://twitter.com/#!/redarmyomaha/status/1119413858798428160"/>
    <hyperlink ref="X257" r:id="rId853" display="https://twitter.com/#!/redarmyomaha/status/1119447591224143872"/>
    <hyperlink ref="X258" r:id="rId854" display="https://twitter.com/#!/hawkmav/status/1119413788686671873"/>
    <hyperlink ref="X259" r:id="rId855" display="https://twitter.com/#!/redarmyomaha/status/1119413858798428160"/>
    <hyperlink ref="X260" r:id="rId856" display="https://twitter.com/#!/redarmyomaha/status/1119447591224143872"/>
    <hyperlink ref="X261" r:id="rId857" display="https://twitter.com/#!/bobwarming/status/1119355808570015744"/>
    <hyperlink ref="X262" r:id="rId858" display="https://twitter.com/#!/bobwarming/status/1119813172804898816"/>
    <hyperlink ref="X263" r:id="rId859" display="https://twitter.com/#!/redarmyomaha/status/1119358261713612802"/>
    <hyperlink ref="X264" r:id="rId860" display="https://twitter.com/#!/redarmyomaha/status/1119447591224143872"/>
    <hyperlink ref="X265" r:id="rId861" display="https://twitter.com/#!/redarmyomaha/status/1119820974684135424"/>
    <hyperlink ref="X266" r:id="rId862" display="https://twitter.com/#!/secretagentmav/status/1119285629551038467"/>
    <hyperlink ref="X267" r:id="rId863" display="https://twitter.com/#!/secretagentmav/status/1119311728569982978"/>
    <hyperlink ref="X268" r:id="rId864" display="https://twitter.com/#!/secretagentmav/status/1119313069627387904"/>
    <hyperlink ref="X269" r:id="rId865" display="https://twitter.com/#!/secretagentmav/status/1119313436821872641"/>
    <hyperlink ref="X270" r:id="rId866" display="https://twitter.com/#!/secretagentmav/status/1119973943769804800"/>
    <hyperlink ref="X271" r:id="rId867" display="https://twitter.com/#!/secretagentmav/status/1120137230893441024"/>
    <hyperlink ref="X272" r:id="rId868" display="https://twitter.com/#!/secretagentmav/status/1120148141918048256"/>
    <hyperlink ref="X273" r:id="rId869" display="https://twitter.com/#!/redarmyomaha/status/1119312914383421440"/>
    <hyperlink ref="X274" r:id="rId870" display="https://twitter.com/#!/redarmyomaha/status/1119313287869386752"/>
    <hyperlink ref="X275" r:id="rId871" display="https://twitter.com/#!/redarmyomaha/status/1120140899306987520"/>
    <hyperlink ref="X276" r:id="rId872" display="https://twitter.com/#!/redarmyomaha/status/1120152697653452800"/>
    <hyperlink ref="X277" r:id="rId873" display="https://twitter.com/#!/oh_oh_oh_orylee/status/1120411178616881153"/>
    <hyperlink ref="X278" r:id="rId874" display="https://twitter.com/#!/oh_oh_oh_orylee/status/1120411178616881153"/>
    <hyperlink ref="X279" r:id="rId875" display="https://twitter.com/#!/oh_oh_oh_orylee/status/1120496152116379649"/>
    <hyperlink ref="X280" r:id="rId876" display="https://twitter.com/#!/oh_oh_oh_orylee/status/1120496152116379649"/>
    <hyperlink ref="X281" r:id="rId877" display="https://twitter.com/#!/redarmyomaha/status/1120410861988929537"/>
    <hyperlink ref="X282" r:id="rId878" display="https://twitter.com/#!/omahavb/status/1117901522103197696"/>
    <hyperlink ref="X283" r:id="rId879" display="https://twitter.com/#!/redarmyomaha/status/1118256553948106752"/>
    <hyperlink ref="X284" r:id="rId880" display="https://twitter.com/#!/redarmyomaha/status/1118981699725975552"/>
    <hyperlink ref="X285" r:id="rId881" display="https://twitter.com/#!/redarmyomaha/status/1120410861988929537"/>
    <hyperlink ref="X286" r:id="rId882" display="https://twitter.com/#!/unocowbell/status/1118002459430072320"/>
    <hyperlink ref="X287" r:id="rId883" display="https://twitter.com/#!/unocowbell/status/1119314866634993666"/>
    <hyperlink ref="X288" r:id="rId884" display="https://twitter.com/#!/unocowbell/status/1119314866634993666"/>
    <hyperlink ref="X289" r:id="rId885" display="https://twitter.com/#!/unocowbell/status/1120412156464435201"/>
    <hyperlink ref="X290" r:id="rId886" display="https://twitter.com/#!/redarmyomaha/status/1118148093092843520"/>
    <hyperlink ref="X291" r:id="rId887" display="https://twitter.com/#!/redarmyomaha/status/1120412599169028096"/>
    <hyperlink ref="X292" r:id="rId888" display="https://twitter.com/#!/intlmav/status/1120094560124796928"/>
    <hyperlink ref="X293" r:id="rId889" display="https://twitter.com/#!/redarmyomaha/status/1120502423674605568"/>
    <hyperlink ref="X294" r:id="rId890" display="https://twitter.com/#!/redarmyomaha/status/1120506972787355649"/>
    <hyperlink ref="X295" r:id="rId891" display="https://twitter.com/#!/bbrashaw/status/1119966188187148290"/>
    <hyperlink ref="X296" r:id="rId892" display="https://twitter.com/#!/bbrashaw/status/1120327203164753920"/>
    <hyperlink ref="X297" r:id="rId893" display="https://twitter.com/#!/bbrashaw/status/1120702345669689344"/>
    <hyperlink ref="X298" r:id="rId894" display="https://twitter.com/#!/bbrashaw/status/1120712689305759755"/>
    <hyperlink ref="X299" r:id="rId895" display="https://twitter.com/#!/redarmyomaha/status/1120710111620730880"/>
    <hyperlink ref="X300" r:id="rId896" display="https://twitter.com/#!/redarmyomaha/status/1120788468236296192"/>
    <hyperlink ref="X301" r:id="rId897" display="https://twitter.com/#!/lomendez12/status/1121109049267896320"/>
    <hyperlink ref="X302" r:id="rId898" display="https://twitter.com/#!/redarmyomaha/status/1121107801403609089"/>
    <hyperlink ref="X303" r:id="rId899" display="https://twitter.com/#!/hawkmav/status/1119048628604166144"/>
    <hyperlink ref="X304" r:id="rId900" display="https://twitter.com/#!/hawkmav/status/1119072277784596480"/>
    <hyperlink ref="X305" r:id="rId901" display="https://twitter.com/#!/hawkmav/status/1119077617452363776"/>
    <hyperlink ref="X306" r:id="rId902" display="https://twitter.com/#!/hawkmav/status/1119311862850641921"/>
    <hyperlink ref="X307" r:id="rId903" display="https://twitter.com/#!/hawkmav/status/1119806412450930691"/>
    <hyperlink ref="X308" r:id="rId904" display="https://twitter.com/#!/lomendez12/status/1121109049267896320"/>
    <hyperlink ref="X309" r:id="rId905" display="https://twitter.com/#!/redarmyomaha/status/1119048553349824512"/>
    <hyperlink ref="X310" r:id="rId906" display="https://twitter.com/#!/redarmyomaha/status/1119312226563661824"/>
    <hyperlink ref="X311" r:id="rId907" display="https://twitter.com/#!/redarmyomaha/status/1119413858798428160"/>
    <hyperlink ref="X312" r:id="rId908" display="https://twitter.com/#!/redarmyomaha/status/1119447591224143872"/>
    <hyperlink ref="X313" r:id="rId909" display="https://twitter.com/#!/redarmyomaha/status/1121107801403609089"/>
    <hyperlink ref="X314" r:id="rId910" display="https://twitter.com/#!/lomendez12/status/1119960736757964801"/>
    <hyperlink ref="X315" r:id="rId911" display="https://twitter.com/#!/lomendez12/status/1119961924173750272"/>
    <hyperlink ref="X316" r:id="rId912" display="https://twitter.com/#!/lomendez12/status/1119971380097966080"/>
    <hyperlink ref="X317" r:id="rId913" display="https://twitter.com/#!/lomendez12/status/1121109049267896320"/>
    <hyperlink ref="X318" r:id="rId914" display="https://twitter.com/#!/redarmyomaha/status/1119961592739745792"/>
    <hyperlink ref="X319" r:id="rId915" display="https://twitter.com/#!/redarmyomaha/status/1119971005701578752"/>
    <hyperlink ref="X320" r:id="rId916" display="https://twitter.com/#!/redarmyomaha/status/1121107801403609089"/>
    <hyperlink ref="X321" r:id="rId917" display="https://twitter.com/#!/redarmyomaha/status/1121135452055011328"/>
    <hyperlink ref="X322" r:id="rId918" display="https://twitter.com/#!/redarmyomaha/status/1121135452055011328"/>
    <hyperlink ref="X323" r:id="rId919" display="https://twitter.com/#!/redarmyomaha/status/1121135452055011328"/>
    <hyperlink ref="X324" r:id="rId920" display="https://twitter.com/#!/redarmyomaha/status/1121135452055011328"/>
    <hyperlink ref="X325" r:id="rId921" display="https://twitter.com/#!/redarmyomaha/status/1121135452055011328"/>
    <hyperlink ref="X326" r:id="rId922" display="https://twitter.com/#!/redarmyomaha/status/1121135452055011328"/>
    <hyperlink ref="X327" r:id="rId923" display="https://twitter.com/#!/redarmyomaha/status/1121135452055011328"/>
    <hyperlink ref="X328" r:id="rId924" display="https://twitter.com/#!/redarmyomaha/status/1121135452055011328"/>
    <hyperlink ref="X329" r:id="rId925" display="https://twitter.com/#!/redarmyomaha/status/1121135452055011328"/>
    <hyperlink ref="X330" r:id="rId926" display="https://twitter.com/#!/redarmyomaha/status/1121135452055011328"/>
    <hyperlink ref="X331" r:id="rId927" display="https://twitter.com/#!/redarmyomaha/status/1121135452055011328"/>
    <hyperlink ref="X332" r:id="rId928" display="https://twitter.com/#!/redarmyomaha/status/1118210538939482112"/>
    <hyperlink ref="X333" r:id="rId929" display="https://twitter.com/#!/gohuskieswooooo/status/1118207262533849088"/>
    <hyperlink ref="X334" r:id="rId930" display="https://twitter.com/#!/waterloverc/status/1118226015904464902"/>
    <hyperlink ref="X335" r:id="rId931" display="https://twitter.com/#!/waterloverc/status/1118226209530314754"/>
    <hyperlink ref="X336" r:id="rId932" display="https://twitter.com/#!/inch/status/1118222455410180096"/>
    <hyperlink ref="X337" r:id="rId933" display="https://twitter.com/#!/inch/status/1118224633352863744"/>
    <hyperlink ref="X338" r:id="rId934" display="https://twitter.com/#!/inch/status/1118227762123354112"/>
    <hyperlink ref="X339" r:id="rId935" display="https://twitter.com/#!/inch/status/1118261153145196546"/>
    <hyperlink ref="X340" r:id="rId936" display="https://twitter.com/#!/jovenitti/status/1118221915594928128"/>
    <hyperlink ref="X341" r:id="rId937" display="https://twitter.com/#!/jovenitti/status/1118223557329289216"/>
    <hyperlink ref="X342" r:id="rId938" display="https://twitter.com/#!/jovenitti/status/1118243552583200770"/>
    <hyperlink ref="X343" r:id="rId939" display="https://twitter.com/#!/jovenitti/status/1118269178673278979"/>
    <hyperlink ref="X344" r:id="rId940" display="https://twitter.com/#!/intlmav/status/1117895511917219841"/>
    <hyperlink ref="X345" r:id="rId941" display="https://twitter.com/#!/intlmav/status/1118202819880857601"/>
    <hyperlink ref="X346" r:id="rId942" display="https://twitter.com/#!/intlmav/status/1119315740715356160"/>
    <hyperlink ref="X347" r:id="rId943" display="https://twitter.com/#!/intlmav/status/1119315740715356160"/>
    <hyperlink ref="X348" r:id="rId944" display="https://twitter.com/#!/intlmav/status/1119317482362363905"/>
    <hyperlink ref="X349" r:id="rId945" display="https://twitter.com/#!/intlmav/status/1119317482362363905"/>
    <hyperlink ref="X350" r:id="rId946" display="https://twitter.com/#!/intlmav/status/1119320502911275025"/>
    <hyperlink ref="X351" r:id="rId947" display="https://twitter.com/#!/intlmav/status/1119320502911275025"/>
    <hyperlink ref="X352" r:id="rId948" display="https://twitter.com/#!/intlmav/status/1120094560124796928"/>
    <hyperlink ref="X353" r:id="rId949" display="https://twitter.com/#!/redarmyomaha/status/1118220380269756416"/>
    <hyperlink ref="X354" r:id="rId950" display="https://twitter.com/#!/redarmyomaha/status/1118258893035978752"/>
    <hyperlink ref="X355" r:id="rId951" display="https://twitter.com/#!/redarmyomaha/status/1118265075289088000"/>
    <hyperlink ref="X356" r:id="rId952" display="https://twitter.com/#!/redarmyomaha/status/1118265737036984320"/>
    <hyperlink ref="X357" r:id="rId953" display="https://twitter.com/#!/redarmyomaha/status/1121135452055011328"/>
    <hyperlink ref="X358" r:id="rId954" display="https://twitter.com/#!/gohuskieswooooo/status/1118220902775304193"/>
    <hyperlink ref="X359" r:id="rId955" display="https://twitter.com/#!/gohuskieswooooo/status/1118221460240261122"/>
    <hyperlink ref="X360" r:id="rId956" display="https://twitter.com/#!/gohuskieswooooo/status/1118222759547547648"/>
    <hyperlink ref="X361" r:id="rId957" display="https://twitter.com/#!/gohuskieswooooo/status/1118223724732387328"/>
    <hyperlink ref="X362" r:id="rId958" display="https://twitter.com/#!/gohuskieswooooo/status/1118223757473124353"/>
    <hyperlink ref="X363" r:id="rId959" display="https://twitter.com/#!/gohuskieswooooo/status/1118261601625358338"/>
    <hyperlink ref="X364" r:id="rId960" display="https://twitter.com/#!/waterloverc/status/1118220102179217408"/>
    <hyperlink ref="X365" r:id="rId961" display="https://twitter.com/#!/waterloverc/status/1118223440266375173"/>
    <hyperlink ref="X366" r:id="rId962" display="https://twitter.com/#!/waterloverc/status/1118226015904464902"/>
    <hyperlink ref="X367" r:id="rId963" display="https://twitter.com/#!/waterloverc/status/1118226015904464902"/>
    <hyperlink ref="X368" r:id="rId964" display="https://twitter.com/#!/waterloverc/status/1118226015904464902"/>
    <hyperlink ref="X369" r:id="rId965" display="https://twitter.com/#!/waterloverc/status/1118226015904464902"/>
    <hyperlink ref="X370" r:id="rId966" display="https://twitter.com/#!/waterloverc/status/1118226209530314754"/>
    <hyperlink ref="X371" r:id="rId967" display="https://twitter.com/#!/waterloverc/status/1118226209530314754"/>
    <hyperlink ref="X372" r:id="rId968" display="https://twitter.com/#!/waterloverc/status/1118226209530314754"/>
    <hyperlink ref="X373" r:id="rId969" display="https://twitter.com/#!/waterloverc/status/1118226209530314754"/>
    <hyperlink ref="X374" r:id="rId970" display="https://twitter.com/#!/waterloverc/status/1118228362475053056"/>
    <hyperlink ref="X375" r:id="rId971" display="https://twitter.com/#!/inch/status/1118227762123354112"/>
    <hyperlink ref="X376" r:id="rId972" display="https://twitter.com/#!/inch/status/1118261153145196546"/>
    <hyperlink ref="X377" r:id="rId973" display="https://twitter.com/#!/jovenitti/status/1118243552583200770"/>
    <hyperlink ref="X378" r:id="rId974" display="https://twitter.com/#!/jovenitti/status/1118269178673278979"/>
    <hyperlink ref="X379" r:id="rId975" display="https://twitter.com/#!/redarmyomaha/status/1118220988334755841"/>
    <hyperlink ref="X380" r:id="rId976" display="https://twitter.com/#!/gohuskieswooooo/status/1118261601625358338"/>
    <hyperlink ref="X381" r:id="rId977" display="https://twitter.com/#!/inch/status/1118222455410180096"/>
    <hyperlink ref="X382" r:id="rId978" display="https://twitter.com/#!/inch/status/1118224633352863744"/>
    <hyperlink ref="X383" r:id="rId979" display="https://twitter.com/#!/inch/status/1118227762123354112"/>
    <hyperlink ref="X384" r:id="rId980" display="https://twitter.com/#!/inch/status/1118261153145196546"/>
    <hyperlink ref="X385" r:id="rId981" display="https://twitter.com/#!/jovenitti/status/1118221915594928128"/>
    <hyperlink ref="X386" r:id="rId982" display="https://twitter.com/#!/jovenitti/status/1118221915594928128"/>
    <hyperlink ref="X387" r:id="rId983" display="https://twitter.com/#!/jovenitti/status/1118221915594928128"/>
    <hyperlink ref="X388" r:id="rId984" display="https://twitter.com/#!/jovenitti/status/1118223557329289216"/>
    <hyperlink ref="X389" r:id="rId985" display="https://twitter.com/#!/jovenitti/status/1118223557329289216"/>
    <hyperlink ref="X390" r:id="rId986" display="https://twitter.com/#!/jovenitti/status/1118223557329289216"/>
    <hyperlink ref="X391" r:id="rId987" display="https://twitter.com/#!/jovenitti/status/1118243552583200770"/>
    <hyperlink ref="X392" r:id="rId988" display="https://twitter.com/#!/jovenitti/status/1118243552583200770"/>
    <hyperlink ref="X393" r:id="rId989" display="https://twitter.com/#!/jovenitti/status/1118243552583200770"/>
    <hyperlink ref="X394" r:id="rId990" display="https://twitter.com/#!/jovenitti/status/1118269178673278979"/>
    <hyperlink ref="X395" r:id="rId991" display="https://twitter.com/#!/jovenitti/status/1118269178673278979"/>
    <hyperlink ref="X396" r:id="rId992" display="https://twitter.com/#!/jovenitti/status/1118269178673278979"/>
    <hyperlink ref="X397" r:id="rId993" display="https://twitter.com/#!/redarmyomaha/status/1118220380269756416"/>
    <hyperlink ref="X398" r:id="rId994" display="https://twitter.com/#!/gohuskieswooooo/status/1118220902775304193"/>
    <hyperlink ref="X399" r:id="rId995" display="https://twitter.com/#!/gohuskieswooooo/status/1118221460240261122"/>
    <hyperlink ref="X400" r:id="rId996" display="https://twitter.com/#!/gohuskieswooooo/status/1118222759547547648"/>
    <hyperlink ref="X401" r:id="rId997" display="https://twitter.com/#!/gohuskieswooooo/status/1118223724732387328"/>
    <hyperlink ref="X402" r:id="rId998" display="https://twitter.com/#!/gohuskieswooooo/status/1118223757473124353"/>
    <hyperlink ref="X403" r:id="rId999" display="https://twitter.com/#!/gohuskieswooooo/status/1118261601625358338"/>
    <hyperlink ref="X404" r:id="rId1000" display="https://twitter.com/#!/inch/status/1118222455410180096"/>
    <hyperlink ref="X405" r:id="rId1001" display="https://twitter.com/#!/inch/status/1118222455410180096"/>
    <hyperlink ref="X406" r:id="rId1002" display="https://twitter.com/#!/inch/status/1118224633352863744"/>
    <hyperlink ref="X407" r:id="rId1003" display="https://twitter.com/#!/inch/status/1118224633352863744"/>
    <hyperlink ref="X408" r:id="rId1004" display="https://twitter.com/#!/inch/status/1118227762123354112"/>
    <hyperlink ref="X409" r:id="rId1005" display="https://twitter.com/#!/inch/status/1118227762123354112"/>
    <hyperlink ref="X410" r:id="rId1006" display="https://twitter.com/#!/inch/status/1118261153145196546"/>
    <hyperlink ref="X411" r:id="rId1007" display="https://twitter.com/#!/inch/status/1118261153145196546"/>
    <hyperlink ref="X412" r:id="rId1008" display="https://twitter.com/#!/redarmyomaha/status/1118220380269756416"/>
    <hyperlink ref="X413" r:id="rId1009" display="https://twitter.com/#!/gohuskieswooooo/status/1118220902775304193"/>
    <hyperlink ref="X414" r:id="rId1010" display="https://twitter.com/#!/gohuskieswooooo/status/1118221460240261122"/>
    <hyperlink ref="X415" r:id="rId1011" display="https://twitter.com/#!/gohuskieswooooo/status/1118222759547547648"/>
    <hyperlink ref="X416" r:id="rId1012" display="https://twitter.com/#!/gohuskieswooooo/status/1118223724732387328"/>
    <hyperlink ref="X417" r:id="rId1013" display="https://twitter.com/#!/gohuskieswooooo/status/1118223757473124353"/>
    <hyperlink ref="X418" r:id="rId1014" display="https://twitter.com/#!/gohuskieswooooo/status/1118261601625358338"/>
    <hyperlink ref="X419" r:id="rId1015" display="https://twitter.com/#!/redarmyomaha/status/1119312158511075328"/>
    <hyperlink ref="X420" r:id="rId1016" display="https://twitter.com/#!/gohuskieswooooo/status/1119320043156844545"/>
    <hyperlink ref="X421" r:id="rId1017" display="https://twitter.com/#!/redarmyomaha/status/1121138208413110272"/>
    <hyperlink ref="X422" r:id="rId1018" display="https://twitter.com/#!/gohuskieswooooo/status/1121138230106128384"/>
    <hyperlink ref="X423" r:id="rId1019" display="https://twitter.com/#!/gohuskieswooooo/status/1121138427053969408"/>
    <hyperlink ref="X424" r:id="rId1020" display="https://twitter.com/#!/redarmyomaha/status/1121138208413110272"/>
    <hyperlink ref="X425" r:id="rId1021" display="https://twitter.com/#!/gohuskieswooooo/status/1121138230106128384"/>
    <hyperlink ref="X426" r:id="rId1022" display="https://twitter.com/#!/gohuskieswooooo/status/1121138427053969408"/>
    <hyperlink ref="X427" r:id="rId1023" display="https://twitter.com/#!/redarmyomaha/status/1121138208413110272"/>
    <hyperlink ref="X428" r:id="rId1024" display="https://twitter.com/#!/gohuskieswooooo/status/1121138230106128384"/>
    <hyperlink ref="X429" r:id="rId1025" display="https://twitter.com/#!/gohuskieswooooo/status/1121138427053969408"/>
    <hyperlink ref="X430" r:id="rId1026" display="https://twitter.com/#!/redarmyomaha/status/1121138208413110272"/>
    <hyperlink ref="X431" r:id="rId1027" display="https://twitter.com/#!/gohuskieswooooo/status/1121138230106128384"/>
    <hyperlink ref="X432" r:id="rId1028" display="https://twitter.com/#!/gohuskieswooooo/status/1121138427053969408"/>
    <hyperlink ref="X433" r:id="rId1029" display="https://twitter.com/#!/redarmyomaha/status/1121138208413110272"/>
    <hyperlink ref="X434" r:id="rId1030" display="https://twitter.com/#!/gohuskieswooooo/status/1121138230106128384"/>
    <hyperlink ref="X435" r:id="rId1031" display="https://twitter.com/#!/gohuskieswooooo/status/1121138427053969408"/>
    <hyperlink ref="X436" r:id="rId1032" display="https://twitter.com/#!/redarmyomaha/status/1121138208413110272"/>
    <hyperlink ref="X437" r:id="rId1033" display="https://twitter.com/#!/gohuskieswooooo/status/1121138230106128384"/>
    <hyperlink ref="X438" r:id="rId1034" display="https://twitter.com/#!/gohuskieswooooo/status/1121138427053969408"/>
    <hyperlink ref="X439" r:id="rId1035" display="https://twitter.com/#!/biddco/status/1118222771631292422"/>
    <hyperlink ref="X440" r:id="rId1036" display="https://twitter.com/#!/biddco/status/1118300377722519553"/>
    <hyperlink ref="X441" r:id="rId1037" display="https://twitter.com/#!/biddco/status/1118504058564829184"/>
    <hyperlink ref="X442" r:id="rId1038" display="https://twitter.com/#!/biddco/status/1119283685600256000"/>
    <hyperlink ref="X443" r:id="rId1039" display="https://twitter.com/#!/redarmyomaha/status/1118221280610701312"/>
    <hyperlink ref="X444" r:id="rId1040" display="https://twitter.com/#!/redarmyomaha/status/1118508468703387650"/>
    <hyperlink ref="X445" r:id="rId1041" display="https://twitter.com/#!/redarmyomaha/status/1121138208413110272"/>
    <hyperlink ref="X446" r:id="rId1042" display="https://twitter.com/#!/gohuskieswooooo/status/1121138230106128384"/>
    <hyperlink ref="X447" r:id="rId1043" display="https://twitter.com/#!/gohuskieswooooo/status/1121138427053969408"/>
    <hyperlink ref="X448" r:id="rId1044" display="https://twitter.com/#!/redarmyomaha/status/1121138208413110272"/>
    <hyperlink ref="X449" r:id="rId1045" display="https://twitter.com/#!/gohuskieswooooo/status/1121138230106128384"/>
    <hyperlink ref="X450" r:id="rId1046" display="https://twitter.com/#!/gohuskieswooooo/status/1121138427053969408"/>
    <hyperlink ref="X451" r:id="rId1047" display="https://twitter.com/#!/redarmyomaha/status/1117626412339351552"/>
    <hyperlink ref="X452" r:id="rId1048" display="https://twitter.com/#!/redarmyomaha/status/1117885258794323968"/>
    <hyperlink ref="X453" r:id="rId1049" display="https://twitter.com/#!/redarmyomaha/status/1118198571201810434"/>
    <hyperlink ref="X454" r:id="rId1050" display="https://twitter.com/#!/redarmyomaha/status/1118199749390127105"/>
    <hyperlink ref="X455" r:id="rId1051" display="https://twitter.com/#!/redarmyomaha/status/1118202308905422849"/>
    <hyperlink ref="X456" r:id="rId1052" display="https://twitter.com/#!/redarmyomaha/status/1118210538939482112"/>
    <hyperlink ref="X457" r:id="rId1053" display="https://twitter.com/#!/redarmyomaha/status/1118218774459510784"/>
    <hyperlink ref="X458" r:id="rId1054" display="https://twitter.com/#!/redarmyomaha/status/1118356250226380801"/>
    <hyperlink ref="X459" r:id="rId1055" display="https://twitter.com/#!/redarmyomaha/status/1118483238610096128"/>
    <hyperlink ref="X460" r:id="rId1056" display="https://twitter.com/#!/redarmyomaha/status/1118508455029952514"/>
    <hyperlink ref="X461" r:id="rId1057" display="https://twitter.com/#!/redarmyomaha/status/1118701056538492929"/>
    <hyperlink ref="X462" r:id="rId1058" display="https://twitter.com/#!/redarmyomaha/status/1118943506452471808"/>
    <hyperlink ref="X463" r:id="rId1059" display="https://twitter.com/#!/redarmyomaha/status/1119058854170353664"/>
    <hyperlink ref="X464" r:id="rId1060" display="https://twitter.com/#!/redarmyomaha/status/1119077421905367043"/>
    <hyperlink ref="X465" r:id="rId1061" display="https://twitter.com/#!/redarmyomaha/status/1119311333030105090"/>
    <hyperlink ref="X466" r:id="rId1062" display="https://twitter.com/#!/redarmyomaha/status/1119412796779679744"/>
    <hyperlink ref="X467" r:id="rId1063" display="https://twitter.com/#!/redarmyomaha/status/1119788580174307328"/>
    <hyperlink ref="X468" r:id="rId1064" display="https://twitter.com/#!/redarmyomaha/status/1119806310172639233"/>
    <hyperlink ref="X469" r:id="rId1065" display="https://twitter.com/#!/redarmyomaha/status/1119960201950416897"/>
    <hyperlink ref="X470" r:id="rId1066" display="https://twitter.com/#!/redarmyomaha/status/1120128476084760576"/>
    <hyperlink ref="X471" r:id="rId1067" display="https://twitter.com/#!/redarmyomaha/status/1120410769311584262"/>
    <hyperlink ref="X472" r:id="rId1068" display="https://twitter.com/#!/redarmyomaha/status/1120411454765699074"/>
    <hyperlink ref="X473" r:id="rId1069" display="https://twitter.com/#!/redarmyomaha/status/1120667614286503937"/>
    <hyperlink ref="X474" r:id="rId1070" display="https://twitter.com/#!/redarmyomaha/status/1120739795695620096"/>
    <hyperlink ref="X475" r:id="rId1071" display="https://twitter.com/#!/redarmyomaha/status/1120746873718026240"/>
    <hyperlink ref="X476" r:id="rId1072" display="https://twitter.com/#!/redarmyomaha/status/1120761004030218240"/>
    <hyperlink ref="X477" r:id="rId1073" display="https://twitter.com/#!/redarmyomaha/status/1121138208413110272"/>
    <hyperlink ref="X478" r:id="rId1074" display="https://twitter.com/#!/redarmyomaha/status/1121139142295867392"/>
    <hyperlink ref="X479" r:id="rId1075" display="https://twitter.com/#!/gohuskieswooooo/status/1118207262533849088"/>
    <hyperlink ref="X480" r:id="rId1076" display="https://twitter.com/#!/gohuskieswooooo/status/1118220902775304193"/>
    <hyperlink ref="X481" r:id="rId1077" display="https://twitter.com/#!/gohuskieswooooo/status/1118221460240261122"/>
    <hyperlink ref="X482" r:id="rId1078" display="https://twitter.com/#!/gohuskieswooooo/status/1118222759547547648"/>
    <hyperlink ref="X483" r:id="rId1079" display="https://twitter.com/#!/gohuskieswooooo/status/1118223724732387328"/>
    <hyperlink ref="X484" r:id="rId1080" display="https://twitter.com/#!/gohuskieswooooo/status/1118223757473124353"/>
    <hyperlink ref="X485" r:id="rId1081" display="https://twitter.com/#!/gohuskieswooooo/status/1118261601625358338"/>
    <hyperlink ref="X486" r:id="rId1082" display="https://twitter.com/#!/gohuskieswooooo/status/1119320043156844545"/>
    <hyperlink ref="X487" r:id="rId1083" display="https://twitter.com/#!/gohuskieswooooo/status/1121138230106128384"/>
    <hyperlink ref="X488" r:id="rId1084" display="https://twitter.com/#!/gohuskieswooooo/status/1121138427053969408"/>
    <hyperlink ref="X489" r:id="rId1085" display="https://twitter.com/#!/gohuskieswooooo/status/1121138790419054592"/>
    <hyperlink ref="X490" r:id="rId1086" display="https://twitter.com/#!/gohuskieswooooo/status/1121140053890228224"/>
    <hyperlink ref="X491" r:id="rId1087" display="https://twitter.com/#!/gohuskieswooooo/status/1118507535990951938"/>
    <hyperlink ref="AZ31" r:id="rId1088" display="https://api.twitter.com/1.1/geo/id/a84b808ce3f11719.json"/>
    <hyperlink ref="AZ44" r:id="rId1089" display="https://api.twitter.com/1.1/geo/id/62619a76134ad05e.json"/>
    <hyperlink ref="AZ47" r:id="rId1090" display="https://api.twitter.com/1.1/geo/id/00ba4a216394fd45.json"/>
    <hyperlink ref="AZ48" r:id="rId1091" display="https://api.twitter.com/1.1/geo/id/00ba4a216394fd45.json"/>
    <hyperlink ref="AZ49" r:id="rId1092" display="https://api.twitter.com/1.1/geo/id/00ba4a216394fd45.json"/>
    <hyperlink ref="AZ62" r:id="rId1093" display="https://api.twitter.com/1.1/geo/id/a84b808ce3f11719.json"/>
    <hyperlink ref="AZ63" r:id="rId1094" display="https://api.twitter.com/1.1/geo/id/a84b808ce3f11719.json"/>
    <hyperlink ref="AZ142" r:id="rId1095" display="https://api.twitter.com/1.1/geo/id/1d9a5370a355ab0c.json"/>
    <hyperlink ref="AZ143" r:id="rId1096" display="https://api.twitter.com/1.1/geo/id/a84b808ce3f11719.json"/>
    <hyperlink ref="AZ197" r:id="rId1097" display="https://api.twitter.com/1.1/geo/id/3df4f427b5a60fea.json"/>
    <hyperlink ref="AZ198" r:id="rId1098" display="https://api.twitter.com/1.1/geo/id/3df4f427b5a60fea.json"/>
    <hyperlink ref="AZ286" r:id="rId1099" display="https://api.twitter.com/1.1/geo/id/a84b808ce3f11719.json"/>
    <hyperlink ref="AZ340" r:id="rId1100" display="https://api.twitter.com/1.1/geo/id/7dc5c6d3bfb10ccc.json"/>
    <hyperlink ref="AZ385" r:id="rId1101" display="https://api.twitter.com/1.1/geo/id/7dc5c6d3bfb10ccc.json"/>
    <hyperlink ref="AZ386" r:id="rId1102" display="https://api.twitter.com/1.1/geo/id/7dc5c6d3bfb10ccc.json"/>
    <hyperlink ref="AZ387" r:id="rId1103" display="https://api.twitter.com/1.1/geo/id/7dc5c6d3bfb10ccc.json"/>
    <hyperlink ref="AZ440" r:id="rId1104" display="https://api.twitter.com/1.1/geo/id/62619a76134ad05e.json"/>
    <hyperlink ref="AZ441" r:id="rId1105" display="https://api.twitter.com/1.1/geo/id/1b86771ff62f45fb.json"/>
  </hyperlinks>
  <printOptions/>
  <pageMargins left="0.7" right="0.7" top="0.75" bottom="0.75" header="0.3" footer="0.3"/>
  <pageSetup horizontalDpi="600" verticalDpi="600" orientation="portrait" r:id="rId1109"/>
  <legacyDrawing r:id="rId1107"/>
  <tableParts>
    <tablePart r:id="rId110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2473</v>
      </c>
      <c r="B1" s="13" t="s">
        <v>2765</v>
      </c>
      <c r="C1" s="13" t="s">
        <v>2766</v>
      </c>
      <c r="D1" s="13" t="s">
        <v>144</v>
      </c>
      <c r="E1" s="13" t="s">
        <v>2768</v>
      </c>
      <c r="F1" s="13" t="s">
        <v>2769</v>
      </c>
      <c r="G1" s="13" t="s">
        <v>2770</v>
      </c>
    </row>
    <row r="2" spans="1:7" ht="15">
      <c r="A2" s="78" t="s">
        <v>2100</v>
      </c>
      <c r="B2" s="78">
        <v>161</v>
      </c>
      <c r="C2" s="122">
        <v>0.046815934864786274</v>
      </c>
      <c r="D2" s="78" t="s">
        <v>2767</v>
      </c>
      <c r="E2" s="78"/>
      <c r="F2" s="78"/>
      <c r="G2" s="78"/>
    </row>
    <row r="3" spans="1:7" ht="15">
      <c r="A3" s="78" t="s">
        <v>2101</v>
      </c>
      <c r="B3" s="78">
        <v>73</v>
      </c>
      <c r="C3" s="122">
        <v>0.021227100901424833</v>
      </c>
      <c r="D3" s="78" t="s">
        <v>2767</v>
      </c>
      <c r="E3" s="78"/>
      <c r="F3" s="78"/>
      <c r="G3" s="78"/>
    </row>
    <row r="4" spans="1:7" ht="15">
      <c r="A4" s="78" t="s">
        <v>2102</v>
      </c>
      <c r="B4" s="78">
        <v>0</v>
      </c>
      <c r="C4" s="122">
        <v>0</v>
      </c>
      <c r="D4" s="78" t="s">
        <v>2767</v>
      </c>
      <c r="E4" s="78"/>
      <c r="F4" s="78"/>
      <c r="G4" s="78"/>
    </row>
    <row r="5" spans="1:7" ht="15">
      <c r="A5" s="78" t="s">
        <v>2103</v>
      </c>
      <c r="B5" s="78">
        <v>3205</v>
      </c>
      <c r="C5" s="122">
        <v>0.9319569642337889</v>
      </c>
      <c r="D5" s="78" t="s">
        <v>2767</v>
      </c>
      <c r="E5" s="78"/>
      <c r="F5" s="78"/>
      <c r="G5" s="78"/>
    </row>
    <row r="6" spans="1:7" ht="15">
      <c r="A6" s="78" t="s">
        <v>2104</v>
      </c>
      <c r="B6" s="78">
        <v>3439</v>
      </c>
      <c r="C6" s="122">
        <v>1</v>
      </c>
      <c r="D6" s="78" t="s">
        <v>2767</v>
      </c>
      <c r="E6" s="78"/>
      <c r="F6" s="78"/>
      <c r="G6" s="78"/>
    </row>
    <row r="7" spans="1:7" ht="15">
      <c r="A7" s="84" t="s">
        <v>251</v>
      </c>
      <c r="B7" s="84">
        <v>149</v>
      </c>
      <c r="C7" s="123">
        <v>0.01430146550413643</v>
      </c>
      <c r="D7" s="84" t="s">
        <v>2767</v>
      </c>
      <c r="E7" s="84" t="b">
        <v>0</v>
      </c>
      <c r="F7" s="84" t="b">
        <v>0</v>
      </c>
      <c r="G7" s="84" t="b">
        <v>0</v>
      </c>
    </row>
    <row r="8" spans="1:7" ht="15">
      <c r="A8" s="84" t="s">
        <v>253</v>
      </c>
      <c r="B8" s="84">
        <v>30</v>
      </c>
      <c r="C8" s="123">
        <v>0.012646538534543618</v>
      </c>
      <c r="D8" s="84" t="s">
        <v>2767</v>
      </c>
      <c r="E8" s="84" t="b">
        <v>0</v>
      </c>
      <c r="F8" s="84" t="b">
        <v>0</v>
      </c>
      <c r="G8" s="84" t="b">
        <v>0</v>
      </c>
    </row>
    <row r="9" spans="1:7" ht="15">
      <c r="A9" s="84" t="s">
        <v>2105</v>
      </c>
      <c r="B9" s="84">
        <v>23</v>
      </c>
      <c r="C9" s="123">
        <v>0.011590019561055005</v>
      </c>
      <c r="D9" s="84" t="s">
        <v>2767</v>
      </c>
      <c r="E9" s="84" t="b">
        <v>0</v>
      </c>
      <c r="F9" s="84" t="b">
        <v>0</v>
      </c>
      <c r="G9" s="84" t="b">
        <v>0</v>
      </c>
    </row>
    <row r="10" spans="1:7" ht="15">
      <c r="A10" s="84" t="s">
        <v>276</v>
      </c>
      <c r="B10" s="84">
        <v>15</v>
      </c>
      <c r="C10" s="123">
        <v>0.008435266430489637</v>
      </c>
      <c r="D10" s="84" t="s">
        <v>2767</v>
      </c>
      <c r="E10" s="84" t="b">
        <v>0</v>
      </c>
      <c r="F10" s="84" t="b">
        <v>0</v>
      </c>
      <c r="G10" s="84" t="b">
        <v>0</v>
      </c>
    </row>
    <row r="11" spans="1:7" ht="15">
      <c r="A11" s="84" t="s">
        <v>277</v>
      </c>
      <c r="B11" s="84">
        <v>13</v>
      </c>
      <c r="C11" s="123">
        <v>0.007688451418305384</v>
      </c>
      <c r="D11" s="84" t="s">
        <v>2767</v>
      </c>
      <c r="E11" s="84" t="b">
        <v>0</v>
      </c>
      <c r="F11" s="84" t="b">
        <v>0</v>
      </c>
      <c r="G11" s="84" t="b">
        <v>0</v>
      </c>
    </row>
    <row r="12" spans="1:7" ht="15">
      <c r="A12" s="84" t="s">
        <v>278</v>
      </c>
      <c r="B12" s="84">
        <v>13</v>
      </c>
      <c r="C12" s="123">
        <v>0.007688451418305384</v>
      </c>
      <c r="D12" s="84" t="s">
        <v>2767</v>
      </c>
      <c r="E12" s="84" t="b">
        <v>0</v>
      </c>
      <c r="F12" s="84" t="b">
        <v>0</v>
      </c>
      <c r="G12" s="84" t="b">
        <v>0</v>
      </c>
    </row>
    <row r="13" spans="1:7" ht="15">
      <c r="A13" s="84" t="s">
        <v>2108</v>
      </c>
      <c r="B13" s="84">
        <v>13</v>
      </c>
      <c r="C13" s="123">
        <v>0.007688451418305384</v>
      </c>
      <c r="D13" s="84" t="s">
        <v>2767</v>
      </c>
      <c r="E13" s="84" t="b">
        <v>0</v>
      </c>
      <c r="F13" s="84" t="b">
        <v>0</v>
      </c>
      <c r="G13" s="84" t="b">
        <v>0</v>
      </c>
    </row>
    <row r="14" spans="1:7" ht="15">
      <c r="A14" s="84" t="s">
        <v>281</v>
      </c>
      <c r="B14" s="84">
        <v>13</v>
      </c>
      <c r="C14" s="123">
        <v>0.007688451418305384</v>
      </c>
      <c r="D14" s="84" t="s">
        <v>2767</v>
      </c>
      <c r="E14" s="84" t="b">
        <v>0</v>
      </c>
      <c r="F14" s="84" t="b">
        <v>0</v>
      </c>
      <c r="G14" s="84" t="b">
        <v>0</v>
      </c>
    </row>
    <row r="15" spans="1:7" ht="15">
      <c r="A15" s="84" t="s">
        <v>2118</v>
      </c>
      <c r="B15" s="84">
        <v>12</v>
      </c>
      <c r="C15" s="123">
        <v>0.007292142122921494</v>
      </c>
      <c r="D15" s="84" t="s">
        <v>2767</v>
      </c>
      <c r="E15" s="84" t="b">
        <v>0</v>
      </c>
      <c r="F15" s="84" t="b">
        <v>0</v>
      </c>
      <c r="G15" s="84" t="b">
        <v>0</v>
      </c>
    </row>
    <row r="16" spans="1:7" ht="15">
      <c r="A16" s="84" t="s">
        <v>2107</v>
      </c>
      <c r="B16" s="84">
        <v>12</v>
      </c>
      <c r="C16" s="123">
        <v>0.007292142122921494</v>
      </c>
      <c r="D16" s="84" t="s">
        <v>2767</v>
      </c>
      <c r="E16" s="84" t="b">
        <v>0</v>
      </c>
      <c r="F16" s="84" t="b">
        <v>0</v>
      </c>
      <c r="G16" s="84" t="b">
        <v>0</v>
      </c>
    </row>
    <row r="17" spans="1:7" ht="15">
      <c r="A17" s="84" t="s">
        <v>282</v>
      </c>
      <c r="B17" s="84">
        <v>12</v>
      </c>
      <c r="C17" s="123">
        <v>0.007292142122921494</v>
      </c>
      <c r="D17" s="84" t="s">
        <v>2767</v>
      </c>
      <c r="E17" s="84" t="b">
        <v>0</v>
      </c>
      <c r="F17" s="84" t="b">
        <v>0</v>
      </c>
      <c r="G17" s="84" t="b">
        <v>0</v>
      </c>
    </row>
    <row r="18" spans="1:7" ht="15">
      <c r="A18" s="84" t="s">
        <v>2115</v>
      </c>
      <c r="B18" s="84">
        <v>11</v>
      </c>
      <c r="C18" s="123">
        <v>0.007091850753241121</v>
      </c>
      <c r="D18" s="84" t="s">
        <v>2767</v>
      </c>
      <c r="E18" s="84" t="b">
        <v>0</v>
      </c>
      <c r="F18" s="84" t="b">
        <v>0</v>
      </c>
      <c r="G18" s="84" t="b">
        <v>0</v>
      </c>
    </row>
    <row r="19" spans="1:7" ht="15">
      <c r="A19" s="84" t="s">
        <v>2474</v>
      </c>
      <c r="B19" s="84">
        <v>10</v>
      </c>
      <c r="C19" s="123">
        <v>0.006447137048401018</v>
      </c>
      <c r="D19" s="84" t="s">
        <v>2767</v>
      </c>
      <c r="E19" s="84" t="b">
        <v>1</v>
      </c>
      <c r="F19" s="84" t="b">
        <v>0</v>
      </c>
      <c r="G19" s="84" t="b">
        <v>0</v>
      </c>
    </row>
    <row r="20" spans="1:7" ht="15">
      <c r="A20" s="84" t="s">
        <v>2132</v>
      </c>
      <c r="B20" s="84">
        <v>10</v>
      </c>
      <c r="C20" s="123">
        <v>0.006661157116505205</v>
      </c>
      <c r="D20" s="84" t="s">
        <v>2767</v>
      </c>
      <c r="E20" s="84" t="b">
        <v>0</v>
      </c>
      <c r="F20" s="84" t="b">
        <v>0</v>
      </c>
      <c r="G20" s="84" t="b">
        <v>0</v>
      </c>
    </row>
    <row r="21" spans="1:7" ht="15">
      <c r="A21" s="84" t="s">
        <v>2112</v>
      </c>
      <c r="B21" s="84">
        <v>10</v>
      </c>
      <c r="C21" s="123">
        <v>0.007171655102590649</v>
      </c>
      <c r="D21" s="84" t="s">
        <v>2767</v>
      </c>
      <c r="E21" s="84" t="b">
        <v>0</v>
      </c>
      <c r="F21" s="84" t="b">
        <v>0</v>
      </c>
      <c r="G21" s="84" t="b">
        <v>0</v>
      </c>
    </row>
    <row r="22" spans="1:7" ht="15">
      <c r="A22" s="84" t="s">
        <v>258</v>
      </c>
      <c r="B22" s="84">
        <v>10</v>
      </c>
      <c r="C22" s="123">
        <v>0.006661157116505205</v>
      </c>
      <c r="D22" s="84" t="s">
        <v>2767</v>
      </c>
      <c r="E22" s="84" t="b">
        <v>0</v>
      </c>
      <c r="F22" s="84" t="b">
        <v>0</v>
      </c>
      <c r="G22" s="84" t="b">
        <v>0</v>
      </c>
    </row>
    <row r="23" spans="1:7" ht="15">
      <c r="A23" s="84" t="s">
        <v>2127</v>
      </c>
      <c r="B23" s="84">
        <v>10</v>
      </c>
      <c r="C23" s="123">
        <v>0.008308409305987722</v>
      </c>
      <c r="D23" s="84" t="s">
        <v>2767</v>
      </c>
      <c r="E23" s="84" t="b">
        <v>0</v>
      </c>
      <c r="F23" s="84" t="b">
        <v>0</v>
      </c>
      <c r="G23" s="84" t="b">
        <v>0</v>
      </c>
    </row>
    <row r="24" spans="1:7" ht="15">
      <c r="A24" s="84" t="s">
        <v>2116</v>
      </c>
      <c r="B24" s="84">
        <v>9</v>
      </c>
      <c r="C24" s="123">
        <v>0.005995041404854685</v>
      </c>
      <c r="D24" s="84" t="s">
        <v>2767</v>
      </c>
      <c r="E24" s="84" t="b">
        <v>0</v>
      </c>
      <c r="F24" s="84" t="b">
        <v>0</v>
      </c>
      <c r="G24" s="84" t="b">
        <v>0</v>
      </c>
    </row>
    <row r="25" spans="1:7" ht="15">
      <c r="A25" s="84" t="s">
        <v>246</v>
      </c>
      <c r="B25" s="84">
        <v>8</v>
      </c>
      <c r="C25" s="123">
        <v>0.00552032895774067</v>
      </c>
      <c r="D25" s="84" t="s">
        <v>2767</v>
      </c>
      <c r="E25" s="84" t="b">
        <v>0</v>
      </c>
      <c r="F25" s="84" t="b">
        <v>0</v>
      </c>
      <c r="G25" s="84" t="b">
        <v>0</v>
      </c>
    </row>
    <row r="26" spans="1:7" ht="15">
      <c r="A26" s="84" t="s">
        <v>2475</v>
      </c>
      <c r="B26" s="84">
        <v>8</v>
      </c>
      <c r="C26" s="123">
        <v>0.005737324082072519</v>
      </c>
      <c r="D26" s="84" t="s">
        <v>2767</v>
      </c>
      <c r="E26" s="84" t="b">
        <v>1</v>
      </c>
      <c r="F26" s="84" t="b">
        <v>0</v>
      </c>
      <c r="G26" s="84" t="b">
        <v>0</v>
      </c>
    </row>
    <row r="27" spans="1:7" ht="15">
      <c r="A27" s="84" t="s">
        <v>2117</v>
      </c>
      <c r="B27" s="84">
        <v>8</v>
      </c>
      <c r="C27" s="123">
        <v>0.00552032895774067</v>
      </c>
      <c r="D27" s="84" t="s">
        <v>2767</v>
      </c>
      <c r="E27" s="84" t="b">
        <v>0</v>
      </c>
      <c r="F27" s="84" t="b">
        <v>0</v>
      </c>
      <c r="G27" s="84" t="b">
        <v>0</v>
      </c>
    </row>
    <row r="28" spans="1:7" ht="15">
      <c r="A28" s="84" t="s">
        <v>271</v>
      </c>
      <c r="B28" s="84">
        <v>8</v>
      </c>
      <c r="C28" s="123">
        <v>0.00552032895774067</v>
      </c>
      <c r="D28" s="84" t="s">
        <v>2767</v>
      </c>
      <c r="E28" s="84" t="b">
        <v>0</v>
      </c>
      <c r="F28" s="84" t="b">
        <v>0</v>
      </c>
      <c r="G28" s="84" t="b">
        <v>0</v>
      </c>
    </row>
    <row r="29" spans="1:7" ht="15">
      <c r="A29" s="84" t="s">
        <v>2109</v>
      </c>
      <c r="B29" s="84">
        <v>8</v>
      </c>
      <c r="C29" s="123">
        <v>0.00552032895774067</v>
      </c>
      <c r="D29" s="84" t="s">
        <v>2767</v>
      </c>
      <c r="E29" s="84" t="b">
        <v>0</v>
      </c>
      <c r="F29" s="84" t="b">
        <v>0</v>
      </c>
      <c r="G29" s="84" t="b">
        <v>0</v>
      </c>
    </row>
    <row r="30" spans="1:7" ht="15">
      <c r="A30" s="84" t="s">
        <v>215</v>
      </c>
      <c r="B30" s="84">
        <v>8</v>
      </c>
      <c r="C30" s="123">
        <v>0.00552032895774067</v>
      </c>
      <c r="D30" s="84" t="s">
        <v>2767</v>
      </c>
      <c r="E30" s="84" t="b">
        <v>0</v>
      </c>
      <c r="F30" s="84" t="b">
        <v>0</v>
      </c>
      <c r="G30" s="84" t="b">
        <v>0</v>
      </c>
    </row>
    <row r="31" spans="1:7" ht="15">
      <c r="A31" s="84" t="s">
        <v>229</v>
      </c>
      <c r="B31" s="84">
        <v>7</v>
      </c>
      <c r="C31" s="123">
        <v>0.0050201585718134545</v>
      </c>
      <c r="D31" s="84" t="s">
        <v>2767</v>
      </c>
      <c r="E31" s="84" t="b">
        <v>0</v>
      </c>
      <c r="F31" s="84" t="b">
        <v>0</v>
      </c>
      <c r="G31" s="84" t="b">
        <v>0</v>
      </c>
    </row>
    <row r="32" spans="1:7" ht="15">
      <c r="A32" s="84" t="s">
        <v>2135</v>
      </c>
      <c r="B32" s="84">
        <v>7</v>
      </c>
      <c r="C32" s="123">
        <v>0.0050201585718134545</v>
      </c>
      <c r="D32" s="84" t="s">
        <v>2767</v>
      </c>
      <c r="E32" s="84" t="b">
        <v>1</v>
      </c>
      <c r="F32" s="84" t="b">
        <v>0</v>
      </c>
      <c r="G32" s="84" t="b">
        <v>0</v>
      </c>
    </row>
    <row r="33" spans="1:7" ht="15">
      <c r="A33" s="84" t="s">
        <v>2476</v>
      </c>
      <c r="B33" s="84">
        <v>7</v>
      </c>
      <c r="C33" s="123">
        <v>0.005239348247872525</v>
      </c>
      <c r="D33" s="84" t="s">
        <v>2767</v>
      </c>
      <c r="E33" s="84" t="b">
        <v>0</v>
      </c>
      <c r="F33" s="84" t="b">
        <v>0</v>
      </c>
      <c r="G33" s="84" t="b">
        <v>0</v>
      </c>
    </row>
    <row r="34" spans="1:7" ht="15">
      <c r="A34" s="84" t="s">
        <v>2477</v>
      </c>
      <c r="B34" s="84">
        <v>7</v>
      </c>
      <c r="C34" s="123">
        <v>0.0050201585718134545</v>
      </c>
      <c r="D34" s="84" t="s">
        <v>2767</v>
      </c>
      <c r="E34" s="84" t="b">
        <v>0</v>
      </c>
      <c r="F34" s="84" t="b">
        <v>0</v>
      </c>
      <c r="G34" s="84" t="b">
        <v>0</v>
      </c>
    </row>
    <row r="35" spans="1:7" ht="15">
      <c r="A35" s="84" t="s">
        <v>2478</v>
      </c>
      <c r="B35" s="84">
        <v>7</v>
      </c>
      <c r="C35" s="123">
        <v>0.005239348247872525</v>
      </c>
      <c r="D35" s="84" t="s">
        <v>2767</v>
      </c>
      <c r="E35" s="84" t="b">
        <v>0</v>
      </c>
      <c r="F35" s="84" t="b">
        <v>0</v>
      </c>
      <c r="G35" s="84" t="b">
        <v>0</v>
      </c>
    </row>
    <row r="36" spans="1:7" ht="15">
      <c r="A36" s="84" t="s">
        <v>2120</v>
      </c>
      <c r="B36" s="84">
        <v>7</v>
      </c>
      <c r="C36" s="123">
        <v>0.0050201585718134545</v>
      </c>
      <c r="D36" s="84" t="s">
        <v>2767</v>
      </c>
      <c r="E36" s="84" t="b">
        <v>0</v>
      </c>
      <c r="F36" s="84" t="b">
        <v>0</v>
      </c>
      <c r="G36" s="84" t="b">
        <v>0</v>
      </c>
    </row>
    <row r="37" spans="1:7" ht="15">
      <c r="A37" s="84" t="s">
        <v>2111</v>
      </c>
      <c r="B37" s="84">
        <v>7</v>
      </c>
      <c r="C37" s="123">
        <v>0.005239348247872525</v>
      </c>
      <c r="D37" s="84" t="s">
        <v>2767</v>
      </c>
      <c r="E37" s="84" t="b">
        <v>0</v>
      </c>
      <c r="F37" s="84" t="b">
        <v>0</v>
      </c>
      <c r="G37" s="84" t="b">
        <v>0</v>
      </c>
    </row>
    <row r="38" spans="1:7" ht="15">
      <c r="A38" s="84" t="s">
        <v>2113</v>
      </c>
      <c r="B38" s="84">
        <v>7</v>
      </c>
      <c r="C38" s="123">
        <v>0.0050201585718134545</v>
      </c>
      <c r="D38" s="84" t="s">
        <v>2767</v>
      </c>
      <c r="E38" s="84" t="b">
        <v>0</v>
      </c>
      <c r="F38" s="84" t="b">
        <v>0</v>
      </c>
      <c r="G38" s="84" t="b">
        <v>0</v>
      </c>
    </row>
    <row r="39" spans="1:7" ht="15">
      <c r="A39" s="84" t="s">
        <v>2479</v>
      </c>
      <c r="B39" s="84">
        <v>7</v>
      </c>
      <c r="C39" s="123">
        <v>0.005239348247872525</v>
      </c>
      <c r="D39" s="84" t="s">
        <v>2767</v>
      </c>
      <c r="E39" s="84" t="b">
        <v>0</v>
      </c>
      <c r="F39" s="84" t="b">
        <v>0</v>
      </c>
      <c r="G39" s="84" t="b">
        <v>0</v>
      </c>
    </row>
    <row r="40" spans="1:7" ht="15">
      <c r="A40" s="84" t="s">
        <v>257</v>
      </c>
      <c r="B40" s="84">
        <v>7</v>
      </c>
      <c r="C40" s="123">
        <v>0.0050201585718134545</v>
      </c>
      <c r="D40" s="84" t="s">
        <v>2767</v>
      </c>
      <c r="E40" s="84" t="b">
        <v>0</v>
      </c>
      <c r="F40" s="84" t="b">
        <v>0</v>
      </c>
      <c r="G40" s="84" t="b">
        <v>0</v>
      </c>
    </row>
    <row r="41" spans="1:7" ht="15">
      <c r="A41" s="84" t="s">
        <v>217</v>
      </c>
      <c r="B41" s="84">
        <v>7</v>
      </c>
      <c r="C41" s="123">
        <v>0.0050201585718134545</v>
      </c>
      <c r="D41" s="84" t="s">
        <v>2767</v>
      </c>
      <c r="E41" s="84" t="b">
        <v>0</v>
      </c>
      <c r="F41" s="84" t="b">
        <v>0</v>
      </c>
      <c r="G41" s="84" t="b">
        <v>0</v>
      </c>
    </row>
    <row r="42" spans="1:7" ht="15">
      <c r="A42" s="84" t="s">
        <v>2131</v>
      </c>
      <c r="B42" s="84">
        <v>7</v>
      </c>
      <c r="C42" s="123">
        <v>0.005498594610049033</v>
      </c>
      <c r="D42" s="84" t="s">
        <v>2767</v>
      </c>
      <c r="E42" s="84" t="b">
        <v>0</v>
      </c>
      <c r="F42" s="84" t="b">
        <v>0</v>
      </c>
      <c r="G42" s="84" t="b">
        <v>0</v>
      </c>
    </row>
    <row r="43" spans="1:7" ht="15">
      <c r="A43" s="84" t="s">
        <v>279</v>
      </c>
      <c r="B43" s="84">
        <v>7</v>
      </c>
      <c r="C43" s="123">
        <v>0.0050201585718134545</v>
      </c>
      <c r="D43" s="84" t="s">
        <v>2767</v>
      </c>
      <c r="E43" s="84" t="b">
        <v>0</v>
      </c>
      <c r="F43" s="84" t="b">
        <v>0</v>
      </c>
      <c r="G43" s="84" t="b">
        <v>0</v>
      </c>
    </row>
    <row r="44" spans="1:7" ht="15">
      <c r="A44" s="84" t="s">
        <v>2480</v>
      </c>
      <c r="B44" s="84">
        <v>6</v>
      </c>
      <c r="C44" s="123">
        <v>0.004490869926747879</v>
      </c>
      <c r="D44" s="84" t="s">
        <v>2767</v>
      </c>
      <c r="E44" s="84" t="b">
        <v>0</v>
      </c>
      <c r="F44" s="84" t="b">
        <v>0</v>
      </c>
      <c r="G44" s="84" t="b">
        <v>0</v>
      </c>
    </row>
    <row r="45" spans="1:7" ht="15">
      <c r="A45" s="84" t="s">
        <v>2481</v>
      </c>
      <c r="B45" s="84">
        <v>6</v>
      </c>
      <c r="C45" s="123">
        <v>0.004490869926747879</v>
      </c>
      <c r="D45" s="84" t="s">
        <v>2767</v>
      </c>
      <c r="E45" s="84" t="b">
        <v>0</v>
      </c>
      <c r="F45" s="84" t="b">
        <v>0</v>
      </c>
      <c r="G45" s="84" t="b">
        <v>0</v>
      </c>
    </row>
    <row r="46" spans="1:7" ht="15">
      <c r="A46" s="84" t="s">
        <v>2482</v>
      </c>
      <c r="B46" s="84">
        <v>6</v>
      </c>
      <c r="C46" s="123">
        <v>0.004490869926747879</v>
      </c>
      <c r="D46" s="84" t="s">
        <v>2767</v>
      </c>
      <c r="E46" s="84" t="b">
        <v>0</v>
      </c>
      <c r="F46" s="84" t="b">
        <v>1</v>
      </c>
      <c r="G46" s="84" t="b">
        <v>0</v>
      </c>
    </row>
    <row r="47" spans="1:7" ht="15">
      <c r="A47" s="84" t="s">
        <v>2483</v>
      </c>
      <c r="B47" s="84">
        <v>6</v>
      </c>
      <c r="C47" s="123">
        <v>0.004490869926747879</v>
      </c>
      <c r="D47" s="84" t="s">
        <v>2767</v>
      </c>
      <c r="E47" s="84" t="b">
        <v>0</v>
      </c>
      <c r="F47" s="84" t="b">
        <v>0</v>
      </c>
      <c r="G47" s="84" t="b">
        <v>0</v>
      </c>
    </row>
    <row r="48" spans="1:7" ht="15">
      <c r="A48" s="84" t="s">
        <v>2484</v>
      </c>
      <c r="B48" s="84">
        <v>6</v>
      </c>
      <c r="C48" s="123">
        <v>0.004490869926747879</v>
      </c>
      <c r="D48" s="84" t="s">
        <v>2767</v>
      </c>
      <c r="E48" s="84" t="b">
        <v>0</v>
      </c>
      <c r="F48" s="84" t="b">
        <v>0</v>
      </c>
      <c r="G48" s="84" t="b">
        <v>0</v>
      </c>
    </row>
    <row r="49" spans="1:7" ht="15">
      <c r="A49" s="84" t="s">
        <v>2485</v>
      </c>
      <c r="B49" s="84">
        <v>6</v>
      </c>
      <c r="C49" s="123">
        <v>0.004490869926747879</v>
      </c>
      <c r="D49" s="84" t="s">
        <v>2767</v>
      </c>
      <c r="E49" s="84" t="b">
        <v>0</v>
      </c>
      <c r="F49" s="84" t="b">
        <v>0</v>
      </c>
      <c r="G49" s="84" t="b">
        <v>0</v>
      </c>
    </row>
    <row r="50" spans="1:7" ht="15">
      <c r="A50" s="84" t="s">
        <v>2486</v>
      </c>
      <c r="B50" s="84">
        <v>6</v>
      </c>
      <c r="C50" s="123">
        <v>0.004985045583592634</v>
      </c>
      <c r="D50" s="84" t="s">
        <v>2767</v>
      </c>
      <c r="E50" s="84" t="b">
        <v>0</v>
      </c>
      <c r="F50" s="84" t="b">
        <v>0</v>
      </c>
      <c r="G50" s="84" t="b">
        <v>0</v>
      </c>
    </row>
    <row r="51" spans="1:7" ht="15">
      <c r="A51" s="84" t="s">
        <v>2110</v>
      </c>
      <c r="B51" s="84">
        <v>6</v>
      </c>
      <c r="C51" s="123">
        <v>0.004490869926747879</v>
      </c>
      <c r="D51" s="84" t="s">
        <v>2767</v>
      </c>
      <c r="E51" s="84" t="b">
        <v>0</v>
      </c>
      <c r="F51" s="84" t="b">
        <v>0</v>
      </c>
      <c r="G51" s="84" t="b">
        <v>0</v>
      </c>
    </row>
    <row r="52" spans="1:7" ht="15">
      <c r="A52" s="84" t="s">
        <v>2487</v>
      </c>
      <c r="B52" s="84">
        <v>6</v>
      </c>
      <c r="C52" s="123">
        <v>0.004713081094327742</v>
      </c>
      <c r="D52" s="84" t="s">
        <v>2767</v>
      </c>
      <c r="E52" s="84" t="b">
        <v>0</v>
      </c>
      <c r="F52" s="84" t="b">
        <v>0</v>
      </c>
      <c r="G52" s="84" t="b">
        <v>0</v>
      </c>
    </row>
    <row r="53" spans="1:7" ht="15">
      <c r="A53" s="84" t="s">
        <v>293</v>
      </c>
      <c r="B53" s="84">
        <v>6</v>
      </c>
      <c r="C53" s="123">
        <v>0.004490869926747879</v>
      </c>
      <c r="D53" s="84" t="s">
        <v>2767</v>
      </c>
      <c r="E53" s="84" t="b">
        <v>0</v>
      </c>
      <c r="F53" s="84" t="b">
        <v>0</v>
      </c>
      <c r="G53" s="84" t="b">
        <v>0</v>
      </c>
    </row>
    <row r="54" spans="1:7" ht="15">
      <c r="A54" s="84" t="s">
        <v>2488</v>
      </c>
      <c r="B54" s="84">
        <v>6</v>
      </c>
      <c r="C54" s="123">
        <v>0.004490869926747879</v>
      </c>
      <c r="D54" s="84" t="s">
        <v>2767</v>
      </c>
      <c r="E54" s="84" t="b">
        <v>0</v>
      </c>
      <c r="F54" s="84" t="b">
        <v>0</v>
      </c>
      <c r="G54" s="84" t="b">
        <v>0</v>
      </c>
    </row>
    <row r="55" spans="1:7" ht="15">
      <c r="A55" s="84" t="s">
        <v>2489</v>
      </c>
      <c r="B55" s="84">
        <v>6</v>
      </c>
      <c r="C55" s="123">
        <v>0.004985045583592634</v>
      </c>
      <c r="D55" s="84" t="s">
        <v>2767</v>
      </c>
      <c r="E55" s="84" t="b">
        <v>0</v>
      </c>
      <c r="F55" s="84" t="b">
        <v>0</v>
      </c>
      <c r="G55" s="84" t="b">
        <v>0</v>
      </c>
    </row>
    <row r="56" spans="1:7" ht="15">
      <c r="A56" s="84" t="s">
        <v>273</v>
      </c>
      <c r="B56" s="84">
        <v>6</v>
      </c>
      <c r="C56" s="123">
        <v>0.004490869926747879</v>
      </c>
      <c r="D56" s="84" t="s">
        <v>2767</v>
      </c>
      <c r="E56" s="84" t="b">
        <v>0</v>
      </c>
      <c r="F56" s="84" t="b">
        <v>0</v>
      </c>
      <c r="G56" s="84" t="b">
        <v>0</v>
      </c>
    </row>
    <row r="57" spans="1:7" ht="15">
      <c r="A57" s="84" t="s">
        <v>232</v>
      </c>
      <c r="B57" s="84">
        <v>6</v>
      </c>
      <c r="C57" s="123">
        <v>0.004490869926747879</v>
      </c>
      <c r="D57" s="84" t="s">
        <v>2767</v>
      </c>
      <c r="E57" s="84" t="b">
        <v>0</v>
      </c>
      <c r="F57" s="84" t="b">
        <v>0</v>
      </c>
      <c r="G57" s="84" t="b">
        <v>0</v>
      </c>
    </row>
    <row r="58" spans="1:7" ht="15">
      <c r="A58" s="84" t="s">
        <v>249</v>
      </c>
      <c r="B58" s="84">
        <v>6</v>
      </c>
      <c r="C58" s="123">
        <v>0.004490869926747879</v>
      </c>
      <c r="D58" s="84" t="s">
        <v>2767</v>
      </c>
      <c r="E58" s="84" t="b">
        <v>0</v>
      </c>
      <c r="F58" s="84" t="b">
        <v>0</v>
      </c>
      <c r="G58" s="84" t="b">
        <v>0</v>
      </c>
    </row>
    <row r="59" spans="1:7" ht="15">
      <c r="A59" s="84" t="s">
        <v>2490</v>
      </c>
      <c r="B59" s="84">
        <v>5</v>
      </c>
      <c r="C59" s="123">
        <v>0.003927567578606452</v>
      </c>
      <c r="D59" s="84" t="s">
        <v>2767</v>
      </c>
      <c r="E59" s="84" t="b">
        <v>0</v>
      </c>
      <c r="F59" s="84" t="b">
        <v>0</v>
      </c>
      <c r="G59" s="84" t="b">
        <v>0</v>
      </c>
    </row>
    <row r="60" spans="1:7" ht="15">
      <c r="A60" s="84" t="s">
        <v>2491</v>
      </c>
      <c r="B60" s="84">
        <v>5</v>
      </c>
      <c r="C60" s="123">
        <v>0.003927567578606452</v>
      </c>
      <c r="D60" s="84" t="s">
        <v>2767</v>
      </c>
      <c r="E60" s="84" t="b">
        <v>1</v>
      </c>
      <c r="F60" s="84" t="b">
        <v>0</v>
      </c>
      <c r="G60" s="84" t="b">
        <v>0</v>
      </c>
    </row>
    <row r="61" spans="1:7" ht="15">
      <c r="A61" s="84" t="s">
        <v>2492</v>
      </c>
      <c r="B61" s="84">
        <v>5</v>
      </c>
      <c r="C61" s="123">
        <v>0.003927567578606452</v>
      </c>
      <c r="D61" s="84" t="s">
        <v>2767</v>
      </c>
      <c r="E61" s="84" t="b">
        <v>0</v>
      </c>
      <c r="F61" s="84" t="b">
        <v>0</v>
      </c>
      <c r="G61" s="84" t="b">
        <v>0</v>
      </c>
    </row>
    <row r="62" spans="1:7" ht="15">
      <c r="A62" s="84" t="s">
        <v>2493</v>
      </c>
      <c r="B62" s="84">
        <v>5</v>
      </c>
      <c r="C62" s="123">
        <v>0.003927567578606452</v>
      </c>
      <c r="D62" s="84" t="s">
        <v>2767</v>
      </c>
      <c r="E62" s="84" t="b">
        <v>0</v>
      </c>
      <c r="F62" s="84" t="b">
        <v>0</v>
      </c>
      <c r="G62" s="84" t="b">
        <v>0</v>
      </c>
    </row>
    <row r="63" spans="1:7" ht="15">
      <c r="A63" s="84" t="s">
        <v>2494</v>
      </c>
      <c r="B63" s="84">
        <v>5</v>
      </c>
      <c r="C63" s="123">
        <v>0.003927567578606452</v>
      </c>
      <c r="D63" s="84" t="s">
        <v>2767</v>
      </c>
      <c r="E63" s="84" t="b">
        <v>0</v>
      </c>
      <c r="F63" s="84" t="b">
        <v>0</v>
      </c>
      <c r="G63" s="84" t="b">
        <v>0</v>
      </c>
    </row>
    <row r="64" spans="1:7" ht="15">
      <c r="A64" s="84" t="s">
        <v>2495</v>
      </c>
      <c r="B64" s="84">
        <v>5</v>
      </c>
      <c r="C64" s="123">
        <v>0.003927567578606452</v>
      </c>
      <c r="D64" s="84" t="s">
        <v>2767</v>
      </c>
      <c r="E64" s="84" t="b">
        <v>0</v>
      </c>
      <c r="F64" s="84" t="b">
        <v>0</v>
      </c>
      <c r="G64" s="84" t="b">
        <v>0</v>
      </c>
    </row>
    <row r="65" spans="1:7" ht="15">
      <c r="A65" s="84" t="s">
        <v>2496</v>
      </c>
      <c r="B65" s="84">
        <v>5</v>
      </c>
      <c r="C65" s="123">
        <v>0.003927567578606452</v>
      </c>
      <c r="D65" s="84" t="s">
        <v>2767</v>
      </c>
      <c r="E65" s="84" t="b">
        <v>0</v>
      </c>
      <c r="F65" s="84" t="b">
        <v>0</v>
      </c>
      <c r="G65" s="84" t="b">
        <v>0</v>
      </c>
    </row>
    <row r="66" spans="1:7" ht="15">
      <c r="A66" s="84" t="s">
        <v>2124</v>
      </c>
      <c r="B66" s="84">
        <v>5</v>
      </c>
      <c r="C66" s="123">
        <v>0.003927567578606452</v>
      </c>
      <c r="D66" s="84" t="s">
        <v>2767</v>
      </c>
      <c r="E66" s="84" t="b">
        <v>0</v>
      </c>
      <c r="F66" s="84" t="b">
        <v>0</v>
      </c>
      <c r="G66" s="84" t="b">
        <v>0</v>
      </c>
    </row>
    <row r="67" spans="1:7" ht="15">
      <c r="A67" s="84" t="s">
        <v>2497</v>
      </c>
      <c r="B67" s="84">
        <v>5</v>
      </c>
      <c r="C67" s="123">
        <v>0.003927567578606452</v>
      </c>
      <c r="D67" s="84" t="s">
        <v>2767</v>
      </c>
      <c r="E67" s="84" t="b">
        <v>0</v>
      </c>
      <c r="F67" s="84" t="b">
        <v>0</v>
      </c>
      <c r="G67" s="84" t="b">
        <v>0</v>
      </c>
    </row>
    <row r="68" spans="1:7" ht="15">
      <c r="A68" s="84" t="s">
        <v>268</v>
      </c>
      <c r="B68" s="84">
        <v>5</v>
      </c>
      <c r="C68" s="123">
        <v>0.003927567578606452</v>
      </c>
      <c r="D68" s="84" t="s">
        <v>2767</v>
      </c>
      <c r="E68" s="84" t="b">
        <v>0</v>
      </c>
      <c r="F68" s="84" t="b">
        <v>0</v>
      </c>
      <c r="G68" s="84" t="b">
        <v>0</v>
      </c>
    </row>
    <row r="69" spans="1:7" ht="15">
      <c r="A69" s="84" t="s">
        <v>2145</v>
      </c>
      <c r="B69" s="84">
        <v>5</v>
      </c>
      <c r="C69" s="123">
        <v>0.003927567578606452</v>
      </c>
      <c r="D69" s="84" t="s">
        <v>2767</v>
      </c>
      <c r="E69" s="84" t="b">
        <v>0</v>
      </c>
      <c r="F69" s="84" t="b">
        <v>0</v>
      </c>
      <c r="G69" s="84" t="b">
        <v>0</v>
      </c>
    </row>
    <row r="70" spans="1:7" ht="15">
      <c r="A70" s="84" t="s">
        <v>2498</v>
      </c>
      <c r="B70" s="84">
        <v>5</v>
      </c>
      <c r="C70" s="123">
        <v>0.003927567578606452</v>
      </c>
      <c r="D70" s="84" t="s">
        <v>2767</v>
      </c>
      <c r="E70" s="84" t="b">
        <v>0</v>
      </c>
      <c r="F70" s="84" t="b">
        <v>0</v>
      </c>
      <c r="G70" s="84" t="b">
        <v>0</v>
      </c>
    </row>
    <row r="71" spans="1:7" ht="15">
      <c r="A71" s="84" t="s">
        <v>2499</v>
      </c>
      <c r="B71" s="84">
        <v>5</v>
      </c>
      <c r="C71" s="123">
        <v>0.003927567578606452</v>
      </c>
      <c r="D71" s="84" t="s">
        <v>2767</v>
      </c>
      <c r="E71" s="84" t="b">
        <v>1</v>
      </c>
      <c r="F71" s="84" t="b">
        <v>0</v>
      </c>
      <c r="G71" s="84" t="b">
        <v>0</v>
      </c>
    </row>
    <row r="72" spans="1:7" ht="15">
      <c r="A72" s="84" t="s">
        <v>267</v>
      </c>
      <c r="B72" s="84">
        <v>5</v>
      </c>
      <c r="C72" s="123">
        <v>0.003927567578606452</v>
      </c>
      <c r="D72" s="84" t="s">
        <v>2767</v>
      </c>
      <c r="E72" s="84" t="b">
        <v>0</v>
      </c>
      <c r="F72" s="84" t="b">
        <v>0</v>
      </c>
      <c r="G72" s="84" t="b">
        <v>0</v>
      </c>
    </row>
    <row r="73" spans="1:7" ht="15">
      <c r="A73" s="84" t="s">
        <v>2500</v>
      </c>
      <c r="B73" s="84">
        <v>5</v>
      </c>
      <c r="C73" s="123">
        <v>0.003927567578606452</v>
      </c>
      <c r="D73" s="84" t="s">
        <v>2767</v>
      </c>
      <c r="E73" s="84" t="b">
        <v>1</v>
      </c>
      <c r="F73" s="84" t="b">
        <v>0</v>
      </c>
      <c r="G73" s="84" t="b">
        <v>0</v>
      </c>
    </row>
    <row r="74" spans="1:7" ht="15">
      <c r="A74" s="84" t="s">
        <v>2501</v>
      </c>
      <c r="B74" s="84">
        <v>5</v>
      </c>
      <c r="C74" s="123">
        <v>0.003927567578606452</v>
      </c>
      <c r="D74" s="84" t="s">
        <v>2767</v>
      </c>
      <c r="E74" s="84" t="b">
        <v>0</v>
      </c>
      <c r="F74" s="84" t="b">
        <v>0</v>
      </c>
      <c r="G74" s="84" t="b">
        <v>0</v>
      </c>
    </row>
    <row r="75" spans="1:7" ht="15">
      <c r="A75" s="84" t="s">
        <v>2502</v>
      </c>
      <c r="B75" s="84">
        <v>5</v>
      </c>
      <c r="C75" s="123">
        <v>0.003927567578606452</v>
      </c>
      <c r="D75" s="84" t="s">
        <v>2767</v>
      </c>
      <c r="E75" s="84" t="b">
        <v>0</v>
      </c>
      <c r="F75" s="84" t="b">
        <v>0</v>
      </c>
      <c r="G75" s="84" t="b">
        <v>0</v>
      </c>
    </row>
    <row r="76" spans="1:7" ht="15">
      <c r="A76" s="84" t="s">
        <v>2503</v>
      </c>
      <c r="B76" s="84">
        <v>5</v>
      </c>
      <c r="C76" s="123">
        <v>0.003927567578606452</v>
      </c>
      <c r="D76" s="84" t="s">
        <v>2767</v>
      </c>
      <c r="E76" s="84" t="b">
        <v>0</v>
      </c>
      <c r="F76" s="84" t="b">
        <v>0</v>
      </c>
      <c r="G76" s="84" t="b">
        <v>0</v>
      </c>
    </row>
    <row r="77" spans="1:7" ht="15">
      <c r="A77" s="84" t="s">
        <v>2504</v>
      </c>
      <c r="B77" s="84">
        <v>5</v>
      </c>
      <c r="C77" s="123">
        <v>0.003927567578606452</v>
      </c>
      <c r="D77" s="84" t="s">
        <v>2767</v>
      </c>
      <c r="E77" s="84" t="b">
        <v>0</v>
      </c>
      <c r="F77" s="84" t="b">
        <v>0</v>
      </c>
      <c r="G77" s="84" t="b">
        <v>0</v>
      </c>
    </row>
    <row r="78" spans="1:7" ht="15">
      <c r="A78" s="84" t="s">
        <v>2505</v>
      </c>
      <c r="B78" s="84">
        <v>5</v>
      </c>
      <c r="C78" s="123">
        <v>0.004154204652993861</v>
      </c>
      <c r="D78" s="84" t="s">
        <v>2767</v>
      </c>
      <c r="E78" s="84" t="b">
        <v>0</v>
      </c>
      <c r="F78" s="84" t="b">
        <v>0</v>
      </c>
      <c r="G78" s="84" t="b">
        <v>0</v>
      </c>
    </row>
    <row r="79" spans="1:7" ht="15">
      <c r="A79" s="84" t="s">
        <v>272</v>
      </c>
      <c r="B79" s="84">
        <v>5</v>
      </c>
      <c r="C79" s="123">
        <v>0.003927567578606452</v>
      </c>
      <c r="D79" s="84" t="s">
        <v>2767</v>
      </c>
      <c r="E79" s="84" t="b">
        <v>0</v>
      </c>
      <c r="F79" s="84" t="b">
        <v>0</v>
      </c>
      <c r="G79" s="84" t="b">
        <v>0</v>
      </c>
    </row>
    <row r="80" spans="1:7" ht="15">
      <c r="A80" s="84" t="s">
        <v>2506</v>
      </c>
      <c r="B80" s="84">
        <v>5</v>
      </c>
      <c r="C80" s="123">
        <v>0.003927567578606452</v>
      </c>
      <c r="D80" s="84" t="s">
        <v>2767</v>
      </c>
      <c r="E80" s="84" t="b">
        <v>0</v>
      </c>
      <c r="F80" s="84" t="b">
        <v>0</v>
      </c>
      <c r="G80" s="84" t="b">
        <v>0</v>
      </c>
    </row>
    <row r="81" spans="1:7" ht="15">
      <c r="A81" s="84" t="s">
        <v>250</v>
      </c>
      <c r="B81" s="84">
        <v>5</v>
      </c>
      <c r="C81" s="123">
        <v>0.003927567578606452</v>
      </c>
      <c r="D81" s="84" t="s">
        <v>2767</v>
      </c>
      <c r="E81" s="84" t="b">
        <v>0</v>
      </c>
      <c r="F81" s="84" t="b">
        <v>0</v>
      </c>
      <c r="G81" s="84" t="b">
        <v>0</v>
      </c>
    </row>
    <row r="82" spans="1:7" ht="15">
      <c r="A82" s="84" t="s">
        <v>248</v>
      </c>
      <c r="B82" s="84">
        <v>5</v>
      </c>
      <c r="C82" s="123">
        <v>0.003927567578606452</v>
      </c>
      <c r="D82" s="84" t="s">
        <v>2767</v>
      </c>
      <c r="E82" s="84" t="b">
        <v>0</v>
      </c>
      <c r="F82" s="84" t="b">
        <v>0</v>
      </c>
      <c r="G82" s="84" t="b">
        <v>0</v>
      </c>
    </row>
    <row r="83" spans="1:7" ht="15">
      <c r="A83" s="84" t="s">
        <v>2507</v>
      </c>
      <c r="B83" s="84">
        <v>4</v>
      </c>
      <c r="C83" s="123">
        <v>0.0033233637223950892</v>
      </c>
      <c r="D83" s="84" t="s">
        <v>2767</v>
      </c>
      <c r="E83" s="84" t="b">
        <v>0</v>
      </c>
      <c r="F83" s="84" t="b">
        <v>0</v>
      </c>
      <c r="G83" s="84" t="b">
        <v>0</v>
      </c>
    </row>
    <row r="84" spans="1:7" ht="15">
      <c r="A84" s="84" t="s">
        <v>2508</v>
      </c>
      <c r="B84" s="84">
        <v>4</v>
      </c>
      <c r="C84" s="123">
        <v>0.0033233637223950892</v>
      </c>
      <c r="D84" s="84" t="s">
        <v>2767</v>
      </c>
      <c r="E84" s="84" t="b">
        <v>0</v>
      </c>
      <c r="F84" s="84" t="b">
        <v>0</v>
      </c>
      <c r="G84" s="84" t="b">
        <v>0</v>
      </c>
    </row>
    <row r="85" spans="1:7" ht="15">
      <c r="A85" s="84" t="s">
        <v>2509</v>
      </c>
      <c r="B85" s="84">
        <v>4</v>
      </c>
      <c r="C85" s="123">
        <v>0.0033233637223950892</v>
      </c>
      <c r="D85" s="84" t="s">
        <v>2767</v>
      </c>
      <c r="E85" s="84" t="b">
        <v>0</v>
      </c>
      <c r="F85" s="84" t="b">
        <v>0</v>
      </c>
      <c r="G85" s="84" t="b">
        <v>0</v>
      </c>
    </row>
    <row r="86" spans="1:7" ht="15">
      <c r="A86" s="84" t="s">
        <v>2510</v>
      </c>
      <c r="B86" s="84">
        <v>4</v>
      </c>
      <c r="C86" s="123">
        <v>0.0033233637223950892</v>
      </c>
      <c r="D86" s="84" t="s">
        <v>2767</v>
      </c>
      <c r="E86" s="84" t="b">
        <v>0</v>
      </c>
      <c r="F86" s="84" t="b">
        <v>0</v>
      </c>
      <c r="G86" s="84" t="b">
        <v>0</v>
      </c>
    </row>
    <row r="87" spans="1:7" ht="15">
      <c r="A87" s="84" t="s">
        <v>2511</v>
      </c>
      <c r="B87" s="84">
        <v>4</v>
      </c>
      <c r="C87" s="123">
        <v>0.0033233637223950892</v>
      </c>
      <c r="D87" s="84" t="s">
        <v>2767</v>
      </c>
      <c r="E87" s="84" t="b">
        <v>0</v>
      </c>
      <c r="F87" s="84" t="b">
        <v>0</v>
      </c>
      <c r="G87" s="84" t="b">
        <v>0</v>
      </c>
    </row>
    <row r="88" spans="1:7" ht="15">
      <c r="A88" s="84" t="s">
        <v>2512</v>
      </c>
      <c r="B88" s="84">
        <v>4</v>
      </c>
      <c r="C88" s="123">
        <v>0.0033233637223950892</v>
      </c>
      <c r="D88" s="84" t="s">
        <v>2767</v>
      </c>
      <c r="E88" s="84" t="b">
        <v>0</v>
      </c>
      <c r="F88" s="84" t="b">
        <v>0</v>
      </c>
      <c r="G88" s="84" t="b">
        <v>0</v>
      </c>
    </row>
    <row r="89" spans="1:7" ht="15">
      <c r="A89" s="84" t="s">
        <v>2513</v>
      </c>
      <c r="B89" s="84">
        <v>4</v>
      </c>
      <c r="C89" s="123">
        <v>0.0033233637223950892</v>
      </c>
      <c r="D89" s="84" t="s">
        <v>2767</v>
      </c>
      <c r="E89" s="84" t="b">
        <v>0</v>
      </c>
      <c r="F89" s="84" t="b">
        <v>0</v>
      </c>
      <c r="G89" s="84" t="b">
        <v>0</v>
      </c>
    </row>
    <row r="90" spans="1:7" ht="15">
      <c r="A90" s="84" t="s">
        <v>2514</v>
      </c>
      <c r="B90" s="84">
        <v>4</v>
      </c>
      <c r="C90" s="123">
        <v>0.0033233637223950892</v>
      </c>
      <c r="D90" s="84" t="s">
        <v>2767</v>
      </c>
      <c r="E90" s="84" t="b">
        <v>1</v>
      </c>
      <c r="F90" s="84" t="b">
        <v>0</v>
      </c>
      <c r="G90" s="84" t="b">
        <v>0</v>
      </c>
    </row>
    <row r="91" spans="1:7" ht="15">
      <c r="A91" s="84" t="s">
        <v>2515</v>
      </c>
      <c r="B91" s="84">
        <v>4</v>
      </c>
      <c r="C91" s="123">
        <v>0.0033233637223950892</v>
      </c>
      <c r="D91" s="84" t="s">
        <v>2767</v>
      </c>
      <c r="E91" s="84" t="b">
        <v>0</v>
      </c>
      <c r="F91" s="84" t="b">
        <v>0</v>
      </c>
      <c r="G91" s="84" t="b">
        <v>0</v>
      </c>
    </row>
    <row r="92" spans="1:7" ht="15">
      <c r="A92" s="84" t="s">
        <v>2516</v>
      </c>
      <c r="B92" s="84">
        <v>4</v>
      </c>
      <c r="C92" s="123">
        <v>0.0033233637223950892</v>
      </c>
      <c r="D92" s="84" t="s">
        <v>2767</v>
      </c>
      <c r="E92" s="84" t="b">
        <v>1</v>
      </c>
      <c r="F92" s="84" t="b">
        <v>0</v>
      </c>
      <c r="G92" s="84" t="b">
        <v>0</v>
      </c>
    </row>
    <row r="93" spans="1:7" ht="15">
      <c r="A93" s="84" t="s">
        <v>2517</v>
      </c>
      <c r="B93" s="84">
        <v>4</v>
      </c>
      <c r="C93" s="123">
        <v>0.0033233637223950892</v>
      </c>
      <c r="D93" s="84" t="s">
        <v>2767</v>
      </c>
      <c r="E93" s="84" t="b">
        <v>0</v>
      </c>
      <c r="F93" s="84" t="b">
        <v>0</v>
      </c>
      <c r="G93" s="84" t="b">
        <v>0</v>
      </c>
    </row>
    <row r="94" spans="1:7" ht="15">
      <c r="A94" s="84" t="s">
        <v>2518</v>
      </c>
      <c r="B94" s="84">
        <v>4</v>
      </c>
      <c r="C94" s="123">
        <v>0.0033233637223950892</v>
      </c>
      <c r="D94" s="84" t="s">
        <v>2767</v>
      </c>
      <c r="E94" s="84" t="b">
        <v>0</v>
      </c>
      <c r="F94" s="84" t="b">
        <v>0</v>
      </c>
      <c r="G94" s="84" t="b">
        <v>0</v>
      </c>
    </row>
    <row r="95" spans="1:7" ht="15">
      <c r="A95" s="84" t="s">
        <v>2519</v>
      </c>
      <c r="B95" s="84">
        <v>4</v>
      </c>
      <c r="C95" s="123">
        <v>0.0033233637223950892</v>
      </c>
      <c r="D95" s="84" t="s">
        <v>2767</v>
      </c>
      <c r="E95" s="84" t="b">
        <v>0</v>
      </c>
      <c r="F95" s="84" t="b">
        <v>0</v>
      </c>
      <c r="G95" s="84" t="b">
        <v>0</v>
      </c>
    </row>
    <row r="96" spans="1:7" ht="15">
      <c r="A96" s="84" t="s">
        <v>2520</v>
      </c>
      <c r="B96" s="84">
        <v>4</v>
      </c>
      <c r="C96" s="123">
        <v>0.0033233637223950892</v>
      </c>
      <c r="D96" s="84" t="s">
        <v>2767</v>
      </c>
      <c r="E96" s="84" t="b">
        <v>0</v>
      </c>
      <c r="F96" s="84" t="b">
        <v>0</v>
      </c>
      <c r="G96" s="84" t="b">
        <v>0</v>
      </c>
    </row>
    <row r="97" spans="1:7" ht="15">
      <c r="A97" s="84" t="s">
        <v>2521</v>
      </c>
      <c r="B97" s="84">
        <v>4</v>
      </c>
      <c r="C97" s="123">
        <v>0.0033233637223950892</v>
      </c>
      <c r="D97" s="84" t="s">
        <v>2767</v>
      </c>
      <c r="E97" s="84" t="b">
        <v>0</v>
      </c>
      <c r="F97" s="84" t="b">
        <v>0</v>
      </c>
      <c r="G97" s="84" t="b">
        <v>0</v>
      </c>
    </row>
    <row r="98" spans="1:7" ht="15">
      <c r="A98" s="84" t="s">
        <v>280</v>
      </c>
      <c r="B98" s="84">
        <v>4</v>
      </c>
      <c r="C98" s="123">
        <v>0.0033233637223950892</v>
      </c>
      <c r="D98" s="84" t="s">
        <v>2767</v>
      </c>
      <c r="E98" s="84" t="b">
        <v>0</v>
      </c>
      <c r="F98" s="84" t="b">
        <v>0</v>
      </c>
      <c r="G98" s="84" t="b">
        <v>0</v>
      </c>
    </row>
    <row r="99" spans="1:7" ht="15">
      <c r="A99" s="84" t="s">
        <v>2522</v>
      </c>
      <c r="B99" s="84">
        <v>4</v>
      </c>
      <c r="C99" s="123">
        <v>0.0033233637223950892</v>
      </c>
      <c r="D99" s="84" t="s">
        <v>2767</v>
      </c>
      <c r="E99" s="84" t="b">
        <v>0</v>
      </c>
      <c r="F99" s="84" t="b">
        <v>0</v>
      </c>
      <c r="G99" s="84" t="b">
        <v>0</v>
      </c>
    </row>
    <row r="100" spans="1:7" ht="15">
      <c r="A100" s="84" t="s">
        <v>2523</v>
      </c>
      <c r="B100" s="84">
        <v>4</v>
      </c>
      <c r="C100" s="123">
        <v>0.0033233637223950892</v>
      </c>
      <c r="D100" s="84" t="s">
        <v>2767</v>
      </c>
      <c r="E100" s="84" t="b">
        <v>0</v>
      </c>
      <c r="F100" s="84" t="b">
        <v>0</v>
      </c>
      <c r="G100" s="84" t="b">
        <v>0</v>
      </c>
    </row>
    <row r="101" spans="1:7" ht="15">
      <c r="A101" s="84" t="s">
        <v>2524</v>
      </c>
      <c r="B101" s="84">
        <v>4</v>
      </c>
      <c r="C101" s="123">
        <v>0.0033233637223950892</v>
      </c>
      <c r="D101" s="84" t="s">
        <v>2767</v>
      </c>
      <c r="E101" s="84" t="b">
        <v>0</v>
      </c>
      <c r="F101" s="84" t="b">
        <v>0</v>
      </c>
      <c r="G101" s="84" t="b">
        <v>0</v>
      </c>
    </row>
    <row r="102" spans="1:7" ht="15">
      <c r="A102" s="84" t="s">
        <v>2525</v>
      </c>
      <c r="B102" s="84">
        <v>4</v>
      </c>
      <c r="C102" s="123">
        <v>0.0033233637223950892</v>
      </c>
      <c r="D102" s="84" t="s">
        <v>2767</v>
      </c>
      <c r="E102" s="84" t="b">
        <v>0</v>
      </c>
      <c r="F102" s="84" t="b">
        <v>0</v>
      </c>
      <c r="G102" s="84" t="b">
        <v>0</v>
      </c>
    </row>
    <row r="103" spans="1:7" ht="15">
      <c r="A103" s="84" t="s">
        <v>2526</v>
      </c>
      <c r="B103" s="84">
        <v>4</v>
      </c>
      <c r="C103" s="123">
        <v>0.0033233637223950892</v>
      </c>
      <c r="D103" s="84" t="s">
        <v>2767</v>
      </c>
      <c r="E103" s="84" t="b">
        <v>0</v>
      </c>
      <c r="F103" s="84" t="b">
        <v>0</v>
      </c>
      <c r="G103" s="84" t="b">
        <v>0</v>
      </c>
    </row>
    <row r="104" spans="1:7" ht="15">
      <c r="A104" s="84" t="s">
        <v>2527</v>
      </c>
      <c r="B104" s="84">
        <v>4</v>
      </c>
      <c r="C104" s="123">
        <v>0.00355711252802334</v>
      </c>
      <c r="D104" s="84" t="s">
        <v>2767</v>
      </c>
      <c r="E104" s="84" t="b">
        <v>0</v>
      </c>
      <c r="F104" s="84" t="b">
        <v>0</v>
      </c>
      <c r="G104" s="84" t="b">
        <v>0</v>
      </c>
    </row>
    <row r="105" spans="1:7" ht="15">
      <c r="A105" s="84" t="s">
        <v>2528</v>
      </c>
      <c r="B105" s="84">
        <v>4</v>
      </c>
      <c r="C105" s="123">
        <v>0.0033233637223950892</v>
      </c>
      <c r="D105" s="84" t="s">
        <v>2767</v>
      </c>
      <c r="E105" s="84" t="b">
        <v>0</v>
      </c>
      <c r="F105" s="84" t="b">
        <v>0</v>
      </c>
      <c r="G105" s="84" t="b">
        <v>0</v>
      </c>
    </row>
    <row r="106" spans="1:7" ht="15">
      <c r="A106" s="84" t="s">
        <v>2529</v>
      </c>
      <c r="B106" s="84">
        <v>4</v>
      </c>
      <c r="C106" s="123">
        <v>0.0038865629659198433</v>
      </c>
      <c r="D106" s="84" t="s">
        <v>2767</v>
      </c>
      <c r="E106" s="84" t="b">
        <v>0</v>
      </c>
      <c r="F106" s="84" t="b">
        <v>0</v>
      </c>
      <c r="G106" s="84" t="b">
        <v>0</v>
      </c>
    </row>
    <row r="107" spans="1:7" ht="15">
      <c r="A107" s="84" t="s">
        <v>263</v>
      </c>
      <c r="B107" s="84">
        <v>4</v>
      </c>
      <c r="C107" s="123">
        <v>0.0033233637223950892</v>
      </c>
      <c r="D107" s="84" t="s">
        <v>2767</v>
      </c>
      <c r="E107" s="84" t="b">
        <v>0</v>
      </c>
      <c r="F107" s="84" t="b">
        <v>0</v>
      </c>
      <c r="G107" s="84" t="b">
        <v>0</v>
      </c>
    </row>
    <row r="108" spans="1:7" ht="15">
      <c r="A108" s="84" t="s">
        <v>2530</v>
      </c>
      <c r="B108" s="84">
        <v>4</v>
      </c>
      <c r="C108" s="123">
        <v>0.0033233637223950892</v>
      </c>
      <c r="D108" s="84" t="s">
        <v>2767</v>
      </c>
      <c r="E108" s="84" t="b">
        <v>1</v>
      </c>
      <c r="F108" s="84" t="b">
        <v>0</v>
      </c>
      <c r="G108" s="84" t="b">
        <v>0</v>
      </c>
    </row>
    <row r="109" spans="1:7" ht="15">
      <c r="A109" s="84" t="s">
        <v>2531</v>
      </c>
      <c r="B109" s="84">
        <v>4</v>
      </c>
      <c r="C109" s="123">
        <v>0.0033233637223950892</v>
      </c>
      <c r="D109" s="84" t="s">
        <v>2767</v>
      </c>
      <c r="E109" s="84" t="b">
        <v>0</v>
      </c>
      <c r="F109" s="84" t="b">
        <v>0</v>
      </c>
      <c r="G109" s="84" t="b">
        <v>0</v>
      </c>
    </row>
    <row r="110" spans="1:7" ht="15">
      <c r="A110" s="84" t="s">
        <v>2532</v>
      </c>
      <c r="B110" s="84">
        <v>4</v>
      </c>
      <c r="C110" s="123">
        <v>0.0033233637223950892</v>
      </c>
      <c r="D110" s="84" t="s">
        <v>2767</v>
      </c>
      <c r="E110" s="84" t="b">
        <v>0</v>
      </c>
      <c r="F110" s="84" t="b">
        <v>0</v>
      </c>
      <c r="G110" s="84" t="b">
        <v>0</v>
      </c>
    </row>
    <row r="111" spans="1:7" ht="15">
      <c r="A111" s="84" t="s">
        <v>2129</v>
      </c>
      <c r="B111" s="84">
        <v>4</v>
      </c>
      <c r="C111" s="123">
        <v>0.00355711252802334</v>
      </c>
      <c r="D111" s="84" t="s">
        <v>2767</v>
      </c>
      <c r="E111" s="84" t="b">
        <v>0</v>
      </c>
      <c r="F111" s="84" t="b">
        <v>0</v>
      </c>
      <c r="G111" s="84" t="b">
        <v>0</v>
      </c>
    </row>
    <row r="112" spans="1:7" ht="15">
      <c r="A112" s="84" t="s">
        <v>2533</v>
      </c>
      <c r="B112" s="84">
        <v>4</v>
      </c>
      <c r="C112" s="123">
        <v>0.0033233637223950892</v>
      </c>
      <c r="D112" s="84" t="s">
        <v>2767</v>
      </c>
      <c r="E112" s="84" t="b">
        <v>0</v>
      </c>
      <c r="F112" s="84" t="b">
        <v>0</v>
      </c>
      <c r="G112" s="84" t="b">
        <v>0</v>
      </c>
    </row>
    <row r="113" spans="1:7" ht="15">
      <c r="A113" s="84" t="s">
        <v>289</v>
      </c>
      <c r="B113" s="84">
        <v>4</v>
      </c>
      <c r="C113" s="123">
        <v>0.0033233637223950892</v>
      </c>
      <c r="D113" s="84" t="s">
        <v>2767</v>
      </c>
      <c r="E113" s="84" t="b">
        <v>0</v>
      </c>
      <c r="F113" s="84" t="b">
        <v>0</v>
      </c>
      <c r="G113" s="84" t="b">
        <v>0</v>
      </c>
    </row>
    <row r="114" spans="1:7" ht="15">
      <c r="A114" s="84" t="s">
        <v>2121</v>
      </c>
      <c r="B114" s="84">
        <v>4</v>
      </c>
      <c r="C114" s="123">
        <v>0.00355711252802334</v>
      </c>
      <c r="D114" s="84" t="s">
        <v>2767</v>
      </c>
      <c r="E114" s="84" t="b">
        <v>0</v>
      </c>
      <c r="F114" s="84" t="b">
        <v>0</v>
      </c>
      <c r="G114" s="84" t="b">
        <v>0</v>
      </c>
    </row>
    <row r="115" spans="1:7" ht="15">
      <c r="A115" s="84" t="s">
        <v>2534</v>
      </c>
      <c r="B115" s="84">
        <v>4</v>
      </c>
      <c r="C115" s="123">
        <v>0.0033233637223950892</v>
      </c>
      <c r="D115" s="84" t="s">
        <v>2767</v>
      </c>
      <c r="E115" s="84" t="b">
        <v>0</v>
      </c>
      <c r="F115" s="84" t="b">
        <v>0</v>
      </c>
      <c r="G115" s="84" t="b">
        <v>0</v>
      </c>
    </row>
    <row r="116" spans="1:7" ht="15">
      <c r="A116" s="84" t="s">
        <v>283</v>
      </c>
      <c r="B116" s="84">
        <v>4</v>
      </c>
      <c r="C116" s="123">
        <v>0.0033233637223950892</v>
      </c>
      <c r="D116" s="84" t="s">
        <v>2767</v>
      </c>
      <c r="E116" s="84" t="b">
        <v>0</v>
      </c>
      <c r="F116" s="84" t="b">
        <v>0</v>
      </c>
      <c r="G116" s="84" t="b">
        <v>0</v>
      </c>
    </row>
    <row r="117" spans="1:7" ht="15">
      <c r="A117" s="84" t="s">
        <v>2535</v>
      </c>
      <c r="B117" s="84">
        <v>4</v>
      </c>
      <c r="C117" s="123">
        <v>0.0033233637223950892</v>
      </c>
      <c r="D117" s="84" t="s">
        <v>2767</v>
      </c>
      <c r="E117" s="84" t="b">
        <v>0</v>
      </c>
      <c r="F117" s="84" t="b">
        <v>0</v>
      </c>
      <c r="G117" s="84" t="b">
        <v>0</v>
      </c>
    </row>
    <row r="118" spans="1:7" ht="15">
      <c r="A118" s="84" t="s">
        <v>2128</v>
      </c>
      <c r="B118" s="84">
        <v>4</v>
      </c>
      <c r="C118" s="123">
        <v>0.0033233637223950892</v>
      </c>
      <c r="D118" s="84" t="s">
        <v>2767</v>
      </c>
      <c r="E118" s="84" t="b">
        <v>0</v>
      </c>
      <c r="F118" s="84" t="b">
        <v>0</v>
      </c>
      <c r="G118" s="84" t="b">
        <v>0</v>
      </c>
    </row>
    <row r="119" spans="1:7" ht="15">
      <c r="A119" s="84" t="s">
        <v>2138</v>
      </c>
      <c r="B119" s="84">
        <v>4</v>
      </c>
      <c r="C119" s="123">
        <v>0.0033233637223950892</v>
      </c>
      <c r="D119" s="84" t="s">
        <v>2767</v>
      </c>
      <c r="E119" s="84" t="b">
        <v>0</v>
      </c>
      <c r="F119" s="84" t="b">
        <v>0</v>
      </c>
      <c r="G119" s="84" t="b">
        <v>0</v>
      </c>
    </row>
    <row r="120" spans="1:7" ht="15">
      <c r="A120" s="84" t="s">
        <v>2536</v>
      </c>
      <c r="B120" s="84">
        <v>4</v>
      </c>
      <c r="C120" s="123">
        <v>0.0033233637223950892</v>
      </c>
      <c r="D120" s="84" t="s">
        <v>2767</v>
      </c>
      <c r="E120" s="84" t="b">
        <v>0</v>
      </c>
      <c r="F120" s="84" t="b">
        <v>0</v>
      </c>
      <c r="G120" s="84" t="b">
        <v>0</v>
      </c>
    </row>
    <row r="121" spans="1:7" ht="15">
      <c r="A121" s="84" t="s">
        <v>266</v>
      </c>
      <c r="B121" s="84">
        <v>4</v>
      </c>
      <c r="C121" s="123">
        <v>0.0033233637223950892</v>
      </c>
      <c r="D121" s="84" t="s">
        <v>2767</v>
      </c>
      <c r="E121" s="84" t="b">
        <v>0</v>
      </c>
      <c r="F121" s="84" t="b">
        <v>0</v>
      </c>
      <c r="G121" s="84" t="b">
        <v>0</v>
      </c>
    </row>
    <row r="122" spans="1:7" ht="15">
      <c r="A122" s="84" t="s">
        <v>2537</v>
      </c>
      <c r="B122" s="84">
        <v>4</v>
      </c>
      <c r="C122" s="123">
        <v>0.0033233637223950892</v>
      </c>
      <c r="D122" s="84" t="s">
        <v>2767</v>
      </c>
      <c r="E122" s="84" t="b">
        <v>1</v>
      </c>
      <c r="F122" s="84" t="b">
        <v>0</v>
      </c>
      <c r="G122" s="84" t="b">
        <v>0</v>
      </c>
    </row>
    <row r="123" spans="1:7" ht="15">
      <c r="A123" s="84" t="s">
        <v>218</v>
      </c>
      <c r="B123" s="84">
        <v>4</v>
      </c>
      <c r="C123" s="123">
        <v>0.0033233637223950892</v>
      </c>
      <c r="D123" s="84" t="s">
        <v>2767</v>
      </c>
      <c r="E123" s="84" t="b">
        <v>0</v>
      </c>
      <c r="F123" s="84" t="b">
        <v>0</v>
      </c>
      <c r="G123" s="84" t="b">
        <v>0</v>
      </c>
    </row>
    <row r="124" spans="1:7" ht="15">
      <c r="A124" s="84" t="s">
        <v>318</v>
      </c>
      <c r="B124" s="84">
        <v>3</v>
      </c>
      <c r="C124" s="123">
        <v>0.002667834396017505</v>
      </c>
      <c r="D124" s="84" t="s">
        <v>2767</v>
      </c>
      <c r="E124" s="84" t="b">
        <v>0</v>
      </c>
      <c r="F124" s="84" t="b">
        <v>0</v>
      </c>
      <c r="G124" s="84" t="b">
        <v>0</v>
      </c>
    </row>
    <row r="125" spans="1:7" ht="15">
      <c r="A125" s="84" t="s">
        <v>317</v>
      </c>
      <c r="B125" s="84">
        <v>3</v>
      </c>
      <c r="C125" s="123">
        <v>0.002667834396017505</v>
      </c>
      <c r="D125" s="84" t="s">
        <v>2767</v>
      </c>
      <c r="E125" s="84" t="b">
        <v>0</v>
      </c>
      <c r="F125" s="84" t="b">
        <v>0</v>
      </c>
      <c r="G125" s="84" t="b">
        <v>0</v>
      </c>
    </row>
    <row r="126" spans="1:7" ht="15">
      <c r="A126" s="84" t="s">
        <v>316</v>
      </c>
      <c r="B126" s="84">
        <v>3</v>
      </c>
      <c r="C126" s="123">
        <v>0.002667834396017505</v>
      </c>
      <c r="D126" s="84" t="s">
        <v>2767</v>
      </c>
      <c r="E126" s="84" t="b">
        <v>0</v>
      </c>
      <c r="F126" s="84" t="b">
        <v>0</v>
      </c>
      <c r="G126" s="84" t="b">
        <v>0</v>
      </c>
    </row>
    <row r="127" spans="1:7" ht="15">
      <c r="A127" s="84" t="s">
        <v>315</v>
      </c>
      <c r="B127" s="84">
        <v>3</v>
      </c>
      <c r="C127" s="123">
        <v>0.002667834396017505</v>
      </c>
      <c r="D127" s="84" t="s">
        <v>2767</v>
      </c>
      <c r="E127" s="84" t="b">
        <v>0</v>
      </c>
      <c r="F127" s="84" t="b">
        <v>0</v>
      </c>
      <c r="G127" s="84" t="b">
        <v>0</v>
      </c>
    </row>
    <row r="128" spans="1:7" ht="15">
      <c r="A128" s="84" t="s">
        <v>314</v>
      </c>
      <c r="B128" s="84">
        <v>3</v>
      </c>
      <c r="C128" s="123">
        <v>0.002667834396017505</v>
      </c>
      <c r="D128" s="84" t="s">
        <v>2767</v>
      </c>
      <c r="E128" s="84" t="b">
        <v>0</v>
      </c>
      <c r="F128" s="84" t="b">
        <v>0</v>
      </c>
      <c r="G128" s="84" t="b">
        <v>0</v>
      </c>
    </row>
    <row r="129" spans="1:7" ht="15">
      <c r="A129" s="84" t="s">
        <v>313</v>
      </c>
      <c r="B129" s="84">
        <v>3</v>
      </c>
      <c r="C129" s="123">
        <v>0.002667834396017505</v>
      </c>
      <c r="D129" s="84" t="s">
        <v>2767</v>
      </c>
      <c r="E129" s="84" t="b">
        <v>0</v>
      </c>
      <c r="F129" s="84" t="b">
        <v>0</v>
      </c>
      <c r="G129" s="84" t="b">
        <v>0</v>
      </c>
    </row>
    <row r="130" spans="1:7" ht="15">
      <c r="A130" s="84" t="s">
        <v>312</v>
      </c>
      <c r="B130" s="84">
        <v>3</v>
      </c>
      <c r="C130" s="123">
        <v>0.002667834396017505</v>
      </c>
      <c r="D130" s="84" t="s">
        <v>2767</v>
      </c>
      <c r="E130" s="84" t="b">
        <v>0</v>
      </c>
      <c r="F130" s="84" t="b">
        <v>0</v>
      </c>
      <c r="G130" s="84" t="b">
        <v>0</v>
      </c>
    </row>
    <row r="131" spans="1:7" ht="15">
      <c r="A131" s="84" t="s">
        <v>2538</v>
      </c>
      <c r="B131" s="84">
        <v>3</v>
      </c>
      <c r="C131" s="123">
        <v>0.002667834396017505</v>
      </c>
      <c r="D131" s="84" t="s">
        <v>2767</v>
      </c>
      <c r="E131" s="84" t="b">
        <v>0</v>
      </c>
      <c r="F131" s="84" t="b">
        <v>0</v>
      </c>
      <c r="G131" s="84" t="b">
        <v>0</v>
      </c>
    </row>
    <row r="132" spans="1:7" ht="15">
      <c r="A132" s="84" t="s">
        <v>2539</v>
      </c>
      <c r="B132" s="84">
        <v>3</v>
      </c>
      <c r="C132" s="123">
        <v>0.002667834396017505</v>
      </c>
      <c r="D132" s="84" t="s">
        <v>2767</v>
      </c>
      <c r="E132" s="84" t="b">
        <v>0</v>
      </c>
      <c r="F132" s="84" t="b">
        <v>0</v>
      </c>
      <c r="G132" s="84" t="b">
        <v>0</v>
      </c>
    </row>
    <row r="133" spans="1:7" ht="15">
      <c r="A133" s="84" t="s">
        <v>2540</v>
      </c>
      <c r="B133" s="84">
        <v>3</v>
      </c>
      <c r="C133" s="123">
        <v>0.002667834396017505</v>
      </c>
      <c r="D133" s="84" t="s">
        <v>2767</v>
      </c>
      <c r="E133" s="84" t="b">
        <v>0</v>
      </c>
      <c r="F133" s="84" t="b">
        <v>1</v>
      </c>
      <c r="G133" s="84" t="b">
        <v>0</v>
      </c>
    </row>
    <row r="134" spans="1:7" ht="15">
      <c r="A134" s="84" t="s">
        <v>2541</v>
      </c>
      <c r="B134" s="84">
        <v>3</v>
      </c>
      <c r="C134" s="123">
        <v>0.002667834396017505</v>
      </c>
      <c r="D134" s="84" t="s">
        <v>2767</v>
      </c>
      <c r="E134" s="84" t="b">
        <v>1</v>
      </c>
      <c r="F134" s="84" t="b">
        <v>0</v>
      </c>
      <c r="G134" s="84" t="b">
        <v>0</v>
      </c>
    </row>
    <row r="135" spans="1:7" ht="15">
      <c r="A135" s="84" t="s">
        <v>2542</v>
      </c>
      <c r="B135" s="84">
        <v>3</v>
      </c>
      <c r="C135" s="123">
        <v>0.002667834396017505</v>
      </c>
      <c r="D135" s="84" t="s">
        <v>2767</v>
      </c>
      <c r="E135" s="84" t="b">
        <v>0</v>
      </c>
      <c r="F135" s="84" t="b">
        <v>0</v>
      </c>
      <c r="G135" s="84" t="b">
        <v>0</v>
      </c>
    </row>
    <row r="136" spans="1:7" ht="15">
      <c r="A136" s="84" t="s">
        <v>2543</v>
      </c>
      <c r="B136" s="84">
        <v>3</v>
      </c>
      <c r="C136" s="123">
        <v>0.002667834396017505</v>
      </c>
      <c r="D136" s="84" t="s">
        <v>2767</v>
      </c>
      <c r="E136" s="84" t="b">
        <v>0</v>
      </c>
      <c r="F136" s="84" t="b">
        <v>0</v>
      </c>
      <c r="G136" s="84" t="b">
        <v>0</v>
      </c>
    </row>
    <row r="137" spans="1:7" ht="15">
      <c r="A137" s="84" t="s">
        <v>2544</v>
      </c>
      <c r="B137" s="84">
        <v>3</v>
      </c>
      <c r="C137" s="123">
        <v>0.002667834396017505</v>
      </c>
      <c r="D137" s="84" t="s">
        <v>2767</v>
      </c>
      <c r="E137" s="84" t="b">
        <v>0</v>
      </c>
      <c r="F137" s="84" t="b">
        <v>0</v>
      </c>
      <c r="G137" s="84" t="b">
        <v>0</v>
      </c>
    </row>
    <row r="138" spans="1:7" ht="15">
      <c r="A138" s="84" t="s">
        <v>2545</v>
      </c>
      <c r="B138" s="84">
        <v>3</v>
      </c>
      <c r="C138" s="123">
        <v>0.002667834396017505</v>
      </c>
      <c r="D138" s="84" t="s">
        <v>2767</v>
      </c>
      <c r="E138" s="84" t="b">
        <v>0</v>
      </c>
      <c r="F138" s="84" t="b">
        <v>0</v>
      </c>
      <c r="G138" s="84" t="b">
        <v>0</v>
      </c>
    </row>
    <row r="139" spans="1:7" ht="15">
      <c r="A139" s="84" t="s">
        <v>2546</v>
      </c>
      <c r="B139" s="84">
        <v>3</v>
      </c>
      <c r="C139" s="123">
        <v>0.002667834396017505</v>
      </c>
      <c r="D139" s="84" t="s">
        <v>2767</v>
      </c>
      <c r="E139" s="84" t="b">
        <v>0</v>
      </c>
      <c r="F139" s="84" t="b">
        <v>0</v>
      </c>
      <c r="G139" s="84" t="b">
        <v>0</v>
      </c>
    </row>
    <row r="140" spans="1:7" ht="15">
      <c r="A140" s="84" t="s">
        <v>1282</v>
      </c>
      <c r="B140" s="84">
        <v>3</v>
      </c>
      <c r="C140" s="123">
        <v>0.002667834396017505</v>
      </c>
      <c r="D140" s="84" t="s">
        <v>2767</v>
      </c>
      <c r="E140" s="84" t="b">
        <v>0</v>
      </c>
      <c r="F140" s="84" t="b">
        <v>0</v>
      </c>
      <c r="G140" s="84" t="b">
        <v>0</v>
      </c>
    </row>
    <row r="141" spans="1:7" ht="15">
      <c r="A141" s="84" t="s">
        <v>2547</v>
      </c>
      <c r="B141" s="84">
        <v>3</v>
      </c>
      <c r="C141" s="123">
        <v>0.002667834396017505</v>
      </c>
      <c r="D141" s="84" t="s">
        <v>2767</v>
      </c>
      <c r="E141" s="84" t="b">
        <v>0</v>
      </c>
      <c r="F141" s="84" t="b">
        <v>0</v>
      </c>
      <c r="G141" s="84" t="b">
        <v>0</v>
      </c>
    </row>
    <row r="142" spans="1:7" ht="15">
      <c r="A142" s="84" t="s">
        <v>2125</v>
      </c>
      <c r="B142" s="84">
        <v>3</v>
      </c>
      <c r="C142" s="123">
        <v>0.002667834396017505</v>
      </c>
      <c r="D142" s="84" t="s">
        <v>2767</v>
      </c>
      <c r="E142" s="84" t="b">
        <v>0</v>
      </c>
      <c r="F142" s="84" t="b">
        <v>0</v>
      </c>
      <c r="G142" s="84" t="b">
        <v>0</v>
      </c>
    </row>
    <row r="143" spans="1:7" ht="15">
      <c r="A143" s="84" t="s">
        <v>2548</v>
      </c>
      <c r="B143" s="84">
        <v>3</v>
      </c>
      <c r="C143" s="123">
        <v>0.002667834396017505</v>
      </c>
      <c r="D143" s="84" t="s">
        <v>2767</v>
      </c>
      <c r="E143" s="84" t="b">
        <v>0</v>
      </c>
      <c r="F143" s="84" t="b">
        <v>0</v>
      </c>
      <c r="G143" s="84" t="b">
        <v>0</v>
      </c>
    </row>
    <row r="144" spans="1:7" ht="15">
      <c r="A144" s="84" t="s">
        <v>2549</v>
      </c>
      <c r="B144" s="84">
        <v>3</v>
      </c>
      <c r="C144" s="123">
        <v>0.002667834396017505</v>
      </c>
      <c r="D144" s="84" t="s">
        <v>2767</v>
      </c>
      <c r="E144" s="84" t="b">
        <v>0</v>
      </c>
      <c r="F144" s="84" t="b">
        <v>0</v>
      </c>
      <c r="G144" s="84" t="b">
        <v>0</v>
      </c>
    </row>
    <row r="145" spans="1:7" ht="15">
      <c r="A145" s="84" t="s">
        <v>2550</v>
      </c>
      <c r="B145" s="84">
        <v>3</v>
      </c>
      <c r="C145" s="123">
        <v>0.002667834396017505</v>
      </c>
      <c r="D145" s="84" t="s">
        <v>2767</v>
      </c>
      <c r="E145" s="84" t="b">
        <v>0</v>
      </c>
      <c r="F145" s="84" t="b">
        <v>0</v>
      </c>
      <c r="G145" s="84" t="b">
        <v>0</v>
      </c>
    </row>
    <row r="146" spans="1:7" ht="15">
      <c r="A146" s="84" t="s">
        <v>2551</v>
      </c>
      <c r="B146" s="84">
        <v>3</v>
      </c>
      <c r="C146" s="123">
        <v>0.002667834396017505</v>
      </c>
      <c r="D146" s="84" t="s">
        <v>2767</v>
      </c>
      <c r="E146" s="84" t="b">
        <v>0</v>
      </c>
      <c r="F146" s="84" t="b">
        <v>1</v>
      </c>
      <c r="G146" s="84" t="b">
        <v>0</v>
      </c>
    </row>
    <row r="147" spans="1:7" ht="15">
      <c r="A147" s="84" t="s">
        <v>275</v>
      </c>
      <c r="B147" s="84">
        <v>3</v>
      </c>
      <c r="C147" s="123">
        <v>0.002667834396017505</v>
      </c>
      <c r="D147" s="84" t="s">
        <v>2767</v>
      </c>
      <c r="E147" s="84" t="b">
        <v>0</v>
      </c>
      <c r="F147" s="84" t="b">
        <v>0</v>
      </c>
      <c r="G147" s="84" t="b">
        <v>0</v>
      </c>
    </row>
    <row r="148" spans="1:7" ht="15">
      <c r="A148" s="84" t="s">
        <v>2552</v>
      </c>
      <c r="B148" s="84">
        <v>3</v>
      </c>
      <c r="C148" s="123">
        <v>0.002667834396017505</v>
      </c>
      <c r="D148" s="84" t="s">
        <v>2767</v>
      </c>
      <c r="E148" s="84" t="b">
        <v>0</v>
      </c>
      <c r="F148" s="84" t="b">
        <v>0</v>
      </c>
      <c r="G148" s="84" t="b">
        <v>0</v>
      </c>
    </row>
    <row r="149" spans="1:7" ht="15">
      <c r="A149" s="84" t="s">
        <v>2553</v>
      </c>
      <c r="B149" s="84">
        <v>3</v>
      </c>
      <c r="C149" s="123">
        <v>0.002667834396017505</v>
      </c>
      <c r="D149" s="84" t="s">
        <v>2767</v>
      </c>
      <c r="E149" s="84" t="b">
        <v>0</v>
      </c>
      <c r="F149" s="84" t="b">
        <v>0</v>
      </c>
      <c r="G149" s="84" t="b">
        <v>0</v>
      </c>
    </row>
    <row r="150" spans="1:7" ht="15">
      <c r="A150" s="84" t="s">
        <v>2554</v>
      </c>
      <c r="B150" s="84">
        <v>3</v>
      </c>
      <c r="C150" s="123">
        <v>0.002667834396017505</v>
      </c>
      <c r="D150" s="84" t="s">
        <v>2767</v>
      </c>
      <c r="E150" s="84" t="b">
        <v>0</v>
      </c>
      <c r="F150" s="84" t="b">
        <v>0</v>
      </c>
      <c r="G150" s="84" t="b">
        <v>0</v>
      </c>
    </row>
    <row r="151" spans="1:7" ht="15">
      <c r="A151" s="84" t="s">
        <v>2555</v>
      </c>
      <c r="B151" s="84">
        <v>3</v>
      </c>
      <c r="C151" s="123">
        <v>0.002667834396017505</v>
      </c>
      <c r="D151" s="84" t="s">
        <v>2767</v>
      </c>
      <c r="E151" s="84" t="b">
        <v>0</v>
      </c>
      <c r="F151" s="84" t="b">
        <v>0</v>
      </c>
      <c r="G151" s="84" t="b">
        <v>0</v>
      </c>
    </row>
    <row r="152" spans="1:7" ht="15">
      <c r="A152" s="84" t="s">
        <v>2556</v>
      </c>
      <c r="B152" s="84">
        <v>3</v>
      </c>
      <c r="C152" s="123">
        <v>0.002667834396017505</v>
      </c>
      <c r="D152" s="84" t="s">
        <v>2767</v>
      </c>
      <c r="E152" s="84" t="b">
        <v>0</v>
      </c>
      <c r="F152" s="84" t="b">
        <v>0</v>
      </c>
      <c r="G152" s="84" t="b">
        <v>0</v>
      </c>
    </row>
    <row r="153" spans="1:7" ht="15">
      <c r="A153" s="84" t="s">
        <v>2557</v>
      </c>
      <c r="B153" s="84">
        <v>3</v>
      </c>
      <c r="C153" s="123">
        <v>0.002667834396017505</v>
      </c>
      <c r="D153" s="84" t="s">
        <v>2767</v>
      </c>
      <c r="E153" s="84" t="b">
        <v>0</v>
      </c>
      <c r="F153" s="84" t="b">
        <v>0</v>
      </c>
      <c r="G153" s="84" t="b">
        <v>0</v>
      </c>
    </row>
    <row r="154" spans="1:7" ht="15">
      <c r="A154" s="84" t="s">
        <v>2558</v>
      </c>
      <c r="B154" s="84">
        <v>3</v>
      </c>
      <c r="C154" s="123">
        <v>0.002667834396017505</v>
      </c>
      <c r="D154" s="84" t="s">
        <v>2767</v>
      </c>
      <c r="E154" s="84" t="b">
        <v>0</v>
      </c>
      <c r="F154" s="84" t="b">
        <v>0</v>
      </c>
      <c r="G154" s="84" t="b">
        <v>0</v>
      </c>
    </row>
    <row r="155" spans="1:7" ht="15">
      <c r="A155" s="84" t="s">
        <v>2559</v>
      </c>
      <c r="B155" s="84">
        <v>3</v>
      </c>
      <c r="C155" s="123">
        <v>0.002667834396017505</v>
      </c>
      <c r="D155" s="84" t="s">
        <v>2767</v>
      </c>
      <c r="E155" s="84" t="b">
        <v>0</v>
      </c>
      <c r="F155" s="84" t="b">
        <v>0</v>
      </c>
      <c r="G155" s="84" t="b">
        <v>0</v>
      </c>
    </row>
    <row r="156" spans="1:7" ht="15">
      <c r="A156" s="84" t="s">
        <v>2560</v>
      </c>
      <c r="B156" s="84">
        <v>3</v>
      </c>
      <c r="C156" s="123">
        <v>0.002667834396017505</v>
      </c>
      <c r="D156" s="84" t="s">
        <v>2767</v>
      </c>
      <c r="E156" s="84" t="b">
        <v>1</v>
      </c>
      <c r="F156" s="84" t="b">
        <v>0</v>
      </c>
      <c r="G156" s="84" t="b">
        <v>0</v>
      </c>
    </row>
    <row r="157" spans="1:7" ht="15">
      <c r="A157" s="84" t="s">
        <v>296</v>
      </c>
      <c r="B157" s="84">
        <v>3</v>
      </c>
      <c r="C157" s="123">
        <v>0.002667834396017505</v>
      </c>
      <c r="D157" s="84" t="s">
        <v>2767</v>
      </c>
      <c r="E157" s="84" t="b">
        <v>0</v>
      </c>
      <c r="F157" s="84" t="b">
        <v>0</v>
      </c>
      <c r="G157" s="84" t="b">
        <v>0</v>
      </c>
    </row>
    <row r="158" spans="1:7" ht="15">
      <c r="A158" s="84" t="s">
        <v>295</v>
      </c>
      <c r="B158" s="84">
        <v>3</v>
      </c>
      <c r="C158" s="123">
        <v>0.002667834396017505</v>
      </c>
      <c r="D158" s="84" t="s">
        <v>2767</v>
      </c>
      <c r="E158" s="84" t="b">
        <v>0</v>
      </c>
      <c r="F158" s="84" t="b">
        <v>0</v>
      </c>
      <c r="G158" s="84" t="b">
        <v>0</v>
      </c>
    </row>
    <row r="159" spans="1:7" ht="15">
      <c r="A159" s="84" t="s">
        <v>2561</v>
      </c>
      <c r="B159" s="84">
        <v>3</v>
      </c>
      <c r="C159" s="123">
        <v>0.002667834396017505</v>
      </c>
      <c r="D159" s="84" t="s">
        <v>2767</v>
      </c>
      <c r="E159" s="84" t="b">
        <v>0</v>
      </c>
      <c r="F159" s="84" t="b">
        <v>0</v>
      </c>
      <c r="G159" s="84" t="b">
        <v>0</v>
      </c>
    </row>
    <row r="160" spans="1:7" ht="15">
      <c r="A160" s="84" t="s">
        <v>2136</v>
      </c>
      <c r="B160" s="84">
        <v>3</v>
      </c>
      <c r="C160" s="123">
        <v>0.002667834396017505</v>
      </c>
      <c r="D160" s="84" t="s">
        <v>2767</v>
      </c>
      <c r="E160" s="84" t="b">
        <v>1</v>
      </c>
      <c r="F160" s="84" t="b">
        <v>0</v>
      </c>
      <c r="G160" s="84" t="b">
        <v>0</v>
      </c>
    </row>
    <row r="161" spans="1:7" ht="15">
      <c r="A161" s="84" t="s">
        <v>2562</v>
      </c>
      <c r="B161" s="84">
        <v>3</v>
      </c>
      <c r="C161" s="123">
        <v>0.002667834396017505</v>
      </c>
      <c r="D161" s="84" t="s">
        <v>2767</v>
      </c>
      <c r="E161" s="84" t="b">
        <v>0</v>
      </c>
      <c r="F161" s="84" t="b">
        <v>0</v>
      </c>
      <c r="G161" s="84" t="b">
        <v>0</v>
      </c>
    </row>
    <row r="162" spans="1:7" ht="15">
      <c r="A162" s="84" t="s">
        <v>2563</v>
      </c>
      <c r="B162" s="84">
        <v>3</v>
      </c>
      <c r="C162" s="123">
        <v>0.002667834396017505</v>
      </c>
      <c r="D162" s="84" t="s">
        <v>2767</v>
      </c>
      <c r="E162" s="84" t="b">
        <v>0</v>
      </c>
      <c r="F162" s="84" t="b">
        <v>0</v>
      </c>
      <c r="G162" s="84" t="b">
        <v>0</v>
      </c>
    </row>
    <row r="163" spans="1:7" ht="15">
      <c r="A163" s="84" t="s">
        <v>2564</v>
      </c>
      <c r="B163" s="84">
        <v>3</v>
      </c>
      <c r="C163" s="123">
        <v>0.002667834396017505</v>
      </c>
      <c r="D163" s="84" t="s">
        <v>2767</v>
      </c>
      <c r="E163" s="84" t="b">
        <v>0</v>
      </c>
      <c r="F163" s="84" t="b">
        <v>0</v>
      </c>
      <c r="G163" s="84" t="b">
        <v>0</v>
      </c>
    </row>
    <row r="164" spans="1:7" ht="15">
      <c r="A164" s="84" t="s">
        <v>2565</v>
      </c>
      <c r="B164" s="84">
        <v>3</v>
      </c>
      <c r="C164" s="123">
        <v>0.002667834396017505</v>
      </c>
      <c r="D164" s="84" t="s">
        <v>2767</v>
      </c>
      <c r="E164" s="84" t="b">
        <v>0</v>
      </c>
      <c r="F164" s="84" t="b">
        <v>0</v>
      </c>
      <c r="G164" s="84" t="b">
        <v>0</v>
      </c>
    </row>
    <row r="165" spans="1:7" ht="15">
      <c r="A165" s="84" t="s">
        <v>2566</v>
      </c>
      <c r="B165" s="84">
        <v>3</v>
      </c>
      <c r="C165" s="123">
        <v>0.002667834396017505</v>
      </c>
      <c r="D165" s="84" t="s">
        <v>2767</v>
      </c>
      <c r="E165" s="84" t="b">
        <v>0</v>
      </c>
      <c r="F165" s="84" t="b">
        <v>0</v>
      </c>
      <c r="G165" s="84" t="b">
        <v>0</v>
      </c>
    </row>
    <row r="166" spans="1:7" ht="15">
      <c r="A166" s="84" t="s">
        <v>2567</v>
      </c>
      <c r="B166" s="84">
        <v>3</v>
      </c>
      <c r="C166" s="123">
        <v>0.002667834396017505</v>
      </c>
      <c r="D166" s="84" t="s">
        <v>2767</v>
      </c>
      <c r="E166" s="84" t="b">
        <v>0</v>
      </c>
      <c r="F166" s="84" t="b">
        <v>0</v>
      </c>
      <c r="G166" s="84" t="b">
        <v>0</v>
      </c>
    </row>
    <row r="167" spans="1:7" ht="15">
      <c r="A167" s="84" t="s">
        <v>2568</v>
      </c>
      <c r="B167" s="84">
        <v>3</v>
      </c>
      <c r="C167" s="123">
        <v>0.002667834396017505</v>
      </c>
      <c r="D167" s="84" t="s">
        <v>2767</v>
      </c>
      <c r="E167" s="84" t="b">
        <v>0</v>
      </c>
      <c r="F167" s="84" t="b">
        <v>0</v>
      </c>
      <c r="G167" s="84" t="b">
        <v>0</v>
      </c>
    </row>
    <row r="168" spans="1:7" ht="15">
      <c r="A168" s="84" t="s">
        <v>262</v>
      </c>
      <c r="B168" s="84">
        <v>3</v>
      </c>
      <c r="C168" s="123">
        <v>0.002667834396017505</v>
      </c>
      <c r="D168" s="84" t="s">
        <v>2767</v>
      </c>
      <c r="E168" s="84" t="b">
        <v>0</v>
      </c>
      <c r="F168" s="84" t="b">
        <v>0</v>
      </c>
      <c r="G168" s="84" t="b">
        <v>0</v>
      </c>
    </row>
    <row r="169" spans="1:7" ht="15">
      <c r="A169" s="84" t="s">
        <v>2569</v>
      </c>
      <c r="B169" s="84">
        <v>3</v>
      </c>
      <c r="C169" s="123">
        <v>0.002667834396017505</v>
      </c>
      <c r="D169" s="84" t="s">
        <v>2767</v>
      </c>
      <c r="E169" s="84" t="b">
        <v>0</v>
      </c>
      <c r="F169" s="84" t="b">
        <v>0</v>
      </c>
      <c r="G169" s="84" t="b">
        <v>0</v>
      </c>
    </row>
    <row r="170" spans="1:7" ht="15">
      <c r="A170" s="84" t="s">
        <v>2570</v>
      </c>
      <c r="B170" s="84">
        <v>3</v>
      </c>
      <c r="C170" s="123">
        <v>0.002667834396017505</v>
      </c>
      <c r="D170" s="84" t="s">
        <v>2767</v>
      </c>
      <c r="E170" s="84" t="b">
        <v>0</v>
      </c>
      <c r="F170" s="84" t="b">
        <v>0</v>
      </c>
      <c r="G170" s="84" t="b">
        <v>0</v>
      </c>
    </row>
    <row r="171" spans="1:7" ht="15">
      <c r="A171" s="84" t="s">
        <v>2571</v>
      </c>
      <c r="B171" s="84">
        <v>3</v>
      </c>
      <c r="C171" s="123">
        <v>0.002667834396017505</v>
      </c>
      <c r="D171" s="84" t="s">
        <v>2767</v>
      </c>
      <c r="E171" s="84" t="b">
        <v>0</v>
      </c>
      <c r="F171" s="84" t="b">
        <v>0</v>
      </c>
      <c r="G171" s="84" t="b">
        <v>0</v>
      </c>
    </row>
    <row r="172" spans="1:7" ht="15">
      <c r="A172" s="84" t="s">
        <v>2572</v>
      </c>
      <c r="B172" s="84">
        <v>3</v>
      </c>
      <c r="C172" s="123">
        <v>0.002667834396017505</v>
      </c>
      <c r="D172" s="84" t="s">
        <v>2767</v>
      </c>
      <c r="E172" s="84" t="b">
        <v>1</v>
      </c>
      <c r="F172" s="84" t="b">
        <v>0</v>
      </c>
      <c r="G172" s="84" t="b">
        <v>0</v>
      </c>
    </row>
    <row r="173" spans="1:7" ht="15">
      <c r="A173" s="84" t="s">
        <v>2573</v>
      </c>
      <c r="B173" s="84">
        <v>3</v>
      </c>
      <c r="C173" s="123">
        <v>0.002667834396017505</v>
      </c>
      <c r="D173" s="84" t="s">
        <v>2767</v>
      </c>
      <c r="E173" s="84" t="b">
        <v>0</v>
      </c>
      <c r="F173" s="84" t="b">
        <v>0</v>
      </c>
      <c r="G173" s="84" t="b">
        <v>0</v>
      </c>
    </row>
    <row r="174" spans="1:7" ht="15">
      <c r="A174" s="84" t="s">
        <v>2574</v>
      </c>
      <c r="B174" s="84">
        <v>3</v>
      </c>
      <c r="C174" s="123">
        <v>0.002667834396017505</v>
      </c>
      <c r="D174" s="84" t="s">
        <v>2767</v>
      </c>
      <c r="E174" s="84" t="b">
        <v>1</v>
      </c>
      <c r="F174" s="84" t="b">
        <v>0</v>
      </c>
      <c r="G174" s="84" t="b">
        <v>0</v>
      </c>
    </row>
    <row r="175" spans="1:7" ht="15">
      <c r="A175" s="84" t="s">
        <v>2575</v>
      </c>
      <c r="B175" s="84">
        <v>3</v>
      </c>
      <c r="C175" s="123">
        <v>0.002667834396017505</v>
      </c>
      <c r="D175" s="84" t="s">
        <v>2767</v>
      </c>
      <c r="E175" s="84" t="b">
        <v>0</v>
      </c>
      <c r="F175" s="84" t="b">
        <v>0</v>
      </c>
      <c r="G175" s="84" t="b">
        <v>0</v>
      </c>
    </row>
    <row r="176" spans="1:7" ht="15">
      <c r="A176" s="84" t="s">
        <v>2576</v>
      </c>
      <c r="B176" s="84">
        <v>3</v>
      </c>
      <c r="C176" s="123">
        <v>0.002667834396017505</v>
      </c>
      <c r="D176" s="84" t="s">
        <v>2767</v>
      </c>
      <c r="E176" s="84" t="b">
        <v>0</v>
      </c>
      <c r="F176" s="84" t="b">
        <v>0</v>
      </c>
      <c r="G176" s="84" t="b">
        <v>0</v>
      </c>
    </row>
    <row r="177" spans="1:7" ht="15">
      <c r="A177" s="84" t="s">
        <v>2577</v>
      </c>
      <c r="B177" s="84">
        <v>3</v>
      </c>
      <c r="C177" s="123">
        <v>0.002667834396017505</v>
      </c>
      <c r="D177" s="84" t="s">
        <v>2767</v>
      </c>
      <c r="E177" s="84" t="b">
        <v>0</v>
      </c>
      <c r="F177" s="84" t="b">
        <v>0</v>
      </c>
      <c r="G177" s="84" t="b">
        <v>0</v>
      </c>
    </row>
    <row r="178" spans="1:7" ht="15">
      <c r="A178" s="84" t="s">
        <v>252</v>
      </c>
      <c r="B178" s="84">
        <v>3</v>
      </c>
      <c r="C178" s="123">
        <v>0.002667834396017505</v>
      </c>
      <c r="D178" s="84" t="s">
        <v>2767</v>
      </c>
      <c r="E178" s="84" t="b">
        <v>0</v>
      </c>
      <c r="F178" s="84" t="b">
        <v>0</v>
      </c>
      <c r="G178" s="84" t="b">
        <v>0</v>
      </c>
    </row>
    <row r="179" spans="1:7" ht="15">
      <c r="A179" s="84" t="s">
        <v>2578</v>
      </c>
      <c r="B179" s="84">
        <v>3</v>
      </c>
      <c r="C179" s="123">
        <v>0.002667834396017505</v>
      </c>
      <c r="D179" s="84" t="s">
        <v>2767</v>
      </c>
      <c r="E179" s="84" t="b">
        <v>0</v>
      </c>
      <c r="F179" s="84" t="b">
        <v>0</v>
      </c>
      <c r="G179" s="84" t="b">
        <v>0</v>
      </c>
    </row>
    <row r="180" spans="1:7" ht="15">
      <c r="A180" s="84" t="s">
        <v>2579</v>
      </c>
      <c r="B180" s="84">
        <v>3</v>
      </c>
      <c r="C180" s="123">
        <v>0.002667834396017505</v>
      </c>
      <c r="D180" s="84" t="s">
        <v>2767</v>
      </c>
      <c r="E180" s="84" t="b">
        <v>0</v>
      </c>
      <c r="F180" s="84" t="b">
        <v>0</v>
      </c>
      <c r="G180" s="84" t="b">
        <v>0</v>
      </c>
    </row>
    <row r="181" spans="1:7" ht="15">
      <c r="A181" s="84" t="s">
        <v>2580</v>
      </c>
      <c r="B181" s="84">
        <v>3</v>
      </c>
      <c r="C181" s="123">
        <v>0.002667834396017505</v>
      </c>
      <c r="D181" s="84" t="s">
        <v>2767</v>
      </c>
      <c r="E181" s="84" t="b">
        <v>0</v>
      </c>
      <c r="F181" s="84" t="b">
        <v>0</v>
      </c>
      <c r="G181" s="84" t="b">
        <v>0</v>
      </c>
    </row>
    <row r="182" spans="1:7" ht="15">
      <c r="A182" s="84" t="s">
        <v>2581</v>
      </c>
      <c r="B182" s="84">
        <v>3</v>
      </c>
      <c r="C182" s="123">
        <v>0.002667834396017505</v>
      </c>
      <c r="D182" s="84" t="s">
        <v>2767</v>
      </c>
      <c r="E182" s="84" t="b">
        <v>0</v>
      </c>
      <c r="F182" s="84" t="b">
        <v>0</v>
      </c>
      <c r="G182" s="84" t="b">
        <v>0</v>
      </c>
    </row>
    <row r="183" spans="1:7" ht="15">
      <c r="A183" s="84" t="s">
        <v>2122</v>
      </c>
      <c r="B183" s="84">
        <v>3</v>
      </c>
      <c r="C183" s="123">
        <v>0.002667834396017505</v>
      </c>
      <c r="D183" s="84" t="s">
        <v>2767</v>
      </c>
      <c r="E183" s="84" t="b">
        <v>0</v>
      </c>
      <c r="F183" s="84" t="b">
        <v>0</v>
      </c>
      <c r="G183" s="84" t="b">
        <v>0</v>
      </c>
    </row>
    <row r="184" spans="1:7" ht="15">
      <c r="A184" s="84" t="s">
        <v>265</v>
      </c>
      <c r="B184" s="84">
        <v>3</v>
      </c>
      <c r="C184" s="123">
        <v>0.002667834396017505</v>
      </c>
      <c r="D184" s="84" t="s">
        <v>2767</v>
      </c>
      <c r="E184" s="84" t="b">
        <v>0</v>
      </c>
      <c r="F184" s="84" t="b">
        <v>0</v>
      </c>
      <c r="G184" s="84" t="b">
        <v>0</v>
      </c>
    </row>
    <row r="185" spans="1:7" ht="15">
      <c r="A185" s="84" t="s">
        <v>2582</v>
      </c>
      <c r="B185" s="84">
        <v>3</v>
      </c>
      <c r="C185" s="123">
        <v>0.002667834396017505</v>
      </c>
      <c r="D185" s="84" t="s">
        <v>2767</v>
      </c>
      <c r="E185" s="84" t="b">
        <v>0</v>
      </c>
      <c r="F185" s="84" t="b">
        <v>0</v>
      </c>
      <c r="G185" s="84" t="b">
        <v>0</v>
      </c>
    </row>
    <row r="186" spans="1:7" ht="15">
      <c r="A186" s="84" t="s">
        <v>2583</v>
      </c>
      <c r="B186" s="84">
        <v>3</v>
      </c>
      <c r="C186" s="123">
        <v>0.002667834396017505</v>
      </c>
      <c r="D186" s="84" t="s">
        <v>2767</v>
      </c>
      <c r="E186" s="84" t="b">
        <v>0</v>
      </c>
      <c r="F186" s="84" t="b">
        <v>0</v>
      </c>
      <c r="G186" s="84" t="b">
        <v>0</v>
      </c>
    </row>
    <row r="187" spans="1:7" ht="15">
      <c r="A187" s="84" t="s">
        <v>2584</v>
      </c>
      <c r="B187" s="84">
        <v>3</v>
      </c>
      <c r="C187" s="123">
        <v>0.002667834396017505</v>
      </c>
      <c r="D187" s="84" t="s">
        <v>2767</v>
      </c>
      <c r="E187" s="84" t="b">
        <v>1</v>
      </c>
      <c r="F187" s="84" t="b">
        <v>0</v>
      </c>
      <c r="G187" s="84" t="b">
        <v>0</v>
      </c>
    </row>
    <row r="188" spans="1:7" ht="15">
      <c r="A188" s="84" t="s">
        <v>2123</v>
      </c>
      <c r="B188" s="84">
        <v>3</v>
      </c>
      <c r="C188" s="123">
        <v>0.002667834396017505</v>
      </c>
      <c r="D188" s="84" t="s">
        <v>2767</v>
      </c>
      <c r="E188" s="84" t="b">
        <v>0</v>
      </c>
      <c r="F188" s="84" t="b">
        <v>0</v>
      </c>
      <c r="G188" s="84" t="b">
        <v>0</v>
      </c>
    </row>
    <row r="189" spans="1:7" ht="15">
      <c r="A189" s="84" t="s">
        <v>2585</v>
      </c>
      <c r="B189" s="84">
        <v>3</v>
      </c>
      <c r="C189" s="123">
        <v>0.002667834396017505</v>
      </c>
      <c r="D189" s="84" t="s">
        <v>2767</v>
      </c>
      <c r="E189" s="84" t="b">
        <v>0</v>
      </c>
      <c r="F189" s="84" t="b">
        <v>0</v>
      </c>
      <c r="G189" s="84" t="b">
        <v>0</v>
      </c>
    </row>
    <row r="190" spans="1:7" ht="15">
      <c r="A190" s="84" t="s">
        <v>2586</v>
      </c>
      <c r="B190" s="84">
        <v>3</v>
      </c>
      <c r="C190" s="123">
        <v>0.002667834396017505</v>
      </c>
      <c r="D190" s="84" t="s">
        <v>2767</v>
      </c>
      <c r="E190" s="84" t="b">
        <v>0</v>
      </c>
      <c r="F190" s="84" t="b">
        <v>0</v>
      </c>
      <c r="G190" s="84" t="b">
        <v>0</v>
      </c>
    </row>
    <row r="191" spans="1:7" ht="15">
      <c r="A191" s="84" t="s">
        <v>2587</v>
      </c>
      <c r="B191" s="84">
        <v>3</v>
      </c>
      <c r="C191" s="123">
        <v>0.002667834396017505</v>
      </c>
      <c r="D191" s="84" t="s">
        <v>2767</v>
      </c>
      <c r="E191" s="84" t="b">
        <v>0</v>
      </c>
      <c r="F191" s="84" t="b">
        <v>0</v>
      </c>
      <c r="G191" s="84" t="b">
        <v>0</v>
      </c>
    </row>
    <row r="192" spans="1:7" ht="15">
      <c r="A192" s="84" t="s">
        <v>2588</v>
      </c>
      <c r="B192" s="84">
        <v>3</v>
      </c>
      <c r="C192" s="123">
        <v>0.002667834396017505</v>
      </c>
      <c r="D192" s="84" t="s">
        <v>2767</v>
      </c>
      <c r="E192" s="84" t="b">
        <v>0</v>
      </c>
      <c r="F192" s="84" t="b">
        <v>0</v>
      </c>
      <c r="G192" s="84" t="b">
        <v>0</v>
      </c>
    </row>
    <row r="193" spans="1:7" ht="15">
      <c r="A193" s="84" t="s">
        <v>2589</v>
      </c>
      <c r="B193" s="84">
        <v>3</v>
      </c>
      <c r="C193" s="123">
        <v>0.002667834396017505</v>
      </c>
      <c r="D193" s="84" t="s">
        <v>2767</v>
      </c>
      <c r="E193" s="84" t="b">
        <v>0</v>
      </c>
      <c r="F193" s="84" t="b">
        <v>0</v>
      </c>
      <c r="G193" s="84" t="b">
        <v>0</v>
      </c>
    </row>
    <row r="194" spans="1:7" ht="15">
      <c r="A194" s="84" t="s">
        <v>2590</v>
      </c>
      <c r="B194" s="84">
        <v>3</v>
      </c>
      <c r="C194" s="123">
        <v>0.002667834396017505</v>
      </c>
      <c r="D194" s="84" t="s">
        <v>2767</v>
      </c>
      <c r="E194" s="84" t="b">
        <v>0</v>
      </c>
      <c r="F194" s="84" t="b">
        <v>0</v>
      </c>
      <c r="G194" s="84" t="b">
        <v>0</v>
      </c>
    </row>
    <row r="195" spans="1:7" ht="15">
      <c r="A195" s="84" t="s">
        <v>2591</v>
      </c>
      <c r="B195" s="84">
        <v>3</v>
      </c>
      <c r="C195" s="123">
        <v>0.0029149222244398824</v>
      </c>
      <c r="D195" s="84" t="s">
        <v>2767</v>
      </c>
      <c r="E195" s="84" t="b">
        <v>0</v>
      </c>
      <c r="F195" s="84" t="b">
        <v>0</v>
      </c>
      <c r="G195" s="84" t="b">
        <v>0</v>
      </c>
    </row>
    <row r="196" spans="1:7" ht="15">
      <c r="A196" s="84" t="s">
        <v>2592</v>
      </c>
      <c r="B196" s="84">
        <v>3</v>
      </c>
      <c r="C196" s="123">
        <v>0.002667834396017505</v>
      </c>
      <c r="D196" s="84" t="s">
        <v>2767</v>
      </c>
      <c r="E196" s="84" t="b">
        <v>0</v>
      </c>
      <c r="F196" s="84" t="b">
        <v>0</v>
      </c>
      <c r="G196" s="84" t="b">
        <v>0</v>
      </c>
    </row>
    <row r="197" spans="1:7" ht="15">
      <c r="A197" s="84" t="s">
        <v>2593</v>
      </c>
      <c r="B197" s="84">
        <v>2</v>
      </c>
      <c r="C197" s="123">
        <v>0.0019432814829599217</v>
      </c>
      <c r="D197" s="84" t="s">
        <v>2767</v>
      </c>
      <c r="E197" s="84" t="b">
        <v>0</v>
      </c>
      <c r="F197" s="84" t="b">
        <v>0</v>
      </c>
      <c r="G197" s="84" t="b">
        <v>0</v>
      </c>
    </row>
    <row r="198" spans="1:7" ht="15">
      <c r="A198" s="84" t="s">
        <v>2594</v>
      </c>
      <c r="B198" s="84">
        <v>2</v>
      </c>
      <c r="C198" s="123">
        <v>0.002224881104722299</v>
      </c>
      <c r="D198" s="84" t="s">
        <v>2767</v>
      </c>
      <c r="E198" s="84" t="b">
        <v>0</v>
      </c>
      <c r="F198" s="84" t="b">
        <v>1</v>
      </c>
      <c r="G198" s="84" t="b">
        <v>0</v>
      </c>
    </row>
    <row r="199" spans="1:7" ht="15">
      <c r="A199" s="84" t="s">
        <v>308</v>
      </c>
      <c r="B199" s="84">
        <v>2</v>
      </c>
      <c r="C199" s="123">
        <v>0.0019432814829599217</v>
      </c>
      <c r="D199" s="84" t="s">
        <v>2767</v>
      </c>
      <c r="E199" s="84" t="b">
        <v>0</v>
      </c>
      <c r="F199" s="84" t="b">
        <v>0</v>
      </c>
      <c r="G199" s="84" t="b">
        <v>0</v>
      </c>
    </row>
    <row r="200" spans="1:7" ht="15">
      <c r="A200" s="84" t="s">
        <v>1375</v>
      </c>
      <c r="B200" s="84">
        <v>2</v>
      </c>
      <c r="C200" s="123">
        <v>0.0019432814829599217</v>
      </c>
      <c r="D200" s="84" t="s">
        <v>2767</v>
      </c>
      <c r="E200" s="84" t="b">
        <v>0</v>
      </c>
      <c r="F200" s="84" t="b">
        <v>0</v>
      </c>
      <c r="G200" s="84" t="b">
        <v>0</v>
      </c>
    </row>
    <row r="201" spans="1:7" ht="15">
      <c r="A201" s="84" t="s">
        <v>2595</v>
      </c>
      <c r="B201" s="84">
        <v>2</v>
      </c>
      <c r="C201" s="123">
        <v>0.0019432814829599217</v>
      </c>
      <c r="D201" s="84" t="s">
        <v>2767</v>
      </c>
      <c r="E201" s="84" t="b">
        <v>0</v>
      </c>
      <c r="F201" s="84" t="b">
        <v>0</v>
      </c>
      <c r="G201" s="84" t="b">
        <v>0</v>
      </c>
    </row>
    <row r="202" spans="1:7" ht="15">
      <c r="A202" s="84" t="s">
        <v>2596</v>
      </c>
      <c r="B202" s="84">
        <v>2</v>
      </c>
      <c r="C202" s="123">
        <v>0.002224881104722299</v>
      </c>
      <c r="D202" s="84" t="s">
        <v>2767</v>
      </c>
      <c r="E202" s="84" t="b">
        <v>0</v>
      </c>
      <c r="F202" s="84" t="b">
        <v>0</v>
      </c>
      <c r="G202" s="84" t="b">
        <v>0</v>
      </c>
    </row>
    <row r="203" spans="1:7" ht="15">
      <c r="A203" s="84" t="s">
        <v>2597</v>
      </c>
      <c r="B203" s="84">
        <v>2</v>
      </c>
      <c r="C203" s="123">
        <v>0.0019432814829599217</v>
      </c>
      <c r="D203" s="84" t="s">
        <v>2767</v>
      </c>
      <c r="E203" s="84" t="b">
        <v>0</v>
      </c>
      <c r="F203" s="84" t="b">
        <v>0</v>
      </c>
      <c r="G203" s="84" t="b">
        <v>0</v>
      </c>
    </row>
    <row r="204" spans="1:7" ht="15">
      <c r="A204" s="84" t="s">
        <v>2598</v>
      </c>
      <c r="B204" s="84">
        <v>2</v>
      </c>
      <c r="C204" s="123">
        <v>0.0019432814829599217</v>
      </c>
      <c r="D204" s="84" t="s">
        <v>2767</v>
      </c>
      <c r="E204" s="84" t="b">
        <v>0</v>
      </c>
      <c r="F204" s="84" t="b">
        <v>0</v>
      </c>
      <c r="G204" s="84" t="b">
        <v>0</v>
      </c>
    </row>
    <row r="205" spans="1:7" ht="15">
      <c r="A205" s="84" t="s">
        <v>2599</v>
      </c>
      <c r="B205" s="84">
        <v>2</v>
      </c>
      <c r="C205" s="123">
        <v>0.0019432814829599217</v>
      </c>
      <c r="D205" s="84" t="s">
        <v>2767</v>
      </c>
      <c r="E205" s="84" t="b">
        <v>0</v>
      </c>
      <c r="F205" s="84" t="b">
        <v>0</v>
      </c>
      <c r="G205" s="84" t="b">
        <v>0</v>
      </c>
    </row>
    <row r="206" spans="1:7" ht="15">
      <c r="A206" s="84" t="s">
        <v>2600</v>
      </c>
      <c r="B206" s="84">
        <v>2</v>
      </c>
      <c r="C206" s="123">
        <v>0.0019432814829599217</v>
      </c>
      <c r="D206" s="84" t="s">
        <v>2767</v>
      </c>
      <c r="E206" s="84" t="b">
        <v>0</v>
      </c>
      <c r="F206" s="84" t="b">
        <v>0</v>
      </c>
      <c r="G206" s="84" t="b">
        <v>0</v>
      </c>
    </row>
    <row r="207" spans="1:7" ht="15">
      <c r="A207" s="84" t="s">
        <v>2601</v>
      </c>
      <c r="B207" s="84">
        <v>2</v>
      </c>
      <c r="C207" s="123">
        <v>0.0019432814829599217</v>
      </c>
      <c r="D207" s="84" t="s">
        <v>2767</v>
      </c>
      <c r="E207" s="84" t="b">
        <v>0</v>
      </c>
      <c r="F207" s="84" t="b">
        <v>0</v>
      </c>
      <c r="G207" s="84" t="b">
        <v>0</v>
      </c>
    </row>
    <row r="208" spans="1:7" ht="15">
      <c r="A208" s="84" t="s">
        <v>2602</v>
      </c>
      <c r="B208" s="84">
        <v>2</v>
      </c>
      <c r="C208" s="123">
        <v>0.0019432814829599217</v>
      </c>
      <c r="D208" s="84" t="s">
        <v>2767</v>
      </c>
      <c r="E208" s="84" t="b">
        <v>0</v>
      </c>
      <c r="F208" s="84" t="b">
        <v>0</v>
      </c>
      <c r="G208" s="84" t="b">
        <v>0</v>
      </c>
    </row>
    <row r="209" spans="1:7" ht="15">
      <c r="A209" s="84" t="s">
        <v>2603</v>
      </c>
      <c r="B209" s="84">
        <v>2</v>
      </c>
      <c r="C209" s="123">
        <v>0.0019432814829599217</v>
      </c>
      <c r="D209" s="84" t="s">
        <v>2767</v>
      </c>
      <c r="E209" s="84" t="b">
        <v>1</v>
      </c>
      <c r="F209" s="84" t="b">
        <v>0</v>
      </c>
      <c r="G209" s="84" t="b">
        <v>0</v>
      </c>
    </row>
    <row r="210" spans="1:7" ht="15">
      <c r="A210" s="84" t="s">
        <v>2604</v>
      </c>
      <c r="B210" s="84">
        <v>2</v>
      </c>
      <c r="C210" s="123">
        <v>0.0019432814829599217</v>
      </c>
      <c r="D210" s="84" t="s">
        <v>2767</v>
      </c>
      <c r="E210" s="84" t="b">
        <v>0</v>
      </c>
      <c r="F210" s="84" t="b">
        <v>0</v>
      </c>
      <c r="G210" s="84" t="b">
        <v>0</v>
      </c>
    </row>
    <row r="211" spans="1:7" ht="15">
      <c r="A211" s="84" t="s">
        <v>2605</v>
      </c>
      <c r="B211" s="84">
        <v>2</v>
      </c>
      <c r="C211" s="123">
        <v>0.002224881104722299</v>
      </c>
      <c r="D211" s="84" t="s">
        <v>2767</v>
      </c>
      <c r="E211" s="84" t="b">
        <v>0</v>
      </c>
      <c r="F211" s="84" t="b">
        <v>0</v>
      </c>
      <c r="G211" s="84" t="b">
        <v>0</v>
      </c>
    </row>
    <row r="212" spans="1:7" ht="15">
      <c r="A212" s="84" t="s">
        <v>2606</v>
      </c>
      <c r="B212" s="84">
        <v>2</v>
      </c>
      <c r="C212" s="123">
        <v>0.0019432814829599217</v>
      </c>
      <c r="D212" s="84" t="s">
        <v>2767</v>
      </c>
      <c r="E212" s="84" t="b">
        <v>0</v>
      </c>
      <c r="F212" s="84" t="b">
        <v>0</v>
      </c>
      <c r="G212" s="84" t="b">
        <v>0</v>
      </c>
    </row>
    <row r="213" spans="1:7" ht="15">
      <c r="A213" s="84" t="s">
        <v>2607</v>
      </c>
      <c r="B213" s="84">
        <v>2</v>
      </c>
      <c r="C213" s="123">
        <v>0.0019432814829599217</v>
      </c>
      <c r="D213" s="84" t="s">
        <v>2767</v>
      </c>
      <c r="E213" s="84" t="b">
        <v>1</v>
      </c>
      <c r="F213" s="84" t="b">
        <v>0</v>
      </c>
      <c r="G213" s="84" t="b">
        <v>0</v>
      </c>
    </row>
    <row r="214" spans="1:7" ht="15">
      <c r="A214" s="84" t="s">
        <v>2608</v>
      </c>
      <c r="B214" s="84">
        <v>2</v>
      </c>
      <c r="C214" s="123">
        <v>0.0019432814829599217</v>
      </c>
      <c r="D214" s="84" t="s">
        <v>2767</v>
      </c>
      <c r="E214" s="84" t="b">
        <v>0</v>
      </c>
      <c r="F214" s="84" t="b">
        <v>0</v>
      </c>
      <c r="G214" s="84" t="b">
        <v>0</v>
      </c>
    </row>
    <row r="215" spans="1:7" ht="15">
      <c r="A215" s="84" t="s">
        <v>2609</v>
      </c>
      <c r="B215" s="84">
        <v>2</v>
      </c>
      <c r="C215" s="123">
        <v>0.0019432814829599217</v>
      </c>
      <c r="D215" s="84" t="s">
        <v>2767</v>
      </c>
      <c r="E215" s="84" t="b">
        <v>0</v>
      </c>
      <c r="F215" s="84" t="b">
        <v>0</v>
      </c>
      <c r="G215" s="84" t="b">
        <v>0</v>
      </c>
    </row>
    <row r="216" spans="1:7" ht="15">
      <c r="A216" s="84" t="s">
        <v>2610</v>
      </c>
      <c r="B216" s="84">
        <v>2</v>
      </c>
      <c r="C216" s="123">
        <v>0.0019432814829599217</v>
      </c>
      <c r="D216" s="84" t="s">
        <v>2767</v>
      </c>
      <c r="E216" s="84" t="b">
        <v>0</v>
      </c>
      <c r="F216" s="84" t="b">
        <v>0</v>
      </c>
      <c r="G216" s="84" t="b">
        <v>0</v>
      </c>
    </row>
    <row r="217" spans="1:7" ht="15">
      <c r="A217" s="84" t="s">
        <v>2611</v>
      </c>
      <c r="B217" s="84">
        <v>2</v>
      </c>
      <c r="C217" s="123">
        <v>0.0019432814829599217</v>
      </c>
      <c r="D217" s="84" t="s">
        <v>2767</v>
      </c>
      <c r="E217" s="84" t="b">
        <v>0</v>
      </c>
      <c r="F217" s="84" t="b">
        <v>0</v>
      </c>
      <c r="G217" s="84" t="b">
        <v>0</v>
      </c>
    </row>
    <row r="218" spans="1:7" ht="15">
      <c r="A218" s="84" t="s">
        <v>2612</v>
      </c>
      <c r="B218" s="84">
        <v>2</v>
      </c>
      <c r="C218" s="123">
        <v>0.0019432814829599217</v>
      </c>
      <c r="D218" s="84" t="s">
        <v>2767</v>
      </c>
      <c r="E218" s="84" t="b">
        <v>0</v>
      </c>
      <c r="F218" s="84" t="b">
        <v>0</v>
      </c>
      <c r="G218" s="84" t="b">
        <v>0</v>
      </c>
    </row>
    <row r="219" spans="1:7" ht="15">
      <c r="A219" s="84" t="s">
        <v>2613</v>
      </c>
      <c r="B219" s="84">
        <v>2</v>
      </c>
      <c r="C219" s="123">
        <v>0.0019432814829599217</v>
      </c>
      <c r="D219" s="84" t="s">
        <v>2767</v>
      </c>
      <c r="E219" s="84" t="b">
        <v>0</v>
      </c>
      <c r="F219" s="84" t="b">
        <v>0</v>
      </c>
      <c r="G219" s="84" t="b">
        <v>0</v>
      </c>
    </row>
    <row r="220" spans="1:7" ht="15">
      <c r="A220" s="84" t="s">
        <v>2614</v>
      </c>
      <c r="B220" s="84">
        <v>2</v>
      </c>
      <c r="C220" s="123">
        <v>0.0019432814829599217</v>
      </c>
      <c r="D220" s="84" t="s">
        <v>2767</v>
      </c>
      <c r="E220" s="84" t="b">
        <v>0</v>
      </c>
      <c r="F220" s="84" t="b">
        <v>0</v>
      </c>
      <c r="G220" s="84" t="b">
        <v>0</v>
      </c>
    </row>
    <row r="221" spans="1:7" ht="15">
      <c r="A221" s="84" t="s">
        <v>2615</v>
      </c>
      <c r="B221" s="84">
        <v>2</v>
      </c>
      <c r="C221" s="123">
        <v>0.0019432814829599217</v>
      </c>
      <c r="D221" s="84" t="s">
        <v>2767</v>
      </c>
      <c r="E221" s="84" t="b">
        <v>0</v>
      </c>
      <c r="F221" s="84" t="b">
        <v>0</v>
      </c>
      <c r="G221" s="84" t="b">
        <v>0</v>
      </c>
    </row>
    <row r="222" spans="1:7" ht="15">
      <c r="A222" s="84" t="s">
        <v>2616</v>
      </c>
      <c r="B222" s="84">
        <v>2</v>
      </c>
      <c r="C222" s="123">
        <v>0.0019432814829599217</v>
      </c>
      <c r="D222" s="84" t="s">
        <v>2767</v>
      </c>
      <c r="E222" s="84" t="b">
        <v>0</v>
      </c>
      <c r="F222" s="84" t="b">
        <v>0</v>
      </c>
      <c r="G222" s="84" t="b">
        <v>0</v>
      </c>
    </row>
    <row r="223" spans="1:7" ht="15">
      <c r="A223" s="84" t="s">
        <v>2617</v>
      </c>
      <c r="B223" s="84">
        <v>2</v>
      </c>
      <c r="C223" s="123">
        <v>0.0019432814829599217</v>
      </c>
      <c r="D223" s="84" t="s">
        <v>2767</v>
      </c>
      <c r="E223" s="84" t="b">
        <v>0</v>
      </c>
      <c r="F223" s="84" t="b">
        <v>0</v>
      </c>
      <c r="G223" s="84" t="b">
        <v>0</v>
      </c>
    </row>
    <row r="224" spans="1:7" ht="15">
      <c r="A224" s="84" t="s">
        <v>2618</v>
      </c>
      <c r="B224" s="84">
        <v>2</v>
      </c>
      <c r="C224" s="123">
        <v>0.0019432814829599217</v>
      </c>
      <c r="D224" s="84" t="s">
        <v>2767</v>
      </c>
      <c r="E224" s="84" t="b">
        <v>0</v>
      </c>
      <c r="F224" s="84" t="b">
        <v>0</v>
      </c>
      <c r="G224" s="84" t="b">
        <v>0</v>
      </c>
    </row>
    <row r="225" spans="1:7" ht="15">
      <c r="A225" s="84" t="s">
        <v>311</v>
      </c>
      <c r="B225" s="84">
        <v>2</v>
      </c>
      <c r="C225" s="123">
        <v>0.0019432814829599217</v>
      </c>
      <c r="D225" s="84" t="s">
        <v>2767</v>
      </c>
      <c r="E225" s="84" t="b">
        <v>0</v>
      </c>
      <c r="F225" s="84" t="b">
        <v>0</v>
      </c>
      <c r="G225" s="84" t="b">
        <v>0</v>
      </c>
    </row>
    <row r="226" spans="1:7" ht="15">
      <c r="A226" s="84" t="s">
        <v>2619</v>
      </c>
      <c r="B226" s="84">
        <v>2</v>
      </c>
      <c r="C226" s="123">
        <v>0.0019432814829599217</v>
      </c>
      <c r="D226" s="84" t="s">
        <v>2767</v>
      </c>
      <c r="E226" s="84" t="b">
        <v>0</v>
      </c>
      <c r="F226" s="84" t="b">
        <v>1</v>
      </c>
      <c r="G226" s="84" t="b">
        <v>0</v>
      </c>
    </row>
    <row r="227" spans="1:7" ht="15">
      <c r="A227" s="84" t="s">
        <v>299</v>
      </c>
      <c r="B227" s="84">
        <v>2</v>
      </c>
      <c r="C227" s="123">
        <v>0.0019432814829599217</v>
      </c>
      <c r="D227" s="84" t="s">
        <v>2767</v>
      </c>
      <c r="E227" s="84" t="b">
        <v>0</v>
      </c>
      <c r="F227" s="84" t="b">
        <v>0</v>
      </c>
      <c r="G227" s="84" t="b">
        <v>0</v>
      </c>
    </row>
    <row r="228" spans="1:7" ht="15">
      <c r="A228" s="84" t="s">
        <v>2620</v>
      </c>
      <c r="B228" s="84">
        <v>2</v>
      </c>
      <c r="C228" s="123">
        <v>0.0019432814829599217</v>
      </c>
      <c r="D228" s="84" t="s">
        <v>2767</v>
      </c>
      <c r="E228" s="84" t="b">
        <v>0</v>
      </c>
      <c r="F228" s="84" t="b">
        <v>0</v>
      </c>
      <c r="G228" s="84" t="b">
        <v>0</v>
      </c>
    </row>
    <row r="229" spans="1:7" ht="15">
      <c r="A229" s="84" t="s">
        <v>2621</v>
      </c>
      <c r="B229" s="84">
        <v>2</v>
      </c>
      <c r="C229" s="123">
        <v>0.0019432814829599217</v>
      </c>
      <c r="D229" s="84" t="s">
        <v>2767</v>
      </c>
      <c r="E229" s="84" t="b">
        <v>0</v>
      </c>
      <c r="F229" s="84" t="b">
        <v>0</v>
      </c>
      <c r="G229" s="84" t="b">
        <v>0</v>
      </c>
    </row>
    <row r="230" spans="1:7" ht="15">
      <c r="A230" s="84" t="s">
        <v>2622</v>
      </c>
      <c r="B230" s="84">
        <v>2</v>
      </c>
      <c r="C230" s="123">
        <v>0.002224881104722299</v>
      </c>
      <c r="D230" s="84" t="s">
        <v>2767</v>
      </c>
      <c r="E230" s="84" t="b">
        <v>0</v>
      </c>
      <c r="F230" s="84" t="b">
        <v>0</v>
      </c>
      <c r="G230" s="84" t="b">
        <v>0</v>
      </c>
    </row>
    <row r="231" spans="1:7" ht="15">
      <c r="A231" s="84" t="s">
        <v>2623</v>
      </c>
      <c r="B231" s="84">
        <v>2</v>
      </c>
      <c r="C231" s="123">
        <v>0.0019432814829599217</v>
      </c>
      <c r="D231" s="84" t="s">
        <v>2767</v>
      </c>
      <c r="E231" s="84" t="b">
        <v>0</v>
      </c>
      <c r="F231" s="84" t="b">
        <v>0</v>
      </c>
      <c r="G231" s="84" t="b">
        <v>0</v>
      </c>
    </row>
    <row r="232" spans="1:7" ht="15">
      <c r="A232" s="84" t="s">
        <v>2624</v>
      </c>
      <c r="B232" s="84">
        <v>2</v>
      </c>
      <c r="C232" s="123">
        <v>0.0019432814829599217</v>
      </c>
      <c r="D232" s="84" t="s">
        <v>2767</v>
      </c>
      <c r="E232" s="84" t="b">
        <v>0</v>
      </c>
      <c r="F232" s="84" t="b">
        <v>0</v>
      </c>
      <c r="G232" s="84" t="b">
        <v>0</v>
      </c>
    </row>
    <row r="233" spans="1:7" ht="15">
      <c r="A233" s="84" t="s">
        <v>2625</v>
      </c>
      <c r="B233" s="84">
        <v>2</v>
      </c>
      <c r="C233" s="123">
        <v>0.0019432814829599217</v>
      </c>
      <c r="D233" s="84" t="s">
        <v>2767</v>
      </c>
      <c r="E233" s="84" t="b">
        <v>0</v>
      </c>
      <c r="F233" s="84" t="b">
        <v>0</v>
      </c>
      <c r="G233" s="84" t="b">
        <v>0</v>
      </c>
    </row>
    <row r="234" spans="1:7" ht="15">
      <c r="A234" s="84" t="s">
        <v>2626</v>
      </c>
      <c r="B234" s="84">
        <v>2</v>
      </c>
      <c r="C234" s="123">
        <v>0.0019432814829599217</v>
      </c>
      <c r="D234" s="84" t="s">
        <v>2767</v>
      </c>
      <c r="E234" s="84" t="b">
        <v>0</v>
      </c>
      <c r="F234" s="84" t="b">
        <v>0</v>
      </c>
      <c r="G234" s="84" t="b">
        <v>0</v>
      </c>
    </row>
    <row r="235" spans="1:7" ht="15">
      <c r="A235" s="84" t="s">
        <v>2627</v>
      </c>
      <c r="B235" s="84">
        <v>2</v>
      </c>
      <c r="C235" s="123">
        <v>0.0019432814829599217</v>
      </c>
      <c r="D235" s="84" t="s">
        <v>2767</v>
      </c>
      <c r="E235" s="84" t="b">
        <v>0</v>
      </c>
      <c r="F235" s="84" t="b">
        <v>0</v>
      </c>
      <c r="G235" s="84" t="b">
        <v>0</v>
      </c>
    </row>
    <row r="236" spans="1:7" ht="15">
      <c r="A236" s="84" t="s">
        <v>2628</v>
      </c>
      <c r="B236" s="84">
        <v>2</v>
      </c>
      <c r="C236" s="123">
        <v>0.0019432814829599217</v>
      </c>
      <c r="D236" s="84" t="s">
        <v>2767</v>
      </c>
      <c r="E236" s="84" t="b">
        <v>0</v>
      </c>
      <c r="F236" s="84" t="b">
        <v>0</v>
      </c>
      <c r="G236" s="84" t="b">
        <v>0</v>
      </c>
    </row>
    <row r="237" spans="1:7" ht="15">
      <c r="A237" s="84" t="s">
        <v>2629</v>
      </c>
      <c r="B237" s="84">
        <v>2</v>
      </c>
      <c r="C237" s="123">
        <v>0.0019432814829599217</v>
      </c>
      <c r="D237" s="84" t="s">
        <v>2767</v>
      </c>
      <c r="E237" s="84" t="b">
        <v>0</v>
      </c>
      <c r="F237" s="84" t="b">
        <v>0</v>
      </c>
      <c r="G237" s="84" t="b">
        <v>0</v>
      </c>
    </row>
    <row r="238" spans="1:7" ht="15">
      <c r="A238" s="84" t="s">
        <v>2630</v>
      </c>
      <c r="B238" s="84">
        <v>2</v>
      </c>
      <c r="C238" s="123">
        <v>0.0019432814829599217</v>
      </c>
      <c r="D238" s="84" t="s">
        <v>2767</v>
      </c>
      <c r="E238" s="84" t="b">
        <v>0</v>
      </c>
      <c r="F238" s="84" t="b">
        <v>0</v>
      </c>
      <c r="G238" s="84" t="b">
        <v>0</v>
      </c>
    </row>
    <row r="239" spans="1:7" ht="15">
      <c r="A239" s="84" t="s">
        <v>2631</v>
      </c>
      <c r="B239" s="84">
        <v>2</v>
      </c>
      <c r="C239" s="123">
        <v>0.0019432814829599217</v>
      </c>
      <c r="D239" s="84" t="s">
        <v>2767</v>
      </c>
      <c r="E239" s="84" t="b">
        <v>0</v>
      </c>
      <c r="F239" s="84" t="b">
        <v>0</v>
      </c>
      <c r="G239" s="84" t="b">
        <v>0</v>
      </c>
    </row>
    <row r="240" spans="1:7" ht="15">
      <c r="A240" s="84" t="s">
        <v>2632</v>
      </c>
      <c r="B240" s="84">
        <v>2</v>
      </c>
      <c r="C240" s="123">
        <v>0.0019432814829599217</v>
      </c>
      <c r="D240" s="84" t="s">
        <v>2767</v>
      </c>
      <c r="E240" s="84" t="b">
        <v>0</v>
      </c>
      <c r="F240" s="84" t="b">
        <v>1</v>
      </c>
      <c r="G240" s="84" t="b">
        <v>0</v>
      </c>
    </row>
    <row r="241" spans="1:7" ht="15">
      <c r="A241" s="84" t="s">
        <v>2633</v>
      </c>
      <c r="B241" s="84">
        <v>2</v>
      </c>
      <c r="C241" s="123">
        <v>0.0019432814829599217</v>
      </c>
      <c r="D241" s="84" t="s">
        <v>2767</v>
      </c>
      <c r="E241" s="84" t="b">
        <v>0</v>
      </c>
      <c r="F241" s="84" t="b">
        <v>1</v>
      </c>
      <c r="G241" s="84" t="b">
        <v>0</v>
      </c>
    </row>
    <row r="242" spans="1:7" ht="15">
      <c r="A242" s="84" t="s">
        <v>2634</v>
      </c>
      <c r="B242" s="84">
        <v>2</v>
      </c>
      <c r="C242" s="123">
        <v>0.0019432814829599217</v>
      </c>
      <c r="D242" s="84" t="s">
        <v>2767</v>
      </c>
      <c r="E242" s="84" t="b">
        <v>0</v>
      </c>
      <c r="F242" s="84" t="b">
        <v>0</v>
      </c>
      <c r="G242" s="84" t="b">
        <v>0</v>
      </c>
    </row>
    <row r="243" spans="1:7" ht="15">
      <c r="A243" s="84" t="s">
        <v>2635</v>
      </c>
      <c r="B243" s="84">
        <v>2</v>
      </c>
      <c r="C243" s="123">
        <v>0.0019432814829599217</v>
      </c>
      <c r="D243" s="84" t="s">
        <v>2767</v>
      </c>
      <c r="E243" s="84" t="b">
        <v>0</v>
      </c>
      <c r="F243" s="84" t="b">
        <v>0</v>
      </c>
      <c r="G243" s="84" t="b">
        <v>0</v>
      </c>
    </row>
    <row r="244" spans="1:7" ht="15">
      <c r="A244" s="84" t="s">
        <v>2636</v>
      </c>
      <c r="B244" s="84">
        <v>2</v>
      </c>
      <c r="C244" s="123">
        <v>0.0019432814829599217</v>
      </c>
      <c r="D244" s="84" t="s">
        <v>2767</v>
      </c>
      <c r="E244" s="84" t="b">
        <v>0</v>
      </c>
      <c r="F244" s="84" t="b">
        <v>0</v>
      </c>
      <c r="G244" s="84" t="b">
        <v>0</v>
      </c>
    </row>
    <row r="245" spans="1:7" ht="15">
      <c r="A245" s="84" t="s">
        <v>2637</v>
      </c>
      <c r="B245" s="84">
        <v>2</v>
      </c>
      <c r="C245" s="123">
        <v>0.0019432814829599217</v>
      </c>
      <c r="D245" s="84" t="s">
        <v>2767</v>
      </c>
      <c r="E245" s="84" t="b">
        <v>0</v>
      </c>
      <c r="F245" s="84" t="b">
        <v>0</v>
      </c>
      <c r="G245" s="84" t="b">
        <v>0</v>
      </c>
    </row>
    <row r="246" spans="1:7" ht="15">
      <c r="A246" s="84" t="s">
        <v>297</v>
      </c>
      <c r="B246" s="84">
        <v>2</v>
      </c>
      <c r="C246" s="123">
        <v>0.0019432814829599217</v>
      </c>
      <c r="D246" s="84" t="s">
        <v>2767</v>
      </c>
      <c r="E246" s="84" t="b">
        <v>0</v>
      </c>
      <c r="F246" s="84" t="b">
        <v>0</v>
      </c>
      <c r="G246" s="84" t="b">
        <v>0</v>
      </c>
    </row>
    <row r="247" spans="1:7" ht="15">
      <c r="A247" s="84" t="s">
        <v>2638</v>
      </c>
      <c r="B247" s="84">
        <v>2</v>
      </c>
      <c r="C247" s="123">
        <v>0.0019432814829599217</v>
      </c>
      <c r="D247" s="84" t="s">
        <v>2767</v>
      </c>
      <c r="E247" s="84" t="b">
        <v>0</v>
      </c>
      <c r="F247" s="84" t="b">
        <v>0</v>
      </c>
      <c r="G247" s="84" t="b">
        <v>0</v>
      </c>
    </row>
    <row r="248" spans="1:7" ht="15">
      <c r="A248" s="84" t="s">
        <v>2639</v>
      </c>
      <c r="B248" s="84">
        <v>2</v>
      </c>
      <c r="C248" s="123">
        <v>0.0019432814829599217</v>
      </c>
      <c r="D248" s="84" t="s">
        <v>2767</v>
      </c>
      <c r="E248" s="84" t="b">
        <v>0</v>
      </c>
      <c r="F248" s="84" t="b">
        <v>0</v>
      </c>
      <c r="G248" s="84" t="b">
        <v>0</v>
      </c>
    </row>
    <row r="249" spans="1:7" ht="15">
      <c r="A249" s="84" t="s">
        <v>2640</v>
      </c>
      <c r="B249" s="84">
        <v>2</v>
      </c>
      <c r="C249" s="123">
        <v>0.0019432814829599217</v>
      </c>
      <c r="D249" s="84" t="s">
        <v>2767</v>
      </c>
      <c r="E249" s="84" t="b">
        <v>0</v>
      </c>
      <c r="F249" s="84" t="b">
        <v>0</v>
      </c>
      <c r="G249" s="84" t="b">
        <v>0</v>
      </c>
    </row>
    <row r="250" spans="1:7" ht="15">
      <c r="A250" s="84" t="s">
        <v>2641</v>
      </c>
      <c r="B250" s="84">
        <v>2</v>
      </c>
      <c r="C250" s="123">
        <v>0.0019432814829599217</v>
      </c>
      <c r="D250" s="84" t="s">
        <v>2767</v>
      </c>
      <c r="E250" s="84" t="b">
        <v>0</v>
      </c>
      <c r="F250" s="84" t="b">
        <v>0</v>
      </c>
      <c r="G250" s="84" t="b">
        <v>0</v>
      </c>
    </row>
    <row r="251" spans="1:7" ht="15">
      <c r="A251" s="84" t="s">
        <v>2642</v>
      </c>
      <c r="B251" s="84">
        <v>2</v>
      </c>
      <c r="C251" s="123">
        <v>0.0019432814829599217</v>
      </c>
      <c r="D251" s="84" t="s">
        <v>2767</v>
      </c>
      <c r="E251" s="84" t="b">
        <v>0</v>
      </c>
      <c r="F251" s="84" t="b">
        <v>0</v>
      </c>
      <c r="G251" s="84" t="b">
        <v>0</v>
      </c>
    </row>
    <row r="252" spans="1:7" ht="15">
      <c r="A252" s="84" t="s">
        <v>2643</v>
      </c>
      <c r="B252" s="84">
        <v>2</v>
      </c>
      <c r="C252" s="123">
        <v>0.0019432814829599217</v>
      </c>
      <c r="D252" s="84" t="s">
        <v>2767</v>
      </c>
      <c r="E252" s="84" t="b">
        <v>0</v>
      </c>
      <c r="F252" s="84" t="b">
        <v>0</v>
      </c>
      <c r="G252" s="84" t="b">
        <v>0</v>
      </c>
    </row>
    <row r="253" spans="1:7" ht="15">
      <c r="A253" s="84" t="s">
        <v>2644</v>
      </c>
      <c r="B253" s="84">
        <v>2</v>
      </c>
      <c r="C253" s="123">
        <v>0.0019432814829599217</v>
      </c>
      <c r="D253" s="84" t="s">
        <v>2767</v>
      </c>
      <c r="E253" s="84" t="b">
        <v>0</v>
      </c>
      <c r="F253" s="84" t="b">
        <v>0</v>
      </c>
      <c r="G253" s="84" t="b">
        <v>0</v>
      </c>
    </row>
    <row r="254" spans="1:7" ht="15">
      <c r="A254" s="84" t="s">
        <v>2645</v>
      </c>
      <c r="B254" s="84">
        <v>2</v>
      </c>
      <c r="C254" s="123">
        <v>0.0019432814829599217</v>
      </c>
      <c r="D254" s="84" t="s">
        <v>2767</v>
      </c>
      <c r="E254" s="84" t="b">
        <v>0</v>
      </c>
      <c r="F254" s="84" t="b">
        <v>0</v>
      </c>
      <c r="G254" s="84" t="b">
        <v>0</v>
      </c>
    </row>
    <row r="255" spans="1:7" ht="15">
      <c r="A255" s="84" t="s">
        <v>2646</v>
      </c>
      <c r="B255" s="84">
        <v>2</v>
      </c>
      <c r="C255" s="123">
        <v>0.0019432814829599217</v>
      </c>
      <c r="D255" s="84" t="s">
        <v>2767</v>
      </c>
      <c r="E255" s="84" t="b">
        <v>0</v>
      </c>
      <c r="F255" s="84" t="b">
        <v>0</v>
      </c>
      <c r="G255" s="84" t="b">
        <v>0</v>
      </c>
    </row>
    <row r="256" spans="1:7" ht="15">
      <c r="A256" s="84" t="s">
        <v>2647</v>
      </c>
      <c r="B256" s="84">
        <v>2</v>
      </c>
      <c r="C256" s="123">
        <v>0.0019432814829599217</v>
      </c>
      <c r="D256" s="84" t="s">
        <v>2767</v>
      </c>
      <c r="E256" s="84" t="b">
        <v>0</v>
      </c>
      <c r="F256" s="84" t="b">
        <v>0</v>
      </c>
      <c r="G256" s="84" t="b">
        <v>0</v>
      </c>
    </row>
    <row r="257" spans="1:7" ht="15">
      <c r="A257" s="84" t="s">
        <v>2648</v>
      </c>
      <c r="B257" s="84">
        <v>2</v>
      </c>
      <c r="C257" s="123">
        <v>0.0019432814829599217</v>
      </c>
      <c r="D257" s="84" t="s">
        <v>2767</v>
      </c>
      <c r="E257" s="84" t="b">
        <v>0</v>
      </c>
      <c r="F257" s="84" t="b">
        <v>0</v>
      </c>
      <c r="G257" s="84" t="b">
        <v>0</v>
      </c>
    </row>
    <row r="258" spans="1:7" ht="15">
      <c r="A258" s="84" t="s">
        <v>2649</v>
      </c>
      <c r="B258" s="84">
        <v>2</v>
      </c>
      <c r="C258" s="123">
        <v>0.0019432814829599217</v>
      </c>
      <c r="D258" s="84" t="s">
        <v>2767</v>
      </c>
      <c r="E258" s="84" t="b">
        <v>0</v>
      </c>
      <c r="F258" s="84" t="b">
        <v>0</v>
      </c>
      <c r="G258" s="84" t="b">
        <v>0</v>
      </c>
    </row>
    <row r="259" spans="1:7" ht="15">
      <c r="A259" s="84" t="s">
        <v>2650</v>
      </c>
      <c r="B259" s="84">
        <v>2</v>
      </c>
      <c r="C259" s="123">
        <v>0.0019432814829599217</v>
      </c>
      <c r="D259" s="84" t="s">
        <v>2767</v>
      </c>
      <c r="E259" s="84" t="b">
        <v>0</v>
      </c>
      <c r="F259" s="84" t="b">
        <v>0</v>
      </c>
      <c r="G259" s="84" t="b">
        <v>0</v>
      </c>
    </row>
    <row r="260" spans="1:7" ht="15">
      <c r="A260" s="84" t="s">
        <v>2651</v>
      </c>
      <c r="B260" s="84">
        <v>2</v>
      </c>
      <c r="C260" s="123">
        <v>0.0019432814829599217</v>
      </c>
      <c r="D260" s="84" t="s">
        <v>2767</v>
      </c>
      <c r="E260" s="84" t="b">
        <v>0</v>
      </c>
      <c r="F260" s="84" t="b">
        <v>0</v>
      </c>
      <c r="G260" s="84" t="b">
        <v>0</v>
      </c>
    </row>
    <row r="261" spans="1:7" ht="15">
      <c r="A261" s="84" t="s">
        <v>2652</v>
      </c>
      <c r="B261" s="84">
        <v>2</v>
      </c>
      <c r="C261" s="123">
        <v>0.0019432814829599217</v>
      </c>
      <c r="D261" s="84" t="s">
        <v>2767</v>
      </c>
      <c r="E261" s="84" t="b">
        <v>0</v>
      </c>
      <c r="F261" s="84" t="b">
        <v>0</v>
      </c>
      <c r="G261" s="84" t="b">
        <v>0</v>
      </c>
    </row>
    <row r="262" spans="1:7" ht="15">
      <c r="A262" s="84" t="s">
        <v>2653</v>
      </c>
      <c r="B262" s="84">
        <v>2</v>
      </c>
      <c r="C262" s="123">
        <v>0.0019432814829599217</v>
      </c>
      <c r="D262" s="84" t="s">
        <v>2767</v>
      </c>
      <c r="E262" s="84" t="b">
        <v>0</v>
      </c>
      <c r="F262" s="84" t="b">
        <v>0</v>
      </c>
      <c r="G262" s="84" t="b">
        <v>0</v>
      </c>
    </row>
    <row r="263" spans="1:7" ht="15">
      <c r="A263" s="84" t="s">
        <v>2654</v>
      </c>
      <c r="B263" s="84">
        <v>2</v>
      </c>
      <c r="C263" s="123">
        <v>0.0019432814829599217</v>
      </c>
      <c r="D263" s="84" t="s">
        <v>2767</v>
      </c>
      <c r="E263" s="84" t="b">
        <v>0</v>
      </c>
      <c r="F263" s="84" t="b">
        <v>0</v>
      </c>
      <c r="G263" s="84" t="b">
        <v>0</v>
      </c>
    </row>
    <row r="264" spans="1:7" ht="15">
      <c r="A264" s="84" t="s">
        <v>2655</v>
      </c>
      <c r="B264" s="84">
        <v>2</v>
      </c>
      <c r="C264" s="123">
        <v>0.0019432814829599217</v>
      </c>
      <c r="D264" s="84" t="s">
        <v>2767</v>
      </c>
      <c r="E264" s="84" t="b">
        <v>1</v>
      </c>
      <c r="F264" s="84" t="b">
        <v>0</v>
      </c>
      <c r="G264" s="84" t="b">
        <v>0</v>
      </c>
    </row>
    <row r="265" spans="1:7" ht="15">
      <c r="A265" s="84" t="s">
        <v>2656</v>
      </c>
      <c r="B265" s="84">
        <v>2</v>
      </c>
      <c r="C265" s="123">
        <v>0.0019432814829599217</v>
      </c>
      <c r="D265" s="84" t="s">
        <v>2767</v>
      </c>
      <c r="E265" s="84" t="b">
        <v>1</v>
      </c>
      <c r="F265" s="84" t="b">
        <v>0</v>
      </c>
      <c r="G265" s="84" t="b">
        <v>0</v>
      </c>
    </row>
    <row r="266" spans="1:7" ht="15">
      <c r="A266" s="84" t="s">
        <v>2657</v>
      </c>
      <c r="B266" s="84">
        <v>2</v>
      </c>
      <c r="C266" s="123">
        <v>0.0019432814829599217</v>
      </c>
      <c r="D266" s="84" t="s">
        <v>2767</v>
      </c>
      <c r="E266" s="84" t="b">
        <v>0</v>
      </c>
      <c r="F266" s="84" t="b">
        <v>0</v>
      </c>
      <c r="G266" s="84" t="b">
        <v>0</v>
      </c>
    </row>
    <row r="267" spans="1:7" ht="15">
      <c r="A267" s="84" t="s">
        <v>2658</v>
      </c>
      <c r="B267" s="84">
        <v>2</v>
      </c>
      <c r="C267" s="123">
        <v>0.0019432814829599217</v>
      </c>
      <c r="D267" s="84" t="s">
        <v>2767</v>
      </c>
      <c r="E267" s="84" t="b">
        <v>0</v>
      </c>
      <c r="F267" s="84" t="b">
        <v>0</v>
      </c>
      <c r="G267" s="84" t="b">
        <v>0</v>
      </c>
    </row>
    <row r="268" spans="1:7" ht="15">
      <c r="A268" s="84" t="s">
        <v>2141</v>
      </c>
      <c r="B268" s="84">
        <v>2</v>
      </c>
      <c r="C268" s="123">
        <v>0.0019432814829599217</v>
      </c>
      <c r="D268" s="84" t="s">
        <v>2767</v>
      </c>
      <c r="E268" s="84" t="b">
        <v>0</v>
      </c>
      <c r="F268" s="84" t="b">
        <v>0</v>
      </c>
      <c r="G268" s="84" t="b">
        <v>0</v>
      </c>
    </row>
    <row r="269" spans="1:7" ht="15">
      <c r="A269" s="84" t="s">
        <v>2142</v>
      </c>
      <c r="B269" s="84">
        <v>2</v>
      </c>
      <c r="C269" s="123">
        <v>0.0019432814829599217</v>
      </c>
      <c r="D269" s="84" t="s">
        <v>2767</v>
      </c>
      <c r="E269" s="84" t="b">
        <v>0</v>
      </c>
      <c r="F269" s="84" t="b">
        <v>0</v>
      </c>
      <c r="G269" s="84" t="b">
        <v>0</v>
      </c>
    </row>
    <row r="270" spans="1:7" ht="15">
      <c r="A270" s="84" t="s">
        <v>2143</v>
      </c>
      <c r="B270" s="84">
        <v>2</v>
      </c>
      <c r="C270" s="123">
        <v>0.0019432814829599217</v>
      </c>
      <c r="D270" s="84" t="s">
        <v>2767</v>
      </c>
      <c r="E270" s="84" t="b">
        <v>0</v>
      </c>
      <c r="F270" s="84" t="b">
        <v>0</v>
      </c>
      <c r="G270" s="84" t="b">
        <v>0</v>
      </c>
    </row>
    <row r="271" spans="1:7" ht="15">
      <c r="A271" s="84" t="s">
        <v>2659</v>
      </c>
      <c r="B271" s="84">
        <v>2</v>
      </c>
      <c r="C271" s="123">
        <v>0.0019432814829599217</v>
      </c>
      <c r="D271" s="84" t="s">
        <v>2767</v>
      </c>
      <c r="E271" s="84" t="b">
        <v>0</v>
      </c>
      <c r="F271" s="84" t="b">
        <v>0</v>
      </c>
      <c r="G271" s="84" t="b">
        <v>0</v>
      </c>
    </row>
    <row r="272" spans="1:7" ht="15">
      <c r="A272" s="84" t="s">
        <v>2660</v>
      </c>
      <c r="B272" s="84">
        <v>2</v>
      </c>
      <c r="C272" s="123">
        <v>0.0019432814829599217</v>
      </c>
      <c r="D272" s="84" t="s">
        <v>2767</v>
      </c>
      <c r="E272" s="84" t="b">
        <v>1</v>
      </c>
      <c r="F272" s="84" t="b">
        <v>0</v>
      </c>
      <c r="G272" s="84" t="b">
        <v>0</v>
      </c>
    </row>
    <row r="273" spans="1:7" ht="15">
      <c r="A273" s="84" t="s">
        <v>2661</v>
      </c>
      <c r="B273" s="84">
        <v>2</v>
      </c>
      <c r="C273" s="123">
        <v>0.0019432814829599217</v>
      </c>
      <c r="D273" s="84" t="s">
        <v>2767</v>
      </c>
      <c r="E273" s="84" t="b">
        <v>0</v>
      </c>
      <c r="F273" s="84" t="b">
        <v>1</v>
      </c>
      <c r="G273" s="84" t="b">
        <v>0</v>
      </c>
    </row>
    <row r="274" spans="1:7" ht="15">
      <c r="A274" s="84" t="s">
        <v>2662</v>
      </c>
      <c r="B274" s="84">
        <v>2</v>
      </c>
      <c r="C274" s="123">
        <v>0.0019432814829599217</v>
      </c>
      <c r="D274" s="84" t="s">
        <v>2767</v>
      </c>
      <c r="E274" s="84" t="b">
        <v>0</v>
      </c>
      <c r="F274" s="84" t="b">
        <v>0</v>
      </c>
      <c r="G274" s="84" t="b">
        <v>0</v>
      </c>
    </row>
    <row r="275" spans="1:7" ht="15">
      <c r="A275" s="84" t="s">
        <v>2663</v>
      </c>
      <c r="B275" s="84">
        <v>2</v>
      </c>
      <c r="C275" s="123">
        <v>0.0019432814829599217</v>
      </c>
      <c r="D275" s="84" t="s">
        <v>2767</v>
      </c>
      <c r="E275" s="84" t="b">
        <v>0</v>
      </c>
      <c r="F275" s="84" t="b">
        <v>0</v>
      </c>
      <c r="G275" s="84" t="b">
        <v>0</v>
      </c>
    </row>
    <row r="276" spans="1:7" ht="15">
      <c r="A276" s="84" t="s">
        <v>2664</v>
      </c>
      <c r="B276" s="84">
        <v>2</v>
      </c>
      <c r="C276" s="123">
        <v>0.0019432814829599217</v>
      </c>
      <c r="D276" s="84" t="s">
        <v>2767</v>
      </c>
      <c r="E276" s="84" t="b">
        <v>0</v>
      </c>
      <c r="F276" s="84" t="b">
        <v>0</v>
      </c>
      <c r="G276" s="84" t="b">
        <v>0</v>
      </c>
    </row>
    <row r="277" spans="1:7" ht="15">
      <c r="A277" s="84" t="s">
        <v>2665</v>
      </c>
      <c r="B277" s="84">
        <v>2</v>
      </c>
      <c r="C277" s="123">
        <v>0.0019432814829599217</v>
      </c>
      <c r="D277" s="84" t="s">
        <v>2767</v>
      </c>
      <c r="E277" s="84" t="b">
        <v>0</v>
      </c>
      <c r="F277" s="84" t="b">
        <v>0</v>
      </c>
      <c r="G277" s="84" t="b">
        <v>0</v>
      </c>
    </row>
    <row r="278" spans="1:7" ht="15">
      <c r="A278" s="84" t="s">
        <v>2666</v>
      </c>
      <c r="B278" s="84">
        <v>2</v>
      </c>
      <c r="C278" s="123">
        <v>0.0019432814829599217</v>
      </c>
      <c r="D278" s="84" t="s">
        <v>2767</v>
      </c>
      <c r="E278" s="84" t="b">
        <v>0</v>
      </c>
      <c r="F278" s="84" t="b">
        <v>0</v>
      </c>
      <c r="G278" s="84" t="b">
        <v>0</v>
      </c>
    </row>
    <row r="279" spans="1:7" ht="15">
      <c r="A279" s="84" t="s">
        <v>2667</v>
      </c>
      <c r="B279" s="84">
        <v>2</v>
      </c>
      <c r="C279" s="123">
        <v>0.0019432814829599217</v>
      </c>
      <c r="D279" s="84" t="s">
        <v>2767</v>
      </c>
      <c r="E279" s="84" t="b">
        <v>0</v>
      </c>
      <c r="F279" s="84" t="b">
        <v>0</v>
      </c>
      <c r="G279" s="84" t="b">
        <v>0</v>
      </c>
    </row>
    <row r="280" spans="1:7" ht="15">
      <c r="A280" s="84" t="s">
        <v>2668</v>
      </c>
      <c r="B280" s="84">
        <v>2</v>
      </c>
      <c r="C280" s="123">
        <v>0.002224881104722299</v>
      </c>
      <c r="D280" s="84" t="s">
        <v>2767</v>
      </c>
      <c r="E280" s="84" t="b">
        <v>0</v>
      </c>
      <c r="F280" s="84" t="b">
        <v>0</v>
      </c>
      <c r="G280" s="84" t="b">
        <v>0</v>
      </c>
    </row>
    <row r="281" spans="1:7" ht="15">
      <c r="A281" s="84" t="s">
        <v>2669</v>
      </c>
      <c r="B281" s="84">
        <v>2</v>
      </c>
      <c r="C281" s="123">
        <v>0.0019432814829599217</v>
      </c>
      <c r="D281" s="84" t="s">
        <v>2767</v>
      </c>
      <c r="E281" s="84" t="b">
        <v>0</v>
      </c>
      <c r="F281" s="84" t="b">
        <v>0</v>
      </c>
      <c r="G281" s="84" t="b">
        <v>0</v>
      </c>
    </row>
    <row r="282" spans="1:7" ht="15">
      <c r="A282" s="84" t="s">
        <v>2670</v>
      </c>
      <c r="B282" s="84">
        <v>2</v>
      </c>
      <c r="C282" s="123">
        <v>0.0019432814829599217</v>
      </c>
      <c r="D282" s="84" t="s">
        <v>2767</v>
      </c>
      <c r="E282" s="84" t="b">
        <v>0</v>
      </c>
      <c r="F282" s="84" t="b">
        <v>0</v>
      </c>
      <c r="G282" s="84" t="b">
        <v>0</v>
      </c>
    </row>
    <row r="283" spans="1:7" ht="15">
      <c r="A283" s="84" t="s">
        <v>2671</v>
      </c>
      <c r="B283" s="84">
        <v>2</v>
      </c>
      <c r="C283" s="123">
        <v>0.0019432814829599217</v>
      </c>
      <c r="D283" s="84" t="s">
        <v>2767</v>
      </c>
      <c r="E283" s="84" t="b">
        <v>0</v>
      </c>
      <c r="F283" s="84" t="b">
        <v>0</v>
      </c>
      <c r="G283" s="84" t="b">
        <v>0</v>
      </c>
    </row>
    <row r="284" spans="1:7" ht="15">
      <c r="A284" s="84" t="s">
        <v>2672</v>
      </c>
      <c r="B284" s="84">
        <v>2</v>
      </c>
      <c r="C284" s="123">
        <v>0.0019432814829599217</v>
      </c>
      <c r="D284" s="84" t="s">
        <v>2767</v>
      </c>
      <c r="E284" s="84" t="b">
        <v>0</v>
      </c>
      <c r="F284" s="84" t="b">
        <v>0</v>
      </c>
      <c r="G284" s="84" t="b">
        <v>0</v>
      </c>
    </row>
    <row r="285" spans="1:7" ht="15">
      <c r="A285" s="84" t="s">
        <v>2673</v>
      </c>
      <c r="B285" s="84">
        <v>2</v>
      </c>
      <c r="C285" s="123">
        <v>0.0019432814829599217</v>
      </c>
      <c r="D285" s="84" t="s">
        <v>2767</v>
      </c>
      <c r="E285" s="84" t="b">
        <v>0</v>
      </c>
      <c r="F285" s="84" t="b">
        <v>0</v>
      </c>
      <c r="G285" s="84" t="b">
        <v>0</v>
      </c>
    </row>
    <row r="286" spans="1:7" ht="15">
      <c r="A286" s="84" t="s">
        <v>2674</v>
      </c>
      <c r="B286" s="84">
        <v>2</v>
      </c>
      <c r="C286" s="123">
        <v>0.0019432814829599217</v>
      </c>
      <c r="D286" s="84" t="s">
        <v>2767</v>
      </c>
      <c r="E286" s="84" t="b">
        <v>0</v>
      </c>
      <c r="F286" s="84" t="b">
        <v>0</v>
      </c>
      <c r="G286" s="84" t="b">
        <v>0</v>
      </c>
    </row>
    <row r="287" spans="1:7" ht="15">
      <c r="A287" s="84" t="s">
        <v>2675</v>
      </c>
      <c r="B287" s="84">
        <v>2</v>
      </c>
      <c r="C287" s="123">
        <v>0.0019432814829599217</v>
      </c>
      <c r="D287" s="84" t="s">
        <v>2767</v>
      </c>
      <c r="E287" s="84" t="b">
        <v>0</v>
      </c>
      <c r="F287" s="84" t="b">
        <v>0</v>
      </c>
      <c r="G287" s="84" t="b">
        <v>0</v>
      </c>
    </row>
    <row r="288" spans="1:7" ht="15">
      <c r="A288" s="84" t="s">
        <v>2676</v>
      </c>
      <c r="B288" s="84">
        <v>2</v>
      </c>
      <c r="C288" s="123">
        <v>0.0019432814829599217</v>
      </c>
      <c r="D288" s="84" t="s">
        <v>2767</v>
      </c>
      <c r="E288" s="84" t="b">
        <v>0</v>
      </c>
      <c r="F288" s="84" t="b">
        <v>0</v>
      </c>
      <c r="G288" s="84" t="b">
        <v>0</v>
      </c>
    </row>
    <row r="289" spans="1:7" ht="15">
      <c r="A289" s="84" t="s">
        <v>2677</v>
      </c>
      <c r="B289" s="84">
        <v>2</v>
      </c>
      <c r="C289" s="123">
        <v>0.0019432814829599217</v>
      </c>
      <c r="D289" s="84" t="s">
        <v>2767</v>
      </c>
      <c r="E289" s="84" t="b">
        <v>0</v>
      </c>
      <c r="F289" s="84" t="b">
        <v>0</v>
      </c>
      <c r="G289" s="84" t="b">
        <v>0</v>
      </c>
    </row>
    <row r="290" spans="1:7" ht="15">
      <c r="A290" s="84" t="s">
        <v>2678</v>
      </c>
      <c r="B290" s="84">
        <v>2</v>
      </c>
      <c r="C290" s="123">
        <v>0.0019432814829599217</v>
      </c>
      <c r="D290" s="84" t="s">
        <v>2767</v>
      </c>
      <c r="E290" s="84" t="b">
        <v>0</v>
      </c>
      <c r="F290" s="84" t="b">
        <v>0</v>
      </c>
      <c r="G290" s="84" t="b">
        <v>0</v>
      </c>
    </row>
    <row r="291" spans="1:7" ht="15">
      <c r="A291" s="84" t="s">
        <v>2679</v>
      </c>
      <c r="B291" s="84">
        <v>2</v>
      </c>
      <c r="C291" s="123">
        <v>0.0019432814829599217</v>
      </c>
      <c r="D291" s="84" t="s">
        <v>2767</v>
      </c>
      <c r="E291" s="84" t="b">
        <v>0</v>
      </c>
      <c r="F291" s="84" t="b">
        <v>0</v>
      </c>
      <c r="G291" s="84" t="b">
        <v>0</v>
      </c>
    </row>
    <row r="292" spans="1:7" ht="15">
      <c r="A292" s="84" t="s">
        <v>2680</v>
      </c>
      <c r="B292" s="84">
        <v>2</v>
      </c>
      <c r="C292" s="123">
        <v>0.0019432814829599217</v>
      </c>
      <c r="D292" s="84" t="s">
        <v>2767</v>
      </c>
      <c r="E292" s="84" t="b">
        <v>0</v>
      </c>
      <c r="F292" s="84" t="b">
        <v>0</v>
      </c>
      <c r="G292" s="84" t="b">
        <v>0</v>
      </c>
    </row>
    <row r="293" spans="1:7" ht="15">
      <c r="A293" s="84" t="s">
        <v>2681</v>
      </c>
      <c r="B293" s="84">
        <v>2</v>
      </c>
      <c r="C293" s="123">
        <v>0.0019432814829599217</v>
      </c>
      <c r="D293" s="84" t="s">
        <v>2767</v>
      </c>
      <c r="E293" s="84" t="b">
        <v>0</v>
      </c>
      <c r="F293" s="84" t="b">
        <v>0</v>
      </c>
      <c r="G293" s="84" t="b">
        <v>0</v>
      </c>
    </row>
    <row r="294" spans="1:7" ht="15">
      <c r="A294" s="84" t="s">
        <v>255</v>
      </c>
      <c r="B294" s="84">
        <v>2</v>
      </c>
      <c r="C294" s="123">
        <v>0.0019432814829599217</v>
      </c>
      <c r="D294" s="84" t="s">
        <v>2767</v>
      </c>
      <c r="E294" s="84" t="b">
        <v>0</v>
      </c>
      <c r="F294" s="84" t="b">
        <v>0</v>
      </c>
      <c r="G294" s="84" t="b">
        <v>0</v>
      </c>
    </row>
    <row r="295" spans="1:7" ht="15">
      <c r="A295" s="84" t="s">
        <v>2682</v>
      </c>
      <c r="B295" s="84">
        <v>2</v>
      </c>
      <c r="C295" s="123">
        <v>0.0019432814829599217</v>
      </c>
      <c r="D295" s="84" t="s">
        <v>2767</v>
      </c>
      <c r="E295" s="84" t="b">
        <v>0</v>
      </c>
      <c r="F295" s="84" t="b">
        <v>0</v>
      </c>
      <c r="G295" s="84" t="b">
        <v>0</v>
      </c>
    </row>
    <row r="296" spans="1:7" ht="15">
      <c r="A296" s="84" t="s">
        <v>2683</v>
      </c>
      <c r="B296" s="84">
        <v>2</v>
      </c>
      <c r="C296" s="123">
        <v>0.0019432814829599217</v>
      </c>
      <c r="D296" s="84" t="s">
        <v>2767</v>
      </c>
      <c r="E296" s="84" t="b">
        <v>0</v>
      </c>
      <c r="F296" s="84" t="b">
        <v>0</v>
      </c>
      <c r="G296" s="84" t="b">
        <v>0</v>
      </c>
    </row>
    <row r="297" spans="1:7" ht="15">
      <c r="A297" s="84" t="s">
        <v>2684</v>
      </c>
      <c r="B297" s="84">
        <v>2</v>
      </c>
      <c r="C297" s="123">
        <v>0.0019432814829599217</v>
      </c>
      <c r="D297" s="84" t="s">
        <v>2767</v>
      </c>
      <c r="E297" s="84" t="b">
        <v>0</v>
      </c>
      <c r="F297" s="84" t="b">
        <v>0</v>
      </c>
      <c r="G297" s="84" t="b">
        <v>0</v>
      </c>
    </row>
    <row r="298" spans="1:7" ht="15">
      <c r="A298" s="84" t="s">
        <v>2685</v>
      </c>
      <c r="B298" s="84">
        <v>2</v>
      </c>
      <c r="C298" s="123">
        <v>0.0019432814829599217</v>
      </c>
      <c r="D298" s="84" t="s">
        <v>2767</v>
      </c>
      <c r="E298" s="84" t="b">
        <v>0</v>
      </c>
      <c r="F298" s="84" t="b">
        <v>1</v>
      </c>
      <c r="G298" s="84" t="b">
        <v>0</v>
      </c>
    </row>
    <row r="299" spans="1:7" ht="15">
      <c r="A299" s="84" t="s">
        <v>254</v>
      </c>
      <c r="B299" s="84">
        <v>2</v>
      </c>
      <c r="C299" s="123">
        <v>0.0019432814829599217</v>
      </c>
      <c r="D299" s="84" t="s">
        <v>2767</v>
      </c>
      <c r="E299" s="84" t="b">
        <v>0</v>
      </c>
      <c r="F299" s="84" t="b">
        <v>0</v>
      </c>
      <c r="G299" s="84" t="b">
        <v>0</v>
      </c>
    </row>
    <row r="300" spans="1:7" ht="15">
      <c r="A300" s="84" t="s">
        <v>2686</v>
      </c>
      <c r="B300" s="84">
        <v>2</v>
      </c>
      <c r="C300" s="123">
        <v>0.0019432814829599217</v>
      </c>
      <c r="D300" s="84" t="s">
        <v>2767</v>
      </c>
      <c r="E300" s="84" t="b">
        <v>0</v>
      </c>
      <c r="F300" s="84" t="b">
        <v>0</v>
      </c>
      <c r="G300" s="84" t="b">
        <v>0</v>
      </c>
    </row>
    <row r="301" spans="1:7" ht="15">
      <c r="A301" s="84" t="s">
        <v>2687</v>
      </c>
      <c r="B301" s="84">
        <v>2</v>
      </c>
      <c r="C301" s="123">
        <v>0.0019432814829599217</v>
      </c>
      <c r="D301" s="84" t="s">
        <v>2767</v>
      </c>
      <c r="E301" s="84" t="b">
        <v>0</v>
      </c>
      <c r="F301" s="84" t="b">
        <v>0</v>
      </c>
      <c r="G301" s="84" t="b">
        <v>0</v>
      </c>
    </row>
    <row r="302" spans="1:7" ht="15">
      <c r="A302" s="84" t="s">
        <v>2688</v>
      </c>
      <c r="B302" s="84">
        <v>2</v>
      </c>
      <c r="C302" s="123">
        <v>0.0019432814829599217</v>
      </c>
      <c r="D302" s="84" t="s">
        <v>2767</v>
      </c>
      <c r="E302" s="84" t="b">
        <v>0</v>
      </c>
      <c r="F302" s="84" t="b">
        <v>0</v>
      </c>
      <c r="G302" s="84" t="b">
        <v>0</v>
      </c>
    </row>
    <row r="303" spans="1:7" ht="15">
      <c r="A303" s="84" t="s">
        <v>2689</v>
      </c>
      <c r="B303" s="84">
        <v>2</v>
      </c>
      <c r="C303" s="123">
        <v>0.0019432814829599217</v>
      </c>
      <c r="D303" s="84" t="s">
        <v>2767</v>
      </c>
      <c r="E303" s="84" t="b">
        <v>1</v>
      </c>
      <c r="F303" s="84" t="b">
        <v>0</v>
      </c>
      <c r="G303" s="84" t="b">
        <v>0</v>
      </c>
    </row>
    <row r="304" spans="1:7" ht="15">
      <c r="A304" s="84" t="s">
        <v>2690</v>
      </c>
      <c r="B304" s="84">
        <v>2</v>
      </c>
      <c r="C304" s="123">
        <v>0.0019432814829599217</v>
      </c>
      <c r="D304" s="84" t="s">
        <v>2767</v>
      </c>
      <c r="E304" s="84" t="b">
        <v>0</v>
      </c>
      <c r="F304" s="84" t="b">
        <v>0</v>
      </c>
      <c r="G304" s="84" t="b">
        <v>0</v>
      </c>
    </row>
    <row r="305" spans="1:7" ht="15">
      <c r="A305" s="84" t="s">
        <v>2691</v>
      </c>
      <c r="B305" s="84">
        <v>2</v>
      </c>
      <c r="C305" s="123">
        <v>0.0019432814829599217</v>
      </c>
      <c r="D305" s="84" t="s">
        <v>2767</v>
      </c>
      <c r="E305" s="84" t="b">
        <v>0</v>
      </c>
      <c r="F305" s="84" t="b">
        <v>0</v>
      </c>
      <c r="G305" s="84" t="b">
        <v>0</v>
      </c>
    </row>
    <row r="306" spans="1:7" ht="15">
      <c r="A306" s="84" t="s">
        <v>2692</v>
      </c>
      <c r="B306" s="84">
        <v>2</v>
      </c>
      <c r="C306" s="123">
        <v>0.0019432814829599217</v>
      </c>
      <c r="D306" s="84" t="s">
        <v>2767</v>
      </c>
      <c r="E306" s="84" t="b">
        <v>1</v>
      </c>
      <c r="F306" s="84" t="b">
        <v>0</v>
      </c>
      <c r="G306" s="84" t="b">
        <v>0</v>
      </c>
    </row>
    <row r="307" spans="1:7" ht="15">
      <c r="A307" s="84" t="s">
        <v>286</v>
      </c>
      <c r="B307" s="84">
        <v>2</v>
      </c>
      <c r="C307" s="123">
        <v>0.0019432814829599217</v>
      </c>
      <c r="D307" s="84" t="s">
        <v>2767</v>
      </c>
      <c r="E307" s="84" t="b">
        <v>0</v>
      </c>
      <c r="F307" s="84" t="b">
        <v>0</v>
      </c>
      <c r="G307" s="84" t="b">
        <v>0</v>
      </c>
    </row>
    <row r="308" spans="1:7" ht="15">
      <c r="A308" s="84" t="s">
        <v>2693</v>
      </c>
      <c r="B308" s="84">
        <v>2</v>
      </c>
      <c r="C308" s="123">
        <v>0.0019432814829599217</v>
      </c>
      <c r="D308" s="84" t="s">
        <v>2767</v>
      </c>
      <c r="E308" s="84" t="b">
        <v>0</v>
      </c>
      <c r="F308" s="84" t="b">
        <v>0</v>
      </c>
      <c r="G308" s="84" t="b">
        <v>0</v>
      </c>
    </row>
    <row r="309" spans="1:7" ht="15">
      <c r="A309" s="84" t="s">
        <v>2694</v>
      </c>
      <c r="B309" s="84">
        <v>2</v>
      </c>
      <c r="C309" s="123">
        <v>0.0019432814829599217</v>
      </c>
      <c r="D309" s="84" t="s">
        <v>2767</v>
      </c>
      <c r="E309" s="84" t="b">
        <v>0</v>
      </c>
      <c r="F309" s="84" t="b">
        <v>0</v>
      </c>
      <c r="G309" s="84" t="b">
        <v>0</v>
      </c>
    </row>
    <row r="310" spans="1:7" ht="15">
      <c r="A310" s="84" t="s">
        <v>2695</v>
      </c>
      <c r="B310" s="84">
        <v>2</v>
      </c>
      <c r="C310" s="123">
        <v>0.0019432814829599217</v>
      </c>
      <c r="D310" s="84" t="s">
        <v>2767</v>
      </c>
      <c r="E310" s="84" t="b">
        <v>0</v>
      </c>
      <c r="F310" s="84" t="b">
        <v>0</v>
      </c>
      <c r="G310" s="84" t="b">
        <v>0</v>
      </c>
    </row>
    <row r="311" spans="1:7" ht="15">
      <c r="A311" s="84" t="s">
        <v>2696</v>
      </c>
      <c r="B311" s="84">
        <v>2</v>
      </c>
      <c r="C311" s="123">
        <v>0.0019432814829599217</v>
      </c>
      <c r="D311" s="84" t="s">
        <v>2767</v>
      </c>
      <c r="E311" s="84" t="b">
        <v>0</v>
      </c>
      <c r="F311" s="84" t="b">
        <v>1</v>
      </c>
      <c r="G311" s="84" t="b">
        <v>0</v>
      </c>
    </row>
    <row r="312" spans="1:7" ht="15">
      <c r="A312" s="84" t="s">
        <v>2697</v>
      </c>
      <c r="B312" s="84">
        <v>2</v>
      </c>
      <c r="C312" s="123">
        <v>0.0019432814829599217</v>
      </c>
      <c r="D312" s="84" t="s">
        <v>2767</v>
      </c>
      <c r="E312" s="84" t="b">
        <v>0</v>
      </c>
      <c r="F312" s="84" t="b">
        <v>0</v>
      </c>
      <c r="G312" s="84" t="b">
        <v>0</v>
      </c>
    </row>
    <row r="313" spans="1:7" ht="15">
      <c r="A313" s="84" t="s">
        <v>2698</v>
      </c>
      <c r="B313" s="84">
        <v>2</v>
      </c>
      <c r="C313" s="123">
        <v>0.0019432814829599217</v>
      </c>
      <c r="D313" s="84" t="s">
        <v>2767</v>
      </c>
      <c r="E313" s="84" t="b">
        <v>0</v>
      </c>
      <c r="F313" s="84" t="b">
        <v>0</v>
      </c>
      <c r="G313" s="84" t="b">
        <v>0</v>
      </c>
    </row>
    <row r="314" spans="1:7" ht="15">
      <c r="A314" s="84" t="s">
        <v>2699</v>
      </c>
      <c r="B314" s="84">
        <v>2</v>
      </c>
      <c r="C314" s="123">
        <v>0.0019432814829599217</v>
      </c>
      <c r="D314" s="84" t="s">
        <v>2767</v>
      </c>
      <c r="E314" s="84" t="b">
        <v>0</v>
      </c>
      <c r="F314" s="84" t="b">
        <v>0</v>
      </c>
      <c r="G314" s="84" t="b">
        <v>0</v>
      </c>
    </row>
    <row r="315" spans="1:7" ht="15">
      <c r="A315" s="84" t="s">
        <v>2700</v>
      </c>
      <c r="B315" s="84">
        <v>2</v>
      </c>
      <c r="C315" s="123">
        <v>0.0019432814829599217</v>
      </c>
      <c r="D315" s="84" t="s">
        <v>2767</v>
      </c>
      <c r="E315" s="84" t="b">
        <v>0</v>
      </c>
      <c r="F315" s="84" t="b">
        <v>0</v>
      </c>
      <c r="G315" s="84" t="b">
        <v>0</v>
      </c>
    </row>
    <row r="316" spans="1:7" ht="15">
      <c r="A316" s="84" t="s">
        <v>245</v>
      </c>
      <c r="B316" s="84">
        <v>2</v>
      </c>
      <c r="C316" s="123">
        <v>0.0019432814829599217</v>
      </c>
      <c r="D316" s="84" t="s">
        <v>2767</v>
      </c>
      <c r="E316" s="84" t="b">
        <v>0</v>
      </c>
      <c r="F316" s="84" t="b">
        <v>0</v>
      </c>
      <c r="G316" s="84" t="b">
        <v>0</v>
      </c>
    </row>
    <row r="317" spans="1:7" ht="15">
      <c r="A317" s="84" t="s">
        <v>2701</v>
      </c>
      <c r="B317" s="84">
        <v>2</v>
      </c>
      <c r="C317" s="123">
        <v>0.002224881104722299</v>
      </c>
      <c r="D317" s="84" t="s">
        <v>2767</v>
      </c>
      <c r="E317" s="84" t="b">
        <v>0</v>
      </c>
      <c r="F317" s="84" t="b">
        <v>0</v>
      </c>
      <c r="G317" s="84" t="b">
        <v>0</v>
      </c>
    </row>
    <row r="318" spans="1:7" ht="15">
      <c r="A318" s="84" t="s">
        <v>2702</v>
      </c>
      <c r="B318" s="84">
        <v>2</v>
      </c>
      <c r="C318" s="123">
        <v>0.0019432814829599217</v>
      </c>
      <c r="D318" s="84" t="s">
        <v>2767</v>
      </c>
      <c r="E318" s="84" t="b">
        <v>0</v>
      </c>
      <c r="F318" s="84" t="b">
        <v>0</v>
      </c>
      <c r="G318" s="84" t="b">
        <v>0</v>
      </c>
    </row>
    <row r="319" spans="1:7" ht="15">
      <c r="A319" s="84" t="s">
        <v>2703</v>
      </c>
      <c r="B319" s="84">
        <v>2</v>
      </c>
      <c r="C319" s="123">
        <v>0.0019432814829599217</v>
      </c>
      <c r="D319" s="84" t="s">
        <v>2767</v>
      </c>
      <c r="E319" s="84" t="b">
        <v>0</v>
      </c>
      <c r="F319" s="84" t="b">
        <v>0</v>
      </c>
      <c r="G319" s="84" t="b">
        <v>0</v>
      </c>
    </row>
    <row r="320" spans="1:7" ht="15">
      <c r="A320" s="84" t="s">
        <v>2704</v>
      </c>
      <c r="B320" s="84">
        <v>2</v>
      </c>
      <c r="C320" s="123">
        <v>0.0019432814829599217</v>
      </c>
      <c r="D320" s="84" t="s">
        <v>2767</v>
      </c>
      <c r="E320" s="84" t="b">
        <v>0</v>
      </c>
      <c r="F320" s="84" t="b">
        <v>0</v>
      </c>
      <c r="G320" s="84" t="b">
        <v>0</v>
      </c>
    </row>
    <row r="321" spans="1:7" ht="15">
      <c r="A321" s="84" t="s">
        <v>2705</v>
      </c>
      <c r="B321" s="84">
        <v>2</v>
      </c>
      <c r="C321" s="123">
        <v>0.0019432814829599217</v>
      </c>
      <c r="D321" s="84" t="s">
        <v>2767</v>
      </c>
      <c r="E321" s="84" t="b">
        <v>0</v>
      </c>
      <c r="F321" s="84" t="b">
        <v>0</v>
      </c>
      <c r="G321" s="84" t="b">
        <v>0</v>
      </c>
    </row>
    <row r="322" spans="1:7" ht="15">
      <c r="A322" s="84" t="s">
        <v>2706</v>
      </c>
      <c r="B322" s="84">
        <v>2</v>
      </c>
      <c r="C322" s="123">
        <v>0.0019432814829599217</v>
      </c>
      <c r="D322" s="84" t="s">
        <v>2767</v>
      </c>
      <c r="E322" s="84" t="b">
        <v>0</v>
      </c>
      <c r="F322" s="84" t="b">
        <v>0</v>
      </c>
      <c r="G322" s="84" t="b">
        <v>0</v>
      </c>
    </row>
    <row r="323" spans="1:7" ht="15">
      <c r="A323" s="84" t="s">
        <v>2707</v>
      </c>
      <c r="B323" s="84">
        <v>2</v>
      </c>
      <c r="C323" s="123">
        <v>0.0019432814829599217</v>
      </c>
      <c r="D323" s="84" t="s">
        <v>2767</v>
      </c>
      <c r="E323" s="84" t="b">
        <v>0</v>
      </c>
      <c r="F323" s="84" t="b">
        <v>0</v>
      </c>
      <c r="G323" s="84" t="b">
        <v>0</v>
      </c>
    </row>
    <row r="324" spans="1:7" ht="15">
      <c r="A324" s="84" t="s">
        <v>2708</v>
      </c>
      <c r="B324" s="84">
        <v>2</v>
      </c>
      <c r="C324" s="123">
        <v>0.0019432814829599217</v>
      </c>
      <c r="D324" s="84" t="s">
        <v>2767</v>
      </c>
      <c r="E324" s="84" t="b">
        <v>1</v>
      </c>
      <c r="F324" s="84" t="b">
        <v>0</v>
      </c>
      <c r="G324" s="84" t="b">
        <v>0</v>
      </c>
    </row>
    <row r="325" spans="1:7" ht="15">
      <c r="A325" s="84" t="s">
        <v>2709</v>
      </c>
      <c r="B325" s="84">
        <v>2</v>
      </c>
      <c r="C325" s="123">
        <v>0.002224881104722299</v>
      </c>
      <c r="D325" s="84" t="s">
        <v>2767</v>
      </c>
      <c r="E325" s="84" t="b">
        <v>1</v>
      </c>
      <c r="F325" s="84" t="b">
        <v>0</v>
      </c>
      <c r="G325" s="84" t="b">
        <v>0</v>
      </c>
    </row>
    <row r="326" spans="1:7" ht="15">
      <c r="A326" s="84" t="s">
        <v>2710</v>
      </c>
      <c r="B326" s="84">
        <v>2</v>
      </c>
      <c r="C326" s="123">
        <v>0.002224881104722299</v>
      </c>
      <c r="D326" s="84" t="s">
        <v>2767</v>
      </c>
      <c r="E326" s="84" t="b">
        <v>0</v>
      </c>
      <c r="F326" s="84" t="b">
        <v>0</v>
      </c>
      <c r="G326" s="84" t="b">
        <v>0</v>
      </c>
    </row>
    <row r="327" spans="1:7" ht="15">
      <c r="A327" s="84" t="s">
        <v>2711</v>
      </c>
      <c r="B327" s="84">
        <v>2</v>
      </c>
      <c r="C327" s="123">
        <v>0.0019432814829599217</v>
      </c>
      <c r="D327" s="84" t="s">
        <v>2767</v>
      </c>
      <c r="E327" s="84" t="b">
        <v>0</v>
      </c>
      <c r="F327" s="84" t="b">
        <v>0</v>
      </c>
      <c r="G327" s="84" t="b">
        <v>0</v>
      </c>
    </row>
    <row r="328" spans="1:7" ht="15">
      <c r="A328" s="84" t="s">
        <v>2712</v>
      </c>
      <c r="B328" s="84">
        <v>2</v>
      </c>
      <c r="C328" s="123">
        <v>0.0019432814829599217</v>
      </c>
      <c r="D328" s="84" t="s">
        <v>2767</v>
      </c>
      <c r="E328" s="84" t="b">
        <v>0</v>
      </c>
      <c r="F328" s="84" t="b">
        <v>0</v>
      </c>
      <c r="G328" s="84" t="b">
        <v>0</v>
      </c>
    </row>
    <row r="329" spans="1:7" ht="15">
      <c r="A329" s="84" t="s">
        <v>2713</v>
      </c>
      <c r="B329" s="84">
        <v>2</v>
      </c>
      <c r="C329" s="123">
        <v>0.0019432814829599217</v>
      </c>
      <c r="D329" s="84" t="s">
        <v>2767</v>
      </c>
      <c r="E329" s="84" t="b">
        <v>0</v>
      </c>
      <c r="F329" s="84" t="b">
        <v>0</v>
      </c>
      <c r="G329" s="84" t="b">
        <v>0</v>
      </c>
    </row>
    <row r="330" spans="1:7" ht="15">
      <c r="A330" s="84" t="s">
        <v>2714</v>
      </c>
      <c r="B330" s="84">
        <v>2</v>
      </c>
      <c r="C330" s="123">
        <v>0.0019432814829599217</v>
      </c>
      <c r="D330" s="84" t="s">
        <v>2767</v>
      </c>
      <c r="E330" s="84" t="b">
        <v>0</v>
      </c>
      <c r="F330" s="84" t="b">
        <v>0</v>
      </c>
      <c r="G330" s="84" t="b">
        <v>0</v>
      </c>
    </row>
    <row r="331" spans="1:7" ht="15">
      <c r="A331" s="84" t="s">
        <v>2715</v>
      </c>
      <c r="B331" s="84">
        <v>2</v>
      </c>
      <c r="C331" s="123">
        <v>0.0019432814829599217</v>
      </c>
      <c r="D331" s="84" t="s">
        <v>2767</v>
      </c>
      <c r="E331" s="84" t="b">
        <v>0</v>
      </c>
      <c r="F331" s="84" t="b">
        <v>0</v>
      </c>
      <c r="G331" s="84" t="b">
        <v>0</v>
      </c>
    </row>
    <row r="332" spans="1:7" ht="15">
      <c r="A332" s="84" t="s">
        <v>2716</v>
      </c>
      <c r="B332" s="84">
        <v>2</v>
      </c>
      <c r="C332" s="123">
        <v>0.0019432814829599217</v>
      </c>
      <c r="D332" s="84" t="s">
        <v>2767</v>
      </c>
      <c r="E332" s="84" t="b">
        <v>0</v>
      </c>
      <c r="F332" s="84" t="b">
        <v>0</v>
      </c>
      <c r="G332" s="84" t="b">
        <v>0</v>
      </c>
    </row>
    <row r="333" spans="1:7" ht="15">
      <c r="A333" s="84" t="s">
        <v>2717</v>
      </c>
      <c r="B333" s="84">
        <v>2</v>
      </c>
      <c r="C333" s="123">
        <v>0.0019432814829599217</v>
      </c>
      <c r="D333" s="84" t="s">
        <v>2767</v>
      </c>
      <c r="E333" s="84" t="b">
        <v>0</v>
      </c>
      <c r="F333" s="84" t="b">
        <v>0</v>
      </c>
      <c r="G333" s="84" t="b">
        <v>0</v>
      </c>
    </row>
    <row r="334" spans="1:7" ht="15">
      <c r="A334" s="84" t="s">
        <v>2718</v>
      </c>
      <c r="B334" s="84">
        <v>2</v>
      </c>
      <c r="C334" s="123">
        <v>0.0019432814829599217</v>
      </c>
      <c r="D334" s="84" t="s">
        <v>2767</v>
      </c>
      <c r="E334" s="84" t="b">
        <v>0</v>
      </c>
      <c r="F334" s="84" t="b">
        <v>0</v>
      </c>
      <c r="G334" s="84" t="b">
        <v>0</v>
      </c>
    </row>
    <row r="335" spans="1:7" ht="15">
      <c r="A335" s="84" t="s">
        <v>2719</v>
      </c>
      <c r="B335" s="84">
        <v>2</v>
      </c>
      <c r="C335" s="123">
        <v>0.0019432814829599217</v>
      </c>
      <c r="D335" s="84" t="s">
        <v>2767</v>
      </c>
      <c r="E335" s="84" t="b">
        <v>0</v>
      </c>
      <c r="F335" s="84" t="b">
        <v>0</v>
      </c>
      <c r="G335" s="84" t="b">
        <v>0</v>
      </c>
    </row>
    <row r="336" spans="1:7" ht="15">
      <c r="A336" s="84" t="s">
        <v>2720</v>
      </c>
      <c r="B336" s="84">
        <v>2</v>
      </c>
      <c r="C336" s="123">
        <v>0.0019432814829599217</v>
      </c>
      <c r="D336" s="84" t="s">
        <v>2767</v>
      </c>
      <c r="E336" s="84" t="b">
        <v>0</v>
      </c>
      <c r="F336" s="84" t="b">
        <v>0</v>
      </c>
      <c r="G336" s="84" t="b">
        <v>0</v>
      </c>
    </row>
    <row r="337" spans="1:7" ht="15">
      <c r="A337" s="84" t="s">
        <v>2721</v>
      </c>
      <c r="B337" s="84">
        <v>2</v>
      </c>
      <c r="C337" s="123">
        <v>0.0019432814829599217</v>
      </c>
      <c r="D337" s="84" t="s">
        <v>2767</v>
      </c>
      <c r="E337" s="84" t="b">
        <v>0</v>
      </c>
      <c r="F337" s="84" t="b">
        <v>1</v>
      </c>
      <c r="G337" s="84" t="b">
        <v>0</v>
      </c>
    </row>
    <row r="338" spans="1:7" ht="15">
      <c r="A338" s="84" t="s">
        <v>2722</v>
      </c>
      <c r="B338" s="84">
        <v>2</v>
      </c>
      <c r="C338" s="123">
        <v>0.0019432814829599217</v>
      </c>
      <c r="D338" s="84" t="s">
        <v>2767</v>
      </c>
      <c r="E338" s="84" t="b">
        <v>0</v>
      </c>
      <c r="F338" s="84" t="b">
        <v>0</v>
      </c>
      <c r="G338" s="84" t="b">
        <v>0</v>
      </c>
    </row>
    <row r="339" spans="1:7" ht="15">
      <c r="A339" s="84" t="s">
        <v>2723</v>
      </c>
      <c r="B339" s="84">
        <v>2</v>
      </c>
      <c r="C339" s="123">
        <v>0.0019432814829599217</v>
      </c>
      <c r="D339" s="84" t="s">
        <v>2767</v>
      </c>
      <c r="E339" s="84" t="b">
        <v>0</v>
      </c>
      <c r="F339" s="84" t="b">
        <v>0</v>
      </c>
      <c r="G339" s="84" t="b">
        <v>0</v>
      </c>
    </row>
    <row r="340" spans="1:7" ht="15">
      <c r="A340" s="84" t="s">
        <v>2724</v>
      </c>
      <c r="B340" s="84">
        <v>2</v>
      </c>
      <c r="C340" s="123">
        <v>0.0019432814829599217</v>
      </c>
      <c r="D340" s="84" t="s">
        <v>2767</v>
      </c>
      <c r="E340" s="84" t="b">
        <v>0</v>
      </c>
      <c r="F340" s="84" t="b">
        <v>0</v>
      </c>
      <c r="G340" s="84" t="b">
        <v>0</v>
      </c>
    </row>
    <row r="341" spans="1:7" ht="15">
      <c r="A341" s="84" t="s">
        <v>2725</v>
      </c>
      <c r="B341" s="84">
        <v>2</v>
      </c>
      <c r="C341" s="123">
        <v>0.0019432814829599217</v>
      </c>
      <c r="D341" s="84" t="s">
        <v>2767</v>
      </c>
      <c r="E341" s="84" t="b">
        <v>0</v>
      </c>
      <c r="F341" s="84" t="b">
        <v>0</v>
      </c>
      <c r="G341" s="84" t="b">
        <v>0</v>
      </c>
    </row>
    <row r="342" spans="1:7" ht="15">
      <c r="A342" s="84" t="s">
        <v>2726</v>
      </c>
      <c r="B342" s="84">
        <v>2</v>
      </c>
      <c r="C342" s="123">
        <v>0.0019432814829599217</v>
      </c>
      <c r="D342" s="84" t="s">
        <v>2767</v>
      </c>
      <c r="E342" s="84" t="b">
        <v>0</v>
      </c>
      <c r="F342" s="84" t="b">
        <v>0</v>
      </c>
      <c r="G342" s="84" t="b">
        <v>0</v>
      </c>
    </row>
    <row r="343" spans="1:7" ht="15">
      <c r="A343" s="84" t="s">
        <v>2727</v>
      </c>
      <c r="B343" s="84">
        <v>2</v>
      </c>
      <c r="C343" s="123">
        <v>0.0019432814829599217</v>
      </c>
      <c r="D343" s="84" t="s">
        <v>2767</v>
      </c>
      <c r="E343" s="84" t="b">
        <v>0</v>
      </c>
      <c r="F343" s="84" t="b">
        <v>0</v>
      </c>
      <c r="G343" s="84" t="b">
        <v>0</v>
      </c>
    </row>
    <row r="344" spans="1:7" ht="15">
      <c r="A344" s="84" t="s">
        <v>2728</v>
      </c>
      <c r="B344" s="84">
        <v>2</v>
      </c>
      <c r="C344" s="123">
        <v>0.002224881104722299</v>
      </c>
      <c r="D344" s="84" t="s">
        <v>2767</v>
      </c>
      <c r="E344" s="84" t="b">
        <v>0</v>
      </c>
      <c r="F344" s="84" t="b">
        <v>0</v>
      </c>
      <c r="G344" s="84" t="b">
        <v>0</v>
      </c>
    </row>
    <row r="345" spans="1:7" ht="15">
      <c r="A345" s="84" t="s">
        <v>2729</v>
      </c>
      <c r="B345" s="84">
        <v>2</v>
      </c>
      <c r="C345" s="123">
        <v>0.0019432814829599217</v>
      </c>
      <c r="D345" s="84" t="s">
        <v>2767</v>
      </c>
      <c r="E345" s="84" t="b">
        <v>0</v>
      </c>
      <c r="F345" s="84" t="b">
        <v>0</v>
      </c>
      <c r="G345" s="84" t="b">
        <v>0</v>
      </c>
    </row>
    <row r="346" spans="1:7" ht="15">
      <c r="A346" s="84" t="s">
        <v>2730</v>
      </c>
      <c r="B346" s="84">
        <v>2</v>
      </c>
      <c r="C346" s="123">
        <v>0.0019432814829599217</v>
      </c>
      <c r="D346" s="84" t="s">
        <v>2767</v>
      </c>
      <c r="E346" s="84" t="b">
        <v>0</v>
      </c>
      <c r="F346" s="84" t="b">
        <v>0</v>
      </c>
      <c r="G346" s="84" t="b">
        <v>0</v>
      </c>
    </row>
    <row r="347" spans="1:7" ht="15">
      <c r="A347" s="84" t="s">
        <v>2731</v>
      </c>
      <c r="B347" s="84">
        <v>2</v>
      </c>
      <c r="C347" s="123">
        <v>0.0019432814829599217</v>
      </c>
      <c r="D347" s="84" t="s">
        <v>2767</v>
      </c>
      <c r="E347" s="84" t="b">
        <v>0</v>
      </c>
      <c r="F347" s="84" t="b">
        <v>0</v>
      </c>
      <c r="G347" s="84" t="b">
        <v>0</v>
      </c>
    </row>
    <row r="348" spans="1:7" ht="15">
      <c r="A348" s="84" t="s">
        <v>2732</v>
      </c>
      <c r="B348" s="84">
        <v>2</v>
      </c>
      <c r="C348" s="123">
        <v>0.0019432814829599217</v>
      </c>
      <c r="D348" s="84" t="s">
        <v>2767</v>
      </c>
      <c r="E348" s="84" t="b">
        <v>0</v>
      </c>
      <c r="F348" s="84" t="b">
        <v>0</v>
      </c>
      <c r="G348" s="84" t="b">
        <v>0</v>
      </c>
    </row>
    <row r="349" spans="1:7" ht="15">
      <c r="A349" s="84" t="s">
        <v>2733</v>
      </c>
      <c r="B349" s="84">
        <v>2</v>
      </c>
      <c r="C349" s="123">
        <v>0.0019432814829599217</v>
      </c>
      <c r="D349" s="84" t="s">
        <v>2767</v>
      </c>
      <c r="E349" s="84" t="b">
        <v>0</v>
      </c>
      <c r="F349" s="84" t="b">
        <v>0</v>
      </c>
      <c r="G349" s="84" t="b">
        <v>0</v>
      </c>
    </row>
    <row r="350" spans="1:7" ht="15">
      <c r="A350" s="84" t="s">
        <v>2734</v>
      </c>
      <c r="B350" s="84">
        <v>2</v>
      </c>
      <c r="C350" s="123">
        <v>0.0019432814829599217</v>
      </c>
      <c r="D350" s="84" t="s">
        <v>2767</v>
      </c>
      <c r="E350" s="84" t="b">
        <v>0</v>
      </c>
      <c r="F350" s="84" t="b">
        <v>0</v>
      </c>
      <c r="G350" s="84" t="b">
        <v>0</v>
      </c>
    </row>
    <row r="351" spans="1:7" ht="15">
      <c r="A351" s="84" t="s">
        <v>2735</v>
      </c>
      <c r="B351" s="84">
        <v>2</v>
      </c>
      <c r="C351" s="123">
        <v>0.0019432814829599217</v>
      </c>
      <c r="D351" s="84" t="s">
        <v>2767</v>
      </c>
      <c r="E351" s="84" t="b">
        <v>0</v>
      </c>
      <c r="F351" s="84" t="b">
        <v>0</v>
      </c>
      <c r="G351" s="84" t="b">
        <v>0</v>
      </c>
    </row>
    <row r="352" spans="1:7" ht="15">
      <c r="A352" s="84" t="s">
        <v>2736</v>
      </c>
      <c r="B352" s="84">
        <v>2</v>
      </c>
      <c r="C352" s="123">
        <v>0.0019432814829599217</v>
      </c>
      <c r="D352" s="84" t="s">
        <v>2767</v>
      </c>
      <c r="E352" s="84" t="b">
        <v>0</v>
      </c>
      <c r="F352" s="84" t="b">
        <v>0</v>
      </c>
      <c r="G352" s="84" t="b">
        <v>0</v>
      </c>
    </row>
    <row r="353" spans="1:7" ht="15">
      <c r="A353" s="84" t="s">
        <v>2737</v>
      </c>
      <c r="B353" s="84">
        <v>2</v>
      </c>
      <c r="C353" s="123">
        <v>0.0019432814829599217</v>
      </c>
      <c r="D353" s="84" t="s">
        <v>2767</v>
      </c>
      <c r="E353" s="84" t="b">
        <v>0</v>
      </c>
      <c r="F353" s="84" t="b">
        <v>0</v>
      </c>
      <c r="G353" s="84" t="b">
        <v>0</v>
      </c>
    </row>
    <row r="354" spans="1:7" ht="15">
      <c r="A354" s="84" t="s">
        <v>2738</v>
      </c>
      <c r="B354" s="84">
        <v>2</v>
      </c>
      <c r="C354" s="123">
        <v>0.0019432814829599217</v>
      </c>
      <c r="D354" s="84" t="s">
        <v>2767</v>
      </c>
      <c r="E354" s="84" t="b">
        <v>1</v>
      </c>
      <c r="F354" s="84" t="b">
        <v>0</v>
      </c>
      <c r="G354" s="84" t="b">
        <v>0</v>
      </c>
    </row>
    <row r="355" spans="1:7" ht="15">
      <c r="A355" s="84" t="s">
        <v>2739</v>
      </c>
      <c r="B355" s="84">
        <v>2</v>
      </c>
      <c r="C355" s="123">
        <v>0.0019432814829599217</v>
      </c>
      <c r="D355" s="84" t="s">
        <v>2767</v>
      </c>
      <c r="E355" s="84" t="b">
        <v>0</v>
      </c>
      <c r="F355" s="84" t="b">
        <v>0</v>
      </c>
      <c r="G355" s="84" t="b">
        <v>0</v>
      </c>
    </row>
    <row r="356" spans="1:7" ht="15">
      <c r="A356" s="84" t="s">
        <v>2740</v>
      </c>
      <c r="B356" s="84">
        <v>2</v>
      </c>
      <c r="C356" s="123">
        <v>0.0019432814829599217</v>
      </c>
      <c r="D356" s="84" t="s">
        <v>2767</v>
      </c>
      <c r="E356" s="84" t="b">
        <v>0</v>
      </c>
      <c r="F356" s="84" t="b">
        <v>0</v>
      </c>
      <c r="G356" s="84" t="b">
        <v>0</v>
      </c>
    </row>
    <row r="357" spans="1:7" ht="15">
      <c r="A357" s="84" t="s">
        <v>2741</v>
      </c>
      <c r="B357" s="84">
        <v>2</v>
      </c>
      <c r="C357" s="123">
        <v>0.0019432814829599217</v>
      </c>
      <c r="D357" s="84" t="s">
        <v>2767</v>
      </c>
      <c r="E357" s="84" t="b">
        <v>0</v>
      </c>
      <c r="F357" s="84" t="b">
        <v>0</v>
      </c>
      <c r="G357" s="84" t="b">
        <v>0</v>
      </c>
    </row>
    <row r="358" spans="1:7" ht="15">
      <c r="A358" s="84" t="s">
        <v>2742</v>
      </c>
      <c r="B358" s="84">
        <v>2</v>
      </c>
      <c r="C358" s="123">
        <v>0.0019432814829599217</v>
      </c>
      <c r="D358" s="84" t="s">
        <v>2767</v>
      </c>
      <c r="E358" s="84" t="b">
        <v>0</v>
      </c>
      <c r="F358" s="84" t="b">
        <v>0</v>
      </c>
      <c r="G358" s="84" t="b">
        <v>0</v>
      </c>
    </row>
    <row r="359" spans="1:7" ht="15">
      <c r="A359" s="84" t="s">
        <v>2743</v>
      </c>
      <c r="B359" s="84">
        <v>2</v>
      </c>
      <c r="C359" s="123">
        <v>0.0019432814829599217</v>
      </c>
      <c r="D359" s="84" t="s">
        <v>2767</v>
      </c>
      <c r="E359" s="84" t="b">
        <v>0</v>
      </c>
      <c r="F359" s="84" t="b">
        <v>0</v>
      </c>
      <c r="G359" s="84" t="b">
        <v>0</v>
      </c>
    </row>
    <row r="360" spans="1:7" ht="15">
      <c r="A360" s="84" t="s">
        <v>2744</v>
      </c>
      <c r="B360" s="84">
        <v>2</v>
      </c>
      <c r="C360" s="123">
        <v>0.0019432814829599217</v>
      </c>
      <c r="D360" s="84" t="s">
        <v>2767</v>
      </c>
      <c r="E360" s="84" t="b">
        <v>0</v>
      </c>
      <c r="F360" s="84" t="b">
        <v>0</v>
      </c>
      <c r="G360" s="84" t="b">
        <v>0</v>
      </c>
    </row>
    <row r="361" spans="1:7" ht="15">
      <c r="A361" s="84" t="s">
        <v>2745</v>
      </c>
      <c r="B361" s="84">
        <v>2</v>
      </c>
      <c r="C361" s="123">
        <v>0.0019432814829599217</v>
      </c>
      <c r="D361" s="84" t="s">
        <v>2767</v>
      </c>
      <c r="E361" s="84" t="b">
        <v>0</v>
      </c>
      <c r="F361" s="84" t="b">
        <v>0</v>
      </c>
      <c r="G361" s="84" t="b">
        <v>0</v>
      </c>
    </row>
    <row r="362" spans="1:7" ht="15">
      <c r="A362" s="84" t="s">
        <v>2746</v>
      </c>
      <c r="B362" s="84">
        <v>2</v>
      </c>
      <c r="C362" s="123">
        <v>0.0019432814829599217</v>
      </c>
      <c r="D362" s="84" t="s">
        <v>2767</v>
      </c>
      <c r="E362" s="84" t="b">
        <v>0</v>
      </c>
      <c r="F362" s="84" t="b">
        <v>0</v>
      </c>
      <c r="G362" s="84" t="b">
        <v>0</v>
      </c>
    </row>
    <row r="363" spans="1:7" ht="15">
      <c r="A363" s="84" t="s">
        <v>2747</v>
      </c>
      <c r="B363" s="84">
        <v>2</v>
      </c>
      <c r="C363" s="123">
        <v>0.0019432814829599217</v>
      </c>
      <c r="D363" s="84" t="s">
        <v>2767</v>
      </c>
      <c r="E363" s="84" t="b">
        <v>0</v>
      </c>
      <c r="F363" s="84" t="b">
        <v>0</v>
      </c>
      <c r="G363" s="84" t="b">
        <v>0</v>
      </c>
    </row>
    <row r="364" spans="1:7" ht="15">
      <c r="A364" s="84" t="s">
        <v>2748</v>
      </c>
      <c r="B364" s="84">
        <v>2</v>
      </c>
      <c r="C364" s="123">
        <v>0.0019432814829599217</v>
      </c>
      <c r="D364" s="84" t="s">
        <v>2767</v>
      </c>
      <c r="E364" s="84" t="b">
        <v>1</v>
      </c>
      <c r="F364" s="84" t="b">
        <v>0</v>
      </c>
      <c r="G364" s="84" t="b">
        <v>0</v>
      </c>
    </row>
    <row r="365" spans="1:7" ht="15">
      <c r="A365" s="84" t="s">
        <v>2749</v>
      </c>
      <c r="B365" s="84">
        <v>2</v>
      </c>
      <c r="C365" s="123">
        <v>0.0019432814829599217</v>
      </c>
      <c r="D365" s="84" t="s">
        <v>2767</v>
      </c>
      <c r="E365" s="84" t="b">
        <v>1</v>
      </c>
      <c r="F365" s="84" t="b">
        <v>0</v>
      </c>
      <c r="G365" s="84" t="b">
        <v>0</v>
      </c>
    </row>
    <row r="366" spans="1:7" ht="15">
      <c r="A366" s="84" t="s">
        <v>2750</v>
      </c>
      <c r="B366" s="84">
        <v>2</v>
      </c>
      <c r="C366" s="123">
        <v>0.0019432814829599217</v>
      </c>
      <c r="D366" s="84" t="s">
        <v>2767</v>
      </c>
      <c r="E366" s="84" t="b">
        <v>0</v>
      </c>
      <c r="F366" s="84" t="b">
        <v>1</v>
      </c>
      <c r="G366" s="84" t="b">
        <v>0</v>
      </c>
    </row>
    <row r="367" spans="1:7" ht="15">
      <c r="A367" s="84" t="s">
        <v>2751</v>
      </c>
      <c r="B367" s="84">
        <v>2</v>
      </c>
      <c r="C367" s="123">
        <v>0.0019432814829599217</v>
      </c>
      <c r="D367" s="84" t="s">
        <v>2767</v>
      </c>
      <c r="E367" s="84" t="b">
        <v>0</v>
      </c>
      <c r="F367" s="84" t="b">
        <v>0</v>
      </c>
      <c r="G367" s="84" t="b">
        <v>0</v>
      </c>
    </row>
    <row r="368" spans="1:7" ht="15">
      <c r="A368" s="84" t="s">
        <v>2752</v>
      </c>
      <c r="B368" s="84">
        <v>2</v>
      </c>
      <c r="C368" s="123">
        <v>0.0019432814829599217</v>
      </c>
      <c r="D368" s="84" t="s">
        <v>2767</v>
      </c>
      <c r="E368" s="84" t="b">
        <v>0</v>
      </c>
      <c r="F368" s="84" t="b">
        <v>0</v>
      </c>
      <c r="G368" s="84" t="b">
        <v>0</v>
      </c>
    </row>
    <row r="369" spans="1:7" ht="15">
      <c r="A369" s="84" t="s">
        <v>2753</v>
      </c>
      <c r="B369" s="84">
        <v>2</v>
      </c>
      <c r="C369" s="123">
        <v>0.0019432814829599217</v>
      </c>
      <c r="D369" s="84" t="s">
        <v>2767</v>
      </c>
      <c r="E369" s="84" t="b">
        <v>0</v>
      </c>
      <c r="F369" s="84" t="b">
        <v>0</v>
      </c>
      <c r="G369" s="84" t="b">
        <v>0</v>
      </c>
    </row>
    <row r="370" spans="1:7" ht="15">
      <c r="A370" s="84" t="s">
        <v>2754</v>
      </c>
      <c r="B370" s="84">
        <v>2</v>
      </c>
      <c r="C370" s="123">
        <v>0.0019432814829599217</v>
      </c>
      <c r="D370" s="84" t="s">
        <v>2767</v>
      </c>
      <c r="E370" s="84" t="b">
        <v>0</v>
      </c>
      <c r="F370" s="84" t="b">
        <v>0</v>
      </c>
      <c r="G370" s="84" t="b">
        <v>0</v>
      </c>
    </row>
    <row r="371" spans="1:7" ht="15">
      <c r="A371" s="84" t="s">
        <v>2755</v>
      </c>
      <c r="B371" s="84">
        <v>2</v>
      </c>
      <c r="C371" s="123">
        <v>0.0019432814829599217</v>
      </c>
      <c r="D371" s="84" t="s">
        <v>2767</v>
      </c>
      <c r="E371" s="84" t="b">
        <v>0</v>
      </c>
      <c r="F371" s="84" t="b">
        <v>0</v>
      </c>
      <c r="G371" s="84" t="b">
        <v>0</v>
      </c>
    </row>
    <row r="372" spans="1:7" ht="15">
      <c r="A372" s="84" t="s">
        <v>2756</v>
      </c>
      <c r="B372" s="84">
        <v>2</v>
      </c>
      <c r="C372" s="123">
        <v>0.0019432814829599217</v>
      </c>
      <c r="D372" s="84" t="s">
        <v>2767</v>
      </c>
      <c r="E372" s="84" t="b">
        <v>0</v>
      </c>
      <c r="F372" s="84" t="b">
        <v>0</v>
      </c>
      <c r="G372" s="84" t="b">
        <v>0</v>
      </c>
    </row>
    <row r="373" spans="1:7" ht="15">
      <c r="A373" s="84" t="s">
        <v>2757</v>
      </c>
      <c r="B373" s="84">
        <v>2</v>
      </c>
      <c r="C373" s="123">
        <v>0.0019432814829599217</v>
      </c>
      <c r="D373" s="84" t="s">
        <v>2767</v>
      </c>
      <c r="E373" s="84" t="b">
        <v>0</v>
      </c>
      <c r="F373" s="84" t="b">
        <v>0</v>
      </c>
      <c r="G373" s="84" t="b">
        <v>0</v>
      </c>
    </row>
    <row r="374" spans="1:7" ht="15">
      <c r="A374" s="84" t="s">
        <v>2133</v>
      </c>
      <c r="B374" s="84">
        <v>2</v>
      </c>
      <c r="C374" s="123">
        <v>0.0019432814829599217</v>
      </c>
      <c r="D374" s="84" t="s">
        <v>2767</v>
      </c>
      <c r="E374" s="84" t="b">
        <v>0</v>
      </c>
      <c r="F374" s="84" t="b">
        <v>0</v>
      </c>
      <c r="G374" s="84" t="b">
        <v>0</v>
      </c>
    </row>
    <row r="375" spans="1:7" ht="15">
      <c r="A375" s="84" t="s">
        <v>2134</v>
      </c>
      <c r="B375" s="84">
        <v>2</v>
      </c>
      <c r="C375" s="123">
        <v>0.0019432814829599217</v>
      </c>
      <c r="D375" s="84" t="s">
        <v>2767</v>
      </c>
      <c r="E375" s="84" t="b">
        <v>0</v>
      </c>
      <c r="F375" s="84" t="b">
        <v>0</v>
      </c>
      <c r="G375" s="84" t="b">
        <v>0</v>
      </c>
    </row>
    <row r="376" spans="1:7" ht="15">
      <c r="A376" s="84" t="s">
        <v>2758</v>
      </c>
      <c r="B376" s="84">
        <v>2</v>
      </c>
      <c r="C376" s="123">
        <v>0.0019432814829599217</v>
      </c>
      <c r="D376" s="84" t="s">
        <v>2767</v>
      </c>
      <c r="E376" s="84" t="b">
        <v>0</v>
      </c>
      <c r="F376" s="84" t="b">
        <v>0</v>
      </c>
      <c r="G376" s="84" t="b">
        <v>0</v>
      </c>
    </row>
    <row r="377" spans="1:7" ht="15">
      <c r="A377" s="84" t="s">
        <v>2759</v>
      </c>
      <c r="B377" s="84">
        <v>2</v>
      </c>
      <c r="C377" s="123">
        <v>0.0019432814829599217</v>
      </c>
      <c r="D377" s="84" t="s">
        <v>2767</v>
      </c>
      <c r="E377" s="84" t="b">
        <v>0</v>
      </c>
      <c r="F377" s="84" t="b">
        <v>0</v>
      </c>
      <c r="G377" s="84" t="b">
        <v>0</v>
      </c>
    </row>
    <row r="378" spans="1:7" ht="15">
      <c r="A378" s="84" t="s">
        <v>2760</v>
      </c>
      <c r="B378" s="84">
        <v>2</v>
      </c>
      <c r="C378" s="123">
        <v>0.0019432814829599217</v>
      </c>
      <c r="D378" s="84" t="s">
        <v>2767</v>
      </c>
      <c r="E378" s="84" t="b">
        <v>0</v>
      </c>
      <c r="F378" s="84" t="b">
        <v>0</v>
      </c>
      <c r="G378" s="84" t="b">
        <v>0</v>
      </c>
    </row>
    <row r="379" spans="1:7" ht="15">
      <c r="A379" s="84" t="s">
        <v>2761</v>
      </c>
      <c r="B379" s="84">
        <v>2</v>
      </c>
      <c r="C379" s="123">
        <v>0.0019432814829599217</v>
      </c>
      <c r="D379" s="84" t="s">
        <v>2767</v>
      </c>
      <c r="E379" s="84" t="b">
        <v>0</v>
      </c>
      <c r="F379" s="84" t="b">
        <v>0</v>
      </c>
      <c r="G379" s="84" t="b">
        <v>0</v>
      </c>
    </row>
    <row r="380" spans="1:7" ht="15">
      <c r="A380" s="84" t="s">
        <v>2762</v>
      </c>
      <c r="B380" s="84">
        <v>2</v>
      </c>
      <c r="C380" s="123">
        <v>0.0019432814829599217</v>
      </c>
      <c r="D380" s="84" t="s">
        <v>2767</v>
      </c>
      <c r="E380" s="84" t="b">
        <v>0</v>
      </c>
      <c r="F380" s="84" t="b">
        <v>1</v>
      </c>
      <c r="G380" s="84" t="b">
        <v>0</v>
      </c>
    </row>
    <row r="381" spans="1:7" ht="15">
      <c r="A381" s="84" t="s">
        <v>2139</v>
      </c>
      <c r="B381" s="84">
        <v>2</v>
      </c>
      <c r="C381" s="123">
        <v>0.0019432814829599217</v>
      </c>
      <c r="D381" s="84" t="s">
        <v>2767</v>
      </c>
      <c r="E381" s="84" t="b">
        <v>0</v>
      </c>
      <c r="F381" s="84" t="b">
        <v>0</v>
      </c>
      <c r="G381" s="84" t="b">
        <v>0</v>
      </c>
    </row>
    <row r="382" spans="1:7" ht="15">
      <c r="A382" s="84" t="s">
        <v>2763</v>
      </c>
      <c r="B382" s="84">
        <v>2</v>
      </c>
      <c r="C382" s="123">
        <v>0.0019432814829599217</v>
      </c>
      <c r="D382" s="84" t="s">
        <v>2767</v>
      </c>
      <c r="E382" s="84" t="b">
        <v>0</v>
      </c>
      <c r="F382" s="84" t="b">
        <v>0</v>
      </c>
      <c r="G382" s="84" t="b">
        <v>0</v>
      </c>
    </row>
    <row r="383" spans="1:7" ht="15">
      <c r="A383" s="84" t="s">
        <v>2764</v>
      </c>
      <c r="B383" s="84">
        <v>2</v>
      </c>
      <c r="C383" s="123">
        <v>0.0019432814829599217</v>
      </c>
      <c r="D383" s="84" t="s">
        <v>2767</v>
      </c>
      <c r="E383" s="84" t="b">
        <v>0</v>
      </c>
      <c r="F383" s="84" t="b">
        <v>0</v>
      </c>
      <c r="G383" s="84" t="b">
        <v>0</v>
      </c>
    </row>
    <row r="384" spans="1:7" ht="15">
      <c r="A384" s="84" t="s">
        <v>251</v>
      </c>
      <c r="B384" s="84">
        <v>42</v>
      </c>
      <c r="C384" s="123">
        <v>0.01720142907674395</v>
      </c>
      <c r="D384" s="84" t="s">
        <v>2013</v>
      </c>
      <c r="E384" s="84" t="b">
        <v>0</v>
      </c>
      <c r="F384" s="84" t="b">
        <v>0</v>
      </c>
      <c r="G384" s="84" t="b">
        <v>0</v>
      </c>
    </row>
    <row r="385" spans="1:7" ht="15">
      <c r="A385" s="84" t="s">
        <v>2105</v>
      </c>
      <c r="B385" s="84">
        <v>18</v>
      </c>
      <c r="C385" s="123">
        <v>0.013530931836333885</v>
      </c>
      <c r="D385" s="84" t="s">
        <v>2013</v>
      </c>
      <c r="E385" s="84" t="b">
        <v>0</v>
      </c>
      <c r="F385" s="84" t="b">
        <v>0</v>
      </c>
      <c r="G385" s="84" t="b">
        <v>0</v>
      </c>
    </row>
    <row r="386" spans="1:7" ht="15">
      <c r="A386" s="84" t="s">
        <v>2107</v>
      </c>
      <c r="B386" s="84">
        <v>9</v>
      </c>
      <c r="C386" s="123">
        <v>0.008930847196433965</v>
      </c>
      <c r="D386" s="84" t="s">
        <v>2013</v>
      </c>
      <c r="E386" s="84" t="b">
        <v>0</v>
      </c>
      <c r="F386" s="84" t="b">
        <v>0</v>
      </c>
      <c r="G386" s="84" t="b">
        <v>0</v>
      </c>
    </row>
    <row r="387" spans="1:7" ht="15">
      <c r="A387" s="84" t="s">
        <v>2108</v>
      </c>
      <c r="B387" s="84">
        <v>8</v>
      </c>
      <c r="C387" s="123">
        <v>0.008294994412336526</v>
      </c>
      <c r="D387" s="84" t="s">
        <v>2013</v>
      </c>
      <c r="E387" s="84" t="b">
        <v>0</v>
      </c>
      <c r="F387" s="84" t="b">
        <v>0</v>
      </c>
      <c r="G387" s="84" t="b">
        <v>0</v>
      </c>
    </row>
    <row r="388" spans="1:7" ht="15">
      <c r="A388" s="84" t="s">
        <v>271</v>
      </c>
      <c r="B388" s="84">
        <v>8</v>
      </c>
      <c r="C388" s="123">
        <v>0.008294994412336526</v>
      </c>
      <c r="D388" s="84" t="s">
        <v>2013</v>
      </c>
      <c r="E388" s="84" t="b">
        <v>0</v>
      </c>
      <c r="F388" s="84" t="b">
        <v>0</v>
      </c>
      <c r="G388" s="84" t="b">
        <v>0</v>
      </c>
    </row>
    <row r="389" spans="1:7" ht="15">
      <c r="A389" s="84" t="s">
        <v>2109</v>
      </c>
      <c r="B389" s="84">
        <v>7</v>
      </c>
      <c r="C389" s="123">
        <v>0.0076117295435852335</v>
      </c>
      <c r="D389" s="84" t="s">
        <v>2013</v>
      </c>
      <c r="E389" s="84" t="b">
        <v>0</v>
      </c>
      <c r="F389" s="84" t="b">
        <v>0</v>
      </c>
      <c r="G389" s="84" t="b">
        <v>0</v>
      </c>
    </row>
    <row r="390" spans="1:7" ht="15">
      <c r="A390" s="84" t="s">
        <v>2110</v>
      </c>
      <c r="B390" s="84">
        <v>6</v>
      </c>
      <c r="C390" s="123">
        <v>0.006874235721839329</v>
      </c>
      <c r="D390" s="84" t="s">
        <v>2013</v>
      </c>
      <c r="E390" s="84" t="b">
        <v>0</v>
      </c>
      <c r="F390" s="84" t="b">
        <v>0</v>
      </c>
      <c r="G390" s="84" t="b">
        <v>0</v>
      </c>
    </row>
    <row r="391" spans="1:7" ht="15">
      <c r="A391" s="84" t="s">
        <v>2111</v>
      </c>
      <c r="B391" s="84">
        <v>6</v>
      </c>
      <c r="C391" s="123">
        <v>0.007288074986896601</v>
      </c>
      <c r="D391" s="84" t="s">
        <v>2013</v>
      </c>
      <c r="E391" s="84" t="b">
        <v>0</v>
      </c>
      <c r="F391" s="84" t="b">
        <v>0</v>
      </c>
      <c r="G391" s="84" t="b">
        <v>0</v>
      </c>
    </row>
    <row r="392" spans="1:7" ht="15">
      <c r="A392" s="84" t="s">
        <v>2112</v>
      </c>
      <c r="B392" s="84">
        <v>6</v>
      </c>
      <c r="C392" s="123">
        <v>0.007288074986896601</v>
      </c>
      <c r="D392" s="84" t="s">
        <v>2013</v>
      </c>
      <c r="E392" s="84" t="b">
        <v>0</v>
      </c>
      <c r="F392" s="84" t="b">
        <v>0</v>
      </c>
      <c r="G392" s="84" t="b">
        <v>0</v>
      </c>
    </row>
    <row r="393" spans="1:7" ht="15">
      <c r="A393" s="84" t="s">
        <v>2113</v>
      </c>
      <c r="B393" s="84">
        <v>6</v>
      </c>
      <c r="C393" s="123">
        <v>0.006874235721839329</v>
      </c>
      <c r="D393" s="84" t="s">
        <v>2013</v>
      </c>
      <c r="E393" s="84" t="b">
        <v>0</v>
      </c>
      <c r="F393" s="84" t="b">
        <v>0</v>
      </c>
      <c r="G393" s="84" t="b">
        <v>0</v>
      </c>
    </row>
    <row r="394" spans="1:7" ht="15">
      <c r="A394" s="84" t="s">
        <v>2486</v>
      </c>
      <c r="B394" s="84">
        <v>6</v>
      </c>
      <c r="C394" s="123">
        <v>0.00779457331272268</v>
      </c>
      <c r="D394" s="84" t="s">
        <v>2013</v>
      </c>
      <c r="E394" s="84" t="b">
        <v>0</v>
      </c>
      <c r="F394" s="84" t="b">
        <v>0</v>
      </c>
      <c r="G394" s="84" t="b">
        <v>0</v>
      </c>
    </row>
    <row r="395" spans="1:7" ht="15">
      <c r="A395" s="84" t="s">
        <v>2487</v>
      </c>
      <c r="B395" s="84">
        <v>6</v>
      </c>
      <c r="C395" s="123">
        <v>0.007288074986896601</v>
      </c>
      <c r="D395" s="84" t="s">
        <v>2013</v>
      </c>
      <c r="E395" s="84" t="b">
        <v>0</v>
      </c>
      <c r="F395" s="84" t="b">
        <v>0</v>
      </c>
      <c r="G395" s="84" t="b">
        <v>0</v>
      </c>
    </row>
    <row r="396" spans="1:7" ht="15">
      <c r="A396" s="84" t="s">
        <v>2118</v>
      </c>
      <c r="B396" s="84">
        <v>5</v>
      </c>
      <c r="C396" s="123">
        <v>0.006073395822413833</v>
      </c>
      <c r="D396" s="84" t="s">
        <v>2013</v>
      </c>
      <c r="E396" s="84" t="b">
        <v>0</v>
      </c>
      <c r="F396" s="84" t="b">
        <v>0</v>
      </c>
      <c r="G396" s="84" t="b">
        <v>0</v>
      </c>
    </row>
    <row r="397" spans="1:7" ht="15">
      <c r="A397" s="84" t="s">
        <v>253</v>
      </c>
      <c r="B397" s="84">
        <v>5</v>
      </c>
      <c r="C397" s="123">
        <v>0.006073395822413833</v>
      </c>
      <c r="D397" s="84" t="s">
        <v>2013</v>
      </c>
      <c r="E397" s="84" t="b">
        <v>0</v>
      </c>
      <c r="F397" s="84" t="b">
        <v>0</v>
      </c>
      <c r="G397" s="84" t="b">
        <v>0</v>
      </c>
    </row>
    <row r="398" spans="1:7" ht="15">
      <c r="A398" s="84" t="s">
        <v>276</v>
      </c>
      <c r="B398" s="84">
        <v>4</v>
      </c>
      <c r="C398" s="123">
        <v>0.005196382208481786</v>
      </c>
      <c r="D398" s="84" t="s">
        <v>2013</v>
      </c>
      <c r="E398" s="84" t="b">
        <v>0</v>
      </c>
      <c r="F398" s="84" t="b">
        <v>0</v>
      </c>
      <c r="G398" s="84" t="b">
        <v>0</v>
      </c>
    </row>
    <row r="399" spans="1:7" ht="15">
      <c r="A399" s="84" t="s">
        <v>2127</v>
      </c>
      <c r="B399" s="84">
        <v>4</v>
      </c>
      <c r="C399" s="123">
        <v>0.00624526721079531</v>
      </c>
      <c r="D399" s="84" t="s">
        <v>2013</v>
      </c>
      <c r="E399" s="84" t="b">
        <v>0</v>
      </c>
      <c r="F399" s="84" t="b">
        <v>0</v>
      </c>
      <c r="G399" s="84" t="b">
        <v>0</v>
      </c>
    </row>
    <row r="400" spans="1:7" ht="15">
      <c r="A400" s="84" t="s">
        <v>2476</v>
      </c>
      <c r="B400" s="84">
        <v>4</v>
      </c>
      <c r="C400" s="123">
        <v>0.005631708816873076</v>
      </c>
      <c r="D400" s="84" t="s">
        <v>2013</v>
      </c>
      <c r="E400" s="84" t="b">
        <v>0</v>
      </c>
      <c r="F400" s="84" t="b">
        <v>0</v>
      </c>
      <c r="G400" s="84" t="b">
        <v>0</v>
      </c>
    </row>
    <row r="401" spans="1:7" ht="15">
      <c r="A401" s="84" t="s">
        <v>2497</v>
      </c>
      <c r="B401" s="84">
        <v>4</v>
      </c>
      <c r="C401" s="123">
        <v>0.005196382208481786</v>
      </c>
      <c r="D401" s="84" t="s">
        <v>2013</v>
      </c>
      <c r="E401" s="84" t="b">
        <v>0</v>
      </c>
      <c r="F401" s="84" t="b">
        <v>0</v>
      </c>
      <c r="G401" s="84" t="b">
        <v>0</v>
      </c>
    </row>
    <row r="402" spans="1:7" ht="15">
      <c r="A402" s="84" t="s">
        <v>2518</v>
      </c>
      <c r="B402" s="84">
        <v>4</v>
      </c>
      <c r="C402" s="123">
        <v>0.005196382208481786</v>
      </c>
      <c r="D402" s="84" t="s">
        <v>2013</v>
      </c>
      <c r="E402" s="84" t="b">
        <v>0</v>
      </c>
      <c r="F402" s="84" t="b">
        <v>0</v>
      </c>
      <c r="G402" s="84" t="b">
        <v>0</v>
      </c>
    </row>
    <row r="403" spans="1:7" ht="15">
      <c r="A403" s="84" t="s">
        <v>2132</v>
      </c>
      <c r="B403" s="84">
        <v>4</v>
      </c>
      <c r="C403" s="123">
        <v>0.005196382208481786</v>
      </c>
      <c r="D403" s="84" t="s">
        <v>2013</v>
      </c>
      <c r="E403" s="84" t="b">
        <v>0</v>
      </c>
      <c r="F403" s="84" t="b">
        <v>0</v>
      </c>
      <c r="G403" s="84" t="b">
        <v>0</v>
      </c>
    </row>
    <row r="404" spans="1:7" ht="15">
      <c r="A404" s="84" t="s">
        <v>2526</v>
      </c>
      <c r="B404" s="84">
        <v>4</v>
      </c>
      <c r="C404" s="123">
        <v>0.005196382208481786</v>
      </c>
      <c r="D404" s="84" t="s">
        <v>2013</v>
      </c>
      <c r="E404" s="84" t="b">
        <v>0</v>
      </c>
      <c r="F404" s="84" t="b">
        <v>0</v>
      </c>
      <c r="G404" s="84" t="b">
        <v>0</v>
      </c>
    </row>
    <row r="405" spans="1:7" ht="15">
      <c r="A405" s="84" t="s">
        <v>2537</v>
      </c>
      <c r="B405" s="84">
        <v>4</v>
      </c>
      <c r="C405" s="123">
        <v>0.005196382208481786</v>
      </c>
      <c r="D405" s="84" t="s">
        <v>2013</v>
      </c>
      <c r="E405" s="84" t="b">
        <v>1</v>
      </c>
      <c r="F405" s="84" t="b">
        <v>0</v>
      </c>
      <c r="G405" s="84" t="b">
        <v>0</v>
      </c>
    </row>
    <row r="406" spans="1:7" ht="15">
      <c r="A406" s="84" t="s">
        <v>2474</v>
      </c>
      <c r="B406" s="84">
        <v>4</v>
      </c>
      <c r="C406" s="123">
        <v>0.005196382208481786</v>
      </c>
      <c r="D406" s="84" t="s">
        <v>2013</v>
      </c>
      <c r="E406" s="84" t="b">
        <v>1</v>
      </c>
      <c r="F406" s="84" t="b">
        <v>0</v>
      </c>
      <c r="G406" s="84" t="b">
        <v>0</v>
      </c>
    </row>
    <row r="407" spans="1:7" ht="15">
      <c r="A407" s="84" t="s">
        <v>2501</v>
      </c>
      <c r="B407" s="84">
        <v>4</v>
      </c>
      <c r="C407" s="123">
        <v>0.005196382208481786</v>
      </c>
      <c r="D407" s="84" t="s">
        <v>2013</v>
      </c>
      <c r="E407" s="84" t="b">
        <v>0</v>
      </c>
      <c r="F407" s="84" t="b">
        <v>0</v>
      </c>
      <c r="G407" s="84" t="b">
        <v>0</v>
      </c>
    </row>
    <row r="408" spans="1:7" ht="15">
      <c r="A408" s="84" t="s">
        <v>2524</v>
      </c>
      <c r="B408" s="84">
        <v>4</v>
      </c>
      <c r="C408" s="123">
        <v>0.005196382208481786</v>
      </c>
      <c r="D408" s="84" t="s">
        <v>2013</v>
      </c>
      <c r="E408" s="84" t="b">
        <v>0</v>
      </c>
      <c r="F408" s="84" t="b">
        <v>0</v>
      </c>
      <c r="G408" s="84" t="b">
        <v>0</v>
      </c>
    </row>
    <row r="409" spans="1:7" ht="15">
      <c r="A409" s="84" t="s">
        <v>2527</v>
      </c>
      <c r="B409" s="84">
        <v>4</v>
      </c>
      <c r="C409" s="123">
        <v>0.005631708816873076</v>
      </c>
      <c r="D409" s="84" t="s">
        <v>2013</v>
      </c>
      <c r="E409" s="84" t="b">
        <v>0</v>
      </c>
      <c r="F409" s="84" t="b">
        <v>0</v>
      </c>
      <c r="G409" s="84" t="b">
        <v>0</v>
      </c>
    </row>
    <row r="410" spans="1:7" ht="15">
      <c r="A410" s="84" t="s">
        <v>2499</v>
      </c>
      <c r="B410" s="84">
        <v>4</v>
      </c>
      <c r="C410" s="123">
        <v>0.005196382208481786</v>
      </c>
      <c r="D410" s="84" t="s">
        <v>2013</v>
      </c>
      <c r="E410" s="84" t="b">
        <v>1</v>
      </c>
      <c r="F410" s="84" t="b">
        <v>0</v>
      </c>
      <c r="G410" s="84" t="b">
        <v>0</v>
      </c>
    </row>
    <row r="411" spans="1:7" ht="15">
      <c r="A411" s="84" t="s">
        <v>2522</v>
      </c>
      <c r="B411" s="84">
        <v>4</v>
      </c>
      <c r="C411" s="123">
        <v>0.005196382208481786</v>
      </c>
      <c r="D411" s="84" t="s">
        <v>2013</v>
      </c>
      <c r="E411" s="84" t="b">
        <v>0</v>
      </c>
      <c r="F411" s="84" t="b">
        <v>0</v>
      </c>
      <c r="G411" s="84" t="b">
        <v>0</v>
      </c>
    </row>
    <row r="412" spans="1:7" ht="15">
      <c r="A412" s="84" t="s">
        <v>2523</v>
      </c>
      <c r="B412" s="84">
        <v>4</v>
      </c>
      <c r="C412" s="123">
        <v>0.005196382208481786</v>
      </c>
      <c r="D412" s="84" t="s">
        <v>2013</v>
      </c>
      <c r="E412" s="84" t="b">
        <v>0</v>
      </c>
      <c r="F412" s="84" t="b">
        <v>0</v>
      </c>
      <c r="G412" s="84" t="b">
        <v>0</v>
      </c>
    </row>
    <row r="413" spans="1:7" ht="15">
      <c r="A413" s="84" t="s">
        <v>2479</v>
      </c>
      <c r="B413" s="84">
        <v>4</v>
      </c>
      <c r="C413" s="123">
        <v>0.005631708816873076</v>
      </c>
      <c r="D413" s="84" t="s">
        <v>2013</v>
      </c>
      <c r="E413" s="84" t="b">
        <v>0</v>
      </c>
      <c r="F413" s="84" t="b">
        <v>0</v>
      </c>
      <c r="G413" s="84" t="b">
        <v>0</v>
      </c>
    </row>
    <row r="414" spans="1:7" ht="15">
      <c r="A414" s="84" t="s">
        <v>2484</v>
      </c>
      <c r="B414" s="84">
        <v>4</v>
      </c>
      <c r="C414" s="123">
        <v>0.005196382208481786</v>
      </c>
      <c r="D414" s="84" t="s">
        <v>2013</v>
      </c>
      <c r="E414" s="84" t="b">
        <v>0</v>
      </c>
      <c r="F414" s="84" t="b">
        <v>0</v>
      </c>
      <c r="G414" s="84" t="b">
        <v>0</v>
      </c>
    </row>
    <row r="415" spans="1:7" ht="15">
      <c r="A415" s="84" t="s">
        <v>258</v>
      </c>
      <c r="B415" s="84">
        <v>4</v>
      </c>
      <c r="C415" s="123">
        <v>0.005631708816873076</v>
      </c>
      <c r="D415" s="84" t="s">
        <v>2013</v>
      </c>
      <c r="E415" s="84" t="b">
        <v>0</v>
      </c>
      <c r="F415" s="84" t="b">
        <v>0</v>
      </c>
      <c r="G415" s="84" t="b">
        <v>0</v>
      </c>
    </row>
    <row r="416" spans="1:7" ht="15">
      <c r="A416" s="84" t="s">
        <v>282</v>
      </c>
      <c r="B416" s="84">
        <v>4</v>
      </c>
      <c r="C416" s="123">
        <v>0.005196382208481786</v>
      </c>
      <c r="D416" s="84" t="s">
        <v>2013</v>
      </c>
      <c r="E416" s="84" t="b">
        <v>0</v>
      </c>
      <c r="F416" s="84" t="b">
        <v>0</v>
      </c>
      <c r="G416" s="84" t="b">
        <v>0</v>
      </c>
    </row>
    <row r="417" spans="1:7" ht="15">
      <c r="A417" s="84" t="s">
        <v>283</v>
      </c>
      <c r="B417" s="84">
        <v>4</v>
      </c>
      <c r="C417" s="123">
        <v>0.005196382208481786</v>
      </c>
      <c r="D417" s="84" t="s">
        <v>2013</v>
      </c>
      <c r="E417" s="84" t="b">
        <v>0</v>
      </c>
      <c r="F417" s="84" t="b">
        <v>0</v>
      </c>
      <c r="G417" s="84" t="b">
        <v>0</v>
      </c>
    </row>
    <row r="418" spans="1:7" ht="15">
      <c r="A418" s="84" t="s">
        <v>272</v>
      </c>
      <c r="B418" s="84">
        <v>4</v>
      </c>
      <c r="C418" s="123">
        <v>0.005196382208481786</v>
      </c>
      <c r="D418" s="84" t="s">
        <v>2013</v>
      </c>
      <c r="E418" s="84" t="b">
        <v>0</v>
      </c>
      <c r="F418" s="84" t="b">
        <v>0</v>
      </c>
      <c r="G418" s="84" t="b">
        <v>0</v>
      </c>
    </row>
    <row r="419" spans="1:7" ht="15">
      <c r="A419" s="84" t="s">
        <v>2489</v>
      </c>
      <c r="B419" s="84">
        <v>4</v>
      </c>
      <c r="C419" s="123">
        <v>0.00624526721079531</v>
      </c>
      <c r="D419" s="84" t="s">
        <v>2013</v>
      </c>
      <c r="E419" s="84" t="b">
        <v>0</v>
      </c>
      <c r="F419" s="84" t="b">
        <v>0</v>
      </c>
      <c r="G419" s="84" t="b">
        <v>0</v>
      </c>
    </row>
    <row r="420" spans="1:7" ht="15">
      <c r="A420" s="84" t="s">
        <v>2491</v>
      </c>
      <c r="B420" s="84">
        <v>4</v>
      </c>
      <c r="C420" s="123">
        <v>0.005196382208481786</v>
      </c>
      <c r="D420" s="84" t="s">
        <v>2013</v>
      </c>
      <c r="E420" s="84" t="b">
        <v>1</v>
      </c>
      <c r="F420" s="84" t="b">
        <v>0</v>
      </c>
      <c r="G420" s="84" t="b">
        <v>0</v>
      </c>
    </row>
    <row r="421" spans="1:7" ht="15">
      <c r="A421" s="84" t="s">
        <v>2477</v>
      </c>
      <c r="B421" s="84">
        <v>4</v>
      </c>
      <c r="C421" s="123">
        <v>0.005196382208481786</v>
      </c>
      <c r="D421" s="84" t="s">
        <v>2013</v>
      </c>
      <c r="E421" s="84" t="b">
        <v>0</v>
      </c>
      <c r="F421" s="84" t="b">
        <v>0</v>
      </c>
      <c r="G421" s="84" t="b">
        <v>0</v>
      </c>
    </row>
    <row r="422" spans="1:7" ht="15">
      <c r="A422" s="84" t="s">
        <v>2498</v>
      </c>
      <c r="B422" s="84">
        <v>4</v>
      </c>
      <c r="C422" s="123">
        <v>0.005196382208481786</v>
      </c>
      <c r="D422" s="84" t="s">
        <v>2013</v>
      </c>
      <c r="E422" s="84" t="b">
        <v>0</v>
      </c>
      <c r="F422" s="84" t="b">
        <v>0</v>
      </c>
      <c r="G422" s="84" t="b">
        <v>0</v>
      </c>
    </row>
    <row r="423" spans="1:7" ht="15">
      <c r="A423" s="84" t="s">
        <v>2485</v>
      </c>
      <c r="B423" s="84">
        <v>4</v>
      </c>
      <c r="C423" s="123">
        <v>0.005196382208481786</v>
      </c>
      <c r="D423" s="84" t="s">
        <v>2013</v>
      </c>
      <c r="E423" s="84" t="b">
        <v>0</v>
      </c>
      <c r="F423" s="84" t="b">
        <v>0</v>
      </c>
      <c r="G423" s="84" t="b">
        <v>0</v>
      </c>
    </row>
    <row r="424" spans="1:7" ht="15">
      <c r="A424" s="84" t="s">
        <v>263</v>
      </c>
      <c r="B424" s="84">
        <v>4</v>
      </c>
      <c r="C424" s="123">
        <v>0.005196382208481786</v>
      </c>
      <c r="D424" s="84" t="s">
        <v>2013</v>
      </c>
      <c r="E424" s="84" t="b">
        <v>0</v>
      </c>
      <c r="F424" s="84" t="b">
        <v>0</v>
      </c>
      <c r="G424" s="84" t="b">
        <v>0</v>
      </c>
    </row>
    <row r="425" spans="1:7" ht="15">
      <c r="A425" s="84" t="s">
        <v>2529</v>
      </c>
      <c r="B425" s="84">
        <v>4</v>
      </c>
      <c r="C425" s="123">
        <v>0.00624526721079531</v>
      </c>
      <c r="D425" s="84" t="s">
        <v>2013</v>
      </c>
      <c r="E425" s="84" t="b">
        <v>0</v>
      </c>
      <c r="F425" s="84" t="b">
        <v>0</v>
      </c>
      <c r="G425" s="84" t="b">
        <v>0</v>
      </c>
    </row>
    <row r="426" spans="1:7" ht="15">
      <c r="A426" s="84" t="s">
        <v>2520</v>
      </c>
      <c r="B426" s="84">
        <v>4</v>
      </c>
      <c r="C426" s="123">
        <v>0.005196382208481786</v>
      </c>
      <c r="D426" s="84" t="s">
        <v>2013</v>
      </c>
      <c r="E426" s="84" t="b">
        <v>0</v>
      </c>
      <c r="F426" s="84" t="b">
        <v>0</v>
      </c>
      <c r="G426" s="84" t="b">
        <v>0</v>
      </c>
    </row>
    <row r="427" spans="1:7" ht="15">
      <c r="A427" s="84" t="s">
        <v>2519</v>
      </c>
      <c r="B427" s="84">
        <v>4</v>
      </c>
      <c r="C427" s="123">
        <v>0.005196382208481786</v>
      </c>
      <c r="D427" s="84" t="s">
        <v>2013</v>
      </c>
      <c r="E427" s="84" t="b">
        <v>0</v>
      </c>
      <c r="F427" s="84" t="b">
        <v>0</v>
      </c>
      <c r="G427" s="84" t="b">
        <v>0</v>
      </c>
    </row>
    <row r="428" spans="1:7" ht="15">
      <c r="A428" s="84" t="s">
        <v>280</v>
      </c>
      <c r="B428" s="84">
        <v>4</v>
      </c>
      <c r="C428" s="123">
        <v>0.005196382208481786</v>
      </c>
      <c r="D428" s="84" t="s">
        <v>2013</v>
      </c>
      <c r="E428" s="84" t="b">
        <v>0</v>
      </c>
      <c r="F428" s="84" t="b">
        <v>0</v>
      </c>
      <c r="G428" s="84" t="b">
        <v>0</v>
      </c>
    </row>
    <row r="429" spans="1:7" ht="15">
      <c r="A429" s="84" t="s">
        <v>229</v>
      </c>
      <c r="B429" s="84">
        <v>3</v>
      </c>
      <c r="C429" s="123">
        <v>0.004223781612654807</v>
      </c>
      <c r="D429" s="84" t="s">
        <v>2013</v>
      </c>
      <c r="E429" s="84" t="b">
        <v>0</v>
      </c>
      <c r="F429" s="84" t="b">
        <v>0</v>
      </c>
      <c r="G429" s="84" t="b">
        <v>0</v>
      </c>
    </row>
    <row r="430" spans="1:7" ht="15">
      <c r="A430" s="84" t="s">
        <v>2586</v>
      </c>
      <c r="B430" s="84">
        <v>3</v>
      </c>
      <c r="C430" s="123">
        <v>0.004223781612654807</v>
      </c>
      <c r="D430" s="84" t="s">
        <v>2013</v>
      </c>
      <c r="E430" s="84" t="b">
        <v>0</v>
      </c>
      <c r="F430" s="84" t="b">
        <v>0</v>
      </c>
      <c r="G430" s="84" t="b">
        <v>0</v>
      </c>
    </row>
    <row r="431" spans="1:7" ht="15">
      <c r="A431" s="84" t="s">
        <v>2591</v>
      </c>
      <c r="B431" s="84">
        <v>3</v>
      </c>
      <c r="C431" s="123">
        <v>0.004683950408096483</v>
      </c>
      <c r="D431" s="84" t="s">
        <v>2013</v>
      </c>
      <c r="E431" s="84" t="b">
        <v>0</v>
      </c>
      <c r="F431" s="84" t="b">
        <v>0</v>
      </c>
      <c r="G431" s="84" t="b">
        <v>0</v>
      </c>
    </row>
    <row r="432" spans="1:7" ht="15">
      <c r="A432" s="84" t="s">
        <v>2592</v>
      </c>
      <c r="B432" s="84">
        <v>3</v>
      </c>
      <c r="C432" s="123">
        <v>0.004223781612654807</v>
      </c>
      <c r="D432" s="84" t="s">
        <v>2013</v>
      </c>
      <c r="E432" s="84" t="b">
        <v>0</v>
      </c>
      <c r="F432" s="84" t="b">
        <v>0</v>
      </c>
      <c r="G432" s="84" t="b">
        <v>0</v>
      </c>
    </row>
    <row r="433" spans="1:7" ht="15">
      <c r="A433" s="84" t="s">
        <v>2521</v>
      </c>
      <c r="B433" s="84">
        <v>3</v>
      </c>
      <c r="C433" s="123">
        <v>0.004223781612654807</v>
      </c>
      <c r="D433" s="84" t="s">
        <v>2013</v>
      </c>
      <c r="E433" s="84" t="b">
        <v>0</v>
      </c>
      <c r="F433" s="84" t="b">
        <v>0</v>
      </c>
      <c r="G433" s="84" t="b">
        <v>0</v>
      </c>
    </row>
    <row r="434" spans="1:7" ht="15">
      <c r="A434" s="84" t="s">
        <v>2478</v>
      </c>
      <c r="B434" s="84">
        <v>3</v>
      </c>
      <c r="C434" s="123">
        <v>0.004223781612654807</v>
      </c>
      <c r="D434" s="84" t="s">
        <v>2013</v>
      </c>
      <c r="E434" s="84" t="b">
        <v>0</v>
      </c>
      <c r="F434" s="84" t="b">
        <v>0</v>
      </c>
      <c r="G434" s="84" t="b">
        <v>0</v>
      </c>
    </row>
    <row r="435" spans="1:7" ht="15">
      <c r="A435" s="84" t="s">
        <v>2590</v>
      </c>
      <c r="B435" s="84">
        <v>3</v>
      </c>
      <c r="C435" s="123">
        <v>0.004223781612654807</v>
      </c>
      <c r="D435" s="84" t="s">
        <v>2013</v>
      </c>
      <c r="E435" s="84" t="b">
        <v>0</v>
      </c>
      <c r="F435" s="84" t="b">
        <v>0</v>
      </c>
      <c r="G435" s="84" t="b">
        <v>0</v>
      </c>
    </row>
    <row r="436" spans="1:7" ht="15">
      <c r="A436" s="84" t="s">
        <v>2506</v>
      </c>
      <c r="B436" s="84">
        <v>3</v>
      </c>
      <c r="C436" s="123">
        <v>0.004223781612654807</v>
      </c>
      <c r="D436" s="84" t="s">
        <v>2013</v>
      </c>
      <c r="E436" s="84" t="b">
        <v>0</v>
      </c>
      <c r="F436" s="84" t="b">
        <v>0</v>
      </c>
      <c r="G436" s="84" t="b">
        <v>0</v>
      </c>
    </row>
    <row r="437" spans="1:7" ht="15">
      <c r="A437" s="84" t="s">
        <v>2584</v>
      </c>
      <c r="B437" s="84">
        <v>3</v>
      </c>
      <c r="C437" s="123">
        <v>0.004223781612654807</v>
      </c>
      <c r="D437" s="84" t="s">
        <v>2013</v>
      </c>
      <c r="E437" s="84" t="b">
        <v>1</v>
      </c>
      <c r="F437" s="84" t="b">
        <v>0</v>
      </c>
      <c r="G437" s="84" t="b">
        <v>0</v>
      </c>
    </row>
    <row r="438" spans="1:7" ht="15">
      <c r="A438" s="84" t="s">
        <v>2587</v>
      </c>
      <c r="B438" s="84">
        <v>3</v>
      </c>
      <c r="C438" s="123">
        <v>0.004223781612654807</v>
      </c>
      <c r="D438" s="84" t="s">
        <v>2013</v>
      </c>
      <c r="E438" s="84" t="b">
        <v>0</v>
      </c>
      <c r="F438" s="84" t="b">
        <v>0</v>
      </c>
      <c r="G438" s="84" t="b">
        <v>0</v>
      </c>
    </row>
    <row r="439" spans="1:7" ht="15">
      <c r="A439" s="84" t="s">
        <v>2556</v>
      </c>
      <c r="B439" s="84">
        <v>3</v>
      </c>
      <c r="C439" s="123">
        <v>0.004223781612654807</v>
      </c>
      <c r="D439" s="84" t="s">
        <v>2013</v>
      </c>
      <c r="E439" s="84" t="b">
        <v>0</v>
      </c>
      <c r="F439" s="84" t="b">
        <v>0</v>
      </c>
      <c r="G439" s="84" t="b">
        <v>0</v>
      </c>
    </row>
    <row r="440" spans="1:7" ht="15">
      <c r="A440" s="84" t="s">
        <v>2531</v>
      </c>
      <c r="B440" s="84">
        <v>3</v>
      </c>
      <c r="C440" s="123">
        <v>0.004223781612654807</v>
      </c>
      <c r="D440" s="84" t="s">
        <v>2013</v>
      </c>
      <c r="E440" s="84" t="b">
        <v>0</v>
      </c>
      <c r="F440" s="84" t="b">
        <v>0</v>
      </c>
      <c r="G440" s="84" t="b">
        <v>0</v>
      </c>
    </row>
    <row r="441" spans="1:7" ht="15">
      <c r="A441" s="84" t="s">
        <v>2563</v>
      </c>
      <c r="B441" s="84">
        <v>3</v>
      </c>
      <c r="C441" s="123">
        <v>0.004223781612654807</v>
      </c>
      <c r="D441" s="84" t="s">
        <v>2013</v>
      </c>
      <c r="E441" s="84" t="b">
        <v>0</v>
      </c>
      <c r="F441" s="84" t="b">
        <v>0</v>
      </c>
      <c r="G441" s="84" t="b">
        <v>0</v>
      </c>
    </row>
    <row r="442" spans="1:7" ht="15">
      <c r="A442" s="84" t="s">
        <v>2534</v>
      </c>
      <c r="B442" s="84">
        <v>3</v>
      </c>
      <c r="C442" s="123">
        <v>0.004223781612654807</v>
      </c>
      <c r="D442" s="84" t="s">
        <v>2013</v>
      </c>
      <c r="E442" s="84" t="b">
        <v>0</v>
      </c>
      <c r="F442" s="84" t="b">
        <v>0</v>
      </c>
      <c r="G442" s="84" t="b">
        <v>0</v>
      </c>
    </row>
    <row r="443" spans="1:7" ht="15">
      <c r="A443" s="84" t="s">
        <v>2577</v>
      </c>
      <c r="B443" s="84">
        <v>3</v>
      </c>
      <c r="C443" s="123">
        <v>0.004223781612654807</v>
      </c>
      <c r="D443" s="84" t="s">
        <v>2013</v>
      </c>
      <c r="E443" s="84" t="b">
        <v>0</v>
      </c>
      <c r="F443" s="84" t="b">
        <v>0</v>
      </c>
      <c r="G443" s="84" t="b">
        <v>0</v>
      </c>
    </row>
    <row r="444" spans="1:7" ht="15">
      <c r="A444" s="84" t="s">
        <v>2544</v>
      </c>
      <c r="B444" s="84">
        <v>3</v>
      </c>
      <c r="C444" s="123">
        <v>0.004223781612654807</v>
      </c>
      <c r="D444" s="84" t="s">
        <v>2013</v>
      </c>
      <c r="E444" s="84" t="b">
        <v>0</v>
      </c>
      <c r="F444" s="84" t="b">
        <v>0</v>
      </c>
      <c r="G444" s="84" t="b">
        <v>0</v>
      </c>
    </row>
    <row r="445" spans="1:7" ht="15">
      <c r="A445" s="84" t="s">
        <v>2517</v>
      </c>
      <c r="B445" s="84">
        <v>3</v>
      </c>
      <c r="C445" s="123">
        <v>0.004223781612654807</v>
      </c>
      <c r="D445" s="84" t="s">
        <v>2013</v>
      </c>
      <c r="E445" s="84" t="b">
        <v>0</v>
      </c>
      <c r="F445" s="84" t="b">
        <v>0</v>
      </c>
      <c r="G445" s="84" t="b">
        <v>0</v>
      </c>
    </row>
    <row r="446" spans="1:7" ht="15">
      <c r="A446" s="84" t="s">
        <v>2488</v>
      </c>
      <c r="B446" s="84">
        <v>3</v>
      </c>
      <c r="C446" s="123">
        <v>0.004223781612654807</v>
      </c>
      <c r="D446" s="84" t="s">
        <v>2013</v>
      </c>
      <c r="E446" s="84" t="b">
        <v>0</v>
      </c>
      <c r="F446" s="84" t="b">
        <v>0</v>
      </c>
      <c r="G446" s="84" t="b">
        <v>0</v>
      </c>
    </row>
    <row r="447" spans="1:7" ht="15">
      <c r="A447" s="84" t="s">
        <v>257</v>
      </c>
      <c r="B447" s="84">
        <v>3</v>
      </c>
      <c r="C447" s="123">
        <v>0.004223781612654807</v>
      </c>
      <c r="D447" s="84" t="s">
        <v>2013</v>
      </c>
      <c r="E447" s="84" t="b">
        <v>0</v>
      </c>
      <c r="F447" s="84" t="b">
        <v>0</v>
      </c>
      <c r="G447" s="84" t="b">
        <v>0</v>
      </c>
    </row>
    <row r="448" spans="1:7" ht="15">
      <c r="A448" s="84" t="s">
        <v>2570</v>
      </c>
      <c r="B448" s="84">
        <v>3</v>
      </c>
      <c r="C448" s="123">
        <v>0.004223781612654807</v>
      </c>
      <c r="D448" s="84" t="s">
        <v>2013</v>
      </c>
      <c r="E448" s="84" t="b">
        <v>0</v>
      </c>
      <c r="F448" s="84" t="b">
        <v>0</v>
      </c>
      <c r="G448" s="84" t="b">
        <v>0</v>
      </c>
    </row>
    <row r="449" spans="1:7" ht="15">
      <c r="A449" s="84" t="s">
        <v>2553</v>
      </c>
      <c r="B449" s="84">
        <v>3</v>
      </c>
      <c r="C449" s="123">
        <v>0.004223781612654807</v>
      </c>
      <c r="D449" s="84" t="s">
        <v>2013</v>
      </c>
      <c r="E449" s="84" t="b">
        <v>0</v>
      </c>
      <c r="F449" s="84" t="b">
        <v>0</v>
      </c>
      <c r="G449" s="84" t="b">
        <v>0</v>
      </c>
    </row>
    <row r="450" spans="1:7" ht="15">
      <c r="A450" s="84" t="s">
        <v>2535</v>
      </c>
      <c r="B450" s="84">
        <v>3</v>
      </c>
      <c r="C450" s="123">
        <v>0.004223781612654807</v>
      </c>
      <c r="D450" s="84" t="s">
        <v>2013</v>
      </c>
      <c r="E450" s="84" t="b">
        <v>0</v>
      </c>
      <c r="F450" s="84" t="b">
        <v>0</v>
      </c>
      <c r="G450" s="84" t="b">
        <v>0</v>
      </c>
    </row>
    <row r="451" spans="1:7" ht="15">
      <c r="A451" s="84" t="s">
        <v>2565</v>
      </c>
      <c r="B451" s="84">
        <v>3</v>
      </c>
      <c r="C451" s="123">
        <v>0.004223781612654807</v>
      </c>
      <c r="D451" s="84" t="s">
        <v>2013</v>
      </c>
      <c r="E451" s="84" t="b">
        <v>0</v>
      </c>
      <c r="F451" s="84" t="b">
        <v>0</v>
      </c>
      <c r="G451" s="84" t="b">
        <v>0</v>
      </c>
    </row>
    <row r="452" spans="1:7" ht="15">
      <c r="A452" s="84" t="s">
        <v>273</v>
      </c>
      <c r="B452" s="84">
        <v>3</v>
      </c>
      <c r="C452" s="123">
        <v>0.004223781612654807</v>
      </c>
      <c r="D452" s="84" t="s">
        <v>2013</v>
      </c>
      <c r="E452" s="84" t="b">
        <v>0</v>
      </c>
      <c r="F452" s="84" t="b">
        <v>0</v>
      </c>
      <c r="G452" s="84" t="b">
        <v>0</v>
      </c>
    </row>
    <row r="453" spans="1:7" ht="15">
      <c r="A453" s="84" t="s">
        <v>2562</v>
      </c>
      <c r="B453" s="84">
        <v>3</v>
      </c>
      <c r="C453" s="123">
        <v>0.004223781612654807</v>
      </c>
      <c r="D453" s="84" t="s">
        <v>2013</v>
      </c>
      <c r="E453" s="84" t="b">
        <v>0</v>
      </c>
      <c r="F453" s="84" t="b">
        <v>0</v>
      </c>
      <c r="G453" s="84" t="b">
        <v>0</v>
      </c>
    </row>
    <row r="454" spans="1:7" ht="15">
      <c r="A454" s="84" t="s">
        <v>2568</v>
      </c>
      <c r="B454" s="84">
        <v>3</v>
      </c>
      <c r="C454" s="123">
        <v>0.004223781612654807</v>
      </c>
      <c r="D454" s="84" t="s">
        <v>2013</v>
      </c>
      <c r="E454" s="84" t="b">
        <v>0</v>
      </c>
      <c r="F454" s="84" t="b">
        <v>0</v>
      </c>
      <c r="G454" s="84" t="b">
        <v>0</v>
      </c>
    </row>
    <row r="455" spans="1:7" ht="15">
      <c r="A455" s="84" t="s">
        <v>2525</v>
      </c>
      <c r="B455" s="84">
        <v>3</v>
      </c>
      <c r="C455" s="123">
        <v>0.004223781612654807</v>
      </c>
      <c r="D455" s="84" t="s">
        <v>2013</v>
      </c>
      <c r="E455" s="84" t="b">
        <v>0</v>
      </c>
      <c r="F455" s="84" t="b">
        <v>0</v>
      </c>
      <c r="G455" s="84" t="b">
        <v>0</v>
      </c>
    </row>
    <row r="456" spans="1:7" ht="15">
      <c r="A456" s="84" t="s">
        <v>2528</v>
      </c>
      <c r="B456" s="84">
        <v>3</v>
      </c>
      <c r="C456" s="123">
        <v>0.004223781612654807</v>
      </c>
      <c r="D456" s="84" t="s">
        <v>2013</v>
      </c>
      <c r="E456" s="84" t="b">
        <v>0</v>
      </c>
      <c r="F456" s="84" t="b">
        <v>0</v>
      </c>
      <c r="G456" s="84" t="b">
        <v>0</v>
      </c>
    </row>
    <row r="457" spans="1:7" ht="15">
      <c r="A457" s="84" t="s">
        <v>2561</v>
      </c>
      <c r="B457" s="84">
        <v>3</v>
      </c>
      <c r="C457" s="123">
        <v>0.004223781612654807</v>
      </c>
      <c r="D457" s="84" t="s">
        <v>2013</v>
      </c>
      <c r="E457" s="84" t="b">
        <v>0</v>
      </c>
      <c r="F457" s="84" t="b">
        <v>0</v>
      </c>
      <c r="G457" s="84" t="b">
        <v>0</v>
      </c>
    </row>
    <row r="458" spans="1:7" ht="15">
      <c r="A458" s="84" t="s">
        <v>2566</v>
      </c>
      <c r="B458" s="84">
        <v>3</v>
      </c>
      <c r="C458" s="123">
        <v>0.004223781612654807</v>
      </c>
      <c r="D458" s="84" t="s">
        <v>2013</v>
      </c>
      <c r="E458" s="84" t="b">
        <v>0</v>
      </c>
      <c r="F458" s="84" t="b">
        <v>0</v>
      </c>
      <c r="G458" s="84" t="b">
        <v>0</v>
      </c>
    </row>
    <row r="459" spans="1:7" ht="15">
      <c r="A459" s="84" t="s">
        <v>2552</v>
      </c>
      <c r="B459" s="84">
        <v>3</v>
      </c>
      <c r="C459" s="123">
        <v>0.004223781612654807</v>
      </c>
      <c r="D459" s="84" t="s">
        <v>2013</v>
      </c>
      <c r="E459" s="84" t="b">
        <v>0</v>
      </c>
      <c r="F459" s="84" t="b">
        <v>0</v>
      </c>
      <c r="G459" s="84" t="b">
        <v>0</v>
      </c>
    </row>
    <row r="460" spans="1:7" ht="15">
      <c r="A460" s="84" t="s">
        <v>2475</v>
      </c>
      <c r="B460" s="84">
        <v>3</v>
      </c>
      <c r="C460" s="123">
        <v>0.004223781612654807</v>
      </c>
      <c r="D460" s="84" t="s">
        <v>2013</v>
      </c>
      <c r="E460" s="84" t="b">
        <v>1</v>
      </c>
      <c r="F460" s="84" t="b">
        <v>0</v>
      </c>
      <c r="G460" s="84" t="b">
        <v>0</v>
      </c>
    </row>
    <row r="461" spans="1:7" ht="15">
      <c r="A461" s="84" t="s">
        <v>262</v>
      </c>
      <c r="B461" s="84">
        <v>3</v>
      </c>
      <c r="C461" s="123">
        <v>0.004223781612654807</v>
      </c>
      <c r="D461" s="84" t="s">
        <v>2013</v>
      </c>
      <c r="E461" s="84" t="b">
        <v>0</v>
      </c>
      <c r="F461" s="84" t="b">
        <v>0</v>
      </c>
      <c r="G461" s="84" t="b">
        <v>0</v>
      </c>
    </row>
    <row r="462" spans="1:7" ht="15">
      <c r="A462" s="84" t="s">
        <v>267</v>
      </c>
      <c r="B462" s="84">
        <v>3</v>
      </c>
      <c r="C462" s="123">
        <v>0.004223781612654807</v>
      </c>
      <c r="D462" s="84" t="s">
        <v>2013</v>
      </c>
      <c r="E462" s="84" t="b">
        <v>0</v>
      </c>
      <c r="F462" s="84" t="b">
        <v>0</v>
      </c>
      <c r="G462" s="84" t="b">
        <v>0</v>
      </c>
    </row>
    <row r="463" spans="1:7" ht="15">
      <c r="A463" s="84" t="s">
        <v>2564</v>
      </c>
      <c r="B463" s="84">
        <v>3</v>
      </c>
      <c r="C463" s="123">
        <v>0.004223781612654807</v>
      </c>
      <c r="D463" s="84" t="s">
        <v>2013</v>
      </c>
      <c r="E463" s="84" t="b">
        <v>0</v>
      </c>
      <c r="F463" s="84" t="b">
        <v>0</v>
      </c>
      <c r="G463" s="84" t="b">
        <v>0</v>
      </c>
    </row>
    <row r="464" spans="1:7" ht="15">
      <c r="A464" s="84" t="s">
        <v>268</v>
      </c>
      <c r="B464" s="84">
        <v>3</v>
      </c>
      <c r="C464" s="123">
        <v>0.004223781612654807</v>
      </c>
      <c r="D464" s="84" t="s">
        <v>2013</v>
      </c>
      <c r="E464" s="84" t="b">
        <v>0</v>
      </c>
      <c r="F464" s="84" t="b">
        <v>0</v>
      </c>
      <c r="G464" s="84" t="b">
        <v>0</v>
      </c>
    </row>
    <row r="465" spans="1:7" ht="15">
      <c r="A465" s="84" t="s">
        <v>296</v>
      </c>
      <c r="B465" s="84">
        <v>3</v>
      </c>
      <c r="C465" s="123">
        <v>0.004223781612654807</v>
      </c>
      <c r="D465" s="84" t="s">
        <v>2013</v>
      </c>
      <c r="E465" s="84" t="b">
        <v>0</v>
      </c>
      <c r="F465" s="84" t="b">
        <v>0</v>
      </c>
      <c r="G465" s="84" t="b">
        <v>0</v>
      </c>
    </row>
    <row r="466" spans="1:7" ht="15">
      <c r="A466" s="84" t="s">
        <v>295</v>
      </c>
      <c r="B466" s="84">
        <v>3</v>
      </c>
      <c r="C466" s="123">
        <v>0.004223781612654807</v>
      </c>
      <c r="D466" s="84" t="s">
        <v>2013</v>
      </c>
      <c r="E466" s="84" t="b">
        <v>0</v>
      </c>
      <c r="F466" s="84" t="b">
        <v>0</v>
      </c>
      <c r="G466" s="84" t="b">
        <v>0</v>
      </c>
    </row>
    <row r="467" spans="1:7" ht="15">
      <c r="A467" s="84" t="s">
        <v>275</v>
      </c>
      <c r="B467" s="84">
        <v>3</v>
      </c>
      <c r="C467" s="123">
        <v>0.004223781612654807</v>
      </c>
      <c r="D467" s="84" t="s">
        <v>2013</v>
      </c>
      <c r="E467" s="84" t="b">
        <v>0</v>
      </c>
      <c r="F467" s="84" t="b">
        <v>0</v>
      </c>
      <c r="G467" s="84" t="b">
        <v>0</v>
      </c>
    </row>
    <row r="468" spans="1:7" ht="15">
      <c r="A468" s="84" t="s">
        <v>2763</v>
      </c>
      <c r="B468" s="84">
        <v>2</v>
      </c>
      <c r="C468" s="123">
        <v>0.003122633605397655</v>
      </c>
      <c r="D468" s="84" t="s">
        <v>2013</v>
      </c>
      <c r="E468" s="84" t="b">
        <v>0</v>
      </c>
      <c r="F468" s="84" t="b">
        <v>0</v>
      </c>
      <c r="G468" s="84" t="b">
        <v>0</v>
      </c>
    </row>
    <row r="469" spans="1:7" ht="15">
      <c r="A469" s="84" t="s">
        <v>2631</v>
      </c>
      <c r="B469" s="84">
        <v>2</v>
      </c>
      <c r="C469" s="123">
        <v>0.003122633605397655</v>
      </c>
      <c r="D469" s="84" t="s">
        <v>2013</v>
      </c>
      <c r="E469" s="84" t="b">
        <v>0</v>
      </c>
      <c r="F469" s="84" t="b">
        <v>0</v>
      </c>
      <c r="G469" s="84" t="b">
        <v>0</v>
      </c>
    </row>
    <row r="470" spans="1:7" ht="15">
      <c r="A470" s="84" t="s">
        <v>2670</v>
      </c>
      <c r="B470" s="84">
        <v>2</v>
      </c>
      <c r="C470" s="123">
        <v>0.003122633605397655</v>
      </c>
      <c r="D470" s="84" t="s">
        <v>2013</v>
      </c>
      <c r="E470" s="84" t="b">
        <v>0</v>
      </c>
      <c r="F470" s="84" t="b">
        <v>0</v>
      </c>
      <c r="G470" s="84" t="b">
        <v>0</v>
      </c>
    </row>
    <row r="471" spans="1:7" ht="15">
      <c r="A471" s="84" t="s">
        <v>2764</v>
      </c>
      <c r="B471" s="84">
        <v>2</v>
      </c>
      <c r="C471" s="123">
        <v>0.003122633605397655</v>
      </c>
      <c r="D471" s="84" t="s">
        <v>2013</v>
      </c>
      <c r="E471" s="84" t="b">
        <v>0</v>
      </c>
      <c r="F471" s="84" t="b">
        <v>0</v>
      </c>
      <c r="G471" s="84" t="b">
        <v>0</v>
      </c>
    </row>
    <row r="472" spans="1:7" ht="15">
      <c r="A472" s="84" t="s">
        <v>2145</v>
      </c>
      <c r="B472" s="84">
        <v>2</v>
      </c>
      <c r="C472" s="123">
        <v>0.003122633605397655</v>
      </c>
      <c r="D472" s="84" t="s">
        <v>2013</v>
      </c>
      <c r="E472" s="84" t="b">
        <v>0</v>
      </c>
      <c r="F472" s="84" t="b">
        <v>0</v>
      </c>
      <c r="G472" s="84" t="b">
        <v>0</v>
      </c>
    </row>
    <row r="473" spans="1:7" ht="15">
      <c r="A473" s="84" t="s">
        <v>2557</v>
      </c>
      <c r="B473" s="84">
        <v>2</v>
      </c>
      <c r="C473" s="123">
        <v>0.003122633605397655</v>
      </c>
      <c r="D473" s="84" t="s">
        <v>2013</v>
      </c>
      <c r="E473" s="84" t="b">
        <v>0</v>
      </c>
      <c r="F473" s="84" t="b">
        <v>0</v>
      </c>
      <c r="G473" s="84" t="b">
        <v>0</v>
      </c>
    </row>
    <row r="474" spans="1:7" ht="15">
      <c r="A474" s="84" t="s">
        <v>2493</v>
      </c>
      <c r="B474" s="84">
        <v>2</v>
      </c>
      <c r="C474" s="123">
        <v>0.003122633605397655</v>
      </c>
      <c r="D474" s="84" t="s">
        <v>2013</v>
      </c>
      <c r="E474" s="84" t="b">
        <v>0</v>
      </c>
      <c r="F474" s="84" t="b">
        <v>0</v>
      </c>
      <c r="G474" s="84" t="b">
        <v>0</v>
      </c>
    </row>
    <row r="475" spans="1:7" ht="15">
      <c r="A475" s="84" t="s">
        <v>2672</v>
      </c>
      <c r="B475" s="84">
        <v>2</v>
      </c>
      <c r="C475" s="123">
        <v>0.003122633605397655</v>
      </c>
      <c r="D475" s="84" t="s">
        <v>2013</v>
      </c>
      <c r="E475" s="84" t="b">
        <v>0</v>
      </c>
      <c r="F475" s="84" t="b">
        <v>0</v>
      </c>
      <c r="G475" s="84" t="b">
        <v>0</v>
      </c>
    </row>
    <row r="476" spans="1:7" ht="15">
      <c r="A476" s="84" t="s">
        <v>2507</v>
      </c>
      <c r="B476" s="84">
        <v>2</v>
      </c>
      <c r="C476" s="123">
        <v>0.003122633605397655</v>
      </c>
      <c r="D476" s="84" t="s">
        <v>2013</v>
      </c>
      <c r="E476" s="84" t="b">
        <v>0</v>
      </c>
      <c r="F476" s="84" t="b">
        <v>0</v>
      </c>
      <c r="G476" s="84" t="b">
        <v>0</v>
      </c>
    </row>
    <row r="477" spans="1:7" ht="15">
      <c r="A477" s="84" t="s">
        <v>2755</v>
      </c>
      <c r="B477" s="84">
        <v>2</v>
      </c>
      <c r="C477" s="123">
        <v>0.003122633605397655</v>
      </c>
      <c r="D477" s="84" t="s">
        <v>2013</v>
      </c>
      <c r="E477" s="84" t="b">
        <v>0</v>
      </c>
      <c r="F477" s="84" t="b">
        <v>0</v>
      </c>
      <c r="G477" s="84" t="b">
        <v>0</v>
      </c>
    </row>
    <row r="478" spans="1:7" ht="15">
      <c r="A478" s="84" t="s">
        <v>2756</v>
      </c>
      <c r="B478" s="84">
        <v>2</v>
      </c>
      <c r="C478" s="123">
        <v>0.003122633605397655</v>
      </c>
      <c r="D478" s="84" t="s">
        <v>2013</v>
      </c>
      <c r="E478" s="84" t="b">
        <v>0</v>
      </c>
      <c r="F478" s="84" t="b">
        <v>0</v>
      </c>
      <c r="G478" s="84" t="b">
        <v>0</v>
      </c>
    </row>
    <row r="479" spans="1:7" ht="15">
      <c r="A479" s="84" t="s">
        <v>2757</v>
      </c>
      <c r="B479" s="84">
        <v>2</v>
      </c>
      <c r="C479" s="123">
        <v>0.003122633605397655</v>
      </c>
      <c r="D479" s="84" t="s">
        <v>2013</v>
      </c>
      <c r="E479" s="84" t="b">
        <v>0</v>
      </c>
      <c r="F479" s="84" t="b">
        <v>0</v>
      </c>
      <c r="G479" s="84" t="b">
        <v>0</v>
      </c>
    </row>
    <row r="480" spans="1:7" ht="15">
      <c r="A480" s="84" t="s">
        <v>2753</v>
      </c>
      <c r="B480" s="84">
        <v>2</v>
      </c>
      <c r="C480" s="123">
        <v>0.003122633605397655</v>
      </c>
      <c r="D480" s="84" t="s">
        <v>2013</v>
      </c>
      <c r="E480" s="84" t="b">
        <v>0</v>
      </c>
      <c r="F480" s="84" t="b">
        <v>0</v>
      </c>
      <c r="G480" s="84" t="b">
        <v>0</v>
      </c>
    </row>
    <row r="481" spans="1:7" ht="15">
      <c r="A481" s="84" t="s">
        <v>2754</v>
      </c>
      <c r="B481" s="84">
        <v>2</v>
      </c>
      <c r="C481" s="123">
        <v>0.003122633605397655</v>
      </c>
      <c r="D481" s="84" t="s">
        <v>2013</v>
      </c>
      <c r="E481" s="84" t="b">
        <v>0</v>
      </c>
      <c r="F481" s="84" t="b">
        <v>0</v>
      </c>
      <c r="G481" s="84" t="b">
        <v>0</v>
      </c>
    </row>
    <row r="482" spans="1:7" ht="15">
      <c r="A482" s="84" t="s">
        <v>2748</v>
      </c>
      <c r="B482" s="84">
        <v>2</v>
      </c>
      <c r="C482" s="123">
        <v>0.003122633605397655</v>
      </c>
      <c r="D482" s="84" t="s">
        <v>2013</v>
      </c>
      <c r="E482" s="84" t="b">
        <v>1</v>
      </c>
      <c r="F482" s="84" t="b">
        <v>0</v>
      </c>
      <c r="G482" s="84" t="b">
        <v>0</v>
      </c>
    </row>
    <row r="483" spans="1:7" ht="15">
      <c r="A483" s="84" t="s">
        <v>2638</v>
      </c>
      <c r="B483" s="84">
        <v>2</v>
      </c>
      <c r="C483" s="123">
        <v>0.003122633605397655</v>
      </c>
      <c r="D483" s="84" t="s">
        <v>2013</v>
      </c>
      <c r="E483" s="84" t="b">
        <v>0</v>
      </c>
      <c r="F483" s="84" t="b">
        <v>0</v>
      </c>
      <c r="G483" s="84" t="b">
        <v>0</v>
      </c>
    </row>
    <row r="484" spans="1:7" ht="15">
      <c r="A484" s="84" t="s">
        <v>2574</v>
      </c>
      <c r="B484" s="84">
        <v>2</v>
      </c>
      <c r="C484" s="123">
        <v>0.003122633605397655</v>
      </c>
      <c r="D484" s="84" t="s">
        <v>2013</v>
      </c>
      <c r="E484" s="84" t="b">
        <v>1</v>
      </c>
      <c r="F484" s="84" t="b">
        <v>0</v>
      </c>
      <c r="G484" s="84" t="b">
        <v>0</v>
      </c>
    </row>
    <row r="485" spans="1:7" ht="15">
      <c r="A485" s="84" t="s">
        <v>2575</v>
      </c>
      <c r="B485" s="84">
        <v>2</v>
      </c>
      <c r="C485" s="123">
        <v>0.003122633605397655</v>
      </c>
      <c r="D485" s="84" t="s">
        <v>2013</v>
      </c>
      <c r="E485" s="84" t="b">
        <v>0</v>
      </c>
      <c r="F485" s="84" t="b">
        <v>0</v>
      </c>
      <c r="G485" s="84" t="b">
        <v>0</v>
      </c>
    </row>
    <row r="486" spans="1:7" ht="15">
      <c r="A486" s="84" t="s">
        <v>2627</v>
      </c>
      <c r="B486" s="84">
        <v>2</v>
      </c>
      <c r="C486" s="123">
        <v>0.003122633605397655</v>
      </c>
      <c r="D486" s="84" t="s">
        <v>2013</v>
      </c>
      <c r="E486" s="84" t="b">
        <v>0</v>
      </c>
      <c r="F486" s="84" t="b">
        <v>0</v>
      </c>
      <c r="G486" s="84" t="b">
        <v>0</v>
      </c>
    </row>
    <row r="487" spans="1:7" ht="15">
      <c r="A487" s="84" t="s">
        <v>2743</v>
      </c>
      <c r="B487" s="84">
        <v>2</v>
      </c>
      <c r="C487" s="123">
        <v>0.003122633605397655</v>
      </c>
      <c r="D487" s="84" t="s">
        <v>2013</v>
      </c>
      <c r="E487" s="84" t="b">
        <v>0</v>
      </c>
      <c r="F487" s="84" t="b">
        <v>0</v>
      </c>
      <c r="G487" s="84" t="b">
        <v>0</v>
      </c>
    </row>
    <row r="488" spans="1:7" ht="15">
      <c r="A488" s="84" t="s">
        <v>2744</v>
      </c>
      <c r="B488" s="84">
        <v>2</v>
      </c>
      <c r="C488" s="123">
        <v>0.003122633605397655</v>
      </c>
      <c r="D488" s="84" t="s">
        <v>2013</v>
      </c>
      <c r="E488" s="84" t="b">
        <v>0</v>
      </c>
      <c r="F488" s="84" t="b">
        <v>0</v>
      </c>
      <c r="G488" s="84" t="b">
        <v>0</v>
      </c>
    </row>
    <row r="489" spans="1:7" ht="15">
      <c r="A489" s="84" t="s">
        <v>2588</v>
      </c>
      <c r="B489" s="84">
        <v>2</v>
      </c>
      <c r="C489" s="123">
        <v>0.003122633605397655</v>
      </c>
      <c r="D489" s="84" t="s">
        <v>2013</v>
      </c>
      <c r="E489" s="84" t="b">
        <v>0</v>
      </c>
      <c r="F489" s="84" t="b">
        <v>0</v>
      </c>
      <c r="G489" s="84" t="b">
        <v>0</v>
      </c>
    </row>
    <row r="490" spans="1:7" ht="15">
      <c r="A490" s="84" t="s">
        <v>2583</v>
      </c>
      <c r="B490" s="84">
        <v>2</v>
      </c>
      <c r="C490" s="123">
        <v>0.003122633605397655</v>
      </c>
      <c r="D490" s="84" t="s">
        <v>2013</v>
      </c>
      <c r="E490" s="84" t="b">
        <v>0</v>
      </c>
      <c r="F490" s="84" t="b">
        <v>0</v>
      </c>
      <c r="G490" s="84" t="b">
        <v>0</v>
      </c>
    </row>
    <row r="491" spans="1:7" ht="15">
      <c r="A491" s="84" t="s">
        <v>2745</v>
      </c>
      <c r="B491" s="84">
        <v>2</v>
      </c>
      <c r="C491" s="123">
        <v>0.003122633605397655</v>
      </c>
      <c r="D491" s="84" t="s">
        <v>2013</v>
      </c>
      <c r="E491" s="84" t="b">
        <v>0</v>
      </c>
      <c r="F491" s="84" t="b">
        <v>0</v>
      </c>
      <c r="G491" s="84" t="b">
        <v>0</v>
      </c>
    </row>
    <row r="492" spans="1:7" ht="15">
      <c r="A492" s="84" t="s">
        <v>2746</v>
      </c>
      <c r="B492" s="84">
        <v>2</v>
      </c>
      <c r="C492" s="123">
        <v>0.003122633605397655</v>
      </c>
      <c r="D492" s="84" t="s">
        <v>2013</v>
      </c>
      <c r="E492" s="84" t="b">
        <v>0</v>
      </c>
      <c r="F492" s="84" t="b">
        <v>0</v>
      </c>
      <c r="G492" s="84" t="b">
        <v>0</v>
      </c>
    </row>
    <row r="493" spans="1:7" ht="15">
      <c r="A493" s="84" t="s">
        <v>2747</v>
      </c>
      <c r="B493" s="84">
        <v>2</v>
      </c>
      <c r="C493" s="123">
        <v>0.003122633605397655</v>
      </c>
      <c r="D493" s="84" t="s">
        <v>2013</v>
      </c>
      <c r="E493" s="84" t="b">
        <v>0</v>
      </c>
      <c r="F493" s="84" t="b">
        <v>0</v>
      </c>
      <c r="G493" s="84" t="b">
        <v>0</v>
      </c>
    </row>
    <row r="494" spans="1:7" ht="15">
      <c r="A494" s="84" t="s">
        <v>2693</v>
      </c>
      <c r="B494" s="84">
        <v>2</v>
      </c>
      <c r="C494" s="123">
        <v>0.003122633605397655</v>
      </c>
      <c r="D494" s="84" t="s">
        <v>2013</v>
      </c>
      <c r="E494" s="84" t="b">
        <v>0</v>
      </c>
      <c r="F494" s="84" t="b">
        <v>0</v>
      </c>
      <c r="G494" s="84" t="b">
        <v>0</v>
      </c>
    </row>
    <row r="495" spans="1:7" ht="15">
      <c r="A495" s="84" t="s">
        <v>2739</v>
      </c>
      <c r="B495" s="84">
        <v>2</v>
      </c>
      <c r="C495" s="123">
        <v>0.003122633605397655</v>
      </c>
      <c r="D495" s="84" t="s">
        <v>2013</v>
      </c>
      <c r="E495" s="84" t="b">
        <v>0</v>
      </c>
      <c r="F495" s="84" t="b">
        <v>0</v>
      </c>
      <c r="G495" s="84" t="b">
        <v>0</v>
      </c>
    </row>
    <row r="496" spans="1:7" ht="15">
      <c r="A496" s="84" t="s">
        <v>2740</v>
      </c>
      <c r="B496" s="84">
        <v>2</v>
      </c>
      <c r="C496" s="123">
        <v>0.003122633605397655</v>
      </c>
      <c r="D496" s="84" t="s">
        <v>2013</v>
      </c>
      <c r="E496" s="84" t="b">
        <v>0</v>
      </c>
      <c r="F496" s="84" t="b">
        <v>0</v>
      </c>
      <c r="G496" s="84" t="b">
        <v>0</v>
      </c>
    </row>
    <row r="497" spans="1:7" ht="15">
      <c r="A497" s="84" t="s">
        <v>2542</v>
      </c>
      <c r="B497" s="84">
        <v>2</v>
      </c>
      <c r="C497" s="123">
        <v>0.003122633605397655</v>
      </c>
      <c r="D497" s="84" t="s">
        <v>2013</v>
      </c>
      <c r="E497" s="84" t="b">
        <v>0</v>
      </c>
      <c r="F497" s="84" t="b">
        <v>0</v>
      </c>
      <c r="G497" s="84" t="b">
        <v>0</v>
      </c>
    </row>
    <row r="498" spans="1:7" ht="15">
      <c r="A498" s="84" t="s">
        <v>2741</v>
      </c>
      <c r="B498" s="84">
        <v>2</v>
      </c>
      <c r="C498" s="123">
        <v>0.003122633605397655</v>
      </c>
      <c r="D498" s="84" t="s">
        <v>2013</v>
      </c>
      <c r="E498" s="84" t="b">
        <v>0</v>
      </c>
      <c r="F498" s="84" t="b">
        <v>0</v>
      </c>
      <c r="G498" s="84" t="b">
        <v>0</v>
      </c>
    </row>
    <row r="499" spans="1:7" ht="15">
      <c r="A499" s="84" t="s">
        <v>2742</v>
      </c>
      <c r="B499" s="84">
        <v>2</v>
      </c>
      <c r="C499" s="123">
        <v>0.003122633605397655</v>
      </c>
      <c r="D499" s="84" t="s">
        <v>2013</v>
      </c>
      <c r="E499" s="84" t="b">
        <v>0</v>
      </c>
      <c r="F499" s="84" t="b">
        <v>0</v>
      </c>
      <c r="G499" s="84" t="b">
        <v>0</v>
      </c>
    </row>
    <row r="500" spans="1:7" ht="15">
      <c r="A500" s="84" t="s">
        <v>2494</v>
      </c>
      <c r="B500" s="84">
        <v>2</v>
      </c>
      <c r="C500" s="123">
        <v>0.003122633605397655</v>
      </c>
      <c r="D500" s="84" t="s">
        <v>2013</v>
      </c>
      <c r="E500" s="84" t="b">
        <v>0</v>
      </c>
      <c r="F500" s="84" t="b">
        <v>0</v>
      </c>
      <c r="G500" s="84" t="b">
        <v>0</v>
      </c>
    </row>
    <row r="501" spans="1:7" ht="15">
      <c r="A501" s="84" t="s">
        <v>2634</v>
      </c>
      <c r="B501" s="84">
        <v>2</v>
      </c>
      <c r="C501" s="123">
        <v>0.003122633605397655</v>
      </c>
      <c r="D501" s="84" t="s">
        <v>2013</v>
      </c>
      <c r="E501" s="84" t="b">
        <v>0</v>
      </c>
      <c r="F501" s="84" t="b">
        <v>0</v>
      </c>
      <c r="G501" s="84" t="b">
        <v>0</v>
      </c>
    </row>
    <row r="502" spans="1:7" ht="15">
      <c r="A502" s="84" t="s">
        <v>2639</v>
      </c>
      <c r="B502" s="84">
        <v>2</v>
      </c>
      <c r="C502" s="123">
        <v>0.003122633605397655</v>
      </c>
      <c r="D502" s="84" t="s">
        <v>2013</v>
      </c>
      <c r="E502" s="84" t="b">
        <v>0</v>
      </c>
      <c r="F502" s="84" t="b">
        <v>0</v>
      </c>
      <c r="G502" s="84" t="b">
        <v>0</v>
      </c>
    </row>
    <row r="503" spans="1:7" ht="15">
      <c r="A503" s="84" t="s">
        <v>2480</v>
      </c>
      <c r="B503" s="84">
        <v>2</v>
      </c>
      <c r="C503" s="123">
        <v>0.003122633605397655</v>
      </c>
      <c r="D503" s="84" t="s">
        <v>2013</v>
      </c>
      <c r="E503" s="84" t="b">
        <v>0</v>
      </c>
      <c r="F503" s="84" t="b">
        <v>0</v>
      </c>
      <c r="G503" s="84" t="b">
        <v>0</v>
      </c>
    </row>
    <row r="504" spans="1:7" ht="15">
      <c r="A504" s="84" t="s">
        <v>2711</v>
      </c>
      <c r="B504" s="84">
        <v>2</v>
      </c>
      <c r="C504" s="123">
        <v>0.003122633605397655</v>
      </c>
      <c r="D504" s="84" t="s">
        <v>2013</v>
      </c>
      <c r="E504" s="84" t="b">
        <v>0</v>
      </c>
      <c r="F504" s="84" t="b">
        <v>0</v>
      </c>
      <c r="G504" s="84" t="b">
        <v>0</v>
      </c>
    </row>
    <row r="505" spans="1:7" ht="15">
      <c r="A505" s="84" t="s">
        <v>2571</v>
      </c>
      <c r="B505" s="84">
        <v>2</v>
      </c>
      <c r="C505" s="123">
        <v>0.003122633605397655</v>
      </c>
      <c r="D505" s="84" t="s">
        <v>2013</v>
      </c>
      <c r="E505" s="84" t="b">
        <v>0</v>
      </c>
      <c r="F505" s="84" t="b">
        <v>0</v>
      </c>
      <c r="G505" s="84" t="b">
        <v>0</v>
      </c>
    </row>
    <row r="506" spans="1:7" ht="15">
      <c r="A506" s="84" t="s">
        <v>2516</v>
      </c>
      <c r="B506" s="84">
        <v>2</v>
      </c>
      <c r="C506" s="123">
        <v>0.003122633605397655</v>
      </c>
      <c r="D506" s="84" t="s">
        <v>2013</v>
      </c>
      <c r="E506" s="84" t="b">
        <v>1</v>
      </c>
      <c r="F506" s="84" t="b">
        <v>0</v>
      </c>
      <c r="G506" s="84" t="b">
        <v>0</v>
      </c>
    </row>
    <row r="507" spans="1:7" ht="15">
      <c r="A507" s="84" t="s">
        <v>2621</v>
      </c>
      <c r="B507" s="84">
        <v>2</v>
      </c>
      <c r="C507" s="123">
        <v>0.003122633605397655</v>
      </c>
      <c r="D507" s="84" t="s">
        <v>2013</v>
      </c>
      <c r="E507" s="84" t="b">
        <v>0</v>
      </c>
      <c r="F507" s="84" t="b">
        <v>0</v>
      </c>
      <c r="G507" s="84" t="b">
        <v>0</v>
      </c>
    </row>
    <row r="508" spans="1:7" ht="15">
      <c r="A508" s="84" t="s">
        <v>2691</v>
      </c>
      <c r="B508" s="84">
        <v>2</v>
      </c>
      <c r="C508" s="123">
        <v>0.003122633605397655</v>
      </c>
      <c r="D508" s="84" t="s">
        <v>2013</v>
      </c>
      <c r="E508" s="84" t="b">
        <v>0</v>
      </c>
      <c r="F508" s="84" t="b">
        <v>0</v>
      </c>
      <c r="G508" s="84" t="b">
        <v>0</v>
      </c>
    </row>
    <row r="509" spans="1:7" ht="15">
      <c r="A509" s="84" t="s">
        <v>2503</v>
      </c>
      <c r="B509" s="84">
        <v>2</v>
      </c>
      <c r="C509" s="123">
        <v>0.003122633605397655</v>
      </c>
      <c r="D509" s="84" t="s">
        <v>2013</v>
      </c>
      <c r="E509" s="84" t="b">
        <v>0</v>
      </c>
      <c r="F509" s="84" t="b">
        <v>0</v>
      </c>
      <c r="G509" s="84" t="b">
        <v>0</v>
      </c>
    </row>
    <row r="510" spans="1:7" ht="15">
      <c r="A510" s="84" t="s">
        <v>2559</v>
      </c>
      <c r="B510" s="84">
        <v>2</v>
      </c>
      <c r="C510" s="123">
        <v>0.003122633605397655</v>
      </c>
      <c r="D510" s="84" t="s">
        <v>2013</v>
      </c>
      <c r="E510" s="84" t="b">
        <v>0</v>
      </c>
      <c r="F510" s="84" t="b">
        <v>0</v>
      </c>
      <c r="G510" s="84" t="b">
        <v>0</v>
      </c>
    </row>
    <row r="511" spans="1:7" ht="15">
      <c r="A511" s="84" t="s">
        <v>2502</v>
      </c>
      <c r="B511" s="84">
        <v>2</v>
      </c>
      <c r="C511" s="123">
        <v>0.003122633605397655</v>
      </c>
      <c r="D511" s="84" t="s">
        <v>2013</v>
      </c>
      <c r="E511" s="84" t="b">
        <v>0</v>
      </c>
      <c r="F511" s="84" t="b">
        <v>0</v>
      </c>
      <c r="G511" s="84" t="b">
        <v>0</v>
      </c>
    </row>
    <row r="512" spans="1:7" ht="15">
      <c r="A512" s="84" t="s">
        <v>2496</v>
      </c>
      <c r="B512" s="84">
        <v>2</v>
      </c>
      <c r="C512" s="123">
        <v>0.003122633605397655</v>
      </c>
      <c r="D512" s="84" t="s">
        <v>2013</v>
      </c>
      <c r="E512" s="84" t="b">
        <v>0</v>
      </c>
      <c r="F512" s="84" t="b">
        <v>0</v>
      </c>
      <c r="G512" s="84" t="b">
        <v>0</v>
      </c>
    </row>
    <row r="513" spans="1:7" ht="15">
      <c r="A513" s="84" t="s">
        <v>215</v>
      </c>
      <c r="B513" s="84">
        <v>2</v>
      </c>
      <c r="C513" s="123">
        <v>0.003122633605397655</v>
      </c>
      <c r="D513" s="84" t="s">
        <v>2013</v>
      </c>
      <c r="E513" s="84" t="b">
        <v>0</v>
      </c>
      <c r="F513" s="84" t="b">
        <v>0</v>
      </c>
      <c r="G513" s="84" t="b">
        <v>0</v>
      </c>
    </row>
    <row r="514" spans="1:7" ht="15">
      <c r="A514" s="84" t="s">
        <v>2636</v>
      </c>
      <c r="B514" s="84">
        <v>2</v>
      </c>
      <c r="C514" s="123">
        <v>0.003122633605397655</v>
      </c>
      <c r="D514" s="84" t="s">
        <v>2013</v>
      </c>
      <c r="E514" s="84" t="b">
        <v>0</v>
      </c>
      <c r="F514" s="84" t="b">
        <v>0</v>
      </c>
      <c r="G514" s="84" t="b">
        <v>0</v>
      </c>
    </row>
    <row r="515" spans="1:7" ht="15">
      <c r="A515" s="84" t="s">
        <v>2549</v>
      </c>
      <c r="B515" s="84">
        <v>2</v>
      </c>
      <c r="C515" s="123">
        <v>0.003122633605397655</v>
      </c>
      <c r="D515" s="84" t="s">
        <v>2013</v>
      </c>
      <c r="E515" s="84" t="b">
        <v>0</v>
      </c>
      <c r="F515" s="84" t="b">
        <v>0</v>
      </c>
      <c r="G515" s="84" t="b">
        <v>0</v>
      </c>
    </row>
    <row r="516" spans="1:7" ht="15">
      <c r="A516" s="84" t="s">
        <v>232</v>
      </c>
      <c r="B516" s="84">
        <v>2</v>
      </c>
      <c r="C516" s="123">
        <v>0.003122633605397655</v>
      </c>
      <c r="D516" s="84" t="s">
        <v>2013</v>
      </c>
      <c r="E516" s="84" t="b">
        <v>0</v>
      </c>
      <c r="F516" s="84" t="b">
        <v>0</v>
      </c>
      <c r="G516" s="84" t="b">
        <v>0</v>
      </c>
    </row>
    <row r="517" spans="1:7" ht="15">
      <c r="A517" s="84" t="s">
        <v>2737</v>
      </c>
      <c r="B517" s="84">
        <v>2</v>
      </c>
      <c r="C517" s="123">
        <v>0.003122633605397655</v>
      </c>
      <c r="D517" s="84" t="s">
        <v>2013</v>
      </c>
      <c r="E517" s="84" t="b">
        <v>0</v>
      </c>
      <c r="F517" s="84" t="b">
        <v>0</v>
      </c>
      <c r="G517" s="84" t="b">
        <v>0</v>
      </c>
    </row>
    <row r="518" spans="1:7" ht="15">
      <c r="A518" s="84" t="s">
        <v>2585</v>
      </c>
      <c r="B518" s="84">
        <v>2</v>
      </c>
      <c r="C518" s="123">
        <v>0.003122633605397655</v>
      </c>
      <c r="D518" s="84" t="s">
        <v>2013</v>
      </c>
      <c r="E518" s="84" t="b">
        <v>0</v>
      </c>
      <c r="F518" s="84" t="b">
        <v>0</v>
      </c>
      <c r="G518" s="84" t="b">
        <v>0</v>
      </c>
    </row>
    <row r="519" spans="1:7" ht="15">
      <c r="A519" s="84" t="s">
        <v>2508</v>
      </c>
      <c r="B519" s="84">
        <v>2</v>
      </c>
      <c r="C519" s="123">
        <v>0.003122633605397655</v>
      </c>
      <c r="D519" s="84" t="s">
        <v>2013</v>
      </c>
      <c r="E519" s="84" t="b">
        <v>0</v>
      </c>
      <c r="F519" s="84" t="b">
        <v>0</v>
      </c>
      <c r="G519" s="84" t="b">
        <v>0</v>
      </c>
    </row>
    <row r="520" spans="1:7" ht="15">
      <c r="A520" s="84" t="s">
        <v>2738</v>
      </c>
      <c r="B520" s="84">
        <v>2</v>
      </c>
      <c r="C520" s="123">
        <v>0.003122633605397655</v>
      </c>
      <c r="D520" s="84" t="s">
        <v>2013</v>
      </c>
      <c r="E520" s="84" t="b">
        <v>1</v>
      </c>
      <c r="F520" s="84" t="b">
        <v>0</v>
      </c>
      <c r="G520" s="84" t="b">
        <v>0</v>
      </c>
    </row>
    <row r="521" spans="1:7" ht="15">
      <c r="A521" s="84" t="s">
        <v>2729</v>
      </c>
      <c r="B521" s="84">
        <v>2</v>
      </c>
      <c r="C521" s="123">
        <v>0.003122633605397655</v>
      </c>
      <c r="D521" s="84" t="s">
        <v>2013</v>
      </c>
      <c r="E521" s="84" t="b">
        <v>0</v>
      </c>
      <c r="F521" s="84" t="b">
        <v>0</v>
      </c>
      <c r="G521" s="84" t="b">
        <v>0</v>
      </c>
    </row>
    <row r="522" spans="1:7" ht="15">
      <c r="A522" s="84" t="s">
        <v>2730</v>
      </c>
      <c r="B522" s="84">
        <v>2</v>
      </c>
      <c r="C522" s="123">
        <v>0.003122633605397655</v>
      </c>
      <c r="D522" s="84" t="s">
        <v>2013</v>
      </c>
      <c r="E522" s="84" t="b">
        <v>0</v>
      </c>
      <c r="F522" s="84" t="b">
        <v>0</v>
      </c>
      <c r="G522" s="84" t="b">
        <v>0</v>
      </c>
    </row>
    <row r="523" spans="1:7" ht="15">
      <c r="A523" s="84" t="s">
        <v>2731</v>
      </c>
      <c r="B523" s="84">
        <v>2</v>
      </c>
      <c r="C523" s="123">
        <v>0.003122633605397655</v>
      </c>
      <c r="D523" s="84" t="s">
        <v>2013</v>
      </c>
      <c r="E523" s="84" t="b">
        <v>0</v>
      </c>
      <c r="F523" s="84" t="b">
        <v>0</v>
      </c>
      <c r="G523" s="84" t="b">
        <v>0</v>
      </c>
    </row>
    <row r="524" spans="1:7" ht="15">
      <c r="A524" s="84" t="s">
        <v>2732</v>
      </c>
      <c r="B524" s="84">
        <v>2</v>
      </c>
      <c r="C524" s="123">
        <v>0.003122633605397655</v>
      </c>
      <c r="D524" s="84" t="s">
        <v>2013</v>
      </c>
      <c r="E524" s="84" t="b">
        <v>0</v>
      </c>
      <c r="F524" s="84" t="b">
        <v>0</v>
      </c>
      <c r="G524" s="84" t="b">
        <v>0</v>
      </c>
    </row>
    <row r="525" spans="1:7" ht="15">
      <c r="A525" s="84" t="s">
        <v>2733</v>
      </c>
      <c r="B525" s="84">
        <v>2</v>
      </c>
      <c r="C525" s="123">
        <v>0.003122633605397655</v>
      </c>
      <c r="D525" s="84" t="s">
        <v>2013</v>
      </c>
      <c r="E525" s="84" t="b">
        <v>0</v>
      </c>
      <c r="F525" s="84" t="b">
        <v>0</v>
      </c>
      <c r="G525" s="84" t="b">
        <v>0</v>
      </c>
    </row>
    <row r="526" spans="1:7" ht="15">
      <c r="A526" s="84" t="s">
        <v>2734</v>
      </c>
      <c r="B526" s="84">
        <v>2</v>
      </c>
      <c r="C526" s="123">
        <v>0.003122633605397655</v>
      </c>
      <c r="D526" s="84" t="s">
        <v>2013</v>
      </c>
      <c r="E526" s="84" t="b">
        <v>0</v>
      </c>
      <c r="F526" s="84" t="b">
        <v>0</v>
      </c>
      <c r="G526" s="84" t="b">
        <v>0</v>
      </c>
    </row>
    <row r="527" spans="1:7" ht="15">
      <c r="A527" s="84" t="s">
        <v>2735</v>
      </c>
      <c r="B527" s="84">
        <v>2</v>
      </c>
      <c r="C527" s="123">
        <v>0.003122633605397655</v>
      </c>
      <c r="D527" s="84" t="s">
        <v>2013</v>
      </c>
      <c r="E527" s="84" t="b">
        <v>0</v>
      </c>
      <c r="F527" s="84" t="b">
        <v>0</v>
      </c>
      <c r="G527" s="84" t="b">
        <v>0</v>
      </c>
    </row>
    <row r="528" spans="1:7" ht="15">
      <c r="A528" s="84" t="s">
        <v>2736</v>
      </c>
      <c r="B528" s="84">
        <v>2</v>
      </c>
      <c r="C528" s="123">
        <v>0.003122633605397655</v>
      </c>
      <c r="D528" s="84" t="s">
        <v>2013</v>
      </c>
      <c r="E528" s="84" t="b">
        <v>0</v>
      </c>
      <c r="F528" s="84" t="b">
        <v>0</v>
      </c>
      <c r="G528" s="84" t="b">
        <v>0</v>
      </c>
    </row>
    <row r="529" spans="1:7" ht="15">
      <c r="A529" s="84" t="s">
        <v>2505</v>
      </c>
      <c r="B529" s="84">
        <v>2</v>
      </c>
      <c r="C529" s="123">
        <v>0.003122633605397655</v>
      </c>
      <c r="D529" s="84" t="s">
        <v>2013</v>
      </c>
      <c r="E529" s="84" t="b">
        <v>0</v>
      </c>
      <c r="F529" s="84" t="b">
        <v>0</v>
      </c>
      <c r="G529" s="84" t="b">
        <v>0</v>
      </c>
    </row>
    <row r="530" spans="1:7" ht="15">
      <c r="A530" s="84" t="s">
        <v>2661</v>
      </c>
      <c r="B530" s="84">
        <v>2</v>
      </c>
      <c r="C530" s="123">
        <v>0.003122633605397655</v>
      </c>
      <c r="D530" s="84" t="s">
        <v>2013</v>
      </c>
      <c r="E530" s="84" t="b">
        <v>0</v>
      </c>
      <c r="F530" s="84" t="b">
        <v>1</v>
      </c>
      <c r="G530" s="84" t="b">
        <v>0</v>
      </c>
    </row>
    <row r="531" spans="1:7" ht="15">
      <c r="A531" s="84" t="s">
        <v>2629</v>
      </c>
      <c r="B531" s="84">
        <v>2</v>
      </c>
      <c r="C531" s="123">
        <v>0.003122633605397655</v>
      </c>
      <c r="D531" s="84" t="s">
        <v>2013</v>
      </c>
      <c r="E531" s="84" t="b">
        <v>0</v>
      </c>
      <c r="F531" s="84" t="b">
        <v>0</v>
      </c>
      <c r="G531" s="84" t="b">
        <v>0</v>
      </c>
    </row>
    <row r="532" spans="1:7" ht="15">
      <c r="A532" s="84" t="s">
        <v>2713</v>
      </c>
      <c r="B532" s="84">
        <v>2</v>
      </c>
      <c r="C532" s="123">
        <v>0.003122633605397655</v>
      </c>
      <c r="D532" s="84" t="s">
        <v>2013</v>
      </c>
      <c r="E532" s="84" t="b">
        <v>0</v>
      </c>
      <c r="F532" s="84" t="b">
        <v>0</v>
      </c>
      <c r="G532" s="84" t="b">
        <v>0</v>
      </c>
    </row>
    <row r="533" spans="1:7" ht="15">
      <c r="A533" s="84" t="s">
        <v>2714</v>
      </c>
      <c r="B533" s="84">
        <v>2</v>
      </c>
      <c r="C533" s="123">
        <v>0.003122633605397655</v>
      </c>
      <c r="D533" s="84" t="s">
        <v>2013</v>
      </c>
      <c r="E533" s="84" t="b">
        <v>0</v>
      </c>
      <c r="F533" s="84" t="b">
        <v>0</v>
      </c>
      <c r="G533" s="84" t="b">
        <v>0</v>
      </c>
    </row>
    <row r="534" spans="1:7" ht="15">
      <c r="A534" s="84" t="s">
        <v>2728</v>
      </c>
      <c r="B534" s="84">
        <v>2</v>
      </c>
      <c r="C534" s="123">
        <v>0.0036470761065544167</v>
      </c>
      <c r="D534" s="84" t="s">
        <v>2013</v>
      </c>
      <c r="E534" s="84" t="b">
        <v>0</v>
      </c>
      <c r="F534" s="84" t="b">
        <v>0</v>
      </c>
      <c r="G534" s="84" t="b">
        <v>0</v>
      </c>
    </row>
    <row r="535" spans="1:7" ht="15">
      <c r="A535" s="84" t="s">
        <v>2623</v>
      </c>
      <c r="B535" s="84">
        <v>2</v>
      </c>
      <c r="C535" s="123">
        <v>0.003122633605397655</v>
      </c>
      <c r="D535" s="84" t="s">
        <v>2013</v>
      </c>
      <c r="E535" s="84" t="b">
        <v>0</v>
      </c>
      <c r="F535" s="84" t="b">
        <v>0</v>
      </c>
      <c r="G535" s="84" t="b">
        <v>0</v>
      </c>
    </row>
    <row r="536" spans="1:7" ht="15">
      <c r="A536" s="84" t="s">
        <v>2630</v>
      </c>
      <c r="B536" s="84">
        <v>2</v>
      </c>
      <c r="C536" s="123">
        <v>0.003122633605397655</v>
      </c>
      <c r="D536" s="84" t="s">
        <v>2013</v>
      </c>
      <c r="E536" s="84" t="b">
        <v>0</v>
      </c>
      <c r="F536" s="84" t="b">
        <v>0</v>
      </c>
      <c r="G536" s="84" t="b">
        <v>0</v>
      </c>
    </row>
    <row r="537" spans="1:7" ht="15">
      <c r="A537" s="84" t="s">
        <v>2560</v>
      </c>
      <c r="B537" s="84">
        <v>2</v>
      </c>
      <c r="C537" s="123">
        <v>0.003122633605397655</v>
      </c>
      <c r="D537" s="84" t="s">
        <v>2013</v>
      </c>
      <c r="E537" s="84" t="b">
        <v>1</v>
      </c>
      <c r="F537" s="84" t="b">
        <v>0</v>
      </c>
      <c r="G537" s="84" t="b">
        <v>0</v>
      </c>
    </row>
    <row r="538" spans="1:7" ht="15">
      <c r="A538" s="84" t="s">
        <v>2504</v>
      </c>
      <c r="B538" s="84">
        <v>2</v>
      </c>
      <c r="C538" s="123">
        <v>0.003122633605397655</v>
      </c>
      <c r="D538" s="84" t="s">
        <v>2013</v>
      </c>
      <c r="E538" s="84" t="b">
        <v>0</v>
      </c>
      <c r="F538" s="84" t="b">
        <v>0</v>
      </c>
      <c r="G538" s="84" t="b">
        <v>0</v>
      </c>
    </row>
    <row r="539" spans="1:7" ht="15">
      <c r="A539" s="84" t="s">
        <v>2515</v>
      </c>
      <c r="B539" s="84">
        <v>2</v>
      </c>
      <c r="C539" s="123">
        <v>0.003122633605397655</v>
      </c>
      <c r="D539" s="84" t="s">
        <v>2013</v>
      </c>
      <c r="E539" s="84" t="b">
        <v>0</v>
      </c>
      <c r="F539" s="84" t="b">
        <v>0</v>
      </c>
      <c r="G539" s="84" t="b">
        <v>0</v>
      </c>
    </row>
    <row r="540" spans="1:7" ht="15">
      <c r="A540" s="84" t="s">
        <v>2483</v>
      </c>
      <c r="B540" s="84">
        <v>2</v>
      </c>
      <c r="C540" s="123">
        <v>0.003122633605397655</v>
      </c>
      <c r="D540" s="84" t="s">
        <v>2013</v>
      </c>
      <c r="E540" s="84" t="b">
        <v>0</v>
      </c>
      <c r="F540" s="84" t="b">
        <v>0</v>
      </c>
      <c r="G540" s="84" t="b">
        <v>0</v>
      </c>
    </row>
    <row r="541" spans="1:7" ht="15">
      <c r="A541" s="84" t="s">
        <v>2709</v>
      </c>
      <c r="B541" s="84">
        <v>2</v>
      </c>
      <c r="C541" s="123">
        <v>0.0036470761065544167</v>
      </c>
      <c r="D541" s="84" t="s">
        <v>2013</v>
      </c>
      <c r="E541" s="84" t="b">
        <v>1</v>
      </c>
      <c r="F541" s="84" t="b">
        <v>0</v>
      </c>
      <c r="G541" s="84" t="b">
        <v>0</v>
      </c>
    </row>
    <row r="542" spans="1:7" ht="15">
      <c r="A542" s="84" t="s">
        <v>2710</v>
      </c>
      <c r="B542" s="84">
        <v>2</v>
      </c>
      <c r="C542" s="123">
        <v>0.0036470761065544167</v>
      </c>
      <c r="D542" s="84" t="s">
        <v>2013</v>
      </c>
      <c r="E542" s="84" t="b">
        <v>0</v>
      </c>
      <c r="F542" s="84" t="b">
        <v>0</v>
      </c>
      <c r="G542" s="84" t="b">
        <v>0</v>
      </c>
    </row>
    <row r="543" spans="1:7" ht="15">
      <c r="A543" s="84" t="s">
        <v>2569</v>
      </c>
      <c r="B543" s="84">
        <v>2</v>
      </c>
      <c r="C543" s="123">
        <v>0.003122633605397655</v>
      </c>
      <c r="D543" s="84" t="s">
        <v>2013</v>
      </c>
      <c r="E543" s="84" t="b">
        <v>0</v>
      </c>
      <c r="F543" s="84" t="b">
        <v>0</v>
      </c>
      <c r="G543" s="84" t="b">
        <v>0</v>
      </c>
    </row>
    <row r="544" spans="1:7" ht="15">
      <c r="A544" s="84" t="s">
        <v>2701</v>
      </c>
      <c r="B544" s="84">
        <v>2</v>
      </c>
      <c r="C544" s="123">
        <v>0.0036470761065544167</v>
      </c>
      <c r="D544" s="84" t="s">
        <v>2013</v>
      </c>
      <c r="E544" s="84" t="b">
        <v>0</v>
      </c>
      <c r="F544" s="84" t="b">
        <v>0</v>
      </c>
      <c r="G544" s="84" t="b">
        <v>0</v>
      </c>
    </row>
    <row r="545" spans="1:7" ht="15">
      <c r="A545" s="84" t="s">
        <v>2669</v>
      </c>
      <c r="B545" s="84">
        <v>2</v>
      </c>
      <c r="C545" s="123">
        <v>0.003122633605397655</v>
      </c>
      <c r="D545" s="84" t="s">
        <v>2013</v>
      </c>
      <c r="E545" s="84" t="b">
        <v>0</v>
      </c>
      <c r="F545" s="84" t="b">
        <v>0</v>
      </c>
      <c r="G545" s="84" t="b">
        <v>0</v>
      </c>
    </row>
    <row r="546" spans="1:7" ht="15">
      <c r="A546" s="84" t="s">
        <v>2679</v>
      </c>
      <c r="B546" s="84">
        <v>2</v>
      </c>
      <c r="C546" s="123">
        <v>0.003122633605397655</v>
      </c>
      <c r="D546" s="84" t="s">
        <v>2013</v>
      </c>
      <c r="E546" s="84" t="b">
        <v>0</v>
      </c>
      <c r="F546" s="84" t="b">
        <v>0</v>
      </c>
      <c r="G546" s="84" t="b">
        <v>0</v>
      </c>
    </row>
    <row r="547" spans="1:7" ht="15">
      <c r="A547" s="84" t="s">
        <v>2632</v>
      </c>
      <c r="B547" s="84">
        <v>2</v>
      </c>
      <c r="C547" s="123">
        <v>0.003122633605397655</v>
      </c>
      <c r="D547" s="84" t="s">
        <v>2013</v>
      </c>
      <c r="E547" s="84" t="b">
        <v>0</v>
      </c>
      <c r="F547" s="84" t="b">
        <v>1</v>
      </c>
      <c r="G547" s="84" t="b">
        <v>0</v>
      </c>
    </row>
    <row r="548" spans="1:7" ht="15">
      <c r="A548" s="84" t="s">
        <v>2554</v>
      </c>
      <c r="B548" s="84">
        <v>2</v>
      </c>
      <c r="C548" s="123">
        <v>0.003122633605397655</v>
      </c>
      <c r="D548" s="84" t="s">
        <v>2013</v>
      </c>
      <c r="E548" s="84" t="b">
        <v>0</v>
      </c>
      <c r="F548" s="84" t="b">
        <v>0</v>
      </c>
      <c r="G548" s="84" t="b">
        <v>0</v>
      </c>
    </row>
    <row r="549" spans="1:7" ht="15">
      <c r="A549" s="84" t="s">
        <v>289</v>
      </c>
      <c r="B549" s="84">
        <v>2</v>
      </c>
      <c r="C549" s="123">
        <v>0.003122633605397655</v>
      </c>
      <c r="D549" s="84" t="s">
        <v>2013</v>
      </c>
      <c r="E549" s="84" t="b">
        <v>0</v>
      </c>
      <c r="F549" s="84" t="b">
        <v>0</v>
      </c>
      <c r="G549" s="84" t="b">
        <v>0</v>
      </c>
    </row>
    <row r="550" spans="1:7" ht="15">
      <c r="A550" s="84" t="s">
        <v>254</v>
      </c>
      <c r="B550" s="84">
        <v>2</v>
      </c>
      <c r="C550" s="123">
        <v>0.003122633605397655</v>
      </c>
      <c r="D550" s="84" t="s">
        <v>2013</v>
      </c>
      <c r="E550" s="84" t="b">
        <v>0</v>
      </c>
      <c r="F550" s="84" t="b">
        <v>0</v>
      </c>
      <c r="G550" s="84" t="b">
        <v>0</v>
      </c>
    </row>
    <row r="551" spans="1:7" ht="15">
      <c r="A551" s="84" t="s">
        <v>2530</v>
      </c>
      <c r="B551" s="84">
        <v>2</v>
      </c>
      <c r="C551" s="123">
        <v>0.003122633605397655</v>
      </c>
      <c r="D551" s="84" t="s">
        <v>2013</v>
      </c>
      <c r="E551" s="84" t="b">
        <v>1</v>
      </c>
      <c r="F551" s="84" t="b">
        <v>0</v>
      </c>
      <c r="G551" s="84" t="b">
        <v>0</v>
      </c>
    </row>
    <row r="552" spans="1:7" ht="15">
      <c r="A552" s="84" t="s">
        <v>2637</v>
      </c>
      <c r="B552" s="84">
        <v>2</v>
      </c>
      <c r="C552" s="123">
        <v>0.003122633605397655</v>
      </c>
      <c r="D552" s="84" t="s">
        <v>2013</v>
      </c>
      <c r="E552" s="84" t="b">
        <v>0</v>
      </c>
      <c r="F552" s="84" t="b">
        <v>0</v>
      </c>
      <c r="G552" s="84" t="b">
        <v>0</v>
      </c>
    </row>
    <row r="553" spans="1:7" ht="15">
      <c r="A553" s="84" t="s">
        <v>255</v>
      </c>
      <c r="B553" s="84">
        <v>2</v>
      </c>
      <c r="C553" s="123">
        <v>0.003122633605397655</v>
      </c>
      <c r="D553" s="84" t="s">
        <v>2013</v>
      </c>
      <c r="E553" s="84" t="b">
        <v>0</v>
      </c>
      <c r="F553" s="84" t="b">
        <v>0</v>
      </c>
      <c r="G553" s="84" t="b">
        <v>0</v>
      </c>
    </row>
    <row r="554" spans="1:7" ht="15">
      <c r="A554" s="84" t="s">
        <v>2682</v>
      </c>
      <c r="B554" s="84">
        <v>2</v>
      </c>
      <c r="C554" s="123">
        <v>0.003122633605397655</v>
      </c>
      <c r="D554" s="84" t="s">
        <v>2013</v>
      </c>
      <c r="E554" s="84" t="b">
        <v>0</v>
      </c>
      <c r="F554" s="84" t="b">
        <v>0</v>
      </c>
      <c r="G554" s="84" t="b">
        <v>0</v>
      </c>
    </row>
    <row r="555" spans="1:7" ht="15">
      <c r="A555" s="84" t="s">
        <v>2683</v>
      </c>
      <c r="B555" s="84">
        <v>2</v>
      </c>
      <c r="C555" s="123">
        <v>0.003122633605397655</v>
      </c>
      <c r="D555" s="84" t="s">
        <v>2013</v>
      </c>
      <c r="E555" s="84" t="b">
        <v>0</v>
      </c>
      <c r="F555" s="84" t="b">
        <v>0</v>
      </c>
      <c r="G555" s="84" t="b">
        <v>0</v>
      </c>
    </row>
    <row r="556" spans="1:7" ht="15">
      <c r="A556" s="84" t="s">
        <v>2684</v>
      </c>
      <c r="B556" s="84">
        <v>2</v>
      </c>
      <c r="C556" s="123">
        <v>0.003122633605397655</v>
      </c>
      <c r="D556" s="84" t="s">
        <v>2013</v>
      </c>
      <c r="E556" s="84" t="b">
        <v>0</v>
      </c>
      <c r="F556" s="84" t="b">
        <v>0</v>
      </c>
      <c r="G556" s="84" t="b">
        <v>0</v>
      </c>
    </row>
    <row r="557" spans="1:7" ht="15">
      <c r="A557" s="84" t="s">
        <v>2533</v>
      </c>
      <c r="B557" s="84">
        <v>2</v>
      </c>
      <c r="C557" s="123">
        <v>0.003122633605397655</v>
      </c>
      <c r="D557" s="84" t="s">
        <v>2013</v>
      </c>
      <c r="E557" s="84" t="b">
        <v>0</v>
      </c>
      <c r="F557" s="84" t="b">
        <v>0</v>
      </c>
      <c r="G557" s="84" t="b">
        <v>0</v>
      </c>
    </row>
    <row r="558" spans="1:7" ht="15">
      <c r="A558" s="84" t="s">
        <v>2635</v>
      </c>
      <c r="B558" s="84">
        <v>2</v>
      </c>
      <c r="C558" s="123">
        <v>0.003122633605397655</v>
      </c>
      <c r="D558" s="84" t="s">
        <v>2013</v>
      </c>
      <c r="E558" s="84" t="b">
        <v>0</v>
      </c>
      <c r="F558" s="84" t="b">
        <v>0</v>
      </c>
      <c r="G558" s="84" t="b">
        <v>0</v>
      </c>
    </row>
    <row r="559" spans="1:7" ht="15">
      <c r="A559" s="84" t="s">
        <v>2676</v>
      </c>
      <c r="B559" s="84">
        <v>2</v>
      </c>
      <c r="C559" s="123">
        <v>0.003122633605397655</v>
      </c>
      <c r="D559" s="84" t="s">
        <v>2013</v>
      </c>
      <c r="E559" s="84" t="b">
        <v>0</v>
      </c>
      <c r="F559" s="84" t="b">
        <v>0</v>
      </c>
      <c r="G559" s="84" t="b">
        <v>0</v>
      </c>
    </row>
    <row r="560" spans="1:7" ht="15">
      <c r="A560" s="84" t="s">
        <v>2677</v>
      </c>
      <c r="B560" s="84">
        <v>2</v>
      </c>
      <c r="C560" s="123">
        <v>0.003122633605397655</v>
      </c>
      <c r="D560" s="84" t="s">
        <v>2013</v>
      </c>
      <c r="E560" s="84" t="b">
        <v>0</v>
      </c>
      <c r="F560" s="84" t="b">
        <v>0</v>
      </c>
      <c r="G560" s="84" t="b">
        <v>0</v>
      </c>
    </row>
    <row r="561" spans="1:7" ht="15">
      <c r="A561" s="84" t="s">
        <v>2551</v>
      </c>
      <c r="B561" s="84">
        <v>2</v>
      </c>
      <c r="C561" s="123">
        <v>0.003122633605397655</v>
      </c>
      <c r="D561" s="84" t="s">
        <v>2013</v>
      </c>
      <c r="E561" s="84" t="b">
        <v>0</v>
      </c>
      <c r="F561" s="84" t="b">
        <v>1</v>
      </c>
      <c r="G561" s="84" t="b">
        <v>0</v>
      </c>
    </row>
    <row r="562" spans="1:7" ht="15">
      <c r="A562" s="84" t="s">
        <v>2668</v>
      </c>
      <c r="B562" s="84">
        <v>2</v>
      </c>
      <c r="C562" s="123">
        <v>0.0036470761065544167</v>
      </c>
      <c r="D562" s="84" t="s">
        <v>2013</v>
      </c>
      <c r="E562" s="84" t="b">
        <v>0</v>
      </c>
      <c r="F562" s="84" t="b">
        <v>0</v>
      </c>
      <c r="G562" s="84" t="b">
        <v>0</v>
      </c>
    </row>
    <row r="563" spans="1:7" ht="15">
      <c r="A563" s="84" t="s">
        <v>2664</v>
      </c>
      <c r="B563" s="84">
        <v>2</v>
      </c>
      <c r="C563" s="123">
        <v>0.003122633605397655</v>
      </c>
      <c r="D563" s="84" t="s">
        <v>2013</v>
      </c>
      <c r="E563" s="84" t="b">
        <v>0</v>
      </c>
      <c r="F563" s="84" t="b">
        <v>0</v>
      </c>
      <c r="G563" s="84" t="b">
        <v>0</v>
      </c>
    </row>
    <row r="564" spans="1:7" ht="15">
      <c r="A564" s="84" t="s">
        <v>2665</v>
      </c>
      <c r="B564" s="84">
        <v>2</v>
      </c>
      <c r="C564" s="123">
        <v>0.003122633605397655</v>
      </c>
      <c r="D564" s="84" t="s">
        <v>2013</v>
      </c>
      <c r="E564" s="84" t="b">
        <v>0</v>
      </c>
      <c r="F564" s="84" t="b">
        <v>0</v>
      </c>
      <c r="G564" s="84" t="b">
        <v>0</v>
      </c>
    </row>
    <row r="565" spans="1:7" ht="15">
      <c r="A565" s="84" t="s">
        <v>2666</v>
      </c>
      <c r="B565" s="84">
        <v>2</v>
      </c>
      <c r="C565" s="123">
        <v>0.003122633605397655</v>
      </c>
      <c r="D565" s="84" t="s">
        <v>2013</v>
      </c>
      <c r="E565" s="84" t="b">
        <v>0</v>
      </c>
      <c r="F565" s="84" t="b">
        <v>0</v>
      </c>
      <c r="G565" s="84" t="b">
        <v>0</v>
      </c>
    </row>
    <row r="566" spans="1:7" ht="15">
      <c r="A566" s="84" t="s">
        <v>2662</v>
      </c>
      <c r="B566" s="84">
        <v>2</v>
      </c>
      <c r="C566" s="123">
        <v>0.003122633605397655</v>
      </c>
      <c r="D566" s="84" t="s">
        <v>2013</v>
      </c>
      <c r="E566" s="84" t="b">
        <v>0</v>
      </c>
      <c r="F566" s="84" t="b">
        <v>0</v>
      </c>
      <c r="G566" s="84" t="b">
        <v>0</v>
      </c>
    </row>
    <row r="567" spans="1:7" ht="15">
      <c r="A567" s="84" t="s">
        <v>2481</v>
      </c>
      <c r="B567" s="84">
        <v>2</v>
      </c>
      <c r="C567" s="123">
        <v>0.003122633605397655</v>
      </c>
      <c r="D567" s="84" t="s">
        <v>2013</v>
      </c>
      <c r="E567" s="84" t="b">
        <v>0</v>
      </c>
      <c r="F567" s="84" t="b">
        <v>0</v>
      </c>
      <c r="G567" s="84" t="b">
        <v>0</v>
      </c>
    </row>
    <row r="568" spans="1:7" ht="15">
      <c r="A568" s="84" t="s">
        <v>293</v>
      </c>
      <c r="B568" s="84">
        <v>2</v>
      </c>
      <c r="C568" s="123">
        <v>0.003122633605397655</v>
      </c>
      <c r="D568" s="84" t="s">
        <v>2013</v>
      </c>
      <c r="E568" s="84" t="b">
        <v>0</v>
      </c>
      <c r="F568" s="84" t="b">
        <v>0</v>
      </c>
      <c r="G568" s="84" t="b">
        <v>0</v>
      </c>
    </row>
    <row r="569" spans="1:7" ht="15">
      <c r="A569" s="84" t="s">
        <v>2628</v>
      </c>
      <c r="B569" s="84">
        <v>2</v>
      </c>
      <c r="C569" s="123">
        <v>0.003122633605397655</v>
      </c>
      <c r="D569" s="84" t="s">
        <v>2013</v>
      </c>
      <c r="E569" s="84" t="b">
        <v>0</v>
      </c>
      <c r="F569" s="84" t="b">
        <v>0</v>
      </c>
      <c r="G569" s="84" t="b">
        <v>0</v>
      </c>
    </row>
    <row r="570" spans="1:7" ht="15">
      <c r="A570" s="84" t="s">
        <v>2640</v>
      </c>
      <c r="B570" s="84">
        <v>2</v>
      </c>
      <c r="C570" s="123">
        <v>0.003122633605397655</v>
      </c>
      <c r="D570" s="84" t="s">
        <v>2013</v>
      </c>
      <c r="E570" s="84" t="b">
        <v>0</v>
      </c>
      <c r="F570" s="84" t="b">
        <v>0</v>
      </c>
      <c r="G570" s="84" t="b">
        <v>0</v>
      </c>
    </row>
    <row r="571" spans="1:7" ht="15">
      <c r="A571" s="84" t="s">
        <v>2641</v>
      </c>
      <c r="B571" s="84">
        <v>2</v>
      </c>
      <c r="C571" s="123">
        <v>0.003122633605397655</v>
      </c>
      <c r="D571" s="84" t="s">
        <v>2013</v>
      </c>
      <c r="E571" s="84" t="b">
        <v>0</v>
      </c>
      <c r="F571" s="84" t="b">
        <v>0</v>
      </c>
      <c r="G571" s="84" t="b">
        <v>0</v>
      </c>
    </row>
    <row r="572" spans="1:7" ht="15">
      <c r="A572" s="84" t="s">
        <v>2642</v>
      </c>
      <c r="B572" s="84">
        <v>2</v>
      </c>
      <c r="C572" s="123">
        <v>0.003122633605397655</v>
      </c>
      <c r="D572" s="84" t="s">
        <v>2013</v>
      </c>
      <c r="E572" s="84" t="b">
        <v>0</v>
      </c>
      <c r="F572" s="84" t="b">
        <v>0</v>
      </c>
      <c r="G572" s="84" t="b">
        <v>0</v>
      </c>
    </row>
    <row r="573" spans="1:7" ht="15">
      <c r="A573" s="84" t="s">
        <v>2643</v>
      </c>
      <c r="B573" s="84">
        <v>2</v>
      </c>
      <c r="C573" s="123">
        <v>0.003122633605397655</v>
      </c>
      <c r="D573" s="84" t="s">
        <v>2013</v>
      </c>
      <c r="E573" s="84" t="b">
        <v>0</v>
      </c>
      <c r="F573" s="84" t="b">
        <v>0</v>
      </c>
      <c r="G573" s="84" t="b">
        <v>0</v>
      </c>
    </row>
    <row r="574" spans="1:7" ht="15">
      <c r="A574" s="84" t="s">
        <v>2644</v>
      </c>
      <c r="B574" s="84">
        <v>2</v>
      </c>
      <c r="C574" s="123">
        <v>0.003122633605397655</v>
      </c>
      <c r="D574" s="84" t="s">
        <v>2013</v>
      </c>
      <c r="E574" s="84" t="b">
        <v>0</v>
      </c>
      <c r="F574" s="84" t="b">
        <v>0</v>
      </c>
      <c r="G574" s="84" t="b">
        <v>0</v>
      </c>
    </row>
    <row r="575" spans="1:7" ht="15">
      <c r="A575" s="84" t="s">
        <v>2645</v>
      </c>
      <c r="B575" s="84">
        <v>2</v>
      </c>
      <c r="C575" s="123">
        <v>0.003122633605397655</v>
      </c>
      <c r="D575" s="84" t="s">
        <v>2013</v>
      </c>
      <c r="E575" s="84" t="b">
        <v>0</v>
      </c>
      <c r="F575" s="84" t="b">
        <v>0</v>
      </c>
      <c r="G575" s="84" t="b">
        <v>0</v>
      </c>
    </row>
    <row r="576" spans="1:7" ht="15">
      <c r="A576" s="84" t="s">
        <v>2646</v>
      </c>
      <c r="B576" s="84">
        <v>2</v>
      </c>
      <c r="C576" s="123">
        <v>0.003122633605397655</v>
      </c>
      <c r="D576" s="84" t="s">
        <v>2013</v>
      </c>
      <c r="E576" s="84" t="b">
        <v>0</v>
      </c>
      <c r="F576" s="84" t="b">
        <v>0</v>
      </c>
      <c r="G576" s="84" t="b">
        <v>0</v>
      </c>
    </row>
    <row r="577" spans="1:7" ht="15">
      <c r="A577" s="84" t="s">
        <v>2647</v>
      </c>
      <c r="B577" s="84">
        <v>2</v>
      </c>
      <c r="C577" s="123">
        <v>0.003122633605397655</v>
      </c>
      <c r="D577" s="84" t="s">
        <v>2013</v>
      </c>
      <c r="E577" s="84" t="b">
        <v>0</v>
      </c>
      <c r="F577" s="84" t="b">
        <v>0</v>
      </c>
      <c r="G577" s="84" t="b">
        <v>0</v>
      </c>
    </row>
    <row r="578" spans="1:7" ht="15">
      <c r="A578" s="84" t="s">
        <v>2648</v>
      </c>
      <c r="B578" s="84">
        <v>2</v>
      </c>
      <c r="C578" s="123">
        <v>0.003122633605397655</v>
      </c>
      <c r="D578" s="84" t="s">
        <v>2013</v>
      </c>
      <c r="E578" s="84" t="b">
        <v>0</v>
      </c>
      <c r="F578" s="84" t="b">
        <v>0</v>
      </c>
      <c r="G578" s="84" t="b">
        <v>0</v>
      </c>
    </row>
    <row r="579" spans="1:7" ht="15">
      <c r="A579" s="84" t="s">
        <v>2649</v>
      </c>
      <c r="B579" s="84">
        <v>2</v>
      </c>
      <c r="C579" s="123">
        <v>0.003122633605397655</v>
      </c>
      <c r="D579" s="84" t="s">
        <v>2013</v>
      </c>
      <c r="E579" s="84" t="b">
        <v>0</v>
      </c>
      <c r="F579" s="84" t="b">
        <v>0</v>
      </c>
      <c r="G579" s="84" t="b">
        <v>0</v>
      </c>
    </row>
    <row r="580" spans="1:7" ht="15">
      <c r="A580" s="84" t="s">
        <v>2650</v>
      </c>
      <c r="B580" s="84">
        <v>2</v>
      </c>
      <c r="C580" s="123">
        <v>0.003122633605397655</v>
      </c>
      <c r="D580" s="84" t="s">
        <v>2013</v>
      </c>
      <c r="E580" s="84" t="b">
        <v>0</v>
      </c>
      <c r="F580" s="84" t="b">
        <v>0</v>
      </c>
      <c r="G580" s="84" t="b">
        <v>0</v>
      </c>
    </row>
    <row r="581" spans="1:7" ht="15">
      <c r="A581" s="84" t="s">
        <v>2651</v>
      </c>
      <c r="B581" s="84">
        <v>2</v>
      </c>
      <c r="C581" s="123">
        <v>0.003122633605397655</v>
      </c>
      <c r="D581" s="84" t="s">
        <v>2013</v>
      </c>
      <c r="E581" s="84" t="b">
        <v>0</v>
      </c>
      <c r="F581" s="84" t="b">
        <v>0</v>
      </c>
      <c r="G581" s="84" t="b">
        <v>0</v>
      </c>
    </row>
    <row r="582" spans="1:7" ht="15">
      <c r="A582" s="84" t="s">
        <v>2558</v>
      </c>
      <c r="B582" s="84">
        <v>2</v>
      </c>
      <c r="C582" s="123">
        <v>0.003122633605397655</v>
      </c>
      <c r="D582" s="84" t="s">
        <v>2013</v>
      </c>
      <c r="E582" s="84" t="b">
        <v>0</v>
      </c>
      <c r="F582" s="84" t="b">
        <v>0</v>
      </c>
      <c r="G582" s="84" t="b">
        <v>0</v>
      </c>
    </row>
    <row r="583" spans="1:7" ht="15">
      <c r="A583" s="84" t="s">
        <v>2541</v>
      </c>
      <c r="B583" s="84">
        <v>2</v>
      </c>
      <c r="C583" s="123">
        <v>0.003122633605397655</v>
      </c>
      <c r="D583" s="84" t="s">
        <v>2013</v>
      </c>
      <c r="E583" s="84" t="b">
        <v>1</v>
      </c>
      <c r="F583" s="84" t="b">
        <v>0</v>
      </c>
      <c r="G583" s="84" t="b">
        <v>0</v>
      </c>
    </row>
    <row r="584" spans="1:7" ht="15">
      <c r="A584" s="84" t="s">
        <v>2124</v>
      </c>
      <c r="B584" s="84">
        <v>2</v>
      </c>
      <c r="C584" s="123">
        <v>0.003122633605397655</v>
      </c>
      <c r="D584" s="84" t="s">
        <v>2013</v>
      </c>
      <c r="E584" s="84" t="b">
        <v>0</v>
      </c>
      <c r="F584" s="84" t="b">
        <v>0</v>
      </c>
      <c r="G584" s="84" t="b">
        <v>0</v>
      </c>
    </row>
    <row r="585" spans="1:7" ht="15">
      <c r="A585" s="84" t="s">
        <v>299</v>
      </c>
      <c r="B585" s="84">
        <v>2</v>
      </c>
      <c r="C585" s="123">
        <v>0.003122633605397655</v>
      </c>
      <c r="D585" s="84" t="s">
        <v>2013</v>
      </c>
      <c r="E585" s="84" t="b">
        <v>0</v>
      </c>
      <c r="F585" s="84" t="b">
        <v>0</v>
      </c>
      <c r="G585" s="84" t="b">
        <v>0</v>
      </c>
    </row>
    <row r="586" spans="1:7" ht="15">
      <c r="A586" s="84" t="s">
        <v>2625</v>
      </c>
      <c r="B586" s="84">
        <v>2</v>
      </c>
      <c r="C586" s="123">
        <v>0.003122633605397655</v>
      </c>
      <c r="D586" s="84" t="s">
        <v>2013</v>
      </c>
      <c r="E586" s="84" t="b">
        <v>0</v>
      </c>
      <c r="F586" s="84" t="b">
        <v>0</v>
      </c>
      <c r="G586" s="84" t="b">
        <v>0</v>
      </c>
    </row>
    <row r="587" spans="1:7" ht="15">
      <c r="A587" s="84" t="s">
        <v>2626</v>
      </c>
      <c r="B587" s="84">
        <v>2</v>
      </c>
      <c r="C587" s="123">
        <v>0.003122633605397655</v>
      </c>
      <c r="D587" s="84" t="s">
        <v>2013</v>
      </c>
      <c r="E587" s="84" t="b">
        <v>0</v>
      </c>
      <c r="F587" s="84" t="b">
        <v>0</v>
      </c>
      <c r="G587" s="84" t="b">
        <v>0</v>
      </c>
    </row>
    <row r="588" spans="1:7" ht="15">
      <c r="A588" s="84" t="s">
        <v>2622</v>
      </c>
      <c r="B588" s="84">
        <v>2</v>
      </c>
      <c r="C588" s="123">
        <v>0.0036470761065544167</v>
      </c>
      <c r="D588" s="84" t="s">
        <v>2013</v>
      </c>
      <c r="E588" s="84" t="b">
        <v>0</v>
      </c>
      <c r="F588" s="84" t="b">
        <v>0</v>
      </c>
      <c r="G588" s="84" t="b">
        <v>0</v>
      </c>
    </row>
    <row r="589" spans="1:7" ht="15">
      <c r="A589" s="84" t="s">
        <v>2652</v>
      </c>
      <c r="B589" s="84">
        <v>2</v>
      </c>
      <c r="C589" s="123">
        <v>0.003122633605397655</v>
      </c>
      <c r="D589" s="84" t="s">
        <v>2013</v>
      </c>
      <c r="E589" s="84" t="b">
        <v>0</v>
      </c>
      <c r="F589" s="84" t="b">
        <v>0</v>
      </c>
      <c r="G589" s="84" t="b">
        <v>0</v>
      </c>
    </row>
    <row r="590" spans="1:7" ht="15">
      <c r="A590" s="84" t="s">
        <v>2653</v>
      </c>
      <c r="B590" s="84">
        <v>2</v>
      </c>
      <c r="C590" s="123">
        <v>0.003122633605397655</v>
      </c>
      <c r="D590" s="84" t="s">
        <v>2013</v>
      </c>
      <c r="E590" s="84" t="b">
        <v>0</v>
      </c>
      <c r="F590" s="84" t="b">
        <v>0</v>
      </c>
      <c r="G590" s="84" t="b">
        <v>0</v>
      </c>
    </row>
    <row r="591" spans="1:7" ht="15">
      <c r="A591" s="84" t="s">
        <v>251</v>
      </c>
      <c r="B591" s="84">
        <v>36</v>
      </c>
      <c r="C591" s="123">
        <v>0.0030374655954651182</v>
      </c>
      <c r="D591" s="84" t="s">
        <v>2014</v>
      </c>
      <c r="E591" s="84" t="b">
        <v>0</v>
      </c>
      <c r="F591" s="84" t="b">
        <v>0</v>
      </c>
      <c r="G591" s="84" t="b">
        <v>0</v>
      </c>
    </row>
    <row r="592" spans="1:7" ht="15">
      <c r="A592" s="84" t="s">
        <v>253</v>
      </c>
      <c r="B592" s="84">
        <v>16</v>
      </c>
      <c r="C592" s="123">
        <v>0.015026975703711627</v>
      </c>
      <c r="D592" s="84" t="s">
        <v>2014</v>
      </c>
      <c r="E592" s="84" t="b">
        <v>0</v>
      </c>
      <c r="F592" s="84" t="b">
        <v>0</v>
      </c>
      <c r="G592" s="84" t="b">
        <v>0</v>
      </c>
    </row>
    <row r="593" spans="1:7" ht="15">
      <c r="A593" s="84" t="s">
        <v>278</v>
      </c>
      <c r="B593" s="84">
        <v>12</v>
      </c>
      <c r="C593" s="123">
        <v>0.014909224106180806</v>
      </c>
      <c r="D593" s="84" t="s">
        <v>2014</v>
      </c>
      <c r="E593" s="84" t="b">
        <v>0</v>
      </c>
      <c r="F593" s="84" t="b">
        <v>0</v>
      </c>
      <c r="G593" s="84" t="b">
        <v>0</v>
      </c>
    </row>
    <row r="594" spans="1:7" ht="15">
      <c r="A594" s="84" t="s">
        <v>277</v>
      </c>
      <c r="B594" s="84">
        <v>12</v>
      </c>
      <c r="C594" s="123">
        <v>0.014909224106180806</v>
      </c>
      <c r="D594" s="84" t="s">
        <v>2014</v>
      </c>
      <c r="E594" s="84" t="b">
        <v>0</v>
      </c>
      <c r="F594" s="84" t="b">
        <v>0</v>
      </c>
      <c r="G594" s="84" t="b">
        <v>0</v>
      </c>
    </row>
    <row r="595" spans="1:7" ht="15">
      <c r="A595" s="84" t="s">
        <v>276</v>
      </c>
      <c r="B595" s="84">
        <v>11</v>
      </c>
      <c r="C595" s="123">
        <v>0.014675706651822853</v>
      </c>
      <c r="D595" s="84" t="s">
        <v>2014</v>
      </c>
      <c r="E595" s="84" t="b">
        <v>0</v>
      </c>
      <c r="F595" s="84" t="b">
        <v>0</v>
      </c>
      <c r="G595" s="84" t="b">
        <v>0</v>
      </c>
    </row>
    <row r="596" spans="1:7" ht="15">
      <c r="A596" s="84" t="s">
        <v>281</v>
      </c>
      <c r="B596" s="84">
        <v>8</v>
      </c>
      <c r="C596" s="123">
        <v>0.013358730486107875</v>
      </c>
      <c r="D596" s="84" t="s">
        <v>2014</v>
      </c>
      <c r="E596" s="84" t="b">
        <v>0</v>
      </c>
      <c r="F596" s="84" t="b">
        <v>0</v>
      </c>
      <c r="G596" s="84" t="b">
        <v>0</v>
      </c>
    </row>
    <row r="597" spans="1:7" ht="15">
      <c r="A597" s="84" t="s">
        <v>2115</v>
      </c>
      <c r="B597" s="84">
        <v>8</v>
      </c>
      <c r="C597" s="123">
        <v>0.014484787708975579</v>
      </c>
      <c r="D597" s="84" t="s">
        <v>2014</v>
      </c>
      <c r="E597" s="84" t="b">
        <v>0</v>
      </c>
      <c r="F597" s="84" t="b">
        <v>0</v>
      </c>
      <c r="G597" s="84" t="b">
        <v>0</v>
      </c>
    </row>
    <row r="598" spans="1:7" ht="15">
      <c r="A598" s="84" t="s">
        <v>2116</v>
      </c>
      <c r="B598" s="84">
        <v>6</v>
      </c>
      <c r="C598" s="123">
        <v>0.01183854402877945</v>
      </c>
      <c r="D598" s="84" t="s">
        <v>2014</v>
      </c>
      <c r="E598" s="84" t="b">
        <v>0</v>
      </c>
      <c r="F598" s="84" t="b">
        <v>0</v>
      </c>
      <c r="G598" s="84" t="b">
        <v>0</v>
      </c>
    </row>
    <row r="599" spans="1:7" ht="15">
      <c r="A599" s="84" t="s">
        <v>2117</v>
      </c>
      <c r="B599" s="84">
        <v>6</v>
      </c>
      <c r="C599" s="123">
        <v>0.01183854402877945</v>
      </c>
      <c r="D599" s="84" t="s">
        <v>2014</v>
      </c>
      <c r="E599" s="84" t="b">
        <v>0</v>
      </c>
      <c r="F599" s="84" t="b">
        <v>0</v>
      </c>
      <c r="G599" s="84" t="b">
        <v>0</v>
      </c>
    </row>
    <row r="600" spans="1:7" ht="15">
      <c r="A600" s="84" t="s">
        <v>2118</v>
      </c>
      <c r="B600" s="84">
        <v>5</v>
      </c>
      <c r="C600" s="123">
        <v>0.01082639080935049</v>
      </c>
      <c r="D600" s="84" t="s">
        <v>2014</v>
      </c>
      <c r="E600" s="84" t="b">
        <v>0</v>
      </c>
      <c r="F600" s="84" t="b">
        <v>0</v>
      </c>
      <c r="G600" s="84" t="b">
        <v>0</v>
      </c>
    </row>
    <row r="601" spans="1:7" ht="15">
      <c r="A601" s="84" t="s">
        <v>246</v>
      </c>
      <c r="B601" s="84">
        <v>5</v>
      </c>
      <c r="C601" s="123">
        <v>0.01082639080935049</v>
      </c>
      <c r="D601" s="84" t="s">
        <v>2014</v>
      </c>
      <c r="E601" s="84" t="b">
        <v>0</v>
      </c>
      <c r="F601" s="84" t="b">
        <v>0</v>
      </c>
      <c r="G601" s="84" t="b">
        <v>0</v>
      </c>
    </row>
    <row r="602" spans="1:7" ht="15">
      <c r="A602" s="84" t="s">
        <v>2510</v>
      </c>
      <c r="B602" s="84">
        <v>4</v>
      </c>
      <c r="C602" s="123">
        <v>0.009601986560179968</v>
      </c>
      <c r="D602" s="84" t="s">
        <v>2014</v>
      </c>
      <c r="E602" s="84" t="b">
        <v>0</v>
      </c>
      <c r="F602" s="84" t="b">
        <v>0</v>
      </c>
      <c r="G602" s="84" t="b">
        <v>0</v>
      </c>
    </row>
    <row r="603" spans="1:7" ht="15">
      <c r="A603" s="84" t="s">
        <v>2490</v>
      </c>
      <c r="B603" s="84">
        <v>4</v>
      </c>
      <c r="C603" s="123">
        <v>0.009601986560179968</v>
      </c>
      <c r="D603" s="84" t="s">
        <v>2014</v>
      </c>
      <c r="E603" s="84" t="b">
        <v>0</v>
      </c>
      <c r="F603" s="84" t="b">
        <v>0</v>
      </c>
      <c r="G603" s="84" t="b">
        <v>0</v>
      </c>
    </row>
    <row r="604" spans="1:7" ht="15">
      <c r="A604" s="84" t="s">
        <v>2543</v>
      </c>
      <c r="B604" s="84">
        <v>3</v>
      </c>
      <c r="C604" s="123">
        <v>0.008111238002234249</v>
      </c>
      <c r="D604" s="84" t="s">
        <v>2014</v>
      </c>
      <c r="E604" s="84" t="b">
        <v>0</v>
      </c>
      <c r="F604" s="84" t="b">
        <v>0</v>
      </c>
      <c r="G604" s="84" t="b">
        <v>0</v>
      </c>
    </row>
    <row r="605" spans="1:7" ht="15">
      <c r="A605" s="84" t="s">
        <v>2478</v>
      </c>
      <c r="B605" s="84">
        <v>3</v>
      </c>
      <c r="C605" s="123">
        <v>0.0093934559079795</v>
      </c>
      <c r="D605" s="84" t="s">
        <v>2014</v>
      </c>
      <c r="E605" s="84" t="b">
        <v>0</v>
      </c>
      <c r="F605" s="84" t="b">
        <v>0</v>
      </c>
      <c r="G605" s="84" t="b">
        <v>0</v>
      </c>
    </row>
    <row r="606" spans="1:7" ht="15">
      <c r="A606" s="84" t="s">
        <v>2135</v>
      </c>
      <c r="B606" s="84">
        <v>3</v>
      </c>
      <c r="C606" s="123">
        <v>0.008111238002234249</v>
      </c>
      <c r="D606" s="84" t="s">
        <v>2014</v>
      </c>
      <c r="E606" s="84" t="b">
        <v>1</v>
      </c>
      <c r="F606" s="84" t="b">
        <v>0</v>
      </c>
      <c r="G606" s="84" t="b">
        <v>0</v>
      </c>
    </row>
    <row r="607" spans="1:7" ht="15">
      <c r="A607" s="84" t="s">
        <v>2509</v>
      </c>
      <c r="B607" s="84">
        <v>3</v>
      </c>
      <c r="C607" s="123">
        <v>0.008111238002234249</v>
      </c>
      <c r="D607" s="84" t="s">
        <v>2014</v>
      </c>
      <c r="E607" s="84" t="b">
        <v>0</v>
      </c>
      <c r="F607" s="84" t="b">
        <v>0</v>
      </c>
      <c r="G607" s="84" t="b">
        <v>0</v>
      </c>
    </row>
    <row r="608" spans="1:7" ht="15">
      <c r="A608" s="84" t="s">
        <v>2476</v>
      </c>
      <c r="B608" s="84">
        <v>3</v>
      </c>
      <c r="C608" s="123">
        <v>0.008111238002234249</v>
      </c>
      <c r="D608" s="84" t="s">
        <v>2014</v>
      </c>
      <c r="E608" s="84" t="b">
        <v>0</v>
      </c>
      <c r="F608" s="84" t="b">
        <v>0</v>
      </c>
      <c r="G608" s="84" t="b">
        <v>0</v>
      </c>
    </row>
    <row r="609" spans="1:7" ht="15">
      <c r="A609" s="84" t="s">
        <v>2538</v>
      </c>
      <c r="B609" s="84">
        <v>3</v>
      </c>
      <c r="C609" s="123">
        <v>0.008111238002234249</v>
      </c>
      <c r="D609" s="84" t="s">
        <v>2014</v>
      </c>
      <c r="E609" s="84" t="b">
        <v>0</v>
      </c>
      <c r="F609" s="84" t="b">
        <v>0</v>
      </c>
      <c r="G609" s="84" t="b">
        <v>0</v>
      </c>
    </row>
    <row r="610" spans="1:7" ht="15">
      <c r="A610" s="84" t="s">
        <v>2492</v>
      </c>
      <c r="B610" s="84">
        <v>3</v>
      </c>
      <c r="C610" s="123">
        <v>0.008111238002234249</v>
      </c>
      <c r="D610" s="84" t="s">
        <v>2014</v>
      </c>
      <c r="E610" s="84" t="b">
        <v>0</v>
      </c>
      <c r="F610" s="84" t="b">
        <v>0</v>
      </c>
      <c r="G610" s="84" t="b">
        <v>0</v>
      </c>
    </row>
    <row r="611" spans="1:7" ht="15">
      <c r="A611" s="84" t="s">
        <v>1282</v>
      </c>
      <c r="B611" s="84">
        <v>3</v>
      </c>
      <c r="C611" s="123">
        <v>0.008111238002234249</v>
      </c>
      <c r="D611" s="84" t="s">
        <v>2014</v>
      </c>
      <c r="E611" s="84" t="b">
        <v>0</v>
      </c>
      <c r="F611" s="84" t="b">
        <v>0</v>
      </c>
      <c r="G611" s="84" t="b">
        <v>0</v>
      </c>
    </row>
    <row r="612" spans="1:7" ht="15">
      <c r="A612" s="84" t="s">
        <v>2547</v>
      </c>
      <c r="B612" s="84">
        <v>3</v>
      </c>
      <c r="C612" s="123">
        <v>0.008111238002234249</v>
      </c>
      <c r="D612" s="84" t="s">
        <v>2014</v>
      </c>
      <c r="E612" s="84" t="b">
        <v>0</v>
      </c>
      <c r="F612" s="84" t="b">
        <v>0</v>
      </c>
      <c r="G612" s="84" t="b">
        <v>0</v>
      </c>
    </row>
    <row r="613" spans="1:7" ht="15">
      <c r="A613" s="84" t="s">
        <v>2475</v>
      </c>
      <c r="B613" s="84">
        <v>3</v>
      </c>
      <c r="C613" s="123">
        <v>0.0093934559079795</v>
      </c>
      <c r="D613" s="84" t="s">
        <v>2014</v>
      </c>
      <c r="E613" s="84" t="b">
        <v>1</v>
      </c>
      <c r="F613" s="84" t="b">
        <v>0</v>
      </c>
      <c r="G613" s="84" t="b">
        <v>0</v>
      </c>
    </row>
    <row r="614" spans="1:7" ht="15">
      <c r="A614" s="84" t="s">
        <v>2493</v>
      </c>
      <c r="B614" s="84">
        <v>3</v>
      </c>
      <c r="C614" s="123">
        <v>0.008111238002234249</v>
      </c>
      <c r="D614" s="84" t="s">
        <v>2014</v>
      </c>
      <c r="E614" s="84" t="b">
        <v>0</v>
      </c>
      <c r="F614" s="84" t="b">
        <v>0</v>
      </c>
      <c r="G614" s="84" t="b">
        <v>0</v>
      </c>
    </row>
    <row r="615" spans="1:7" ht="15">
      <c r="A615" s="84" t="s">
        <v>2483</v>
      </c>
      <c r="B615" s="84">
        <v>3</v>
      </c>
      <c r="C615" s="123">
        <v>0.008111238002234249</v>
      </c>
      <c r="D615" s="84" t="s">
        <v>2014</v>
      </c>
      <c r="E615" s="84" t="b">
        <v>0</v>
      </c>
      <c r="F615" s="84" t="b">
        <v>0</v>
      </c>
      <c r="G615" s="84" t="b">
        <v>0</v>
      </c>
    </row>
    <row r="616" spans="1:7" ht="15">
      <c r="A616" s="84" t="s">
        <v>215</v>
      </c>
      <c r="B616" s="84">
        <v>3</v>
      </c>
      <c r="C616" s="123">
        <v>0.008111238002234249</v>
      </c>
      <c r="D616" s="84" t="s">
        <v>2014</v>
      </c>
      <c r="E616" s="84" t="b">
        <v>0</v>
      </c>
      <c r="F616" s="84" t="b">
        <v>0</v>
      </c>
      <c r="G616" s="84" t="b">
        <v>0</v>
      </c>
    </row>
    <row r="617" spans="1:7" ht="15">
      <c r="A617" s="84" t="s">
        <v>318</v>
      </c>
      <c r="B617" s="84">
        <v>2</v>
      </c>
      <c r="C617" s="123">
        <v>0.006262303938652999</v>
      </c>
      <c r="D617" s="84" t="s">
        <v>2014</v>
      </c>
      <c r="E617" s="84" t="b">
        <v>0</v>
      </c>
      <c r="F617" s="84" t="b">
        <v>0</v>
      </c>
      <c r="G617" s="84" t="b">
        <v>0</v>
      </c>
    </row>
    <row r="618" spans="1:7" ht="15">
      <c r="A618" s="84" t="s">
        <v>229</v>
      </c>
      <c r="B618" s="84">
        <v>2</v>
      </c>
      <c r="C618" s="123">
        <v>0.006262303938652999</v>
      </c>
      <c r="D618" s="84" t="s">
        <v>2014</v>
      </c>
      <c r="E618" s="84" t="b">
        <v>0</v>
      </c>
      <c r="F618" s="84" t="b">
        <v>0</v>
      </c>
      <c r="G618" s="84" t="b">
        <v>0</v>
      </c>
    </row>
    <row r="619" spans="1:7" ht="15">
      <c r="A619" s="84" t="s">
        <v>317</v>
      </c>
      <c r="B619" s="84">
        <v>2</v>
      </c>
      <c r="C619" s="123">
        <v>0.006262303938652999</v>
      </c>
      <c r="D619" s="84" t="s">
        <v>2014</v>
      </c>
      <c r="E619" s="84" t="b">
        <v>0</v>
      </c>
      <c r="F619" s="84" t="b">
        <v>0</v>
      </c>
      <c r="G619" s="84" t="b">
        <v>0</v>
      </c>
    </row>
    <row r="620" spans="1:7" ht="15">
      <c r="A620" s="84" t="s">
        <v>316</v>
      </c>
      <c r="B620" s="84">
        <v>2</v>
      </c>
      <c r="C620" s="123">
        <v>0.006262303938652999</v>
      </c>
      <c r="D620" s="84" t="s">
        <v>2014</v>
      </c>
      <c r="E620" s="84" t="b">
        <v>0</v>
      </c>
      <c r="F620" s="84" t="b">
        <v>0</v>
      </c>
      <c r="G620" s="84" t="b">
        <v>0</v>
      </c>
    </row>
    <row r="621" spans="1:7" ht="15">
      <c r="A621" s="84" t="s">
        <v>315</v>
      </c>
      <c r="B621" s="84">
        <v>2</v>
      </c>
      <c r="C621" s="123">
        <v>0.006262303938652999</v>
      </c>
      <c r="D621" s="84" t="s">
        <v>2014</v>
      </c>
      <c r="E621" s="84" t="b">
        <v>0</v>
      </c>
      <c r="F621" s="84" t="b">
        <v>0</v>
      </c>
      <c r="G621" s="84" t="b">
        <v>0</v>
      </c>
    </row>
    <row r="622" spans="1:7" ht="15">
      <c r="A622" s="84" t="s">
        <v>314</v>
      </c>
      <c r="B622" s="84">
        <v>2</v>
      </c>
      <c r="C622" s="123">
        <v>0.006262303938652999</v>
      </c>
      <c r="D622" s="84" t="s">
        <v>2014</v>
      </c>
      <c r="E622" s="84" t="b">
        <v>0</v>
      </c>
      <c r="F622" s="84" t="b">
        <v>0</v>
      </c>
      <c r="G622" s="84" t="b">
        <v>0</v>
      </c>
    </row>
    <row r="623" spans="1:7" ht="15">
      <c r="A623" s="84" t="s">
        <v>313</v>
      </c>
      <c r="B623" s="84">
        <v>2</v>
      </c>
      <c r="C623" s="123">
        <v>0.006262303938652999</v>
      </c>
      <c r="D623" s="84" t="s">
        <v>2014</v>
      </c>
      <c r="E623" s="84" t="b">
        <v>0</v>
      </c>
      <c r="F623" s="84" t="b">
        <v>0</v>
      </c>
      <c r="G623" s="84" t="b">
        <v>0</v>
      </c>
    </row>
    <row r="624" spans="1:7" ht="15">
      <c r="A624" s="84" t="s">
        <v>312</v>
      </c>
      <c r="B624" s="84">
        <v>2</v>
      </c>
      <c r="C624" s="123">
        <v>0.006262303938652999</v>
      </c>
      <c r="D624" s="84" t="s">
        <v>2014</v>
      </c>
      <c r="E624" s="84" t="b">
        <v>0</v>
      </c>
      <c r="F624" s="84" t="b">
        <v>0</v>
      </c>
      <c r="G624" s="84" t="b">
        <v>0</v>
      </c>
    </row>
    <row r="625" spans="1:7" ht="15">
      <c r="A625" s="84" t="s">
        <v>2516</v>
      </c>
      <c r="B625" s="84">
        <v>2</v>
      </c>
      <c r="C625" s="123">
        <v>0.006262303938652999</v>
      </c>
      <c r="D625" s="84" t="s">
        <v>2014</v>
      </c>
      <c r="E625" s="84" t="b">
        <v>1</v>
      </c>
      <c r="F625" s="84" t="b">
        <v>0</v>
      </c>
      <c r="G625" s="84" t="b">
        <v>0</v>
      </c>
    </row>
    <row r="626" spans="1:7" ht="15">
      <c r="A626" s="84" t="s">
        <v>2482</v>
      </c>
      <c r="B626" s="84">
        <v>2</v>
      </c>
      <c r="C626" s="123">
        <v>0.006262303938652999</v>
      </c>
      <c r="D626" s="84" t="s">
        <v>2014</v>
      </c>
      <c r="E626" s="84" t="b">
        <v>0</v>
      </c>
      <c r="F626" s="84" t="b">
        <v>1</v>
      </c>
      <c r="G626" s="84" t="b">
        <v>0</v>
      </c>
    </row>
    <row r="627" spans="1:7" ht="15">
      <c r="A627" s="84" t="s">
        <v>2594</v>
      </c>
      <c r="B627" s="84">
        <v>2</v>
      </c>
      <c r="C627" s="123">
        <v>0.007723614597216015</v>
      </c>
      <c r="D627" s="84" t="s">
        <v>2014</v>
      </c>
      <c r="E627" s="84" t="b">
        <v>0</v>
      </c>
      <c r="F627" s="84" t="b">
        <v>1</v>
      </c>
      <c r="G627" s="84" t="b">
        <v>0</v>
      </c>
    </row>
    <row r="628" spans="1:7" ht="15">
      <c r="A628" s="84" t="s">
        <v>2120</v>
      </c>
      <c r="B628" s="84">
        <v>2</v>
      </c>
      <c r="C628" s="123">
        <v>0.006262303938652999</v>
      </c>
      <c r="D628" s="84" t="s">
        <v>2014</v>
      </c>
      <c r="E628" s="84" t="b">
        <v>0</v>
      </c>
      <c r="F628" s="84" t="b">
        <v>0</v>
      </c>
      <c r="G628" s="84" t="b">
        <v>0</v>
      </c>
    </row>
    <row r="629" spans="1:7" ht="15">
      <c r="A629" s="84" t="s">
        <v>2474</v>
      </c>
      <c r="B629" s="84">
        <v>2</v>
      </c>
      <c r="C629" s="123">
        <v>0.006262303938652999</v>
      </c>
      <c r="D629" s="84" t="s">
        <v>2014</v>
      </c>
      <c r="E629" s="84" t="b">
        <v>1</v>
      </c>
      <c r="F629" s="84" t="b">
        <v>0</v>
      </c>
      <c r="G629" s="84" t="b">
        <v>0</v>
      </c>
    </row>
    <row r="630" spans="1:7" ht="15">
      <c r="A630" s="84" t="s">
        <v>2477</v>
      </c>
      <c r="B630" s="84">
        <v>2</v>
      </c>
      <c r="C630" s="123">
        <v>0.006262303938652999</v>
      </c>
      <c r="D630" s="84" t="s">
        <v>2014</v>
      </c>
      <c r="E630" s="84" t="b">
        <v>0</v>
      </c>
      <c r="F630" s="84" t="b">
        <v>0</v>
      </c>
      <c r="G630" s="84" t="b">
        <v>0</v>
      </c>
    </row>
    <row r="631" spans="1:7" ht="15">
      <c r="A631" s="84" t="s">
        <v>2539</v>
      </c>
      <c r="B631" s="84">
        <v>2</v>
      </c>
      <c r="C631" s="123">
        <v>0.006262303938652999</v>
      </c>
      <c r="D631" s="84" t="s">
        <v>2014</v>
      </c>
      <c r="E631" s="84" t="b">
        <v>0</v>
      </c>
      <c r="F631" s="84" t="b">
        <v>0</v>
      </c>
      <c r="G631" s="84" t="b">
        <v>0</v>
      </c>
    </row>
    <row r="632" spans="1:7" ht="15">
      <c r="A632" s="84" t="s">
        <v>2507</v>
      </c>
      <c r="B632" s="84">
        <v>2</v>
      </c>
      <c r="C632" s="123">
        <v>0.006262303938652999</v>
      </c>
      <c r="D632" s="84" t="s">
        <v>2014</v>
      </c>
      <c r="E632" s="84" t="b">
        <v>0</v>
      </c>
      <c r="F632" s="84" t="b">
        <v>0</v>
      </c>
      <c r="G632" s="84" t="b">
        <v>0</v>
      </c>
    </row>
    <row r="633" spans="1:7" ht="15">
      <c r="A633" s="84" t="s">
        <v>2593</v>
      </c>
      <c r="B633" s="84">
        <v>2</v>
      </c>
      <c r="C633" s="123">
        <v>0.006262303938652999</v>
      </c>
      <c r="D633" s="84" t="s">
        <v>2014</v>
      </c>
      <c r="E633" s="84" t="b">
        <v>0</v>
      </c>
      <c r="F633" s="84" t="b">
        <v>0</v>
      </c>
      <c r="G633" s="84" t="b">
        <v>0</v>
      </c>
    </row>
    <row r="634" spans="1:7" ht="15">
      <c r="A634" s="84" t="s">
        <v>2480</v>
      </c>
      <c r="B634" s="84">
        <v>2</v>
      </c>
      <c r="C634" s="123">
        <v>0.006262303938652999</v>
      </c>
      <c r="D634" s="84" t="s">
        <v>2014</v>
      </c>
      <c r="E634" s="84" t="b">
        <v>0</v>
      </c>
      <c r="F634" s="84" t="b">
        <v>0</v>
      </c>
      <c r="G634" s="84" t="b">
        <v>0</v>
      </c>
    </row>
    <row r="635" spans="1:7" ht="15">
      <c r="A635" s="84" t="s">
        <v>2595</v>
      </c>
      <c r="B635" s="84">
        <v>2</v>
      </c>
      <c r="C635" s="123">
        <v>0.006262303938652999</v>
      </c>
      <c r="D635" s="84" t="s">
        <v>2014</v>
      </c>
      <c r="E635" s="84" t="b">
        <v>0</v>
      </c>
      <c r="F635" s="84" t="b">
        <v>0</v>
      </c>
      <c r="G635" s="84" t="b">
        <v>0</v>
      </c>
    </row>
    <row r="636" spans="1:7" ht="15">
      <c r="A636" s="84" t="s">
        <v>2596</v>
      </c>
      <c r="B636" s="84">
        <v>2</v>
      </c>
      <c r="C636" s="123">
        <v>0.007723614597216015</v>
      </c>
      <c r="D636" s="84" t="s">
        <v>2014</v>
      </c>
      <c r="E636" s="84" t="b">
        <v>0</v>
      </c>
      <c r="F636" s="84" t="b">
        <v>0</v>
      </c>
      <c r="G636" s="84" t="b">
        <v>0</v>
      </c>
    </row>
    <row r="637" spans="1:7" ht="15">
      <c r="A637" s="84" t="s">
        <v>2598</v>
      </c>
      <c r="B637" s="84">
        <v>2</v>
      </c>
      <c r="C637" s="123">
        <v>0.006262303938652999</v>
      </c>
      <c r="D637" s="84" t="s">
        <v>2014</v>
      </c>
      <c r="E637" s="84" t="b">
        <v>0</v>
      </c>
      <c r="F637" s="84" t="b">
        <v>0</v>
      </c>
      <c r="G637" s="84" t="b">
        <v>0</v>
      </c>
    </row>
    <row r="638" spans="1:7" ht="15">
      <c r="A638" s="84" t="s">
        <v>2545</v>
      </c>
      <c r="B638" s="84">
        <v>2</v>
      </c>
      <c r="C638" s="123">
        <v>0.006262303938652999</v>
      </c>
      <c r="D638" s="84" t="s">
        <v>2014</v>
      </c>
      <c r="E638" s="84" t="b">
        <v>0</v>
      </c>
      <c r="F638" s="84" t="b">
        <v>0</v>
      </c>
      <c r="G638" s="84" t="b">
        <v>0</v>
      </c>
    </row>
    <row r="639" spans="1:7" ht="15">
      <c r="A639" s="84" t="s">
        <v>2546</v>
      </c>
      <c r="B639" s="84">
        <v>2</v>
      </c>
      <c r="C639" s="123">
        <v>0.006262303938652999</v>
      </c>
      <c r="D639" s="84" t="s">
        <v>2014</v>
      </c>
      <c r="E639" s="84" t="b">
        <v>0</v>
      </c>
      <c r="F639" s="84" t="b">
        <v>0</v>
      </c>
      <c r="G639" s="84" t="b">
        <v>0</v>
      </c>
    </row>
    <row r="640" spans="1:7" ht="15">
      <c r="A640" s="84" t="s">
        <v>2481</v>
      </c>
      <c r="B640" s="84">
        <v>2</v>
      </c>
      <c r="C640" s="123">
        <v>0.006262303938652999</v>
      </c>
      <c r="D640" s="84" t="s">
        <v>2014</v>
      </c>
      <c r="E640" s="84" t="b">
        <v>0</v>
      </c>
      <c r="F640" s="84" t="b">
        <v>0</v>
      </c>
      <c r="G640" s="84" t="b">
        <v>0</v>
      </c>
    </row>
    <row r="641" spans="1:7" ht="15">
      <c r="A641" s="84" t="s">
        <v>2605</v>
      </c>
      <c r="B641" s="84">
        <v>2</v>
      </c>
      <c r="C641" s="123">
        <v>0.007723614597216015</v>
      </c>
      <c r="D641" s="84" t="s">
        <v>2014</v>
      </c>
      <c r="E641" s="84" t="b">
        <v>0</v>
      </c>
      <c r="F641" s="84" t="b">
        <v>0</v>
      </c>
      <c r="G641" s="84" t="b">
        <v>0</v>
      </c>
    </row>
    <row r="642" spans="1:7" ht="15">
      <c r="A642" s="84" t="s">
        <v>2607</v>
      </c>
      <c r="B642" s="84">
        <v>2</v>
      </c>
      <c r="C642" s="123">
        <v>0.006262303938652999</v>
      </c>
      <c r="D642" s="84" t="s">
        <v>2014</v>
      </c>
      <c r="E642" s="84" t="b">
        <v>1</v>
      </c>
      <c r="F642" s="84" t="b">
        <v>0</v>
      </c>
      <c r="G642" s="84" t="b">
        <v>0</v>
      </c>
    </row>
    <row r="643" spans="1:7" ht="15">
      <c r="A643" s="84" t="s">
        <v>2514</v>
      </c>
      <c r="B643" s="84">
        <v>2</v>
      </c>
      <c r="C643" s="123">
        <v>0.006262303938652999</v>
      </c>
      <c r="D643" s="84" t="s">
        <v>2014</v>
      </c>
      <c r="E643" s="84" t="b">
        <v>1</v>
      </c>
      <c r="F643" s="84" t="b">
        <v>0</v>
      </c>
      <c r="G643" s="84" t="b">
        <v>0</v>
      </c>
    </row>
    <row r="644" spans="1:7" ht="15">
      <c r="A644" s="84" t="s">
        <v>2610</v>
      </c>
      <c r="B644" s="84">
        <v>2</v>
      </c>
      <c r="C644" s="123">
        <v>0.006262303938652999</v>
      </c>
      <c r="D644" s="84" t="s">
        <v>2014</v>
      </c>
      <c r="E644" s="84" t="b">
        <v>0</v>
      </c>
      <c r="F644" s="84" t="b">
        <v>0</v>
      </c>
      <c r="G644" s="84" t="b">
        <v>0</v>
      </c>
    </row>
    <row r="645" spans="1:7" ht="15">
      <c r="A645" s="84" t="s">
        <v>2572</v>
      </c>
      <c r="B645" s="84">
        <v>2</v>
      </c>
      <c r="C645" s="123">
        <v>0.006262303938652999</v>
      </c>
      <c r="D645" s="84" t="s">
        <v>2014</v>
      </c>
      <c r="E645" s="84" t="b">
        <v>1</v>
      </c>
      <c r="F645" s="84" t="b">
        <v>0</v>
      </c>
      <c r="G645" s="84" t="b">
        <v>0</v>
      </c>
    </row>
    <row r="646" spans="1:7" ht="15">
      <c r="A646" s="84" t="s">
        <v>2530</v>
      </c>
      <c r="B646" s="84">
        <v>2</v>
      </c>
      <c r="C646" s="123">
        <v>0.006262303938652999</v>
      </c>
      <c r="D646" s="84" t="s">
        <v>2014</v>
      </c>
      <c r="E646" s="84" t="b">
        <v>1</v>
      </c>
      <c r="F646" s="84" t="b">
        <v>0</v>
      </c>
      <c r="G646" s="84" t="b">
        <v>0</v>
      </c>
    </row>
    <row r="647" spans="1:7" ht="15">
      <c r="A647" s="84" t="s">
        <v>232</v>
      </c>
      <c r="B647" s="84">
        <v>2</v>
      </c>
      <c r="C647" s="123">
        <v>0.006262303938652999</v>
      </c>
      <c r="D647" s="84" t="s">
        <v>2014</v>
      </c>
      <c r="E647" s="84" t="b">
        <v>0</v>
      </c>
      <c r="F647" s="84" t="b">
        <v>0</v>
      </c>
      <c r="G647" s="84" t="b">
        <v>0</v>
      </c>
    </row>
    <row r="648" spans="1:7" ht="15">
      <c r="A648" s="84" t="s">
        <v>289</v>
      </c>
      <c r="B648" s="84">
        <v>2</v>
      </c>
      <c r="C648" s="123">
        <v>0.006262303938652999</v>
      </c>
      <c r="D648" s="84" t="s">
        <v>2014</v>
      </c>
      <c r="E648" s="84" t="b">
        <v>0</v>
      </c>
      <c r="F648" s="84" t="b">
        <v>0</v>
      </c>
      <c r="G648" s="84" t="b">
        <v>0</v>
      </c>
    </row>
    <row r="649" spans="1:7" ht="15">
      <c r="A649" s="84" t="s">
        <v>251</v>
      </c>
      <c r="B649" s="84">
        <v>16</v>
      </c>
      <c r="C649" s="123">
        <v>0</v>
      </c>
      <c r="D649" s="84" t="s">
        <v>2015</v>
      </c>
      <c r="E649" s="84" t="b">
        <v>0</v>
      </c>
      <c r="F649" s="84" t="b">
        <v>0</v>
      </c>
      <c r="G649" s="84" t="b">
        <v>0</v>
      </c>
    </row>
    <row r="650" spans="1:7" ht="15">
      <c r="A650" s="84" t="s">
        <v>282</v>
      </c>
      <c r="B650" s="84">
        <v>7</v>
      </c>
      <c r="C650" s="123">
        <v>0.019634012488216213</v>
      </c>
      <c r="D650" s="84" t="s">
        <v>2015</v>
      </c>
      <c r="E650" s="84" t="b">
        <v>0</v>
      </c>
      <c r="F650" s="84" t="b">
        <v>0</v>
      </c>
      <c r="G650" s="84" t="b">
        <v>0</v>
      </c>
    </row>
    <row r="651" spans="1:7" ht="15">
      <c r="A651" s="84" t="s">
        <v>2120</v>
      </c>
      <c r="B651" s="84">
        <v>3</v>
      </c>
      <c r="C651" s="123">
        <v>0.017039032686006147</v>
      </c>
      <c r="D651" s="84" t="s">
        <v>2015</v>
      </c>
      <c r="E651" s="84" t="b">
        <v>0</v>
      </c>
      <c r="F651" s="84" t="b">
        <v>0</v>
      </c>
      <c r="G651" s="84" t="b">
        <v>0</v>
      </c>
    </row>
    <row r="652" spans="1:7" ht="15">
      <c r="A652" s="84" t="s">
        <v>2121</v>
      </c>
      <c r="B652" s="84">
        <v>3</v>
      </c>
      <c r="C652" s="123">
        <v>0.021166171570123675</v>
      </c>
      <c r="D652" s="84" t="s">
        <v>2015</v>
      </c>
      <c r="E652" s="84" t="b">
        <v>0</v>
      </c>
      <c r="F652" s="84" t="b">
        <v>0</v>
      </c>
      <c r="G652" s="84" t="b">
        <v>0</v>
      </c>
    </row>
    <row r="653" spans="1:7" ht="15">
      <c r="A653" s="84" t="s">
        <v>2122</v>
      </c>
      <c r="B653" s="84">
        <v>3</v>
      </c>
      <c r="C653" s="123">
        <v>0.017039032686006147</v>
      </c>
      <c r="D653" s="84" t="s">
        <v>2015</v>
      </c>
      <c r="E653" s="84" t="b">
        <v>0</v>
      </c>
      <c r="F653" s="84" t="b">
        <v>0</v>
      </c>
      <c r="G653" s="84" t="b">
        <v>0</v>
      </c>
    </row>
    <row r="654" spans="1:7" ht="15">
      <c r="A654" s="84" t="s">
        <v>215</v>
      </c>
      <c r="B654" s="84">
        <v>3</v>
      </c>
      <c r="C654" s="123">
        <v>0.017039032686006147</v>
      </c>
      <c r="D654" s="84" t="s">
        <v>2015</v>
      </c>
      <c r="E654" s="84" t="b">
        <v>0</v>
      </c>
      <c r="F654" s="84" t="b">
        <v>0</v>
      </c>
      <c r="G654" s="84" t="b">
        <v>0</v>
      </c>
    </row>
    <row r="655" spans="1:7" ht="15">
      <c r="A655" s="84" t="s">
        <v>2123</v>
      </c>
      <c r="B655" s="84">
        <v>2</v>
      </c>
      <c r="C655" s="123">
        <v>0.014110781046749118</v>
      </c>
      <c r="D655" s="84" t="s">
        <v>2015</v>
      </c>
      <c r="E655" s="84" t="b">
        <v>0</v>
      </c>
      <c r="F655" s="84" t="b">
        <v>0</v>
      </c>
      <c r="G655" s="84" t="b">
        <v>0</v>
      </c>
    </row>
    <row r="656" spans="1:7" ht="15">
      <c r="A656" s="84" t="s">
        <v>2124</v>
      </c>
      <c r="B656" s="84">
        <v>2</v>
      </c>
      <c r="C656" s="123">
        <v>0.014110781046749118</v>
      </c>
      <c r="D656" s="84" t="s">
        <v>2015</v>
      </c>
      <c r="E656" s="84" t="b">
        <v>0</v>
      </c>
      <c r="F656" s="84" t="b">
        <v>0</v>
      </c>
      <c r="G656" s="84" t="b">
        <v>0</v>
      </c>
    </row>
    <row r="657" spans="1:7" ht="15">
      <c r="A657" s="84" t="s">
        <v>2125</v>
      </c>
      <c r="B657" s="84">
        <v>2</v>
      </c>
      <c r="C657" s="123">
        <v>0.014110781046749118</v>
      </c>
      <c r="D657" s="84" t="s">
        <v>2015</v>
      </c>
      <c r="E657" s="84" t="b">
        <v>0</v>
      </c>
      <c r="F657" s="84" t="b">
        <v>0</v>
      </c>
      <c r="G657" s="84" t="b">
        <v>0</v>
      </c>
    </row>
    <row r="658" spans="1:7" ht="15">
      <c r="A658" s="84" t="s">
        <v>246</v>
      </c>
      <c r="B658" s="84">
        <v>2</v>
      </c>
      <c r="C658" s="123">
        <v>0.014110781046749118</v>
      </c>
      <c r="D658" s="84" t="s">
        <v>2015</v>
      </c>
      <c r="E658" s="84" t="b">
        <v>0</v>
      </c>
      <c r="F658" s="84" t="b">
        <v>0</v>
      </c>
      <c r="G658" s="84" t="b">
        <v>0</v>
      </c>
    </row>
    <row r="659" spans="1:7" ht="15">
      <c r="A659" s="84" t="s">
        <v>2474</v>
      </c>
      <c r="B659" s="84">
        <v>2</v>
      </c>
      <c r="C659" s="123">
        <v>0.014110781046749118</v>
      </c>
      <c r="D659" s="84" t="s">
        <v>2015</v>
      </c>
      <c r="E659" s="84" t="b">
        <v>1</v>
      </c>
      <c r="F659" s="84" t="b">
        <v>0</v>
      </c>
      <c r="G659" s="84" t="b">
        <v>0</v>
      </c>
    </row>
    <row r="660" spans="1:7" ht="15">
      <c r="A660" s="84" t="s">
        <v>2698</v>
      </c>
      <c r="B660" s="84">
        <v>2</v>
      </c>
      <c r="C660" s="123">
        <v>0.014110781046749118</v>
      </c>
      <c r="D660" s="84" t="s">
        <v>2015</v>
      </c>
      <c r="E660" s="84" t="b">
        <v>0</v>
      </c>
      <c r="F660" s="84" t="b">
        <v>0</v>
      </c>
      <c r="G660" s="84" t="b">
        <v>0</v>
      </c>
    </row>
    <row r="661" spans="1:7" ht="15">
      <c r="A661" s="84" t="s">
        <v>2505</v>
      </c>
      <c r="B661" s="84">
        <v>2</v>
      </c>
      <c r="C661" s="123">
        <v>0.018814374728998825</v>
      </c>
      <c r="D661" s="84" t="s">
        <v>2015</v>
      </c>
      <c r="E661" s="84" t="b">
        <v>0</v>
      </c>
      <c r="F661" s="84" t="b">
        <v>0</v>
      </c>
      <c r="G661" s="84" t="b">
        <v>0</v>
      </c>
    </row>
    <row r="662" spans="1:7" ht="15">
      <c r="A662" s="84" t="s">
        <v>2760</v>
      </c>
      <c r="B662" s="84">
        <v>2</v>
      </c>
      <c r="C662" s="123">
        <v>0.014110781046749118</v>
      </c>
      <c r="D662" s="84" t="s">
        <v>2015</v>
      </c>
      <c r="E662" s="84" t="b">
        <v>0</v>
      </c>
      <c r="F662" s="84" t="b">
        <v>0</v>
      </c>
      <c r="G662" s="84" t="b">
        <v>0</v>
      </c>
    </row>
    <row r="663" spans="1:7" ht="15">
      <c r="A663" s="84" t="s">
        <v>251</v>
      </c>
      <c r="B663" s="84">
        <v>26</v>
      </c>
      <c r="C663" s="123">
        <v>0.004335760454178405</v>
      </c>
      <c r="D663" s="84" t="s">
        <v>2016</v>
      </c>
      <c r="E663" s="84" t="b">
        <v>0</v>
      </c>
      <c r="F663" s="84" t="b">
        <v>0</v>
      </c>
      <c r="G663" s="84" t="b">
        <v>0</v>
      </c>
    </row>
    <row r="664" spans="1:7" ht="15">
      <c r="A664" s="84" t="s">
        <v>253</v>
      </c>
      <c r="B664" s="84">
        <v>9</v>
      </c>
      <c r="C664" s="123">
        <v>0.022985697912570203</v>
      </c>
      <c r="D664" s="84" t="s">
        <v>2016</v>
      </c>
      <c r="E664" s="84" t="b">
        <v>0</v>
      </c>
      <c r="F664" s="84" t="b">
        <v>0</v>
      </c>
      <c r="G664" s="84" t="b">
        <v>0</v>
      </c>
    </row>
    <row r="665" spans="1:7" ht="15">
      <c r="A665" s="84" t="s">
        <v>2127</v>
      </c>
      <c r="B665" s="84">
        <v>6</v>
      </c>
      <c r="C665" s="123">
        <v>0.03563092338896077</v>
      </c>
      <c r="D665" s="84" t="s">
        <v>2016</v>
      </c>
      <c r="E665" s="84" t="b">
        <v>0</v>
      </c>
      <c r="F665" s="84" t="b">
        <v>0</v>
      </c>
      <c r="G665" s="84" t="b">
        <v>0</v>
      </c>
    </row>
    <row r="666" spans="1:7" ht="15">
      <c r="A666" s="84" t="s">
        <v>258</v>
      </c>
      <c r="B666" s="84">
        <v>6</v>
      </c>
      <c r="C666" s="123">
        <v>0.020798138268142245</v>
      </c>
      <c r="D666" s="84" t="s">
        <v>2016</v>
      </c>
      <c r="E666" s="84" t="b">
        <v>0</v>
      </c>
      <c r="F666" s="84" t="b">
        <v>0</v>
      </c>
      <c r="G666" s="84" t="b">
        <v>0</v>
      </c>
    </row>
    <row r="667" spans="1:7" ht="15">
      <c r="A667" s="84" t="s">
        <v>2112</v>
      </c>
      <c r="B667" s="84">
        <v>4</v>
      </c>
      <c r="C667" s="123">
        <v>0.023753948925973843</v>
      </c>
      <c r="D667" s="84" t="s">
        <v>2016</v>
      </c>
      <c r="E667" s="84" t="b">
        <v>0</v>
      </c>
      <c r="F667" s="84" t="b">
        <v>0</v>
      </c>
      <c r="G667" s="84" t="b">
        <v>0</v>
      </c>
    </row>
    <row r="668" spans="1:7" ht="15">
      <c r="A668" s="84" t="s">
        <v>257</v>
      </c>
      <c r="B668" s="84">
        <v>4</v>
      </c>
      <c r="C668" s="123">
        <v>0.017514985285269572</v>
      </c>
      <c r="D668" s="84" t="s">
        <v>2016</v>
      </c>
      <c r="E668" s="84" t="b">
        <v>0</v>
      </c>
      <c r="F668" s="84" t="b">
        <v>0</v>
      </c>
      <c r="G668" s="84" t="b">
        <v>0</v>
      </c>
    </row>
    <row r="669" spans="1:7" ht="15">
      <c r="A669" s="84" t="s">
        <v>281</v>
      </c>
      <c r="B669" s="84">
        <v>4</v>
      </c>
      <c r="C669" s="123">
        <v>0.017514985285269572</v>
      </c>
      <c r="D669" s="84" t="s">
        <v>2016</v>
      </c>
      <c r="E669" s="84" t="b">
        <v>0</v>
      </c>
      <c r="F669" s="84" t="b">
        <v>0</v>
      </c>
      <c r="G669" s="84" t="b">
        <v>0</v>
      </c>
    </row>
    <row r="670" spans="1:7" ht="15">
      <c r="A670" s="84" t="s">
        <v>2128</v>
      </c>
      <c r="B670" s="84">
        <v>3</v>
      </c>
      <c r="C670" s="123">
        <v>0.015078291864599329</v>
      </c>
      <c r="D670" s="84" t="s">
        <v>2016</v>
      </c>
      <c r="E670" s="84" t="b">
        <v>0</v>
      </c>
      <c r="F670" s="84" t="b">
        <v>0</v>
      </c>
      <c r="G670" s="84" t="b">
        <v>0</v>
      </c>
    </row>
    <row r="671" spans="1:7" ht="15">
      <c r="A671" s="84" t="s">
        <v>2108</v>
      </c>
      <c r="B671" s="84">
        <v>3</v>
      </c>
      <c r="C671" s="123">
        <v>0.015078291864599329</v>
      </c>
      <c r="D671" s="84" t="s">
        <v>2016</v>
      </c>
      <c r="E671" s="84" t="b">
        <v>0</v>
      </c>
      <c r="F671" s="84" t="b">
        <v>0</v>
      </c>
      <c r="G671" s="84" t="b">
        <v>0</v>
      </c>
    </row>
    <row r="672" spans="1:7" ht="15">
      <c r="A672" s="84" t="s">
        <v>2129</v>
      </c>
      <c r="B672" s="84">
        <v>3</v>
      </c>
      <c r="C672" s="123">
        <v>0.017815461694480384</v>
      </c>
      <c r="D672" s="84" t="s">
        <v>2016</v>
      </c>
      <c r="E672" s="84" t="b">
        <v>0</v>
      </c>
      <c r="F672" s="84" t="b">
        <v>0</v>
      </c>
      <c r="G672" s="84" t="b">
        <v>0</v>
      </c>
    </row>
    <row r="673" spans="1:7" ht="15">
      <c r="A673" s="84" t="s">
        <v>2589</v>
      </c>
      <c r="B673" s="84">
        <v>3</v>
      </c>
      <c r="C673" s="123">
        <v>0.015078291864599329</v>
      </c>
      <c r="D673" s="84" t="s">
        <v>2016</v>
      </c>
      <c r="E673" s="84" t="b">
        <v>0</v>
      </c>
      <c r="F673" s="84" t="b">
        <v>0</v>
      </c>
      <c r="G673" s="84" t="b">
        <v>0</v>
      </c>
    </row>
    <row r="674" spans="1:7" ht="15">
      <c r="A674" s="84" t="s">
        <v>2500</v>
      </c>
      <c r="B674" s="84">
        <v>2</v>
      </c>
      <c r="C674" s="123">
        <v>0.011876974462986922</v>
      </c>
      <c r="D674" s="84" t="s">
        <v>2016</v>
      </c>
      <c r="E674" s="84" t="b">
        <v>1</v>
      </c>
      <c r="F674" s="84" t="b">
        <v>0</v>
      </c>
      <c r="G674" s="84" t="b">
        <v>0</v>
      </c>
    </row>
    <row r="675" spans="1:7" ht="15">
      <c r="A675" s="84" t="s">
        <v>2715</v>
      </c>
      <c r="B675" s="84">
        <v>2</v>
      </c>
      <c r="C675" s="123">
        <v>0.011876974462986922</v>
      </c>
      <c r="D675" s="84" t="s">
        <v>2016</v>
      </c>
      <c r="E675" s="84" t="b">
        <v>0</v>
      </c>
      <c r="F675" s="84" t="b">
        <v>0</v>
      </c>
      <c r="G675" s="84" t="b">
        <v>0</v>
      </c>
    </row>
    <row r="676" spans="1:7" ht="15">
      <c r="A676" s="84" t="s">
        <v>2489</v>
      </c>
      <c r="B676" s="84">
        <v>2</v>
      </c>
      <c r="C676" s="123">
        <v>0.011876974462986922</v>
      </c>
      <c r="D676" s="84" t="s">
        <v>2016</v>
      </c>
      <c r="E676" s="84" t="b">
        <v>0</v>
      </c>
      <c r="F676" s="84" t="b">
        <v>0</v>
      </c>
      <c r="G676" s="84" t="b">
        <v>0</v>
      </c>
    </row>
    <row r="677" spans="1:7" ht="15">
      <c r="A677" s="84" t="s">
        <v>2716</v>
      </c>
      <c r="B677" s="84">
        <v>2</v>
      </c>
      <c r="C677" s="123">
        <v>0.011876974462986922</v>
      </c>
      <c r="D677" s="84" t="s">
        <v>2016</v>
      </c>
      <c r="E677" s="84" t="b">
        <v>0</v>
      </c>
      <c r="F677" s="84" t="b">
        <v>0</v>
      </c>
      <c r="G677" s="84" t="b">
        <v>0</v>
      </c>
    </row>
    <row r="678" spans="1:7" ht="15">
      <c r="A678" s="84" t="s">
        <v>2503</v>
      </c>
      <c r="B678" s="84">
        <v>2</v>
      </c>
      <c r="C678" s="123">
        <v>0.011876974462986922</v>
      </c>
      <c r="D678" s="84" t="s">
        <v>2016</v>
      </c>
      <c r="E678" s="84" t="b">
        <v>0</v>
      </c>
      <c r="F678" s="84" t="b">
        <v>0</v>
      </c>
      <c r="G678" s="84" t="b">
        <v>0</v>
      </c>
    </row>
    <row r="679" spans="1:7" ht="15">
      <c r="A679" s="84" t="s">
        <v>2717</v>
      </c>
      <c r="B679" s="84">
        <v>2</v>
      </c>
      <c r="C679" s="123">
        <v>0.011876974462986922</v>
      </c>
      <c r="D679" s="84" t="s">
        <v>2016</v>
      </c>
      <c r="E679" s="84" t="b">
        <v>0</v>
      </c>
      <c r="F679" s="84" t="b">
        <v>0</v>
      </c>
      <c r="G679" s="84" t="b">
        <v>0</v>
      </c>
    </row>
    <row r="680" spans="1:7" ht="15">
      <c r="A680" s="84" t="s">
        <v>252</v>
      </c>
      <c r="B680" s="84">
        <v>2</v>
      </c>
      <c r="C680" s="123">
        <v>0.011876974462986922</v>
      </c>
      <c r="D680" s="84" t="s">
        <v>2016</v>
      </c>
      <c r="E680" s="84" t="b">
        <v>0</v>
      </c>
      <c r="F680" s="84" t="b">
        <v>0</v>
      </c>
      <c r="G680" s="84" t="b">
        <v>0</v>
      </c>
    </row>
    <row r="681" spans="1:7" ht="15">
      <c r="A681" s="84" t="s">
        <v>2578</v>
      </c>
      <c r="B681" s="84">
        <v>2</v>
      </c>
      <c r="C681" s="123">
        <v>0.011876974462986922</v>
      </c>
      <c r="D681" s="84" t="s">
        <v>2016</v>
      </c>
      <c r="E681" s="84" t="b">
        <v>0</v>
      </c>
      <c r="F681" s="84" t="b">
        <v>0</v>
      </c>
      <c r="G681" s="84" t="b">
        <v>0</v>
      </c>
    </row>
    <row r="682" spans="1:7" ht="15">
      <c r="A682" s="84" t="s">
        <v>2479</v>
      </c>
      <c r="B682" s="84">
        <v>2</v>
      </c>
      <c r="C682" s="123">
        <v>0.011876974462986922</v>
      </c>
      <c r="D682" s="84" t="s">
        <v>2016</v>
      </c>
      <c r="E682" s="84" t="b">
        <v>0</v>
      </c>
      <c r="F682" s="84" t="b">
        <v>0</v>
      </c>
      <c r="G682" s="84" t="b">
        <v>0</v>
      </c>
    </row>
    <row r="683" spans="1:7" ht="15">
      <c r="A683" s="84" t="s">
        <v>2579</v>
      </c>
      <c r="B683" s="84">
        <v>2</v>
      </c>
      <c r="C683" s="123">
        <v>0.011876974462986922</v>
      </c>
      <c r="D683" s="84" t="s">
        <v>2016</v>
      </c>
      <c r="E683" s="84" t="b">
        <v>0</v>
      </c>
      <c r="F683" s="84" t="b">
        <v>0</v>
      </c>
      <c r="G683" s="84" t="b">
        <v>0</v>
      </c>
    </row>
    <row r="684" spans="1:7" ht="15">
      <c r="A684" s="84" t="s">
        <v>2502</v>
      </c>
      <c r="B684" s="84">
        <v>2</v>
      </c>
      <c r="C684" s="123">
        <v>0.011876974462986922</v>
      </c>
      <c r="D684" s="84" t="s">
        <v>2016</v>
      </c>
      <c r="E684" s="84" t="b">
        <v>0</v>
      </c>
      <c r="F684" s="84" t="b">
        <v>0</v>
      </c>
      <c r="G684" s="84" t="b">
        <v>0</v>
      </c>
    </row>
    <row r="685" spans="1:7" ht="15">
      <c r="A685" s="84" t="s">
        <v>2580</v>
      </c>
      <c r="B685" s="84">
        <v>2</v>
      </c>
      <c r="C685" s="123">
        <v>0.011876974462986922</v>
      </c>
      <c r="D685" s="84" t="s">
        <v>2016</v>
      </c>
      <c r="E685" s="84" t="b">
        <v>0</v>
      </c>
      <c r="F685" s="84" t="b">
        <v>0</v>
      </c>
      <c r="G685" s="84" t="b">
        <v>0</v>
      </c>
    </row>
    <row r="686" spans="1:7" ht="15">
      <c r="A686" s="84" t="s">
        <v>2513</v>
      </c>
      <c r="B686" s="84">
        <v>2</v>
      </c>
      <c r="C686" s="123">
        <v>0.011876974462986922</v>
      </c>
      <c r="D686" s="84" t="s">
        <v>2016</v>
      </c>
      <c r="E686" s="84" t="b">
        <v>0</v>
      </c>
      <c r="F686" s="84" t="b">
        <v>0</v>
      </c>
      <c r="G686" s="84" t="b">
        <v>0</v>
      </c>
    </row>
    <row r="687" spans="1:7" ht="15">
      <c r="A687" s="84" t="s">
        <v>2581</v>
      </c>
      <c r="B687" s="84">
        <v>2</v>
      </c>
      <c r="C687" s="123">
        <v>0.011876974462986922</v>
      </c>
      <c r="D687" s="84" t="s">
        <v>2016</v>
      </c>
      <c r="E687" s="84" t="b">
        <v>0</v>
      </c>
      <c r="F687" s="84" t="b">
        <v>0</v>
      </c>
      <c r="G687" s="84" t="b">
        <v>0</v>
      </c>
    </row>
    <row r="688" spans="1:7" ht="15">
      <c r="A688" s="84" t="s">
        <v>2484</v>
      </c>
      <c r="B688" s="84">
        <v>2</v>
      </c>
      <c r="C688" s="123">
        <v>0.011876974462986922</v>
      </c>
      <c r="D688" s="84" t="s">
        <v>2016</v>
      </c>
      <c r="E688" s="84" t="b">
        <v>0</v>
      </c>
      <c r="F688" s="84" t="b">
        <v>0</v>
      </c>
      <c r="G688" s="84" t="b">
        <v>0</v>
      </c>
    </row>
    <row r="689" spans="1:7" ht="15">
      <c r="A689" s="84" t="s">
        <v>2496</v>
      </c>
      <c r="B689" s="84">
        <v>2</v>
      </c>
      <c r="C689" s="123">
        <v>0.011876974462986922</v>
      </c>
      <c r="D689" s="84" t="s">
        <v>2016</v>
      </c>
      <c r="E689" s="84" t="b">
        <v>0</v>
      </c>
      <c r="F689" s="84" t="b">
        <v>0</v>
      </c>
      <c r="G689" s="84" t="b">
        <v>0</v>
      </c>
    </row>
    <row r="690" spans="1:7" ht="15">
      <c r="A690" s="84" t="s">
        <v>2488</v>
      </c>
      <c r="B690" s="84">
        <v>2</v>
      </c>
      <c r="C690" s="123">
        <v>0.011876974462986922</v>
      </c>
      <c r="D690" s="84" t="s">
        <v>2016</v>
      </c>
      <c r="E690" s="84" t="b">
        <v>0</v>
      </c>
      <c r="F690" s="84" t="b">
        <v>0</v>
      </c>
      <c r="G690" s="84" t="b">
        <v>0</v>
      </c>
    </row>
    <row r="691" spans="1:7" ht="15">
      <c r="A691" s="84" t="s">
        <v>2138</v>
      </c>
      <c r="B691" s="84">
        <v>2</v>
      </c>
      <c r="C691" s="123">
        <v>0.011876974462986922</v>
      </c>
      <c r="D691" s="84" t="s">
        <v>2016</v>
      </c>
      <c r="E691" s="84" t="b">
        <v>0</v>
      </c>
      <c r="F691" s="84" t="b">
        <v>0</v>
      </c>
      <c r="G691" s="84" t="b">
        <v>0</v>
      </c>
    </row>
    <row r="692" spans="1:7" ht="15">
      <c r="A692" s="84" t="s">
        <v>2721</v>
      </c>
      <c r="B692" s="84">
        <v>2</v>
      </c>
      <c r="C692" s="123">
        <v>0.011876974462986922</v>
      </c>
      <c r="D692" s="84" t="s">
        <v>2016</v>
      </c>
      <c r="E692" s="84" t="b">
        <v>0</v>
      </c>
      <c r="F692" s="84" t="b">
        <v>1</v>
      </c>
      <c r="G692" s="84" t="b">
        <v>0</v>
      </c>
    </row>
    <row r="693" spans="1:7" ht="15">
      <c r="A693" s="84" t="s">
        <v>2722</v>
      </c>
      <c r="B693" s="84">
        <v>2</v>
      </c>
      <c r="C693" s="123">
        <v>0.011876974462986922</v>
      </c>
      <c r="D693" s="84" t="s">
        <v>2016</v>
      </c>
      <c r="E693" s="84" t="b">
        <v>0</v>
      </c>
      <c r="F693" s="84" t="b">
        <v>0</v>
      </c>
      <c r="G693" s="84" t="b">
        <v>0</v>
      </c>
    </row>
    <row r="694" spans="1:7" ht="15">
      <c r="A694" s="84" t="s">
        <v>2135</v>
      </c>
      <c r="B694" s="84">
        <v>2</v>
      </c>
      <c r="C694" s="123">
        <v>0.011876974462986922</v>
      </c>
      <c r="D694" s="84" t="s">
        <v>2016</v>
      </c>
      <c r="E694" s="84" t="b">
        <v>1</v>
      </c>
      <c r="F694" s="84" t="b">
        <v>0</v>
      </c>
      <c r="G694" s="84" t="b">
        <v>0</v>
      </c>
    </row>
    <row r="695" spans="1:7" ht="15">
      <c r="A695" s="84" t="s">
        <v>2723</v>
      </c>
      <c r="B695" s="84">
        <v>2</v>
      </c>
      <c r="C695" s="123">
        <v>0.011876974462986922</v>
      </c>
      <c r="D695" s="84" t="s">
        <v>2016</v>
      </c>
      <c r="E695" s="84" t="b">
        <v>0</v>
      </c>
      <c r="F695" s="84" t="b">
        <v>0</v>
      </c>
      <c r="G695" s="84" t="b">
        <v>0</v>
      </c>
    </row>
    <row r="696" spans="1:7" ht="15">
      <c r="A696" s="84" t="s">
        <v>2567</v>
      </c>
      <c r="B696" s="84">
        <v>2</v>
      </c>
      <c r="C696" s="123">
        <v>0.011876974462986922</v>
      </c>
      <c r="D696" s="84" t="s">
        <v>2016</v>
      </c>
      <c r="E696" s="84" t="b">
        <v>0</v>
      </c>
      <c r="F696" s="84" t="b">
        <v>0</v>
      </c>
      <c r="G696" s="84" t="b">
        <v>0</v>
      </c>
    </row>
    <row r="697" spans="1:7" ht="15">
      <c r="A697" s="84" t="s">
        <v>2480</v>
      </c>
      <c r="B697" s="84">
        <v>2</v>
      </c>
      <c r="C697" s="123">
        <v>0.011876974462986922</v>
      </c>
      <c r="D697" s="84" t="s">
        <v>2016</v>
      </c>
      <c r="E697" s="84" t="b">
        <v>0</v>
      </c>
      <c r="F697" s="84" t="b">
        <v>0</v>
      </c>
      <c r="G697" s="84" t="b">
        <v>0</v>
      </c>
    </row>
    <row r="698" spans="1:7" ht="15">
      <c r="A698" s="84" t="s">
        <v>2536</v>
      </c>
      <c r="B698" s="84">
        <v>2</v>
      </c>
      <c r="C698" s="123">
        <v>0.011876974462986922</v>
      </c>
      <c r="D698" s="84" t="s">
        <v>2016</v>
      </c>
      <c r="E698" s="84" t="b">
        <v>0</v>
      </c>
      <c r="F698" s="84" t="b">
        <v>0</v>
      </c>
      <c r="G698" s="84" t="b">
        <v>0</v>
      </c>
    </row>
    <row r="699" spans="1:7" ht="15">
      <c r="A699" s="84" t="s">
        <v>2548</v>
      </c>
      <c r="B699" s="84">
        <v>2</v>
      </c>
      <c r="C699" s="123">
        <v>0.011876974462986922</v>
      </c>
      <c r="D699" s="84" t="s">
        <v>2016</v>
      </c>
      <c r="E699" s="84" t="b">
        <v>0</v>
      </c>
      <c r="F699" s="84" t="b">
        <v>0</v>
      </c>
      <c r="G699" s="84" t="b">
        <v>0</v>
      </c>
    </row>
    <row r="700" spans="1:7" ht="15">
      <c r="A700" s="84" t="s">
        <v>232</v>
      </c>
      <c r="B700" s="84">
        <v>2</v>
      </c>
      <c r="C700" s="123">
        <v>0.011876974462986922</v>
      </c>
      <c r="D700" s="84" t="s">
        <v>2016</v>
      </c>
      <c r="E700" s="84" t="b">
        <v>0</v>
      </c>
      <c r="F700" s="84" t="b">
        <v>0</v>
      </c>
      <c r="G700" s="84" t="b">
        <v>0</v>
      </c>
    </row>
    <row r="701" spans="1:7" ht="15">
      <c r="A701" s="84" t="s">
        <v>251</v>
      </c>
      <c r="B701" s="84">
        <v>9</v>
      </c>
      <c r="C701" s="123">
        <v>0</v>
      </c>
      <c r="D701" s="84" t="s">
        <v>2017</v>
      </c>
      <c r="E701" s="84" t="b">
        <v>0</v>
      </c>
      <c r="F701" s="84" t="b">
        <v>0</v>
      </c>
      <c r="G701" s="84" t="b">
        <v>0</v>
      </c>
    </row>
    <row r="702" spans="1:7" ht="15">
      <c r="A702" s="84" t="s">
        <v>2131</v>
      </c>
      <c r="B702" s="84">
        <v>7</v>
      </c>
      <c r="C702" s="123">
        <v>0.018049571067910528</v>
      </c>
      <c r="D702" s="84" t="s">
        <v>2017</v>
      </c>
      <c r="E702" s="84" t="b">
        <v>0</v>
      </c>
      <c r="F702" s="84" t="b">
        <v>0</v>
      </c>
      <c r="G702" s="84" t="b">
        <v>0</v>
      </c>
    </row>
    <row r="703" spans="1:7" ht="15">
      <c r="A703" s="84" t="s">
        <v>217</v>
      </c>
      <c r="B703" s="84">
        <v>6</v>
      </c>
      <c r="C703" s="123">
        <v>0.010672197518526137</v>
      </c>
      <c r="D703" s="84" t="s">
        <v>2017</v>
      </c>
      <c r="E703" s="84" t="b">
        <v>0</v>
      </c>
      <c r="F703" s="84" t="b">
        <v>0</v>
      </c>
      <c r="G703" s="84" t="b">
        <v>0</v>
      </c>
    </row>
    <row r="704" spans="1:7" ht="15">
      <c r="A704" s="84" t="s">
        <v>218</v>
      </c>
      <c r="B704" s="84">
        <v>4</v>
      </c>
      <c r="C704" s="123">
        <v>0.014229596691368182</v>
      </c>
      <c r="D704" s="84" t="s">
        <v>2017</v>
      </c>
      <c r="E704" s="84" t="b">
        <v>0</v>
      </c>
      <c r="F704" s="84" t="b">
        <v>0</v>
      </c>
      <c r="G704" s="84" t="b">
        <v>0</v>
      </c>
    </row>
    <row r="705" spans="1:7" ht="15">
      <c r="A705" s="84" t="s">
        <v>2132</v>
      </c>
      <c r="B705" s="84">
        <v>3</v>
      </c>
      <c r="C705" s="123">
        <v>0.01979431859925284</v>
      </c>
      <c r="D705" s="84" t="s">
        <v>2017</v>
      </c>
      <c r="E705" s="84" t="b">
        <v>0</v>
      </c>
      <c r="F705" s="84" t="b">
        <v>0</v>
      </c>
      <c r="G705" s="84" t="b">
        <v>0</v>
      </c>
    </row>
    <row r="706" spans="1:7" ht="15">
      <c r="A706" s="84" t="s">
        <v>2105</v>
      </c>
      <c r="B706" s="84">
        <v>3</v>
      </c>
      <c r="C706" s="123">
        <v>0.028916439679979544</v>
      </c>
      <c r="D706" s="84" t="s">
        <v>2017</v>
      </c>
      <c r="E706" s="84" t="b">
        <v>0</v>
      </c>
      <c r="F706" s="84" t="b">
        <v>0</v>
      </c>
      <c r="G706" s="84" t="b">
        <v>0</v>
      </c>
    </row>
    <row r="707" spans="1:7" ht="15">
      <c r="A707" s="84" t="s">
        <v>2133</v>
      </c>
      <c r="B707" s="84">
        <v>2</v>
      </c>
      <c r="C707" s="123">
        <v>0.013196212399501894</v>
      </c>
      <c r="D707" s="84" t="s">
        <v>2017</v>
      </c>
      <c r="E707" s="84" t="b">
        <v>0</v>
      </c>
      <c r="F707" s="84" t="b">
        <v>0</v>
      </c>
      <c r="G707" s="84" t="b">
        <v>0</v>
      </c>
    </row>
    <row r="708" spans="1:7" ht="15">
      <c r="A708" s="84" t="s">
        <v>2134</v>
      </c>
      <c r="B708" s="84">
        <v>2</v>
      </c>
      <c r="C708" s="123">
        <v>0.013196212399501894</v>
      </c>
      <c r="D708" s="84" t="s">
        <v>2017</v>
      </c>
      <c r="E708" s="84" t="b">
        <v>0</v>
      </c>
      <c r="F708" s="84" t="b">
        <v>0</v>
      </c>
      <c r="G708" s="84" t="b">
        <v>0</v>
      </c>
    </row>
    <row r="709" spans="1:7" ht="15">
      <c r="A709" s="84" t="s">
        <v>2135</v>
      </c>
      <c r="B709" s="84">
        <v>2</v>
      </c>
      <c r="C709" s="123">
        <v>0.013196212399501894</v>
      </c>
      <c r="D709" s="84" t="s">
        <v>2017</v>
      </c>
      <c r="E709" s="84" t="b">
        <v>1</v>
      </c>
      <c r="F709" s="84" t="b">
        <v>0</v>
      </c>
      <c r="G709" s="84" t="b">
        <v>0</v>
      </c>
    </row>
    <row r="710" spans="1:7" ht="15">
      <c r="A710" s="84" t="s">
        <v>2136</v>
      </c>
      <c r="B710" s="84">
        <v>2</v>
      </c>
      <c r="C710" s="123">
        <v>0.013196212399501894</v>
      </c>
      <c r="D710" s="84" t="s">
        <v>2017</v>
      </c>
      <c r="E710" s="84" t="b">
        <v>1</v>
      </c>
      <c r="F710" s="84" t="b">
        <v>0</v>
      </c>
      <c r="G710" s="84" t="b">
        <v>0</v>
      </c>
    </row>
    <row r="711" spans="1:7" ht="15">
      <c r="A711" s="84" t="s">
        <v>2758</v>
      </c>
      <c r="B711" s="84">
        <v>2</v>
      </c>
      <c r="C711" s="123">
        <v>0.013196212399501894</v>
      </c>
      <c r="D711" s="84" t="s">
        <v>2017</v>
      </c>
      <c r="E711" s="84" t="b">
        <v>0</v>
      </c>
      <c r="F711" s="84" t="b">
        <v>0</v>
      </c>
      <c r="G711" s="84" t="b">
        <v>0</v>
      </c>
    </row>
    <row r="712" spans="1:7" ht="15">
      <c r="A712" s="84" t="s">
        <v>2759</v>
      </c>
      <c r="B712" s="84">
        <v>2</v>
      </c>
      <c r="C712" s="123">
        <v>0.013196212399501894</v>
      </c>
      <c r="D712" s="84" t="s">
        <v>2017</v>
      </c>
      <c r="E712" s="84" t="b">
        <v>0</v>
      </c>
      <c r="F712" s="84" t="b">
        <v>0</v>
      </c>
      <c r="G712" s="84" t="b">
        <v>0</v>
      </c>
    </row>
    <row r="713" spans="1:7" ht="15">
      <c r="A713" s="84" t="s">
        <v>2482</v>
      </c>
      <c r="B713" s="84">
        <v>2</v>
      </c>
      <c r="C713" s="123">
        <v>0.013196212399501894</v>
      </c>
      <c r="D713" s="84" t="s">
        <v>2017</v>
      </c>
      <c r="E713" s="84" t="b">
        <v>0</v>
      </c>
      <c r="F713" s="84" t="b">
        <v>1</v>
      </c>
      <c r="G713" s="84" t="b">
        <v>0</v>
      </c>
    </row>
    <row r="714" spans="1:7" ht="15">
      <c r="A714" s="84" t="s">
        <v>2495</v>
      </c>
      <c r="B714" s="84">
        <v>2</v>
      </c>
      <c r="C714" s="123">
        <v>0.013196212399501894</v>
      </c>
      <c r="D714" s="84" t="s">
        <v>2017</v>
      </c>
      <c r="E714" s="84" t="b">
        <v>0</v>
      </c>
      <c r="F714" s="84" t="b">
        <v>0</v>
      </c>
      <c r="G714" s="84" t="b">
        <v>0</v>
      </c>
    </row>
    <row r="715" spans="1:7" ht="15">
      <c r="A715" s="84" t="s">
        <v>251</v>
      </c>
      <c r="B715" s="84">
        <v>7</v>
      </c>
      <c r="C715" s="123">
        <v>0</v>
      </c>
      <c r="D715" s="84" t="s">
        <v>2018</v>
      </c>
      <c r="E715" s="84" t="b">
        <v>0</v>
      </c>
      <c r="F715" s="84" t="b">
        <v>0</v>
      </c>
      <c r="G715" s="84" t="b">
        <v>0</v>
      </c>
    </row>
    <row r="716" spans="1:7" ht="15">
      <c r="A716" s="84" t="s">
        <v>279</v>
      </c>
      <c r="B716" s="84">
        <v>6</v>
      </c>
      <c r="C716" s="123">
        <v>0.009563827090087603</v>
      </c>
      <c r="D716" s="84" t="s">
        <v>2018</v>
      </c>
      <c r="E716" s="84" t="b">
        <v>0</v>
      </c>
      <c r="F716" s="84" t="b">
        <v>0</v>
      </c>
      <c r="G716" s="84" t="b">
        <v>0</v>
      </c>
    </row>
    <row r="717" spans="1:7" ht="15">
      <c r="A717" s="84" t="s">
        <v>249</v>
      </c>
      <c r="B717" s="84">
        <v>5</v>
      </c>
      <c r="C717" s="123">
        <v>0.017396194723599764</v>
      </c>
      <c r="D717" s="84" t="s">
        <v>2018</v>
      </c>
      <c r="E717" s="84" t="b">
        <v>0</v>
      </c>
      <c r="F717" s="84" t="b">
        <v>0</v>
      </c>
      <c r="G717" s="84" t="b">
        <v>0</v>
      </c>
    </row>
    <row r="718" spans="1:7" ht="15">
      <c r="A718" s="84" t="s">
        <v>248</v>
      </c>
      <c r="B718" s="84">
        <v>4</v>
      </c>
      <c r="C718" s="123">
        <v>0.023146480827266135</v>
      </c>
      <c r="D718" s="84" t="s">
        <v>2018</v>
      </c>
      <c r="E718" s="84" t="b">
        <v>0</v>
      </c>
      <c r="F718" s="84" t="b">
        <v>0</v>
      </c>
      <c r="G718" s="84" t="b">
        <v>0</v>
      </c>
    </row>
    <row r="719" spans="1:7" ht="15">
      <c r="A719" s="84" t="s">
        <v>250</v>
      </c>
      <c r="B719" s="84">
        <v>4</v>
      </c>
      <c r="C719" s="123">
        <v>0.023146480827266135</v>
      </c>
      <c r="D719" s="84" t="s">
        <v>2018</v>
      </c>
      <c r="E719" s="84" t="b">
        <v>0</v>
      </c>
      <c r="F719" s="84" t="b">
        <v>0</v>
      </c>
      <c r="G719" s="84" t="b">
        <v>0</v>
      </c>
    </row>
    <row r="720" spans="1:7" ht="15">
      <c r="A720" s="84" t="s">
        <v>2138</v>
      </c>
      <c r="B720" s="84">
        <v>2</v>
      </c>
      <c r="C720" s="123">
        <v>0.025908002111917888</v>
      </c>
      <c r="D720" s="84" t="s">
        <v>2018</v>
      </c>
      <c r="E720" s="84" t="b">
        <v>0</v>
      </c>
      <c r="F720" s="84" t="b">
        <v>0</v>
      </c>
      <c r="G720" s="84" t="b">
        <v>0</v>
      </c>
    </row>
    <row r="721" spans="1:7" ht="15">
      <c r="A721" s="84" t="s">
        <v>2139</v>
      </c>
      <c r="B721" s="84">
        <v>2</v>
      </c>
      <c r="C721" s="123">
        <v>0.025908002111917888</v>
      </c>
      <c r="D721" s="84" t="s">
        <v>2018</v>
      </c>
      <c r="E721" s="84" t="b">
        <v>0</v>
      </c>
      <c r="F721" s="84" t="b">
        <v>0</v>
      </c>
      <c r="G721" s="84" t="b">
        <v>0</v>
      </c>
    </row>
    <row r="722" spans="1:7" ht="15">
      <c r="A722" s="84" t="s">
        <v>251</v>
      </c>
      <c r="B722" s="84">
        <v>5</v>
      </c>
      <c r="C722" s="123">
        <v>0.013196874341270802</v>
      </c>
      <c r="D722" s="84" t="s">
        <v>2019</v>
      </c>
      <c r="E722" s="84" t="b">
        <v>0</v>
      </c>
      <c r="F722" s="84" t="b">
        <v>0</v>
      </c>
      <c r="G722" s="84" t="b">
        <v>0</v>
      </c>
    </row>
    <row r="723" spans="1:7" ht="15">
      <c r="A723" s="84" t="s">
        <v>293</v>
      </c>
      <c r="B723" s="84">
        <v>4</v>
      </c>
      <c r="C723" s="123">
        <v>0.0234788345407575</v>
      </c>
      <c r="D723" s="84" t="s">
        <v>2019</v>
      </c>
      <c r="E723" s="84" t="b">
        <v>0</v>
      </c>
      <c r="F723" s="84" t="b">
        <v>0</v>
      </c>
      <c r="G723" s="84" t="b">
        <v>0</v>
      </c>
    </row>
    <row r="724" spans="1:7" ht="15">
      <c r="A724" s="84" t="s">
        <v>267</v>
      </c>
      <c r="B724" s="84">
        <v>2</v>
      </c>
      <c r="C724" s="123">
        <v>0.03180808364797749</v>
      </c>
      <c r="D724" s="84" t="s">
        <v>2019</v>
      </c>
      <c r="E724" s="84" t="b">
        <v>0</v>
      </c>
      <c r="F724" s="84" t="b">
        <v>0</v>
      </c>
      <c r="G724" s="84" t="b">
        <v>0</v>
      </c>
    </row>
    <row r="725" spans="1:7" ht="15">
      <c r="A725" s="84" t="s">
        <v>2141</v>
      </c>
      <c r="B725" s="84">
        <v>2</v>
      </c>
      <c r="C725" s="123">
        <v>0.03180808364797749</v>
      </c>
      <c r="D725" s="84" t="s">
        <v>2019</v>
      </c>
      <c r="E725" s="84" t="b">
        <v>0</v>
      </c>
      <c r="F725" s="84" t="b">
        <v>0</v>
      </c>
      <c r="G725" s="84" t="b">
        <v>0</v>
      </c>
    </row>
    <row r="726" spans="1:7" ht="15">
      <c r="A726" s="84" t="s">
        <v>2142</v>
      </c>
      <c r="B726" s="84">
        <v>2</v>
      </c>
      <c r="C726" s="123">
        <v>0.03180808364797749</v>
      </c>
      <c r="D726" s="84" t="s">
        <v>2019</v>
      </c>
      <c r="E726" s="84" t="b">
        <v>0</v>
      </c>
      <c r="F726" s="84" t="b">
        <v>0</v>
      </c>
      <c r="G726" s="84" t="b">
        <v>0</v>
      </c>
    </row>
    <row r="727" spans="1:7" ht="15">
      <c r="A727" s="84" t="s">
        <v>2143</v>
      </c>
      <c r="B727" s="84">
        <v>2</v>
      </c>
      <c r="C727" s="123">
        <v>0.03180808364797749</v>
      </c>
      <c r="D727" s="84" t="s">
        <v>2019</v>
      </c>
      <c r="E727" s="84" t="b">
        <v>0</v>
      </c>
      <c r="F727" s="84" t="b">
        <v>0</v>
      </c>
      <c r="G727" s="84" t="b">
        <v>0</v>
      </c>
    </row>
    <row r="728" spans="1:7" ht="15">
      <c r="A728" s="84" t="s">
        <v>268</v>
      </c>
      <c r="B728" s="84">
        <v>2</v>
      </c>
      <c r="C728" s="123">
        <v>0.03180808364797749</v>
      </c>
      <c r="D728" s="84" t="s">
        <v>2019</v>
      </c>
      <c r="E728" s="84" t="b">
        <v>0</v>
      </c>
      <c r="F728" s="84" t="b">
        <v>0</v>
      </c>
      <c r="G728" s="84" t="b">
        <v>0</v>
      </c>
    </row>
    <row r="729" spans="1:7" ht="15">
      <c r="A729" s="84" t="s">
        <v>251</v>
      </c>
      <c r="B729" s="84">
        <v>3</v>
      </c>
      <c r="C729" s="123">
        <v>0.011358066964390904</v>
      </c>
      <c r="D729" s="84" t="s">
        <v>2020</v>
      </c>
      <c r="E729" s="84" t="b">
        <v>0</v>
      </c>
      <c r="F729" s="84" t="b">
        <v>0</v>
      </c>
      <c r="G729" s="84" t="b">
        <v>0</v>
      </c>
    </row>
    <row r="730" spans="1:7" ht="15">
      <c r="A730" s="84" t="s">
        <v>273</v>
      </c>
      <c r="B730" s="84">
        <v>3</v>
      </c>
      <c r="C730" s="123">
        <v>0.011358066964390904</v>
      </c>
      <c r="D730" s="84" t="s">
        <v>2020</v>
      </c>
      <c r="E730" s="84" t="b">
        <v>0</v>
      </c>
      <c r="F730" s="84" t="b">
        <v>0</v>
      </c>
      <c r="G730" s="84" t="b">
        <v>0</v>
      </c>
    </row>
    <row r="731" spans="1:7" ht="15">
      <c r="A731" s="84" t="s">
        <v>2145</v>
      </c>
      <c r="B731" s="84">
        <v>2</v>
      </c>
      <c r="C731" s="123">
        <v>0.018244242161453407</v>
      </c>
      <c r="D731" s="84" t="s">
        <v>2020</v>
      </c>
      <c r="E731" s="84" t="b">
        <v>0</v>
      </c>
      <c r="F731" s="84" t="b">
        <v>0</v>
      </c>
      <c r="G731" s="84" t="b">
        <v>0</v>
      </c>
    </row>
    <row r="732" spans="1:7" ht="15">
      <c r="A732" s="84" t="s">
        <v>251</v>
      </c>
      <c r="B732" s="84">
        <v>5</v>
      </c>
      <c r="C732" s="123">
        <v>0</v>
      </c>
      <c r="D732" s="84" t="s">
        <v>2022</v>
      </c>
      <c r="E732" s="84" t="b">
        <v>0</v>
      </c>
      <c r="F732" s="84" t="b">
        <v>0</v>
      </c>
      <c r="G732" s="84" t="b">
        <v>0</v>
      </c>
    </row>
    <row r="733" spans="1:7" ht="15">
      <c r="A733" s="84" t="s">
        <v>265</v>
      </c>
      <c r="B733" s="84">
        <v>2</v>
      </c>
      <c r="C733" s="123">
        <v>0.019411707740099395</v>
      </c>
      <c r="D733" s="84" t="s">
        <v>2022</v>
      </c>
      <c r="E733" s="84" t="b">
        <v>0</v>
      </c>
      <c r="F733" s="84" t="b">
        <v>0</v>
      </c>
      <c r="G733" s="84" t="b">
        <v>0</v>
      </c>
    </row>
    <row r="734" spans="1:7" ht="15">
      <c r="A734" s="84" t="s">
        <v>266</v>
      </c>
      <c r="B734" s="84">
        <v>2</v>
      </c>
      <c r="C734" s="123">
        <v>0.019411707740099395</v>
      </c>
      <c r="D734" s="84" t="s">
        <v>2022</v>
      </c>
      <c r="E734" s="84" t="b">
        <v>0</v>
      </c>
      <c r="F734" s="84" t="b">
        <v>0</v>
      </c>
      <c r="G73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4"/>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2771</v>
      </c>
      <c r="B1" s="13" t="s">
        <v>2772</v>
      </c>
      <c r="C1" s="13" t="s">
        <v>2765</v>
      </c>
      <c r="D1" s="13" t="s">
        <v>2766</v>
      </c>
      <c r="E1" s="13" t="s">
        <v>2773</v>
      </c>
      <c r="F1" s="13" t="s">
        <v>144</v>
      </c>
      <c r="G1" s="13" t="s">
        <v>2774</v>
      </c>
      <c r="H1" s="13" t="s">
        <v>2775</v>
      </c>
      <c r="I1" s="13" t="s">
        <v>2776</v>
      </c>
      <c r="J1" s="13" t="s">
        <v>2777</v>
      </c>
      <c r="K1" s="13" t="s">
        <v>2778</v>
      </c>
      <c r="L1" s="13" t="s">
        <v>2779</v>
      </c>
    </row>
    <row r="2" spans="1:12" ht="15">
      <c r="A2" s="84" t="s">
        <v>251</v>
      </c>
      <c r="B2" s="84" t="s">
        <v>281</v>
      </c>
      <c r="C2" s="84">
        <v>12</v>
      </c>
      <c r="D2" s="123">
        <v>0.007292142122921494</v>
      </c>
      <c r="E2" s="123">
        <v>1.0919316662231748</v>
      </c>
      <c r="F2" s="84" t="s">
        <v>2767</v>
      </c>
      <c r="G2" s="84" t="b">
        <v>0</v>
      </c>
      <c r="H2" s="84" t="b">
        <v>0</v>
      </c>
      <c r="I2" s="84" t="b">
        <v>0</v>
      </c>
      <c r="J2" s="84" t="b">
        <v>0</v>
      </c>
      <c r="K2" s="84" t="b">
        <v>0</v>
      </c>
      <c r="L2" s="84" t="b">
        <v>0</v>
      </c>
    </row>
    <row r="3" spans="1:12" ht="15">
      <c r="A3" s="84" t="s">
        <v>251</v>
      </c>
      <c r="B3" s="84" t="s">
        <v>253</v>
      </c>
      <c r="C3" s="84">
        <v>10</v>
      </c>
      <c r="D3" s="123">
        <v>0.006447137048401018</v>
      </c>
      <c r="E3" s="123">
        <v>0.6953300083233993</v>
      </c>
      <c r="F3" s="84" t="s">
        <v>2767</v>
      </c>
      <c r="G3" s="84" t="b">
        <v>0</v>
      </c>
      <c r="H3" s="84" t="b">
        <v>0</v>
      </c>
      <c r="I3" s="84" t="b">
        <v>0</v>
      </c>
      <c r="J3" s="84" t="b">
        <v>0</v>
      </c>
      <c r="K3" s="84" t="b">
        <v>0</v>
      </c>
      <c r="L3" s="84" t="b">
        <v>0</v>
      </c>
    </row>
    <row r="4" spans="1:12" ht="15">
      <c r="A4" s="84" t="s">
        <v>276</v>
      </c>
      <c r="B4" s="84" t="s">
        <v>251</v>
      </c>
      <c r="C4" s="84">
        <v>8</v>
      </c>
      <c r="D4" s="123">
        <v>0.00552032895774067</v>
      </c>
      <c r="E4" s="123">
        <v>1.1608828047874487</v>
      </c>
      <c r="F4" s="84" t="s">
        <v>2767</v>
      </c>
      <c r="G4" s="84" t="b">
        <v>0</v>
      </c>
      <c r="H4" s="84" t="b">
        <v>0</v>
      </c>
      <c r="I4" s="84" t="b">
        <v>0</v>
      </c>
      <c r="J4" s="84" t="b">
        <v>0</v>
      </c>
      <c r="K4" s="84" t="b">
        <v>0</v>
      </c>
      <c r="L4" s="84" t="b">
        <v>0</v>
      </c>
    </row>
    <row r="5" spans="1:12" ht="15">
      <c r="A5" s="84" t="s">
        <v>2116</v>
      </c>
      <c r="B5" s="84" t="s">
        <v>2117</v>
      </c>
      <c r="C5" s="84">
        <v>8</v>
      </c>
      <c r="D5" s="123">
        <v>0.00552032895774067</v>
      </c>
      <c r="E5" s="123">
        <v>2.3247396074261184</v>
      </c>
      <c r="F5" s="84" t="s">
        <v>2767</v>
      </c>
      <c r="G5" s="84" t="b">
        <v>0</v>
      </c>
      <c r="H5" s="84" t="b">
        <v>0</v>
      </c>
      <c r="I5" s="84" t="b">
        <v>0</v>
      </c>
      <c r="J5" s="84" t="b">
        <v>0</v>
      </c>
      <c r="K5" s="84" t="b">
        <v>0</v>
      </c>
      <c r="L5" s="84" t="b">
        <v>0</v>
      </c>
    </row>
    <row r="6" spans="1:12" ht="15">
      <c r="A6" s="84" t="s">
        <v>251</v>
      </c>
      <c r="B6" s="84" t="s">
        <v>282</v>
      </c>
      <c r="C6" s="84">
        <v>8</v>
      </c>
      <c r="D6" s="123">
        <v>0.00552032895774067</v>
      </c>
      <c r="E6" s="123">
        <v>0.9506025134267053</v>
      </c>
      <c r="F6" s="84" t="s">
        <v>2767</v>
      </c>
      <c r="G6" s="84" t="b">
        <v>0</v>
      </c>
      <c r="H6" s="84" t="b">
        <v>0</v>
      </c>
      <c r="I6" s="84" t="b">
        <v>0</v>
      </c>
      <c r="J6" s="84" t="b">
        <v>0</v>
      </c>
      <c r="K6" s="84" t="b">
        <v>0</v>
      </c>
      <c r="L6" s="84" t="b">
        <v>0</v>
      </c>
    </row>
    <row r="7" spans="1:12" ht="15">
      <c r="A7" s="84" t="s">
        <v>258</v>
      </c>
      <c r="B7" s="84" t="s">
        <v>253</v>
      </c>
      <c r="C7" s="84">
        <v>7</v>
      </c>
      <c r="D7" s="123">
        <v>0.0050201585718134545</v>
      </c>
      <c r="E7" s="123">
        <v>1.6927163927207127</v>
      </c>
      <c r="F7" s="84" t="s">
        <v>2767</v>
      </c>
      <c r="G7" s="84" t="b">
        <v>0</v>
      </c>
      <c r="H7" s="84" t="b">
        <v>0</v>
      </c>
      <c r="I7" s="84" t="b">
        <v>0</v>
      </c>
      <c r="J7" s="84" t="b">
        <v>0</v>
      </c>
      <c r="K7" s="84" t="b">
        <v>0</v>
      </c>
      <c r="L7" s="84" t="b">
        <v>0</v>
      </c>
    </row>
    <row r="8" spans="1:12" ht="15">
      <c r="A8" s="84" t="s">
        <v>251</v>
      </c>
      <c r="B8" s="84" t="s">
        <v>278</v>
      </c>
      <c r="C8" s="84">
        <v>6</v>
      </c>
      <c r="D8" s="123">
        <v>0.004490869926747879</v>
      </c>
      <c r="E8" s="123">
        <v>1.0597469828517734</v>
      </c>
      <c r="F8" s="84" t="s">
        <v>2767</v>
      </c>
      <c r="G8" s="84" t="b">
        <v>0</v>
      </c>
      <c r="H8" s="84" t="b">
        <v>0</v>
      </c>
      <c r="I8" s="84" t="b">
        <v>0</v>
      </c>
      <c r="J8" s="84" t="b">
        <v>0</v>
      </c>
      <c r="K8" s="84" t="b">
        <v>0</v>
      </c>
      <c r="L8" s="84" t="b">
        <v>0</v>
      </c>
    </row>
    <row r="9" spans="1:12" ht="15">
      <c r="A9" s="84" t="s">
        <v>277</v>
      </c>
      <c r="B9" s="84" t="s">
        <v>253</v>
      </c>
      <c r="C9" s="84">
        <v>6</v>
      </c>
      <c r="D9" s="123">
        <v>0.004490869926747879</v>
      </c>
      <c r="E9" s="123">
        <v>1.5118262507832627</v>
      </c>
      <c r="F9" s="84" t="s">
        <v>2767</v>
      </c>
      <c r="G9" s="84" t="b">
        <v>0</v>
      </c>
      <c r="H9" s="84" t="b">
        <v>0</v>
      </c>
      <c r="I9" s="84" t="b">
        <v>0</v>
      </c>
      <c r="J9" s="84" t="b">
        <v>0</v>
      </c>
      <c r="K9" s="84" t="b">
        <v>0</v>
      </c>
      <c r="L9" s="84" t="b">
        <v>0</v>
      </c>
    </row>
    <row r="10" spans="1:12" ht="15">
      <c r="A10" s="84" t="s">
        <v>257</v>
      </c>
      <c r="B10" s="84" t="s">
        <v>258</v>
      </c>
      <c r="C10" s="84">
        <v>6</v>
      </c>
      <c r="D10" s="123">
        <v>0.004490869926747879</v>
      </c>
      <c r="E10" s="123">
        <v>2.21203532723483</v>
      </c>
      <c r="F10" s="84" t="s">
        <v>2767</v>
      </c>
      <c r="G10" s="84" t="b">
        <v>0</v>
      </c>
      <c r="H10" s="84" t="b">
        <v>0</v>
      </c>
      <c r="I10" s="84" t="b">
        <v>0</v>
      </c>
      <c r="J10" s="84" t="b">
        <v>0</v>
      </c>
      <c r="K10" s="84" t="b">
        <v>0</v>
      </c>
      <c r="L10" s="84" t="b">
        <v>0</v>
      </c>
    </row>
    <row r="11" spans="1:12" ht="15">
      <c r="A11" s="84" t="s">
        <v>251</v>
      </c>
      <c r="B11" s="84" t="s">
        <v>279</v>
      </c>
      <c r="C11" s="84">
        <v>6</v>
      </c>
      <c r="D11" s="123">
        <v>0.004490869926747879</v>
      </c>
      <c r="E11" s="123">
        <v>1.0597469828517734</v>
      </c>
      <c r="F11" s="84" t="s">
        <v>2767</v>
      </c>
      <c r="G11" s="84" t="b">
        <v>0</v>
      </c>
      <c r="H11" s="84" t="b">
        <v>0</v>
      </c>
      <c r="I11" s="84" t="b">
        <v>0</v>
      </c>
      <c r="J11" s="84" t="b">
        <v>0</v>
      </c>
      <c r="K11" s="84" t="b">
        <v>0</v>
      </c>
      <c r="L11" s="84" t="b">
        <v>0</v>
      </c>
    </row>
    <row r="12" spans="1:12" ht="15">
      <c r="A12" s="84" t="s">
        <v>277</v>
      </c>
      <c r="B12" s="84" t="s">
        <v>251</v>
      </c>
      <c r="C12" s="84">
        <v>5</v>
      </c>
      <c r="D12" s="123">
        <v>0.003927567578606452</v>
      </c>
      <c r="E12" s="123">
        <v>1.0189107288803683</v>
      </c>
      <c r="F12" s="84" t="s">
        <v>2767</v>
      </c>
      <c r="G12" s="84" t="b">
        <v>0</v>
      </c>
      <c r="H12" s="84" t="b">
        <v>0</v>
      </c>
      <c r="I12" s="84" t="b">
        <v>0</v>
      </c>
      <c r="J12" s="84" t="b">
        <v>0</v>
      </c>
      <c r="K12" s="84" t="b">
        <v>0</v>
      </c>
      <c r="L12" s="84" t="b">
        <v>0</v>
      </c>
    </row>
    <row r="13" spans="1:12" ht="15">
      <c r="A13" s="84" t="s">
        <v>278</v>
      </c>
      <c r="B13" s="84" t="s">
        <v>277</v>
      </c>
      <c r="C13" s="84">
        <v>5</v>
      </c>
      <c r="D13" s="123">
        <v>0.003927567578606452</v>
      </c>
      <c r="E13" s="123">
        <v>1.8640087688946252</v>
      </c>
      <c r="F13" s="84" t="s">
        <v>2767</v>
      </c>
      <c r="G13" s="84" t="b">
        <v>0</v>
      </c>
      <c r="H13" s="84" t="b">
        <v>0</v>
      </c>
      <c r="I13" s="84" t="b">
        <v>0</v>
      </c>
      <c r="J13" s="84" t="b">
        <v>0</v>
      </c>
      <c r="K13" s="84" t="b">
        <v>0</v>
      </c>
      <c r="L13" s="84" t="b">
        <v>0</v>
      </c>
    </row>
    <row r="14" spans="1:12" ht="15">
      <c r="A14" s="84" t="s">
        <v>2482</v>
      </c>
      <c r="B14" s="84" t="s">
        <v>2495</v>
      </c>
      <c r="C14" s="84">
        <v>5</v>
      </c>
      <c r="D14" s="123">
        <v>0.003927567578606452</v>
      </c>
      <c r="E14" s="123">
        <v>2.5008308664817998</v>
      </c>
      <c r="F14" s="84" t="s">
        <v>2767</v>
      </c>
      <c r="G14" s="84" t="b">
        <v>0</v>
      </c>
      <c r="H14" s="84" t="b">
        <v>1</v>
      </c>
      <c r="I14" s="84" t="b">
        <v>0</v>
      </c>
      <c r="J14" s="84" t="b">
        <v>0</v>
      </c>
      <c r="K14" s="84" t="b">
        <v>0</v>
      </c>
      <c r="L14" s="84" t="b">
        <v>0</v>
      </c>
    </row>
    <row r="15" spans="1:12" ht="15">
      <c r="A15" s="84" t="s">
        <v>2497</v>
      </c>
      <c r="B15" s="84" t="s">
        <v>2118</v>
      </c>
      <c r="C15" s="84">
        <v>5</v>
      </c>
      <c r="D15" s="123">
        <v>0.003927567578606452</v>
      </c>
      <c r="E15" s="123">
        <v>2.1998008708178185</v>
      </c>
      <c r="F15" s="84" t="s">
        <v>2767</v>
      </c>
      <c r="G15" s="84" t="b">
        <v>0</v>
      </c>
      <c r="H15" s="84" t="b">
        <v>0</v>
      </c>
      <c r="I15" s="84" t="b">
        <v>0</v>
      </c>
      <c r="J15" s="84" t="b">
        <v>0</v>
      </c>
      <c r="K15" s="84" t="b">
        <v>0</v>
      </c>
      <c r="L15" s="84" t="b">
        <v>0</v>
      </c>
    </row>
    <row r="16" spans="1:12" ht="15">
      <c r="A16" s="84" t="s">
        <v>217</v>
      </c>
      <c r="B16" s="84" t="s">
        <v>251</v>
      </c>
      <c r="C16" s="84">
        <v>5</v>
      </c>
      <c r="D16" s="123">
        <v>0.003927567578606452</v>
      </c>
      <c r="E16" s="123">
        <v>1.2877560411729483</v>
      </c>
      <c r="F16" s="84" t="s">
        <v>2767</v>
      </c>
      <c r="G16" s="84" t="b">
        <v>0</v>
      </c>
      <c r="H16" s="84" t="b">
        <v>0</v>
      </c>
      <c r="I16" s="84" t="b">
        <v>0</v>
      </c>
      <c r="J16" s="84" t="b">
        <v>0</v>
      </c>
      <c r="K16" s="84" t="b">
        <v>0</v>
      </c>
      <c r="L16" s="84" t="b">
        <v>0</v>
      </c>
    </row>
    <row r="17" spans="1:12" ht="15">
      <c r="A17" s="84" t="s">
        <v>246</v>
      </c>
      <c r="B17" s="84" t="s">
        <v>276</v>
      </c>
      <c r="C17" s="84">
        <v>4</v>
      </c>
      <c r="D17" s="123">
        <v>0.0033233637223950892</v>
      </c>
      <c r="E17" s="123">
        <v>2.132854081187205</v>
      </c>
      <c r="F17" s="84" t="s">
        <v>2767</v>
      </c>
      <c r="G17" s="84" t="b">
        <v>0</v>
      </c>
      <c r="H17" s="84" t="b">
        <v>0</v>
      </c>
      <c r="I17" s="84" t="b">
        <v>0</v>
      </c>
      <c r="J17" s="84" t="b">
        <v>0</v>
      </c>
      <c r="K17" s="84" t="b">
        <v>0</v>
      </c>
      <c r="L17" s="84" t="b">
        <v>0</v>
      </c>
    </row>
    <row r="18" spans="1:12" ht="15">
      <c r="A18" s="84" t="s">
        <v>2522</v>
      </c>
      <c r="B18" s="84" t="s">
        <v>2523</v>
      </c>
      <c r="C18" s="84">
        <v>4</v>
      </c>
      <c r="D18" s="123">
        <v>0.0033233637223950892</v>
      </c>
      <c r="E18" s="123">
        <v>2.6769221255374807</v>
      </c>
      <c r="F18" s="84" t="s">
        <v>2767</v>
      </c>
      <c r="G18" s="84" t="b">
        <v>0</v>
      </c>
      <c r="H18" s="84" t="b">
        <v>0</v>
      </c>
      <c r="I18" s="84" t="b">
        <v>0</v>
      </c>
      <c r="J18" s="84" t="b">
        <v>0</v>
      </c>
      <c r="K18" s="84" t="b">
        <v>0</v>
      </c>
      <c r="L18" s="84" t="b">
        <v>0</v>
      </c>
    </row>
    <row r="19" spans="1:12" ht="15">
      <c r="A19" s="84" t="s">
        <v>251</v>
      </c>
      <c r="B19" s="84" t="s">
        <v>293</v>
      </c>
      <c r="C19" s="84">
        <v>4</v>
      </c>
      <c r="D19" s="123">
        <v>0.0033233637223950892</v>
      </c>
      <c r="E19" s="123">
        <v>0.9506025134267053</v>
      </c>
      <c r="F19" s="84" t="s">
        <v>2767</v>
      </c>
      <c r="G19" s="84" t="b">
        <v>0</v>
      </c>
      <c r="H19" s="84" t="b">
        <v>0</v>
      </c>
      <c r="I19" s="84" t="b">
        <v>0</v>
      </c>
      <c r="J19" s="84" t="b">
        <v>0</v>
      </c>
      <c r="K19" s="84" t="b">
        <v>0</v>
      </c>
      <c r="L19" s="84" t="b">
        <v>0</v>
      </c>
    </row>
    <row r="20" spans="1:12" ht="15">
      <c r="A20" s="84" t="s">
        <v>279</v>
      </c>
      <c r="B20" s="84" t="s">
        <v>248</v>
      </c>
      <c r="C20" s="84">
        <v>4</v>
      </c>
      <c r="D20" s="123">
        <v>0.0033233637223950892</v>
      </c>
      <c r="E20" s="123">
        <v>2.4338840768511862</v>
      </c>
      <c r="F20" s="84" t="s">
        <v>2767</v>
      </c>
      <c r="G20" s="84" t="b">
        <v>0</v>
      </c>
      <c r="H20" s="84" t="b">
        <v>0</v>
      </c>
      <c r="I20" s="84" t="b">
        <v>0</v>
      </c>
      <c r="J20" s="84" t="b">
        <v>0</v>
      </c>
      <c r="K20" s="84" t="b">
        <v>0</v>
      </c>
      <c r="L20" s="84" t="b">
        <v>0</v>
      </c>
    </row>
    <row r="21" spans="1:12" ht="15">
      <c r="A21" s="84" t="s">
        <v>318</v>
      </c>
      <c r="B21" s="84" t="s">
        <v>229</v>
      </c>
      <c r="C21" s="84">
        <v>3</v>
      </c>
      <c r="D21" s="123">
        <v>0.002667834396017505</v>
      </c>
      <c r="E21" s="123">
        <v>2.8018608621457806</v>
      </c>
      <c r="F21" s="84" t="s">
        <v>2767</v>
      </c>
      <c r="G21" s="84" t="b">
        <v>0</v>
      </c>
      <c r="H21" s="84" t="b">
        <v>0</v>
      </c>
      <c r="I21" s="84" t="b">
        <v>0</v>
      </c>
      <c r="J21" s="84" t="b">
        <v>0</v>
      </c>
      <c r="K21" s="84" t="b">
        <v>0</v>
      </c>
      <c r="L21" s="84" t="b">
        <v>0</v>
      </c>
    </row>
    <row r="22" spans="1:12" ht="15">
      <c r="A22" s="84" t="s">
        <v>229</v>
      </c>
      <c r="B22" s="84" t="s">
        <v>317</v>
      </c>
      <c r="C22" s="84">
        <v>3</v>
      </c>
      <c r="D22" s="123">
        <v>0.002667834396017505</v>
      </c>
      <c r="E22" s="123">
        <v>2.4338840768511862</v>
      </c>
      <c r="F22" s="84" t="s">
        <v>2767</v>
      </c>
      <c r="G22" s="84" t="b">
        <v>0</v>
      </c>
      <c r="H22" s="84" t="b">
        <v>0</v>
      </c>
      <c r="I22" s="84" t="b">
        <v>0</v>
      </c>
      <c r="J22" s="84" t="b">
        <v>0</v>
      </c>
      <c r="K22" s="84" t="b">
        <v>0</v>
      </c>
      <c r="L22" s="84" t="b">
        <v>0</v>
      </c>
    </row>
    <row r="23" spans="1:12" ht="15">
      <c r="A23" s="84" t="s">
        <v>317</v>
      </c>
      <c r="B23" s="84" t="s">
        <v>316</v>
      </c>
      <c r="C23" s="84">
        <v>3</v>
      </c>
      <c r="D23" s="123">
        <v>0.002667834396017505</v>
      </c>
      <c r="E23" s="123">
        <v>2.8018608621457806</v>
      </c>
      <c r="F23" s="84" t="s">
        <v>2767</v>
      </c>
      <c r="G23" s="84" t="b">
        <v>0</v>
      </c>
      <c r="H23" s="84" t="b">
        <v>0</v>
      </c>
      <c r="I23" s="84" t="b">
        <v>0</v>
      </c>
      <c r="J23" s="84" t="b">
        <v>0</v>
      </c>
      <c r="K23" s="84" t="b">
        <v>0</v>
      </c>
      <c r="L23" s="84" t="b">
        <v>0</v>
      </c>
    </row>
    <row r="24" spans="1:12" ht="15">
      <c r="A24" s="84" t="s">
        <v>316</v>
      </c>
      <c r="B24" s="84" t="s">
        <v>315</v>
      </c>
      <c r="C24" s="84">
        <v>3</v>
      </c>
      <c r="D24" s="123">
        <v>0.002667834396017505</v>
      </c>
      <c r="E24" s="123">
        <v>2.8018608621457806</v>
      </c>
      <c r="F24" s="84" t="s">
        <v>2767</v>
      </c>
      <c r="G24" s="84" t="b">
        <v>0</v>
      </c>
      <c r="H24" s="84" t="b">
        <v>0</v>
      </c>
      <c r="I24" s="84" t="b">
        <v>0</v>
      </c>
      <c r="J24" s="84" t="b">
        <v>0</v>
      </c>
      <c r="K24" s="84" t="b">
        <v>0</v>
      </c>
      <c r="L24" s="84" t="b">
        <v>0</v>
      </c>
    </row>
    <row r="25" spans="1:12" ht="15">
      <c r="A25" s="84" t="s">
        <v>315</v>
      </c>
      <c r="B25" s="84" t="s">
        <v>314</v>
      </c>
      <c r="C25" s="84">
        <v>3</v>
      </c>
      <c r="D25" s="123">
        <v>0.002667834396017505</v>
      </c>
      <c r="E25" s="123">
        <v>2.8018608621457806</v>
      </c>
      <c r="F25" s="84" t="s">
        <v>2767</v>
      </c>
      <c r="G25" s="84" t="b">
        <v>0</v>
      </c>
      <c r="H25" s="84" t="b">
        <v>0</v>
      </c>
      <c r="I25" s="84" t="b">
        <v>0</v>
      </c>
      <c r="J25" s="84" t="b">
        <v>0</v>
      </c>
      <c r="K25" s="84" t="b">
        <v>0</v>
      </c>
      <c r="L25" s="84" t="b">
        <v>0</v>
      </c>
    </row>
    <row r="26" spans="1:12" ht="15">
      <c r="A26" s="84" t="s">
        <v>314</v>
      </c>
      <c r="B26" s="84" t="s">
        <v>313</v>
      </c>
      <c r="C26" s="84">
        <v>3</v>
      </c>
      <c r="D26" s="123">
        <v>0.002667834396017505</v>
      </c>
      <c r="E26" s="123">
        <v>2.8018608621457806</v>
      </c>
      <c r="F26" s="84" t="s">
        <v>2767</v>
      </c>
      <c r="G26" s="84" t="b">
        <v>0</v>
      </c>
      <c r="H26" s="84" t="b">
        <v>0</v>
      </c>
      <c r="I26" s="84" t="b">
        <v>0</v>
      </c>
      <c r="J26" s="84" t="b">
        <v>0</v>
      </c>
      <c r="K26" s="84" t="b">
        <v>0</v>
      </c>
      <c r="L26" s="84" t="b">
        <v>0</v>
      </c>
    </row>
    <row r="27" spans="1:12" ht="15">
      <c r="A27" s="84" t="s">
        <v>313</v>
      </c>
      <c r="B27" s="84" t="s">
        <v>312</v>
      </c>
      <c r="C27" s="84">
        <v>3</v>
      </c>
      <c r="D27" s="123">
        <v>0.002667834396017505</v>
      </c>
      <c r="E27" s="123">
        <v>2.8018608621457806</v>
      </c>
      <c r="F27" s="84" t="s">
        <v>2767</v>
      </c>
      <c r="G27" s="84" t="b">
        <v>0</v>
      </c>
      <c r="H27" s="84" t="b">
        <v>0</v>
      </c>
      <c r="I27" s="84" t="b">
        <v>0</v>
      </c>
      <c r="J27" s="84" t="b">
        <v>0</v>
      </c>
      <c r="K27" s="84" t="b">
        <v>0</v>
      </c>
      <c r="L27" s="84" t="b">
        <v>0</v>
      </c>
    </row>
    <row r="28" spans="1:12" ht="15">
      <c r="A28" s="84" t="s">
        <v>278</v>
      </c>
      <c r="B28" s="84" t="s">
        <v>276</v>
      </c>
      <c r="C28" s="84">
        <v>3</v>
      </c>
      <c r="D28" s="123">
        <v>0.002667834396017505</v>
      </c>
      <c r="E28" s="123">
        <v>1.797061979264012</v>
      </c>
      <c r="F28" s="84" t="s">
        <v>2767</v>
      </c>
      <c r="G28" s="84" t="b">
        <v>0</v>
      </c>
      <c r="H28" s="84" t="b">
        <v>0</v>
      </c>
      <c r="I28" s="84" t="b">
        <v>0</v>
      </c>
      <c r="J28" s="84" t="b">
        <v>0</v>
      </c>
      <c r="K28" s="84" t="b">
        <v>0</v>
      </c>
      <c r="L28" s="84" t="b">
        <v>0</v>
      </c>
    </row>
    <row r="29" spans="1:12" ht="15">
      <c r="A29" s="84" t="s">
        <v>276</v>
      </c>
      <c r="B29" s="84" t="s">
        <v>277</v>
      </c>
      <c r="C29" s="84">
        <v>3</v>
      </c>
      <c r="D29" s="123">
        <v>0.002667834396017505</v>
      </c>
      <c r="E29" s="123">
        <v>1.5800121125294244</v>
      </c>
      <c r="F29" s="84" t="s">
        <v>2767</v>
      </c>
      <c r="G29" s="84" t="b">
        <v>0</v>
      </c>
      <c r="H29" s="84" t="b">
        <v>0</v>
      </c>
      <c r="I29" s="84" t="b">
        <v>0</v>
      </c>
      <c r="J29" s="84" t="b">
        <v>0</v>
      </c>
      <c r="K29" s="84" t="b">
        <v>0</v>
      </c>
      <c r="L29" s="84" t="b">
        <v>0</v>
      </c>
    </row>
    <row r="30" spans="1:12" ht="15">
      <c r="A30" s="84" t="s">
        <v>253</v>
      </c>
      <c r="B30" s="84" t="s">
        <v>2538</v>
      </c>
      <c r="C30" s="84">
        <v>3</v>
      </c>
      <c r="D30" s="123">
        <v>0.002667834396017505</v>
      </c>
      <c r="E30" s="123">
        <v>1.8640087688946252</v>
      </c>
      <c r="F30" s="84" t="s">
        <v>2767</v>
      </c>
      <c r="G30" s="84" t="b">
        <v>0</v>
      </c>
      <c r="H30" s="84" t="b">
        <v>0</v>
      </c>
      <c r="I30" s="84" t="b">
        <v>0</v>
      </c>
      <c r="J30" s="84" t="b">
        <v>0</v>
      </c>
      <c r="K30" s="84" t="b">
        <v>0</v>
      </c>
      <c r="L30" s="84" t="b">
        <v>0</v>
      </c>
    </row>
    <row r="31" spans="1:12" ht="15">
      <c r="A31" s="84" t="s">
        <v>278</v>
      </c>
      <c r="B31" s="84" t="s">
        <v>253</v>
      </c>
      <c r="C31" s="84">
        <v>3</v>
      </c>
      <c r="D31" s="123">
        <v>0.002667834396017505</v>
      </c>
      <c r="E31" s="123">
        <v>1.2107962551192815</v>
      </c>
      <c r="F31" s="84" t="s">
        <v>2767</v>
      </c>
      <c r="G31" s="84" t="b">
        <v>0</v>
      </c>
      <c r="H31" s="84" t="b">
        <v>0</v>
      </c>
      <c r="I31" s="84" t="b">
        <v>0</v>
      </c>
      <c r="J31" s="84" t="b">
        <v>0</v>
      </c>
      <c r="K31" s="84" t="b">
        <v>0</v>
      </c>
      <c r="L31" s="84" t="b">
        <v>0</v>
      </c>
    </row>
    <row r="32" spans="1:12" ht="15">
      <c r="A32" s="84" t="s">
        <v>2118</v>
      </c>
      <c r="B32" s="84" t="s">
        <v>2485</v>
      </c>
      <c r="C32" s="84">
        <v>3</v>
      </c>
      <c r="D32" s="123">
        <v>0.002667834396017505</v>
      </c>
      <c r="E32" s="123">
        <v>1.898770875153837</v>
      </c>
      <c r="F32" s="84" t="s">
        <v>2767</v>
      </c>
      <c r="G32" s="84" t="b">
        <v>0</v>
      </c>
      <c r="H32" s="84" t="b">
        <v>0</v>
      </c>
      <c r="I32" s="84" t="b">
        <v>0</v>
      </c>
      <c r="J32" s="84" t="b">
        <v>0</v>
      </c>
      <c r="K32" s="84" t="b">
        <v>0</v>
      </c>
      <c r="L32" s="84" t="b">
        <v>0</v>
      </c>
    </row>
    <row r="33" spans="1:12" ht="15">
      <c r="A33" s="84" t="s">
        <v>280</v>
      </c>
      <c r="B33" s="84" t="s">
        <v>296</v>
      </c>
      <c r="C33" s="84">
        <v>3</v>
      </c>
      <c r="D33" s="123">
        <v>0.002667834396017505</v>
      </c>
      <c r="E33" s="123">
        <v>2.6769221255374807</v>
      </c>
      <c r="F33" s="84" t="s">
        <v>2767</v>
      </c>
      <c r="G33" s="84" t="b">
        <v>0</v>
      </c>
      <c r="H33" s="84" t="b">
        <v>0</v>
      </c>
      <c r="I33" s="84" t="b">
        <v>0</v>
      </c>
      <c r="J33" s="84" t="b">
        <v>0</v>
      </c>
      <c r="K33" s="84" t="b">
        <v>0</v>
      </c>
      <c r="L33" s="84" t="b">
        <v>0</v>
      </c>
    </row>
    <row r="34" spans="1:12" ht="15">
      <c r="A34" s="84" t="s">
        <v>296</v>
      </c>
      <c r="B34" s="84" t="s">
        <v>295</v>
      </c>
      <c r="C34" s="84">
        <v>3</v>
      </c>
      <c r="D34" s="123">
        <v>0.002667834396017505</v>
      </c>
      <c r="E34" s="123">
        <v>2.8018608621457806</v>
      </c>
      <c r="F34" s="84" t="s">
        <v>2767</v>
      </c>
      <c r="G34" s="84" t="b">
        <v>0</v>
      </c>
      <c r="H34" s="84" t="b">
        <v>0</v>
      </c>
      <c r="I34" s="84" t="b">
        <v>0</v>
      </c>
      <c r="J34" s="84" t="b">
        <v>0</v>
      </c>
      <c r="K34" s="84" t="b">
        <v>0</v>
      </c>
      <c r="L34" s="84" t="b">
        <v>0</v>
      </c>
    </row>
    <row r="35" spans="1:12" ht="15">
      <c r="A35" s="84" t="s">
        <v>251</v>
      </c>
      <c r="B35" s="84" t="s">
        <v>215</v>
      </c>
      <c r="C35" s="84">
        <v>3</v>
      </c>
      <c r="D35" s="123">
        <v>0.002667834396017505</v>
      </c>
      <c r="E35" s="123">
        <v>0.9048450228660303</v>
      </c>
      <c r="F35" s="84" t="s">
        <v>2767</v>
      </c>
      <c r="G35" s="84" t="b">
        <v>0</v>
      </c>
      <c r="H35" s="84" t="b">
        <v>0</v>
      </c>
      <c r="I35" s="84" t="b">
        <v>0</v>
      </c>
      <c r="J35" s="84" t="b">
        <v>0</v>
      </c>
      <c r="K35" s="84" t="b">
        <v>0</v>
      </c>
      <c r="L35" s="84" t="b">
        <v>0</v>
      </c>
    </row>
    <row r="36" spans="1:12" ht="15">
      <c r="A36" s="84" t="s">
        <v>2574</v>
      </c>
      <c r="B36" s="84" t="s">
        <v>2575</v>
      </c>
      <c r="C36" s="84">
        <v>3</v>
      </c>
      <c r="D36" s="123">
        <v>0.002667834396017505</v>
      </c>
      <c r="E36" s="123">
        <v>2.8018608621457806</v>
      </c>
      <c r="F36" s="84" t="s">
        <v>2767</v>
      </c>
      <c r="G36" s="84" t="b">
        <v>1</v>
      </c>
      <c r="H36" s="84" t="b">
        <v>0</v>
      </c>
      <c r="I36" s="84" t="b">
        <v>0</v>
      </c>
      <c r="J36" s="84" t="b">
        <v>0</v>
      </c>
      <c r="K36" s="84" t="b">
        <v>0</v>
      </c>
      <c r="L36" s="84" t="b">
        <v>0</v>
      </c>
    </row>
    <row r="37" spans="1:12" ht="15">
      <c r="A37" s="84" t="s">
        <v>251</v>
      </c>
      <c r="B37" s="84" t="s">
        <v>273</v>
      </c>
      <c r="C37" s="84">
        <v>3</v>
      </c>
      <c r="D37" s="123">
        <v>0.002667834396017505</v>
      </c>
      <c r="E37" s="123">
        <v>1.0017550358740868</v>
      </c>
      <c r="F37" s="84" t="s">
        <v>2767</v>
      </c>
      <c r="G37" s="84" t="b">
        <v>0</v>
      </c>
      <c r="H37" s="84" t="b">
        <v>0</v>
      </c>
      <c r="I37" s="84" t="b">
        <v>0</v>
      </c>
      <c r="J37" s="84" t="b">
        <v>0</v>
      </c>
      <c r="K37" s="84" t="b">
        <v>0</v>
      </c>
      <c r="L37" s="84" t="b">
        <v>0</v>
      </c>
    </row>
    <row r="38" spans="1:12" ht="15">
      <c r="A38" s="84" t="s">
        <v>2479</v>
      </c>
      <c r="B38" s="84" t="s">
        <v>2535</v>
      </c>
      <c r="C38" s="84">
        <v>3</v>
      </c>
      <c r="D38" s="123">
        <v>0.002667834396017505</v>
      </c>
      <c r="E38" s="123">
        <v>2.3089453402428863</v>
      </c>
      <c r="F38" s="84" t="s">
        <v>2767</v>
      </c>
      <c r="G38" s="84" t="b">
        <v>0</v>
      </c>
      <c r="H38" s="84" t="b">
        <v>0</v>
      </c>
      <c r="I38" s="84" t="b">
        <v>0</v>
      </c>
      <c r="J38" s="84" t="b">
        <v>0</v>
      </c>
      <c r="K38" s="84" t="b">
        <v>0</v>
      </c>
      <c r="L38" s="84" t="b">
        <v>0</v>
      </c>
    </row>
    <row r="39" spans="1:12" ht="15">
      <c r="A39" s="84" t="s">
        <v>2534</v>
      </c>
      <c r="B39" s="84" t="s">
        <v>2109</v>
      </c>
      <c r="C39" s="84">
        <v>3</v>
      </c>
      <c r="D39" s="123">
        <v>0.002667834396017505</v>
      </c>
      <c r="E39" s="123">
        <v>2.2509533932651995</v>
      </c>
      <c r="F39" s="84" t="s">
        <v>2767</v>
      </c>
      <c r="G39" s="84" t="b">
        <v>0</v>
      </c>
      <c r="H39" s="84" t="b">
        <v>0</v>
      </c>
      <c r="I39" s="84" t="b">
        <v>0</v>
      </c>
      <c r="J39" s="84" t="b">
        <v>0</v>
      </c>
      <c r="K39" s="84" t="b">
        <v>0</v>
      </c>
      <c r="L39" s="84" t="b">
        <v>0</v>
      </c>
    </row>
    <row r="40" spans="1:12" ht="15">
      <c r="A40" s="84" t="s">
        <v>252</v>
      </c>
      <c r="B40" s="84" t="s">
        <v>251</v>
      </c>
      <c r="C40" s="84">
        <v>3</v>
      </c>
      <c r="D40" s="123">
        <v>0.002667834396017505</v>
      </c>
      <c r="E40" s="123">
        <v>1.4338840768511862</v>
      </c>
      <c r="F40" s="84" t="s">
        <v>2767</v>
      </c>
      <c r="G40" s="84" t="b">
        <v>0</v>
      </c>
      <c r="H40" s="84" t="b">
        <v>0</v>
      </c>
      <c r="I40" s="84" t="b">
        <v>0</v>
      </c>
      <c r="J40" s="84" t="b">
        <v>0</v>
      </c>
      <c r="K40" s="84" t="b">
        <v>0</v>
      </c>
      <c r="L40" s="84" t="b">
        <v>0</v>
      </c>
    </row>
    <row r="41" spans="1:12" ht="15">
      <c r="A41" s="84" t="s">
        <v>251</v>
      </c>
      <c r="B41" s="84" t="s">
        <v>2578</v>
      </c>
      <c r="C41" s="84">
        <v>3</v>
      </c>
      <c r="D41" s="123">
        <v>0.002667834396017505</v>
      </c>
      <c r="E41" s="123">
        <v>1.1266937724823867</v>
      </c>
      <c r="F41" s="84" t="s">
        <v>2767</v>
      </c>
      <c r="G41" s="84" t="b">
        <v>0</v>
      </c>
      <c r="H41" s="84" t="b">
        <v>0</v>
      </c>
      <c r="I41" s="84" t="b">
        <v>0</v>
      </c>
      <c r="J41" s="84" t="b">
        <v>0</v>
      </c>
      <c r="K41" s="84" t="b">
        <v>0</v>
      </c>
      <c r="L41" s="84" t="b">
        <v>0</v>
      </c>
    </row>
    <row r="42" spans="1:12" ht="15">
      <c r="A42" s="84" t="s">
        <v>2578</v>
      </c>
      <c r="B42" s="84" t="s">
        <v>2479</v>
      </c>
      <c r="C42" s="84">
        <v>3</v>
      </c>
      <c r="D42" s="123">
        <v>0.002667834396017505</v>
      </c>
      <c r="E42" s="123">
        <v>2.4338840768511862</v>
      </c>
      <c r="F42" s="84" t="s">
        <v>2767</v>
      </c>
      <c r="G42" s="84" t="b">
        <v>0</v>
      </c>
      <c r="H42" s="84" t="b">
        <v>0</v>
      </c>
      <c r="I42" s="84" t="b">
        <v>0</v>
      </c>
      <c r="J42" s="84" t="b">
        <v>0</v>
      </c>
      <c r="K42" s="84" t="b">
        <v>0</v>
      </c>
      <c r="L42" s="84" t="b">
        <v>0</v>
      </c>
    </row>
    <row r="43" spans="1:12" ht="15">
      <c r="A43" s="84" t="s">
        <v>2479</v>
      </c>
      <c r="B43" s="84" t="s">
        <v>2579</v>
      </c>
      <c r="C43" s="84">
        <v>3</v>
      </c>
      <c r="D43" s="123">
        <v>0.002667834396017505</v>
      </c>
      <c r="E43" s="123">
        <v>2.4338840768511862</v>
      </c>
      <c r="F43" s="84" t="s">
        <v>2767</v>
      </c>
      <c r="G43" s="84" t="b">
        <v>0</v>
      </c>
      <c r="H43" s="84" t="b">
        <v>0</v>
      </c>
      <c r="I43" s="84" t="b">
        <v>0</v>
      </c>
      <c r="J43" s="84" t="b">
        <v>0</v>
      </c>
      <c r="K43" s="84" t="b">
        <v>0</v>
      </c>
      <c r="L43" s="84" t="b">
        <v>0</v>
      </c>
    </row>
    <row r="44" spans="1:12" ht="15">
      <c r="A44" s="84" t="s">
        <v>2579</v>
      </c>
      <c r="B44" s="84" t="s">
        <v>2502</v>
      </c>
      <c r="C44" s="84">
        <v>3</v>
      </c>
      <c r="D44" s="123">
        <v>0.002667834396017505</v>
      </c>
      <c r="E44" s="123">
        <v>2.5800121125294244</v>
      </c>
      <c r="F44" s="84" t="s">
        <v>2767</v>
      </c>
      <c r="G44" s="84" t="b">
        <v>0</v>
      </c>
      <c r="H44" s="84" t="b">
        <v>0</v>
      </c>
      <c r="I44" s="84" t="b">
        <v>0</v>
      </c>
      <c r="J44" s="84" t="b">
        <v>0</v>
      </c>
      <c r="K44" s="84" t="b">
        <v>0</v>
      </c>
      <c r="L44" s="84" t="b">
        <v>0</v>
      </c>
    </row>
    <row r="45" spans="1:12" ht="15">
      <c r="A45" s="84" t="s">
        <v>2502</v>
      </c>
      <c r="B45" s="84" t="s">
        <v>2108</v>
      </c>
      <c r="C45" s="84">
        <v>3</v>
      </c>
      <c r="D45" s="123">
        <v>0.002667834396017505</v>
      </c>
      <c r="E45" s="123">
        <v>1.94319001494225</v>
      </c>
      <c r="F45" s="84" t="s">
        <v>2767</v>
      </c>
      <c r="G45" s="84" t="b">
        <v>0</v>
      </c>
      <c r="H45" s="84" t="b">
        <v>0</v>
      </c>
      <c r="I45" s="84" t="b">
        <v>0</v>
      </c>
      <c r="J45" s="84" t="b">
        <v>0</v>
      </c>
      <c r="K45" s="84" t="b">
        <v>0</v>
      </c>
      <c r="L45" s="84" t="b">
        <v>0</v>
      </c>
    </row>
    <row r="46" spans="1:12" ht="15">
      <c r="A46" s="84" t="s">
        <v>2108</v>
      </c>
      <c r="B46" s="84" t="s">
        <v>2127</v>
      </c>
      <c r="C46" s="84">
        <v>3</v>
      </c>
      <c r="D46" s="123">
        <v>0.002667834396017505</v>
      </c>
      <c r="E46" s="123">
        <v>1.7604681769875556</v>
      </c>
      <c r="F46" s="84" t="s">
        <v>2767</v>
      </c>
      <c r="G46" s="84" t="b">
        <v>0</v>
      </c>
      <c r="H46" s="84" t="b">
        <v>0</v>
      </c>
      <c r="I46" s="84" t="b">
        <v>0</v>
      </c>
      <c r="J46" s="84" t="b">
        <v>0</v>
      </c>
      <c r="K46" s="84" t="b">
        <v>0</v>
      </c>
      <c r="L46" s="84" t="b">
        <v>0</v>
      </c>
    </row>
    <row r="47" spans="1:12" ht="15">
      <c r="A47" s="84" t="s">
        <v>2127</v>
      </c>
      <c r="B47" s="84" t="s">
        <v>2580</v>
      </c>
      <c r="C47" s="84">
        <v>3</v>
      </c>
      <c r="D47" s="123">
        <v>0.002667834396017505</v>
      </c>
      <c r="E47" s="123">
        <v>2.278982116865443</v>
      </c>
      <c r="F47" s="84" t="s">
        <v>2767</v>
      </c>
      <c r="G47" s="84" t="b">
        <v>0</v>
      </c>
      <c r="H47" s="84" t="b">
        <v>0</v>
      </c>
      <c r="I47" s="84" t="b">
        <v>0</v>
      </c>
      <c r="J47" s="84" t="b">
        <v>0</v>
      </c>
      <c r="K47" s="84" t="b">
        <v>0</v>
      </c>
      <c r="L47" s="84" t="b">
        <v>0</v>
      </c>
    </row>
    <row r="48" spans="1:12" ht="15">
      <c r="A48" s="84" t="s">
        <v>2580</v>
      </c>
      <c r="B48" s="84" t="s">
        <v>2127</v>
      </c>
      <c r="C48" s="84">
        <v>3</v>
      </c>
      <c r="D48" s="123">
        <v>0.002667834396017505</v>
      </c>
      <c r="E48" s="123">
        <v>2.3247396074261184</v>
      </c>
      <c r="F48" s="84" t="s">
        <v>2767</v>
      </c>
      <c r="G48" s="84" t="b">
        <v>0</v>
      </c>
      <c r="H48" s="84" t="b">
        <v>0</v>
      </c>
      <c r="I48" s="84" t="b">
        <v>0</v>
      </c>
      <c r="J48" s="84" t="b">
        <v>0</v>
      </c>
      <c r="K48" s="84" t="b">
        <v>0</v>
      </c>
      <c r="L48" s="84" t="b">
        <v>0</v>
      </c>
    </row>
    <row r="49" spans="1:12" ht="15">
      <c r="A49" s="84" t="s">
        <v>2127</v>
      </c>
      <c r="B49" s="84" t="s">
        <v>2513</v>
      </c>
      <c r="C49" s="84">
        <v>3</v>
      </c>
      <c r="D49" s="123">
        <v>0.002667834396017505</v>
      </c>
      <c r="E49" s="123">
        <v>2.1540433802571433</v>
      </c>
      <c r="F49" s="84" t="s">
        <v>2767</v>
      </c>
      <c r="G49" s="84" t="b">
        <v>0</v>
      </c>
      <c r="H49" s="84" t="b">
        <v>0</v>
      </c>
      <c r="I49" s="84" t="b">
        <v>0</v>
      </c>
      <c r="J49" s="84" t="b">
        <v>0</v>
      </c>
      <c r="K49" s="84" t="b">
        <v>0</v>
      </c>
      <c r="L49" s="84" t="b">
        <v>0</v>
      </c>
    </row>
    <row r="50" spans="1:12" ht="15">
      <c r="A50" s="84" t="s">
        <v>2513</v>
      </c>
      <c r="B50" s="84" t="s">
        <v>2127</v>
      </c>
      <c r="C50" s="84">
        <v>3</v>
      </c>
      <c r="D50" s="123">
        <v>0.002667834396017505</v>
      </c>
      <c r="E50" s="123">
        <v>2.1998008708178185</v>
      </c>
      <c r="F50" s="84" t="s">
        <v>2767</v>
      </c>
      <c r="G50" s="84" t="b">
        <v>0</v>
      </c>
      <c r="H50" s="84" t="b">
        <v>0</v>
      </c>
      <c r="I50" s="84" t="b">
        <v>0</v>
      </c>
      <c r="J50" s="84" t="b">
        <v>0</v>
      </c>
      <c r="K50" s="84" t="b">
        <v>0</v>
      </c>
      <c r="L50" s="84" t="b">
        <v>0</v>
      </c>
    </row>
    <row r="51" spans="1:12" ht="15">
      <c r="A51" s="84" t="s">
        <v>2127</v>
      </c>
      <c r="B51" s="84" t="s">
        <v>2581</v>
      </c>
      <c r="C51" s="84">
        <v>3</v>
      </c>
      <c r="D51" s="123">
        <v>0.002667834396017505</v>
      </c>
      <c r="E51" s="123">
        <v>2.278982116865443</v>
      </c>
      <c r="F51" s="84" t="s">
        <v>2767</v>
      </c>
      <c r="G51" s="84" t="b">
        <v>0</v>
      </c>
      <c r="H51" s="84" t="b">
        <v>0</v>
      </c>
      <c r="I51" s="84" t="b">
        <v>0</v>
      </c>
      <c r="J51" s="84" t="b">
        <v>0</v>
      </c>
      <c r="K51" s="84" t="b">
        <v>0</v>
      </c>
      <c r="L51" s="84" t="b">
        <v>0</v>
      </c>
    </row>
    <row r="52" spans="1:12" ht="15">
      <c r="A52" s="84" t="s">
        <v>2581</v>
      </c>
      <c r="B52" s="84" t="s">
        <v>2112</v>
      </c>
      <c r="C52" s="84">
        <v>3</v>
      </c>
      <c r="D52" s="123">
        <v>0.002667834396017505</v>
      </c>
      <c r="E52" s="123">
        <v>2.278982116865443</v>
      </c>
      <c r="F52" s="84" t="s">
        <v>2767</v>
      </c>
      <c r="G52" s="84" t="b">
        <v>0</v>
      </c>
      <c r="H52" s="84" t="b">
        <v>0</v>
      </c>
      <c r="I52" s="84" t="b">
        <v>0</v>
      </c>
      <c r="J52" s="84" t="b">
        <v>0</v>
      </c>
      <c r="K52" s="84" t="b">
        <v>0</v>
      </c>
      <c r="L52" s="84" t="b">
        <v>0</v>
      </c>
    </row>
    <row r="53" spans="1:12" ht="15">
      <c r="A53" s="84" t="s">
        <v>2112</v>
      </c>
      <c r="B53" s="84" t="s">
        <v>2484</v>
      </c>
      <c r="C53" s="84">
        <v>3</v>
      </c>
      <c r="D53" s="123">
        <v>0.002667834396017505</v>
      </c>
      <c r="E53" s="123">
        <v>1.977952121201462</v>
      </c>
      <c r="F53" s="84" t="s">
        <v>2767</v>
      </c>
      <c r="G53" s="84" t="b">
        <v>0</v>
      </c>
      <c r="H53" s="84" t="b">
        <v>0</v>
      </c>
      <c r="I53" s="84" t="b">
        <v>0</v>
      </c>
      <c r="J53" s="84" t="b">
        <v>0</v>
      </c>
      <c r="K53" s="84" t="b">
        <v>0</v>
      </c>
      <c r="L53" s="84" t="b">
        <v>0</v>
      </c>
    </row>
    <row r="54" spans="1:12" ht="15">
      <c r="A54" s="84" t="s">
        <v>2484</v>
      </c>
      <c r="B54" s="84" t="s">
        <v>2112</v>
      </c>
      <c r="C54" s="84">
        <v>3</v>
      </c>
      <c r="D54" s="123">
        <v>0.002667834396017505</v>
      </c>
      <c r="E54" s="123">
        <v>1.977952121201462</v>
      </c>
      <c r="F54" s="84" t="s">
        <v>2767</v>
      </c>
      <c r="G54" s="84" t="b">
        <v>0</v>
      </c>
      <c r="H54" s="84" t="b">
        <v>0</v>
      </c>
      <c r="I54" s="84" t="b">
        <v>0</v>
      </c>
      <c r="J54" s="84" t="b">
        <v>0</v>
      </c>
      <c r="K54" s="84" t="b">
        <v>0</v>
      </c>
      <c r="L54" s="84" t="b">
        <v>0</v>
      </c>
    </row>
    <row r="55" spans="1:12" ht="15">
      <c r="A55" s="84" t="s">
        <v>2112</v>
      </c>
      <c r="B55" s="84" t="s">
        <v>2496</v>
      </c>
      <c r="C55" s="84">
        <v>3</v>
      </c>
      <c r="D55" s="123">
        <v>0.002667834396017505</v>
      </c>
      <c r="E55" s="123">
        <v>2.0571333672490866</v>
      </c>
      <c r="F55" s="84" t="s">
        <v>2767</v>
      </c>
      <c r="G55" s="84" t="b">
        <v>0</v>
      </c>
      <c r="H55" s="84" t="b">
        <v>0</v>
      </c>
      <c r="I55" s="84" t="b">
        <v>0</v>
      </c>
      <c r="J55" s="84" t="b">
        <v>0</v>
      </c>
      <c r="K55" s="84" t="b">
        <v>0</v>
      </c>
      <c r="L55" s="84" t="b">
        <v>0</v>
      </c>
    </row>
    <row r="56" spans="1:12" ht="15">
      <c r="A56" s="84" t="s">
        <v>2496</v>
      </c>
      <c r="B56" s="84" t="s">
        <v>2488</v>
      </c>
      <c r="C56" s="84">
        <v>3</v>
      </c>
      <c r="D56" s="123">
        <v>0.002667834396017505</v>
      </c>
      <c r="E56" s="123">
        <v>2.278982116865443</v>
      </c>
      <c r="F56" s="84" t="s">
        <v>2767</v>
      </c>
      <c r="G56" s="84" t="b">
        <v>0</v>
      </c>
      <c r="H56" s="84" t="b">
        <v>0</v>
      </c>
      <c r="I56" s="84" t="b">
        <v>0</v>
      </c>
      <c r="J56" s="84" t="b">
        <v>0</v>
      </c>
      <c r="K56" s="84" t="b">
        <v>0</v>
      </c>
      <c r="L56" s="84" t="b">
        <v>0</v>
      </c>
    </row>
    <row r="57" spans="1:12" ht="15">
      <c r="A57" s="84" t="s">
        <v>2107</v>
      </c>
      <c r="B57" s="84" t="s">
        <v>2105</v>
      </c>
      <c r="C57" s="84">
        <v>3</v>
      </c>
      <c r="D57" s="123">
        <v>0.002667834396017505</v>
      </c>
      <c r="E57" s="123">
        <v>1.3547028308035614</v>
      </c>
      <c r="F57" s="84" t="s">
        <v>2767</v>
      </c>
      <c r="G57" s="84" t="b">
        <v>0</v>
      </c>
      <c r="H57" s="84" t="b">
        <v>0</v>
      </c>
      <c r="I57" s="84" t="b">
        <v>0</v>
      </c>
      <c r="J57" s="84" t="b">
        <v>0</v>
      </c>
      <c r="K57" s="84" t="b">
        <v>0</v>
      </c>
      <c r="L57" s="84" t="b">
        <v>0</v>
      </c>
    </row>
    <row r="58" spans="1:12" ht="15">
      <c r="A58" s="84" t="s">
        <v>2105</v>
      </c>
      <c r="B58" s="84" t="s">
        <v>2583</v>
      </c>
      <c r="C58" s="84">
        <v>3</v>
      </c>
      <c r="D58" s="123">
        <v>0.002667834396017505</v>
      </c>
      <c r="E58" s="123">
        <v>1.9172542808478503</v>
      </c>
      <c r="F58" s="84" t="s">
        <v>2767</v>
      </c>
      <c r="G58" s="84" t="b">
        <v>0</v>
      </c>
      <c r="H58" s="84" t="b">
        <v>0</v>
      </c>
      <c r="I58" s="84" t="b">
        <v>0</v>
      </c>
      <c r="J58" s="84" t="b">
        <v>0</v>
      </c>
      <c r="K58" s="84" t="b">
        <v>0</v>
      </c>
      <c r="L58" s="84" t="b">
        <v>0</v>
      </c>
    </row>
    <row r="59" spans="1:12" ht="15">
      <c r="A59" s="84" t="s">
        <v>266</v>
      </c>
      <c r="B59" s="84" t="s">
        <v>251</v>
      </c>
      <c r="C59" s="84">
        <v>3</v>
      </c>
      <c r="D59" s="123">
        <v>0.002667834396017505</v>
      </c>
      <c r="E59" s="123">
        <v>1.3089453402428863</v>
      </c>
      <c r="F59" s="84" t="s">
        <v>2767</v>
      </c>
      <c r="G59" s="84" t="b">
        <v>0</v>
      </c>
      <c r="H59" s="84" t="b">
        <v>0</v>
      </c>
      <c r="I59" s="84" t="b">
        <v>0</v>
      </c>
      <c r="J59" s="84" t="b">
        <v>0</v>
      </c>
      <c r="K59" s="84" t="b">
        <v>0</v>
      </c>
      <c r="L59" s="84" t="b">
        <v>0</v>
      </c>
    </row>
    <row r="60" spans="1:12" ht="15">
      <c r="A60" s="84" t="s">
        <v>229</v>
      </c>
      <c r="B60" s="84" t="s">
        <v>251</v>
      </c>
      <c r="C60" s="84">
        <v>3</v>
      </c>
      <c r="D60" s="123">
        <v>0.002667834396017505</v>
      </c>
      <c r="E60" s="123">
        <v>1.065907291556592</v>
      </c>
      <c r="F60" s="84" t="s">
        <v>2767</v>
      </c>
      <c r="G60" s="84" t="b">
        <v>0</v>
      </c>
      <c r="H60" s="84" t="b">
        <v>0</v>
      </c>
      <c r="I60" s="84" t="b">
        <v>0</v>
      </c>
      <c r="J60" s="84" t="b">
        <v>0</v>
      </c>
      <c r="K60" s="84" t="b">
        <v>0</v>
      </c>
      <c r="L60" s="84" t="b">
        <v>0</v>
      </c>
    </row>
    <row r="61" spans="1:12" ht="15">
      <c r="A61" s="84" t="s">
        <v>232</v>
      </c>
      <c r="B61" s="84" t="s">
        <v>251</v>
      </c>
      <c r="C61" s="84">
        <v>3</v>
      </c>
      <c r="D61" s="123">
        <v>0.002667834396017505</v>
      </c>
      <c r="E61" s="123">
        <v>1.1328540811872052</v>
      </c>
      <c r="F61" s="84" t="s">
        <v>2767</v>
      </c>
      <c r="G61" s="84" t="b">
        <v>0</v>
      </c>
      <c r="H61" s="84" t="b">
        <v>0</v>
      </c>
      <c r="I61" s="84" t="b">
        <v>0</v>
      </c>
      <c r="J61" s="84" t="b">
        <v>0</v>
      </c>
      <c r="K61" s="84" t="b">
        <v>0</v>
      </c>
      <c r="L61" s="84" t="b">
        <v>0</v>
      </c>
    </row>
    <row r="62" spans="1:12" ht="15">
      <c r="A62" s="84" t="s">
        <v>253</v>
      </c>
      <c r="B62" s="84" t="s">
        <v>251</v>
      </c>
      <c r="C62" s="84">
        <v>3</v>
      </c>
      <c r="D62" s="123">
        <v>0.002667834396017505</v>
      </c>
      <c r="E62" s="123">
        <v>0.49603198360003076</v>
      </c>
      <c r="F62" s="84" t="s">
        <v>2767</v>
      </c>
      <c r="G62" s="84" t="b">
        <v>0</v>
      </c>
      <c r="H62" s="84" t="b">
        <v>0</v>
      </c>
      <c r="I62" s="84" t="b">
        <v>0</v>
      </c>
      <c r="J62" s="84" t="b">
        <v>0</v>
      </c>
      <c r="K62" s="84" t="b">
        <v>0</v>
      </c>
      <c r="L62" s="84" t="b">
        <v>0</v>
      </c>
    </row>
    <row r="63" spans="1:12" ht="15">
      <c r="A63" s="84" t="s">
        <v>232</v>
      </c>
      <c r="B63" s="84" t="s">
        <v>257</v>
      </c>
      <c r="C63" s="84">
        <v>3</v>
      </c>
      <c r="D63" s="123">
        <v>0.002667834396017505</v>
      </c>
      <c r="E63" s="123">
        <v>2.278982116865443</v>
      </c>
      <c r="F63" s="84" t="s">
        <v>2767</v>
      </c>
      <c r="G63" s="84" t="b">
        <v>0</v>
      </c>
      <c r="H63" s="84" t="b">
        <v>0</v>
      </c>
      <c r="I63" s="84" t="b">
        <v>0</v>
      </c>
      <c r="J63" s="84" t="b">
        <v>0</v>
      </c>
      <c r="K63" s="84" t="b">
        <v>0</v>
      </c>
      <c r="L63" s="84" t="b">
        <v>0</v>
      </c>
    </row>
    <row r="64" spans="1:12" ht="15">
      <c r="A64" s="84" t="s">
        <v>218</v>
      </c>
      <c r="B64" s="84" t="s">
        <v>251</v>
      </c>
      <c r="C64" s="84">
        <v>3</v>
      </c>
      <c r="D64" s="123">
        <v>0.002667834396017505</v>
      </c>
      <c r="E64" s="123">
        <v>1.3089453402428863</v>
      </c>
      <c r="F64" s="84" t="s">
        <v>2767</v>
      </c>
      <c r="G64" s="84" t="b">
        <v>0</v>
      </c>
      <c r="H64" s="84" t="b">
        <v>0</v>
      </c>
      <c r="I64" s="84" t="b">
        <v>0</v>
      </c>
      <c r="J64" s="84" t="b">
        <v>0</v>
      </c>
      <c r="K64" s="84" t="b">
        <v>0</v>
      </c>
      <c r="L64" s="84" t="b">
        <v>0</v>
      </c>
    </row>
    <row r="65" spans="1:12" ht="15">
      <c r="A65" s="84" t="s">
        <v>248</v>
      </c>
      <c r="B65" s="84" t="s">
        <v>249</v>
      </c>
      <c r="C65" s="84">
        <v>3</v>
      </c>
      <c r="D65" s="123">
        <v>0.002667834396017505</v>
      </c>
      <c r="E65" s="123">
        <v>2.278982116865443</v>
      </c>
      <c r="F65" s="84" t="s">
        <v>2767</v>
      </c>
      <c r="G65" s="84" t="b">
        <v>0</v>
      </c>
      <c r="H65" s="84" t="b">
        <v>0</v>
      </c>
      <c r="I65" s="84" t="b">
        <v>0</v>
      </c>
      <c r="J65" s="84" t="b">
        <v>0</v>
      </c>
      <c r="K65" s="84" t="b">
        <v>0</v>
      </c>
      <c r="L65" s="84" t="b">
        <v>0</v>
      </c>
    </row>
    <row r="66" spans="1:12" ht="15">
      <c r="A66" s="84" t="s">
        <v>279</v>
      </c>
      <c r="B66" s="84" t="s">
        <v>249</v>
      </c>
      <c r="C66" s="84">
        <v>3</v>
      </c>
      <c r="D66" s="123">
        <v>0.002667834396017505</v>
      </c>
      <c r="E66" s="123">
        <v>2.132854081187205</v>
      </c>
      <c r="F66" s="84" t="s">
        <v>2767</v>
      </c>
      <c r="G66" s="84" t="b">
        <v>0</v>
      </c>
      <c r="H66" s="84" t="b">
        <v>0</v>
      </c>
      <c r="I66" s="84" t="b">
        <v>0</v>
      </c>
      <c r="J66" s="84" t="b">
        <v>0</v>
      </c>
      <c r="K66" s="84" t="b">
        <v>0</v>
      </c>
      <c r="L66" s="84" t="b">
        <v>0</v>
      </c>
    </row>
    <row r="67" spans="1:12" ht="15">
      <c r="A67" s="84" t="s">
        <v>250</v>
      </c>
      <c r="B67" s="84" t="s">
        <v>251</v>
      </c>
      <c r="C67" s="84">
        <v>3</v>
      </c>
      <c r="D67" s="123">
        <v>0.002667834396017505</v>
      </c>
      <c r="E67" s="123">
        <v>1.2120353272348299</v>
      </c>
      <c r="F67" s="84" t="s">
        <v>2767</v>
      </c>
      <c r="G67" s="84" t="b">
        <v>0</v>
      </c>
      <c r="H67" s="84" t="b">
        <v>0</v>
      </c>
      <c r="I67" s="84" t="b">
        <v>0</v>
      </c>
      <c r="J67" s="84" t="b">
        <v>0</v>
      </c>
      <c r="K67" s="84" t="b">
        <v>0</v>
      </c>
      <c r="L67" s="84" t="b">
        <v>0</v>
      </c>
    </row>
    <row r="68" spans="1:12" ht="15">
      <c r="A68" s="84" t="s">
        <v>251</v>
      </c>
      <c r="B68" s="84" t="s">
        <v>318</v>
      </c>
      <c r="C68" s="84">
        <v>2</v>
      </c>
      <c r="D68" s="123">
        <v>0.0019432814829599217</v>
      </c>
      <c r="E68" s="123">
        <v>0.9506025134267053</v>
      </c>
      <c r="F68" s="84" t="s">
        <v>2767</v>
      </c>
      <c r="G68" s="84" t="b">
        <v>0</v>
      </c>
      <c r="H68" s="84" t="b">
        <v>0</v>
      </c>
      <c r="I68" s="84" t="b">
        <v>0</v>
      </c>
      <c r="J68" s="84" t="b">
        <v>0</v>
      </c>
      <c r="K68" s="84" t="b">
        <v>0</v>
      </c>
      <c r="L68" s="84" t="b">
        <v>0</v>
      </c>
    </row>
    <row r="69" spans="1:12" ht="15">
      <c r="A69" s="84" t="s">
        <v>278</v>
      </c>
      <c r="B69" s="84" t="s">
        <v>246</v>
      </c>
      <c r="C69" s="84">
        <v>2</v>
      </c>
      <c r="D69" s="123">
        <v>0.0019432814829599217</v>
      </c>
      <c r="E69" s="123">
        <v>1.8640087688946252</v>
      </c>
      <c r="F69" s="84" t="s">
        <v>2767</v>
      </c>
      <c r="G69" s="84" t="b">
        <v>0</v>
      </c>
      <c r="H69" s="84" t="b">
        <v>0</v>
      </c>
      <c r="I69" s="84" t="b">
        <v>0</v>
      </c>
      <c r="J69" s="84" t="b">
        <v>0</v>
      </c>
      <c r="K69" s="84" t="b">
        <v>0</v>
      </c>
      <c r="L69" s="84" t="b">
        <v>0</v>
      </c>
    </row>
    <row r="70" spans="1:12" ht="15">
      <c r="A70" s="84" t="s">
        <v>246</v>
      </c>
      <c r="B70" s="84" t="s">
        <v>251</v>
      </c>
      <c r="C70" s="84">
        <v>2</v>
      </c>
      <c r="D70" s="123">
        <v>0.0019432814829599217</v>
      </c>
      <c r="E70" s="123">
        <v>0.831824085523224</v>
      </c>
      <c r="F70" s="84" t="s">
        <v>2767</v>
      </c>
      <c r="G70" s="84" t="b">
        <v>0</v>
      </c>
      <c r="H70" s="84" t="b">
        <v>0</v>
      </c>
      <c r="I70" s="84" t="b">
        <v>0</v>
      </c>
      <c r="J70" s="84" t="b">
        <v>0</v>
      </c>
      <c r="K70" s="84" t="b">
        <v>0</v>
      </c>
      <c r="L70" s="84" t="b">
        <v>0</v>
      </c>
    </row>
    <row r="71" spans="1:12" ht="15">
      <c r="A71" s="84" t="s">
        <v>2538</v>
      </c>
      <c r="B71" s="84" t="s">
        <v>2135</v>
      </c>
      <c r="C71" s="84">
        <v>2</v>
      </c>
      <c r="D71" s="123">
        <v>0.0019432814829599217</v>
      </c>
      <c r="E71" s="123">
        <v>2.257792817795505</v>
      </c>
      <c r="F71" s="84" t="s">
        <v>2767</v>
      </c>
      <c r="G71" s="84" t="b">
        <v>0</v>
      </c>
      <c r="H71" s="84" t="b">
        <v>0</v>
      </c>
      <c r="I71" s="84" t="b">
        <v>0</v>
      </c>
      <c r="J71" s="84" t="b">
        <v>1</v>
      </c>
      <c r="K71" s="84" t="b">
        <v>0</v>
      </c>
      <c r="L71" s="84" t="b">
        <v>0</v>
      </c>
    </row>
    <row r="72" spans="1:12" ht="15">
      <c r="A72" s="84" t="s">
        <v>2135</v>
      </c>
      <c r="B72" s="84" t="s">
        <v>2507</v>
      </c>
      <c r="C72" s="84">
        <v>2</v>
      </c>
      <c r="D72" s="123">
        <v>0.0019432814829599217</v>
      </c>
      <c r="E72" s="123">
        <v>2.1998008708178185</v>
      </c>
      <c r="F72" s="84" t="s">
        <v>2767</v>
      </c>
      <c r="G72" s="84" t="b">
        <v>1</v>
      </c>
      <c r="H72" s="84" t="b">
        <v>0</v>
      </c>
      <c r="I72" s="84" t="b">
        <v>0</v>
      </c>
      <c r="J72" s="84" t="b">
        <v>0</v>
      </c>
      <c r="K72" s="84" t="b">
        <v>0</v>
      </c>
      <c r="L72" s="84" t="b">
        <v>0</v>
      </c>
    </row>
    <row r="73" spans="1:12" ht="15">
      <c r="A73" s="84" t="s">
        <v>2507</v>
      </c>
      <c r="B73" s="84" t="s">
        <v>2593</v>
      </c>
      <c r="C73" s="84">
        <v>2</v>
      </c>
      <c r="D73" s="123">
        <v>0.0019432814829599217</v>
      </c>
      <c r="E73" s="123">
        <v>2.6769221255374807</v>
      </c>
      <c r="F73" s="84" t="s">
        <v>2767</v>
      </c>
      <c r="G73" s="84" t="b">
        <v>0</v>
      </c>
      <c r="H73" s="84" t="b">
        <v>0</v>
      </c>
      <c r="I73" s="84" t="b">
        <v>0</v>
      </c>
      <c r="J73" s="84" t="b">
        <v>0</v>
      </c>
      <c r="K73" s="84" t="b">
        <v>0</v>
      </c>
      <c r="L73" s="84" t="b">
        <v>0</v>
      </c>
    </row>
    <row r="74" spans="1:12" ht="15">
      <c r="A74" s="84" t="s">
        <v>2593</v>
      </c>
      <c r="B74" s="84" t="s">
        <v>2480</v>
      </c>
      <c r="C74" s="84">
        <v>2</v>
      </c>
      <c r="D74" s="123">
        <v>0.0019432814829599217</v>
      </c>
      <c r="E74" s="123">
        <v>2.5008308664817998</v>
      </c>
      <c r="F74" s="84" t="s">
        <v>2767</v>
      </c>
      <c r="G74" s="84" t="b">
        <v>0</v>
      </c>
      <c r="H74" s="84" t="b">
        <v>0</v>
      </c>
      <c r="I74" s="84" t="b">
        <v>0</v>
      </c>
      <c r="J74" s="84" t="b">
        <v>0</v>
      </c>
      <c r="K74" s="84" t="b">
        <v>0</v>
      </c>
      <c r="L74" s="84" t="b">
        <v>0</v>
      </c>
    </row>
    <row r="75" spans="1:12" ht="15">
      <c r="A75" s="84" t="s">
        <v>2510</v>
      </c>
      <c r="B75" s="84" t="s">
        <v>2543</v>
      </c>
      <c r="C75" s="84">
        <v>2</v>
      </c>
      <c r="D75" s="123">
        <v>0.0019432814829599217</v>
      </c>
      <c r="E75" s="123">
        <v>2.5008308664817998</v>
      </c>
      <c r="F75" s="84" t="s">
        <v>2767</v>
      </c>
      <c r="G75" s="84" t="b">
        <v>0</v>
      </c>
      <c r="H75" s="84" t="b">
        <v>0</v>
      </c>
      <c r="I75" s="84" t="b">
        <v>0</v>
      </c>
      <c r="J75" s="84" t="b">
        <v>0</v>
      </c>
      <c r="K75" s="84" t="b">
        <v>0</v>
      </c>
      <c r="L75" s="84" t="b">
        <v>0</v>
      </c>
    </row>
    <row r="76" spans="1:12" ht="15">
      <c r="A76" s="84" t="s">
        <v>251</v>
      </c>
      <c r="B76" s="84" t="s">
        <v>277</v>
      </c>
      <c r="C76" s="84">
        <v>2</v>
      </c>
      <c r="D76" s="123">
        <v>0.0019432814829599217</v>
      </c>
      <c r="E76" s="123">
        <v>0.4277237681463678</v>
      </c>
      <c r="F76" s="84" t="s">
        <v>2767</v>
      </c>
      <c r="G76" s="84" t="b">
        <v>0</v>
      </c>
      <c r="H76" s="84" t="b">
        <v>0</v>
      </c>
      <c r="I76" s="84" t="b">
        <v>0</v>
      </c>
      <c r="J76" s="84" t="b">
        <v>0</v>
      </c>
      <c r="K76" s="84" t="b">
        <v>0</v>
      </c>
      <c r="L76" s="84" t="b">
        <v>0</v>
      </c>
    </row>
    <row r="77" spans="1:12" ht="15">
      <c r="A77" s="84" t="s">
        <v>2606</v>
      </c>
      <c r="B77" s="84" t="s">
        <v>2118</v>
      </c>
      <c r="C77" s="84">
        <v>2</v>
      </c>
      <c r="D77" s="123">
        <v>0.0019432814829599217</v>
      </c>
      <c r="E77" s="123">
        <v>2.1998008708178185</v>
      </c>
      <c r="F77" s="84" t="s">
        <v>2767</v>
      </c>
      <c r="G77" s="84" t="b">
        <v>0</v>
      </c>
      <c r="H77" s="84" t="b">
        <v>0</v>
      </c>
      <c r="I77" s="84" t="b">
        <v>0</v>
      </c>
      <c r="J77" s="84" t="b">
        <v>0</v>
      </c>
      <c r="K77" s="84" t="b">
        <v>0</v>
      </c>
      <c r="L77" s="84" t="b">
        <v>0</v>
      </c>
    </row>
    <row r="78" spans="1:12" ht="15">
      <c r="A78" s="84" t="s">
        <v>2494</v>
      </c>
      <c r="B78" s="84" t="s">
        <v>2483</v>
      </c>
      <c r="C78" s="84">
        <v>2</v>
      </c>
      <c r="D78" s="123">
        <v>0.0019432814829599217</v>
      </c>
      <c r="E78" s="123">
        <v>2.102890857809762</v>
      </c>
      <c r="F78" s="84" t="s">
        <v>2767</v>
      </c>
      <c r="G78" s="84" t="b">
        <v>0</v>
      </c>
      <c r="H78" s="84" t="b">
        <v>0</v>
      </c>
      <c r="I78" s="84" t="b">
        <v>0</v>
      </c>
      <c r="J78" s="84" t="b">
        <v>0</v>
      </c>
      <c r="K78" s="84" t="b">
        <v>0</v>
      </c>
      <c r="L78" s="84" t="b">
        <v>0</v>
      </c>
    </row>
    <row r="79" spans="1:12" ht="15">
      <c r="A79" s="84" t="s">
        <v>2509</v>
      </c>
      <c r="B79" s="84" t="s">
        <v>2611</v>
      </c>
      <c r="C79" s="84">
        <v>2</v>
      </c>
      <c r="D79" s="123">
        <v>0.0019432814829599217</v>
      </c>
      <c r="E79" s="123">
        <v>2.6769221255374807</v>
      </c>
      <c r="F79" s="84" t="s">
        <v>2767</v>
      </c>
      <c r="G79" s="84" t="b">
        <v>0</v>
      </c>
      <c r="H79" s="84" t="b">
        <v>0</v>
      </c>
      <c r="I79" s="84" t="b">
        <v>0</v>
      </c>
      <c r="J79" s="84" t="b">
        <v>0</v>
      </c>
      <c r="K79" s="84" t="b">
        <v>0</v>
      </c>
      <c r="L79" s="84" t="b">
        <v>0</v>
      </c>
    </row>
    <row r="80" spans="1:12" ht="15">
      <c r="A80" s="84" t="s">
        <v>2117</v>
      </c>
      <c r="B80" s="84" t="s">
        <v>2545</v>
      </c>
      <c r="C80" s="84">
        <v>2</v>
      </c>
      <c r="D80" s="123">
        <v>0.0019432814829599217</v>
      </c>
      <c r="E80" s="123">
        <v>2.1998008708178185</v>
      </c>
      <c r="F80" s="84" t="s">
        <v>2767</v>
      </c>
      <c r="G80" s="84" t="b">
        <v>0</v>
      </c>
      <c r="H80" s="84" t="b">
        <v>0</v>
      </c>
      <c r="I80" s="84" t="b">
        <v>0</v>
      </c>
      <c r="J80" s="84" t="b">
        <v>0</v>
      </c>
      <c r="K80" s="84" t="b">
        <v>0</v>
      </c>
      <c r="L80" s="84" t="b">
        <v>0</v>
      </c>
    </row>
    <row r="81" spans="1:12" ht="15">
      <c r="A81" s="84" t="s">
        <v>2551</v>
      </c>
      <c r="B81" s="84" t="s">
        <v>2108</v>
      </c>
      <c r="C81" s="84">
        <v>2</v>
      </c>
      <c r="D81" s="123">
        <v>0.0019432814829599217</v>
      </c>
      <c r="E81" s="123">
        <v>1.988947505502925</v>
      </c>
      <c r="F81" s="84" t="s">
        <v>2767</v>
      </c>
      <c r="G81" s="84" t="b">
        <v>0</v>
      </c>
      <c r="H81" s="84" t="b">
        <v>1</v>
      </c>
      <c r="I81" s="84" t="b">
        <v>0</v>
      </c>
      <c r="J81" s="84" t="b">
        <v>0</v>
      </c>
      <c r="K81" s="84" t="b">
        <v>0</v>
      </c>
      <c r="L81" s="84" t="b">
        <v>0</v>
      </c>
    </row>
    <row r="82" spans="1:12" ht="15">
      <c r="A82" s="84" t="s">
        <v>2108</v>
      </c>
      <c r="B82" s="84" t="s">
        <v>2616</v>
      </c>
      <c r="C82" s="84">
        <v>2</v>
      </c>
      <c r="D82" s="123">
        <v>0.0019432814829599217</v>
      </c>
      <c r="E82" s="123">
        <v>2.2375894317072182</v>
      </c>
      <c r="F82" s="84" t="s">
        <v>2767</v>
      </c>
      <c r="G82" s="84" t="b">
        <v>0</v>
      </c>
      <c r="H82" s="84" t="b">
        <v>0</v>
      </c>
      <c r="I82" s="84" t="b">
        <v>0</v>
      </c>
      <c r="J82" s="84" t="b">
        <v>0</v>
      </c>
      <c r="K82" s="84" t="b">
        <v>0</v>
      </c>
      <c r="L82" s="84" t="b">
        <v>0</v>
      </c>
    </row>
    <row r="83" spans="1:12" ht="15">
      <c r="A83" s="84" t="s">
        <v>311</v>
      </c>
      <c r="B83" s="84" t="s">
        <v>251</v>
      </c>
      <c r="C83" s="84">
        <v>2</v>
      </c>
      <c r="D83" s="123">
        <v>0.0019432814829599217</v>
      </c>
      <c r="E83" s="123">
        <v>1.4338840768511862</v>
      </c>
      <c r="F83" s="84" t="s">
        <v>2767</v>
      </c>
      <c r="G83" s="84" t="b">
        <v>0</v>
      </c>
      <c r="H83" s="84" t="b">
        <v>0</v>
      </c>
      <c r="I83" s="84" t="b">
        <v>0</v>
      </c>
      <c r="J83" s="84" t="b">
        <v>0</v>
      </c>
      <c r="K83" s="84" t="b">
        <v>0</v>
      </c>
      <c r="L83" s="84" t="b">
        <v>0</v>
      </c>
    </row>
    <row r="84" spans="1:12" ht="15">
      <c r="A84" s="84" t="s">
        <v>251</v>
      </c>
      <c r="B84" s="84" t="s">
        <v>2619</v>
      </c>
      <c r="C84" s="84">
        <v>2</v>
      </c>
      <c r="D84" s="123">
        <v>0.0019432814829599217</v>
      </c>
      <c r="E84" s="123">
        <v>1.1266937724823867</v>
      </c>
      <c r="F84" s="84" t="s">
        <v>2767</v>
      </c>
      <c r="G84" s="84" t="b">
        <v>0</v>
      </c>
      <c r="H84" s="84" t="b">
        <v>0</v>
      </c>
      <c r="I84" s="84" t="b">
        <v>0</v>
      </c>
      <c r="J84" s="84" t="b">
        <v>0</v>
      </c>
      <c r="K84" s="84" t="b">
        <v>1</v>
      </c>
      <c r="L84" s="84" t="b">
        <v>0</v>
      </c>
    </row>
    <row r="85" spans="1:12" ht="15">
      <c r="A85" s="84" t="s">
        <v>2619</v>
      </c>
      <c r="B85" s="84" t="s">
        <v>2496</v>
      </c>
      <c r="C85" s="84">
        <v>2</v>
      </c>
      <c r="D85" s="123">
        <v>0.0019432814829599217</v>
      </c>
      <c r="E85" s="123">
        <v>2.5800121125294244</v>
      </c>
      <c r="F85" s="84" t="s">
        <v>2767</v>
      </c>
      <c r="G85" s="84" t="b">
        <v>0</v>
      </c>
      <c r="H85" s="84" t="b">
        <v>1</v>
      </c>
      <c r="I85" s="84" t="b">
        <v>0</v>
      </c>
      <c r="J85" s="84" t="b">
        <v>0</v>
      </c>
      <c r="K85" s="84" t="b">
        <v>0</v>
      </c>
      <c r="L85" s="84" t="b">
        <v>0</v>
      </c>
    </row>
    <row r="86" spans="1:12" ht="15">
      <c r="A86" s="84" t="s">
        <v>2496</v>
      </c>
      <c r="B86" s="84" t="s">
        <v>2111</v>
      </c>
      <c r="C86" s="84">
        <v>2</v>
      </c>
      <c r="D86" s="123">
        <v>0.0019432814829599217</v>
      </c>
      <c r="E86" s="123">
        <v>2.0359440681791487</v>
      </c>
      <c r="F86" s="84" t="s">
        <v>2767</v>
      </c>
      <c r="G86" s="84" t="b">
        <v>0</v>
      </c>
      <c r="H86" s="84" t="b">
        <v>0</v>
      </c>
      <c r="I86" s="84" t="b">
        <v>0</v>
      </c>
      <c r="J86" s="84" t="b">
        <v>0</v>
      </c>
      <c r="K86" s="84" t="b">
        <v>0</v>
      </c>
      <c r="L86" s="84" t="b">
        <v>0</v>
      </c>
    </row>
    <row r="87" spans="1:12" ht="15">
      <c r="A87" s="84" t="s">
        <v>2111</v>
      </c>
      <c r="B87" s="84" t="s">
        <v>2516</v>
      </c>
      <c r="C87" s="84">
        <v>2</v>
      </c>
      <c r="D87" s="123">
        <v>0.0019432814829599217</v>
      </c>
      <c r="E87" s="123">
        <v>2.4338840768511862</v>
      </c>
      <c r="F87" s="84" t="s">
        <v>2767</v>
      </c>
      <c r="G87" s="84" t="b">
        <v>0</v>
      </c>
      <c r="H87" s="84" t="b">
        <v>0</v>
      </c>
      <c r="I87" s="84" t="b">
        <v>0</v>
      </c>
      <c r="J87" s="84" t="b">
        <v>1</v>
      </c>
      <c r="K87" s="84" t="b">
        <v>0</v>
      </c>
      <c r="L87" s="84" t="b">
        <v>0</v>
      </c>
    </row>
    <row r="88" spans="1:12" ht="15">
      <c r="A88" s="84" t="s">
        <v>251</v>
      </c>
      <c r="B88" s="84" t="s">
        <v>271</v>
      </c>
      <c r="C88" s="84">
        <v>2</v>
      </c>
      <c r="D88" s="123">
        <v>0.0019432814829599217</v>
      </c>
      <c r="E88" s="123">
        <v>0.6495725177627242</v>
      </c>
      <c r="F88" s="84" t="s">
        <v>2767</v>
      </c>
      <c r="G88" s="84" t="b">
        <v>0</v>
      </c>
      <c r="H88" s="84" t="b">
        <v>0</v>
      </c>
      <c r="I88" s="84" t="b">
        <v>0</v>
      </c>
      <c r="J88" s="84" t="b">
        <v>0</v>
      </c>
      <c r="K88" s="84" t="b">
        <v>0</v>
      </c>
      <c r="L88" s="84" t="b">
        <v>0</v>
      </c>
    </row>
    <row r="89" spans="1:12" ht="15">
      <c r="A89" s="84" t="s">
        <v>2625</v>
      </c>
      <c r="B89" s="84" t="s">
        <v>2626</v>
      </c>
      <c r="C89" s="84">
        <v>2</v>
      </c>
      <c r="D89" s="123">
        <v>0.0019432814829599217</v>
      </c>
      <c r="E89" s="123">
        <v>2.977952121201462</v>
      </c>
      <c r="F89" s="84" t="s">
        <v>2767</v>
      </c>
      <c r="G89" s="84" t="b">
        <v>0</v>
      </c>
      <c r="H89" s="84" t="b">
        <v>0</v>
      </c>
      <c r="I89" s="84" t="b">
        <v>0</v>
      </c>
      <c r="J89" s="84" t="b">
        <v>0</v>
      </c>
      <c r="K89" s="84" t="b">
        <v>0</v>
      </c>
      <c r="L89" s="84" t="b">
        <v>0</v>
      </c>
    </row>
    <row r="90" spans="1:12" ht="15">
      <c r="A90" s="84" t="s">
        <v>251</v>
      </c>
      <c r="B90" s="84" t="s">
        <v>2497</v>
      </c>
      <c r="C90" s="84">
        <v>2</v>
      </c>
      <c r="D90" s="123">
        <v>0.0019432814829599217</v>
      </c>
      <c r="E90" s="123">
        <v>0.7287537638103491</v>
      </c>
      <c r="F90" s="84" t="s">
        <v>2767</v>
      </c>
      <c r="G90" s="84" t="b">
        <v>0</v>
      </c>
      <c r="H90" s="84" t="b">
        <v>0</v>
      </c>
      <c r="I90" s="84" t="b">
        <v>0</v>
      </c>
      <c r="J90" s="84" t="b">
        <v>0</v>
      </c>
      <c r="K90" s="84" t="b">
        <v>0</v>
      </c>
      <c r="L90" s="84" t="b">
        <v>0</v>
      </c>
    </row>
    <row r="91" spans="1:12" ht="15">
      <c r="A91" s="84" t="s">
        <v>2518</v>
      </c>
      <c r="B91" s="84" t="s">
        <v>2561</v>
      </c>
      <c r="C91" s="84">
        <v>2</v>
      </c>
      <c r="D91" s="123">
        <v>0.0019432814829599217</v>
      </c>
      <c r="E91" s="123">
        <v>2.6769221255374807</v>
      </c>
      <c r="F91" s="84" t="s">
        <v>2767</v>
      </c>
      <c r="G91" s="84" t="b">
        <v>0</v>
      </c>
      <c r="H91" s="84" t="b">
        <v>0</v>
      </c>
      <c r="I91" s="84" t="b">
        <v>0</v>
      </c>
      <c r="J91" s="84" t="b">
        <v>0</v>
      </c>
      <c r="K91" s="84" t="b">
        <v>0</v>
      </c>
      <c r="L91" s="84" t="b">
        <v>0</v>
      </c>
    </row>
    <row r="92" spans="1:12" ht="15">
      <c r="A92" s="84" t="s">
        <v>2561</v>
      </c>
      <c r="B92" s="84" t="s">
        <v>2522</v>
      </c>
      <c r="C92" s="84">
        <v>2</v>
      </c>
      <c r="D92" s="123">
        <v>0.0019432814829599217</v>
      </c>
      <c r="E92" s="123">
        <v>2.5008308664817998</v>
      </c>
      <c r="F92" s="84" t="s">
        <v>2767</v>
      </c>
      <c r="G92" s="84" t="b">
        <v>0</v>
      </c>
      <c r="H92" s="84" t="b">
        <v>0</v>
      </c>
      <c r="I92" s="84" t="b">
        <v>0</v>
      </c>
      <c r="J92" s="84" t="b">
        <v>0</v>
      </c>
      <c r="K92" s="84" t="b">
        <v>0</v>
      </c>
      <c r="L92" s="84" t="b">
        <v>0</v>
      </c>
    </row>
    <row r="93" spans="1:12" ht="15">
      <c r="A93" s="84" t="s">
        <v>2523</v>
      </c>
      <c r="B93" s="84" t="s">
        <v>2484</v>
      </c>
      <c r="C93" s="84">
        <v>2</v>
      </c>
      <c r="D93" s="123">
        <v>0.0019432814829599217</v>
      </c>
      <c r="E93" s="123">
        <v>2.3247396074261184</v>
      </c>
      <c r="F93" s="84" t="s">
        <v>2767</v>
      </c>
      <c r="G93" s="84" t="b">
        <v>0</v>
      </c>
      <c r="H93" s="84" t="b">
        <v>0</v>
      </c>
      <c r="I93" s="84" t="b">
        <v>0</v>
      </c>
      <c r="J93" s="84" t="b">
        <v>0</v>
      </c>
      <c r="K93" s="84" t="b">
        <v>0</v>
      </c>
      <c r="L93" s="84" t="b">
        <v>0</v>
      </c>
    </row>
    <row r="94" spans="1:12" ht="15">
      <c r="A94" s="84" t="s">
        <v>2484</v>
      </c>
      <c r="B94" s="84" t="s">
        <v>280</v>
      </c>
      <c r="C94" s="84">
        <v>2</v>
      </c>
      <c r="D94" s="123">
        <v>0.0019432814829599217</v>
      </c>
      <c r="E94" s="123">
        <v>2.1998008708178185</v>
      </c>
      <c r="F94" s="84" t="s">
        <v>2767</v>
      </c>
      <c r="G94" s="84" t="b">
        <v>0</v>
      </c>
      <c r="H94" s="84" t="b">
        <v>0</v>
      </c>
      <c r="I94" s="84" t="b">
        <v>0</v>
      </c>
      <c r="J94" s="84" t="b">
        <v>0</v>
      </c>
      <c r="K94" s="84" t="b">
        <v>0</v>
      </c>
      <c r="L94" s="84" t="b">
        <v>0</v>
      </c>
    </row>
    <row r="95" spans="1:12" ht="15">
      <c r="A95" s="84" t="s">
        <v>2639</v>
      </c>
      <c r="B95" s="84" t="s">
        <v>2563</v>
      </c>
      <c r="C95" s="84">
        <v>2</v>
      </c>
      <c r="D95" s="123">
        <v>0.0019432814829599217</v>
      </c>
      <c r="E95" s="123">
        <v>2.8018608621457806</v>
      </c>
      <c r="F95" s="84" t="s">
        <v>2767</v>
      </c>
      <c r="G95" s="84" t="b">
        <v>0</v>
      </c>
      <c r="H95" s="84" t="b">
        <v>0</v>
      </c>
      <c r="I95" s="84" t="b">
        <v>0</v>
      </c>
      <c r="J95" s="84" t="b">
        <v>0</v>
      </c>
      <c r="K95" s="84" t="b">
        <v>0</v>
      </c>
      <c r="L95" s="84" t="b">
        <v>0</v>
      </c>
    </row>
    <row r="96" spans="1:12" ht="15">
      <c r="A96" s="84" t="s">
        <v>2640</v>
      </c>
      <c r="B96" s="84" t="s">
        <v>2641</v>
      </c>
      <c r="C96" s="84">
        <v>2</v>
      </c>
      <c r="D96" s="123">
        <v>0.0019432814829599217</v>
      </c>
      <c r="E96" s="123">
        <v>2.977952121201462</v>
      </c>
      <c r="F96" s="84" t="s">
        <v>2767</v>
      </c>
      <c r="G96" s="84" t="b">
        <v>0</v>
      </c>
      <c r="H96" s="84" t="b">
        <v>0</v>
      </c>
      <c r="I96" s="84" t="b">
        <v>0</v>
      </c>
      <c r="J96" s="84" t="b">
        <v>0</v>
      </c>
      <c r="K96" s="84" t="b">
        <v>0</v>
      </c>
      <c r="L96" s="84" t="b">
        <v>0</v>
      </c>
    </row>
    <row r="97" spans="1:12" ht="15">
      <c r="A97" s="84" t="s">
        <v>2641</v>
      </c>
      <c r="B97" s="84" t="s">
        <v>2525</v>
      </c>
      <c r="C97" s="84">
        <v>2</v>
      </c>
      <c r="D97" s="123">
        <v>0.0019432814829599217</v>
      </c>
      <c r="E97" s="123">
        <v>2.6769221255374807</v>
      </c>
      <c r="F97" s="84" t="s">
        <v>2767</v>
      </c>
      <c r="G97" s="84" t="b">
        <v>0</v>
      </c>
      <c r="H97" s="84" t="b">
        <v>0</v>
      </c>
      <c r="I97" s="84" t="b">
        <v>0</v>
      </c>
      <c r="J97" s="84" t="b">
        <v>0</v>
      </c>
      <c r="K97" s="84" t="b">
        <v>0</v>
      </c>
      <c r="L97" s="84" t="b">
        <v>0</v>
      </c>
    </row>
    <row r="98" spans="1:12" ht="15">
      <c r="A98" s="84" t="s">
        <v>2525</v>
      </c>
      <c r="B98" s="84" t="s">
        <v>2642</v>
      </c>
      <c r="C98" s="84">
        <v>2</v>
      </c>
      <c r="D98" s="123">
        <v>0.0019432814829599217</v>
      </c>
      <c r="E98" s="123">
        <v>2.6769221255374807</v>
      </c>
      <c r="F98" s="84" t="s">
        <v>2767</v>
      </c>
      <c r="G98" s="84" t="b">
        <v>0</v>
      </c>
      <c r="H98" s="84" t="b">
        <v>0</v>
      </c>
      <c r="I98" s="84" t="b">
        <v>0</v>
      </c>
      <c r="J98" s="84" t="b">
        <v>0</v>
      </c>
      <c r="K98" s="84" t="b">
        <v>0</v>
      </c>
      <c r="L98" s="84" t="b">
        <v>0</v>
      </c>
    </row>
    <row r="99" spans="1:12" ht="15">
      <c r="A99" s="84" t="s">
        <v>2642</v>
      </c>
      <c r="B99" s="84" t="s">
        <v>2643</v>
      </c>
      <c r="C99" s="84">
        <v>2</v>
      </c>
      <c r="D99" s="123">
        <v>0.0019432814829599217</v>
      </c>
      <c r="E99" s="123">
        <v>2.977952121201462</v>
      </c>
      <c r="F99" s="84" t="s">
        <v>2767</v>
      </c>
      <c r="G99" s="84" t="b">
        <v>0</v>
      </c>
      <c r="H99" s="84" t="b">
        <v>0</v>
      </c>
      <c r="I99" s="84" t="b">
        <v>0</v>
      </c>
      <c r="J99" s="84" t="b">
        <v>0</v>
      </c>
      <c r="K99" s="84" t="b">
        <v>0</v>
      </c>
      <c r="L99" s="84" t="b">
        <v>0</v>
      </c>
    </row>
    <row r="100" spans="1:12" ht="15">
      <c r="A100" s="84" t="s">
        <v>2643</v>
      </c>
      <c r="B100" s="84" t="s">
        <v>2564</v>
      </c>
      <c r="C100" s="84">
        <v>2</v>
      </c>
      <c r="D100" s="123">
        <v>0.0019432814829599217</v>
      </c>
      <c r="E100" s="123">
        <v>2.8018608621457806</v>
      </c>
      <c r="F100" s="84" t="s">
        <v>2767</v>
      </c>
      <c r="G100" s="84" t="b">
        <v>0</v>
      </c>
      <c r="H100" s="84" t="b">
        <v>0</v>
      </c>
      <c r="I100" s="84" t="b">
        <v>0</v>
      </c>
      <c r="J100" s="84" t="b">
        <v>0</v>
      </c>
      <c r="K100" s="84" t="b">
        <v>0</v>
      </c>
      <c r="L100" s="84" t="b">
        <v>0</v>
      </c>
    </row>
    <row r="101" spans="1:12" ht="15">
      <c r="A101" s="84" t="s">
        <v>2564</v>
      </c>
      <c r="B101" s="84" t="s">
        <v>2644</v>
      </c>
      <c r="C101" s="84">
        <v>2</v>
      </c>
      <c r="D101" s="123">
        <v>0.0019432814829599217</v>
      </c>
      <c r="E101" s="123">
        <v>2.8018608621457806</v>
      </c>
      <c r="F101" s="84" t="s">
        <v>2767</v>
      </c>
      <c r="G101" s="84" t="b">
        <v>0</v>
      </c>
      <c r="H101" s="84" t="b">
        <v>0</v>
      </c>
      <c r="I101" s="84" t="b">
        <v>0</v>
      </c>
      <c r="J101" s="84" t="b">
        <v>0</v>
      </c>
      <c r="K101" s="84" t="b">
        <v>0</v>
      </c>
      <c r="L101" s="84" t="b">
        <v>0</v>
      </c>
    </row>
    <row r="102" spans="1:12" ht="15">
      <c r="A102" s="84" t="s">
        <v>2644</v>
      </c>
      <c r="B102" s="84" t="s">
        <v>2645</v>
      </c>
      <c r="C102" s="84">
        <v>2</v>
      </c>
      <c r="D102" s="123">
        <v>0.0019432814829599217</v>
      </c>
      <c r="E102" s="123">
        <v>2.977952121201462</v>
      </c>
      <c r="F102" s="84" t="s">
        <v>2767</v>
      </c>
      <c r="G102" s="84" t="b">
        <v>0</v>
      </c>
      <c r="H102" s="84" t="b">
        <v>0</v>
      </c>
      <c r="I102" s="84" t="b">
        <v>0</v>
      </c>
      <c r="J102" s="84" t="b">
        <v>0</v>
      </c>
      <c r="K102" s="84" t="b">
        <v>0</v>
      </c>
      <c r="L102" s="84" t="b">
        <v>0</v>
      </c>
    </row>
    <row r="103" spans="1:12" ht="15">
      <c r="A103" s="84" t="s">
        <v>2645</v>
      </c>
      <c r="B103" s="84" t="s">
        <v>2646</v>
      </c>
      <c r="C103" s="84">
        <v>2</v>
      </c>
      <c r="D103" s="123">
        <v>0.0019432814829599217</v>
      </c>
      <c r="E103" s="123">
        <v>2.977952121201462</v>
      </c>
      <c r="F103" s="84" t="s">
        <v>2767</v>
      </c>
      <c r="G103" s="84" t="b">
        <v>0</v>
      </c>
      <c r="H103" s="84" t="b">
        <v>0</v>
      </c>
      <c r="I103" s="84" t="b">
        <v>0</v>
      </c>
      <c r="J103" s="84" t="b">
        <v>0</v>
      </c>
      <c r="K103" s="84" t="b">
        <v>0</v>
      </c>
      <c r="L103" s="84" t="b">
        <v>0</v>
      </c>
    </row>
    <row r="104" spans="1:12" ht="15">
      <c r="A104" s="84" t="s">
        <v>2646</v>
      </c>
      <c r="B104" s="84" t="s">
        <v>2647</v>
      </c>
      <c r="C104" s="84">
        <v>2</v>
      </c>
      <c r="D104" s="123">
        <v>0.0019432814829599217</v>
      </c>
      <c r="E104" s="123">
        <v>2.977952121201462</v>
      </c>
      <c r="F104" s="84" t="s">
        <v>2767</v>
      </c>
      <c r="G104" s="84" t="b">
        <v>0</v>
      </c>
      <c r="H104" s="84" t="b">
        <v>0</v>
      </c>
      <c r="I104" s="84" t="b">
        <v>0</v>
      </c>
      <c r="J104" s="84" t="b">
        <v>0</v>
      </c>
      <c r="K104" s="84" t="b">
        <v>0</v>
      </c>
      <c r="L104" s="84" t="b">
        <v>0</v>
      </c>
    </row>
    <row r="105" spans="1:12" ht="15">
      <c r="A105" s="84" t="s">
        <v>2647</v>
      </c>
      <c r="B105" s="84" t="s">
        <v>2526</v>
      </c>
      <c r="C105" s="84">
        <v>2</v>
      </c>
      <c r="D105" s="123">
        <v>0.0019432814829599217</v>
      </c>
      <c r="E105" s="123">
        <v>2.6769221255374807</v>
      </c>
      <c r="F105" s="84" t="s">
        <v>2767</v>
      </c>
      <c r="G105" s="84" t="b">
        <v>0</v>
      </c>
      <c r="H105" s="84" t="b">
        <v>0</v>
      </c>
      <c r="I105" s="84" t="b">
        <v>0</v>
      </c>
      <c r="J105" s="84" t="b">
        <v>0</v>
      </c>
      <c r="K105" s="84" t="b">
        <v>0</v>
      </c>
      <c r="L105" s="84" t="b">
        <v>0</v>
      </c>
    </row>
    <row r="106" spans="1:12" ht="15">
      <c r="A106" s="84" t="s">
        <v>2526</v>
      </c>
      <c r="B106" s="84" t="s">
        <v>2648</v>
      </c>
      <c r="C106" s="84">
        <v>2</v>
      </c>
      <c r="D106" s="123">
        <v>0.0019432814829599217</v>
      </c>
      <c r="E106" s="123">
        <v>2.6769221255374807</v>
      </c>
      <c r="F106" s="84" t="s">
        <v>2767</v>
      </c>
      <c r="G106" s="84" t="b">
        <v>0</v>
      </c>
      <c r="H106" s="84" t="b">
        <v>0</v>
      </c>
      <c r="I106" s="84" t="b">
        <v>0</v>
      </c>
      <c r="J106" s="84" t="b">
        <v>0</v>
      </c>
      <c r="K106" s="84" t="b">
        <v>0</v>
      </c>
      <c r="L106" s="84" t="b">
        <v>0</v>
      </c>
    </row>
    <row r="107" spans="1:12" ht="15">
      <c r="A107" s="84" t="s">
        <v>2648</v>
      </c>
      <c r="B107" s="84" t="s">
        <v>2499</v>
      </c>
      <c r="C107" s="84">
        <v>2</v>
      </c>
      <c r="D107" s="123">
        <v>0.0019432814829599217</v>
      </c>
      <c r="E107" s="123">
        <v>2.5800121125294244</v>
      </c>
      <c r="F107" s="84" t="s">
        <v>2767</v>
      </c>
      <c r="G107" s="84" t="b">
        <v>0</v>
      </c>
      <c r="H107" s="84" t="b">
        <v>0</v>
      </c>
      <c r="I107" s="84" t="b">
        <v>0</v>
      </c>
      <c r="J107" s="84" t="b">
        <v>1</v>
      </c>
      <c r="K107" s="84" t="b">
        <v>0</v>
      </c>
      <c r="L107" s="84" t="b">
        <v>0</v>
      </c>
    </row>
    <row r="108" spans="1:12" ht="15">
      <c r="A108" s="84" t="s">
        <v>2499</v>
      </c>
      <c r="B108" s="84" t="s">
        <v>2519</v>
      </c>
      <c r="C108" s="84">
        <v>2</v>
      </c>
      <c r="D108" s="123">
        <v>0.0019432814829599217</v>
      </c>
      <c r="E108" s="123">
        <v>2.3758921298734994</v>
      </c>
      <c r="F108" s="84" t="s">
        <v>2767</v>
      </c>
      <c r="G108" s="84" t="b">
        <v>1</v>
      </c>
      <c r="H108" s="84" t="b">
        <v>0</v>
      </c>
      <c r="I108" s="84" t="b">
        <v>0</v>
      </c>
      <c r="J108" s="84" t="b">
        <v>0</v>
      </c>
      <c r="K108" s="84" t="b">
        <v>0</v>
      </c>
      <c r="L108" s="84" t="b">
        <v>0</v>
      </c>
    </row>
    <row r="109" spans="1:12" ht="15">
      <c r="A109" s="84" t="s">
        <v>2519</v>
      </c>
      <c r="B109" s="84" t="s">
        <v>2649</v>
      </c>
      <c r="C109" s="84">
        <v>2</v>
      </c>
      <c r="D109" s="123">
        <v>0.0019432814829599217</v>
      </c>
      <c r="E109" s="123">
        <v>2.6769221255374807</v>
      </c>
      <c r="F109" s="84" t="s">
        <v>2767</v>
      </c>
      <c r="G109" s="84" t="b">
        <v>0</v>
      </c>
      <c r="H109" s="84" t="b">
        <v>0</v>
      </c>
      <c r="I109" s="84" t="b">
        <v>0</v>
      </c>
      <c r="J109" s="84" t="b">
        <v>0</v>
      </c>
      <c r="K109" s="84" t="b">
        <v>0</v>
      </c>
      <c r="L109" s="84" t="b">
        <v>0</v>
      </c>
    </row>
    <row r="110" spans="1:12" ht="15">
      <c r="A110" s="84" t="s">
        <v>2649</v>
      </c>
      <c r="B110" s="84" t="s">
        <v>2565</v>
      </c>
      <c r="C110" s="84">
        <v>2</v>
      </c>
      <c r="D110" s="123">
        <v>0.0019432814829599217</v>
      </c>
      <c r="E110" s="123">
        <v>2.8018608621457806</v>
      </c>
      <c r="F110" s="84" t="s">
        <v>2767</v>
      </c>
      <c r="G110" s="84" t="b">
        <v>0</v>
      </c>
      <c r="H110" s="84" t="b">
        <v>0</v>
      </c>
      <c r="I110" s="84" t="b">
        <v>0</v>
      </c>
      <c r="J110" s="84" t="b">
        <v>0</v>
      </c>
      <c r="K110" s="84" t="b">
        <v>0</v>
      </c>
      <c r="L110" s="84" t="b">
        <v>0</v>
      </c>
    </row>
    <row r="111" spans="1:12" ht="15">
      <c r="A111" s="84" t="s">
        <v>2565</v>
      </c>
      <c r="B111" s="84" t="s">
        <v>2650</v>
      </c>
      <c r="C111" s="84">
        <v>2</v>
      </c>
      <c r="D111" s="123">
        <v>0.0019432814829599217</v>
      </c>
      <c r="E111" s="123">
        <v>2.8018608621457806</v>
      </c>
      <c r="F111" s="84" t="s">
        <v>2767</v>
      </c>
      <c r="G111" s="84" t="b">
        <v>0</v>
      </c>
      <c r="H111" s="84" t="b">
        <v>0</v>
      </c>
      <c r="I111" s="84" t="b">
        <v>0</v>
      </c>
      <c r="J111" s="84" t="b">
        <v>0</v>
      </c>
      <c r="K111" s="84" t="b">
        <v>0</v>
      </c>
      <c r="L111" s="84" t="b">
        <v>0</v>
      </c>
    </row>
    <row r="112" spans="1:12" ht="15">
      <c r="A112" s="84" t="s">
        <v>2650</v>
      </c>
      <c r="B112" s="84" t="s">
        <v>2651</v>
      </c>
      <c r="C112" s="84">
        <v>2</v>
      </c>
      <c r="D112" s="123">
        <v>0.0019432814829599217</v>
      </c>
      <c r="E112" s="123">
        <v>2.977952121201462</v>
      </c>
      <c r="F112" s="84" t="s">
        <v>2767</v>
      </c>
      <c r="G112" s="84" t="b">
        <v>0</v>
      </c>
      <c r="H112" s="84" t="b">
        <v>0</v>
      </c>
      <c r="I112" s="84" t="b">
        <v>0</v>
      </c>
      <c r="J112" s="84" t="b">
        <v>0</v>
      </c>
      <c r="K112" s="84" t="b">
        <v>0</v>
      </c>
      <c r="L112" s="84" t="b">
        <v>0</v>
      </c>
    </row>
    <row r="113" spans="1:12" ht="15">
      <c r="A113" s="84" t="s">
        <v>267</v>
      </c>
      <c r="B113" s="84" t="s">
        <v>251</v>
      </c>
      <c r="C113" s="84">
        <v>2</v>
      </c>
      <c r="D113" s="123">
        <v>0.0019432814829599217</v>
      </c>
      <c r="E113" s="123">
        <v>1.0359440681791487</v>
      </c>
      <c r="F113" s="84" t="s">
        <v>2767</v>
      </c>
      <c r="G113" s="84" t="b">
        <v>0</v>
      </c>
      <c r="H113" s="84" t="b">
        <v>0</v>
      </c>
      <c r="I113" s="84" t="b">
        <v>0</v>
      </c>
      <c r="J113" s="84" t="b">
        <v>0</v>
      </c>
      <c r="K113" s="84" t="b">
        <v>0</v>
      </c>
      <c r="L113" s="84" t="b">
        <v>0</v>
      </c>
    </row>
    <row r="114" spans="1:12" ht="15">
      <c r="A114" s="84" t="s">
        <v>293</v>
      </c>
      <c r="B114" s="84" t="s">
        <v>2141</v>
      </c>
      <c r="C114" s="84">
        <v>2</v>
      </c>
      <c r="D114" s="123">
        <v>0.0019432814829599217</v>
      </c>
      <c r="E114" s="123">
        <v>2.5800121125294244</v>
      </c>
      <c r="F114" s="84" t="s">
        <v>2767</v>
      </c>
      <c r="G114" s="84" t="b">
        <v>0</v>
      </c>
      <c r="H114" s="84" t="b">
        <v>0</v>
      </c>
      <c r="I114" s="84" t="b">
        <v>0</v>
      </c>
      <c r="J114" s="84" t="b">
        <v>0</v>
      </c>
      <c r="K114" s="84" t="b">
        <v>0</v>
      </c>
      <c r="L114" s="84" t="b">
        <v>0</v>
      </c>
    </row>
    <row r="115" spans="1:12" ht="15">
      <c r="A115" s="84" t="s">
        <v>2141</v>
      </c>
      <c r="B115" s="84" t="s">
        <v>2142</v>
      </c>
      <c r="C115" s="84">
        <v>2</v>
      </c>
      <c r="D115" s="123">
        <v>0.0019432814829599217</v>
      </c>
      <c r="E115" s="123">
        <v>2.977952121201462</v>
      </c>
      <c r="F115" s="84" t="s">
        <v>2767</v>
      </c>
      <c r="G115" s="84" t="b">
        <v>0</v>
      </c>
      <c r="H115" s="84" t="b">
        <v>0</v>
      </c>
      <c r="I115" s="84" t="b">
        <v>0</v>
      </c>
      <c r="J115" s="84" t="b">
        <v>0</v>
      </c>
      <c r="K115" s="84" t="b">
        <v>0</v>
      </c>
      <c r="L115" s="84" t="b">
        <v>0</v>
      </c>
    </row>
    <row r="116" spans="1:12" ht="15">
      <c r="A116" s="84" t="s">
        <v>2142</v>
      </c>
      <c r="B116" s="84" t="s">
        <v>2143</v>
      </c>
      <c r="C116" s="84">
        <v>2</v>
      </c>
      <c r="D116" s="123">
        <v>0.0019432814829599217</v>
      </c>
      <c r="E116" s="123">
        <v>2.977952121201462</v>
      </c>
      <c r="F116" s="84" t="s">
        <v>2767</v>
      </c>
      <c r="G116" s="84" t="b">
        <v>0</v>
      </c>
      <c r="H116" s="84" t="b">
        <v>0</v>
      </c>
      <c r="I116" s="84" t="b">
        <v>0</v>
      </c>
      <c r="J116" s="84" t="b">
        <v>0</v>
      </c>
      <c r="K116" s="84" t="b">
        <v>0</v>
      </c>
      <c r="L116" s="84" t="b">
        <v>0</v>
      </c>
    </row>
    <row r="117" spans="1:12" ht="15">
      <c r="A117" s="84" t="s">
        <v>262</v>
      </c>
      <c r="B117" s="84" t="s">
        <v>2664</v>
      </c>
      <c r="C117" s="84">
        <v>2</v>
      </c>
      <c r="D117" s="123">
        <v>0.0019432814829599217</v>
      </c>
      <c r="E117" s="123">
        <v>2.8018608621457806</v>
      </c>
      <c r="F117" s="84" t="s">
        <v>2767</v>
      </c>
      <c r="G117" s="84" t="b">
        <v>0</v>
      </c>
      <c r="H117" s="84" t="b">
        <v>0</v>
      </c>
      <c r="I117" s="84" t="b">
        <v>0</v>
      </c>
      <c r="J117" s="84" t="b">
        <v>0</v>
      </c>
      <c r="K117" s="84" t="b">
        <v>0</v>
      </c>
      <c r="L117" s="84" t="b">
        <v>0</v>
      </c>
    </row>
    <row r="118" spans="1:12" ht="15">
      <c r="A118" s="84" t="s">
        <v>2664</v>
      </c>
      <c r="B118" s="84" t="s">
        <v>2665</v>
      </c>
      <c r="C118" s="84">
        <v>2</v>
      </c>
      <c r="D118" s="123">
        <v>0.0019432814829599217</v>
      </c>
      <c r="E118" s="123">
        <v>2.977952121201462</v>
      </c>
      <c r="F118" s="84" t="s">
        <v>2767</v>
      </c>
      <c r="G118" s="84" t="b">
        <v>0</v>
      </c>
      <c r="H118" s="84" t="b">
        <v>0</v>
      </c>
      <c r="I118" s="84" t="b">
        <v>0</v>
      </c>
      <c r="J118" s="84" t="b">
        <v>0</v>
      </c>
      <c r="K118" s="84" t="b">
        <v>0</v>
      </c>
      <c r="L118" s="84" t="b">
        <v>0</v>
      </c>
    </row>
    <row r="119" spans="1:12" ht="15">
      <c r="A119" s="84" t="s">
        <v>2665</v>
      </c>
      <c r="B119" s="84" t="s">
        <v>2666</v>
      </c>
      <c r="C119" s="84">
        <v>2</v>
      </c>
      <c r="D119" s="123">
        <v>0.0019432814829599217</v>
      </c>
      <c r="E119" s="123">
        <v>2.977952121201462</v>
      </c>
      <c r="F119" s="84" t="s">
        <v>2767</v>
      </c>
      <c r="G119" s="84" t="b">
        <v>0</v>
      </c>
      <c r="H119" s="84" t="b">
        <v>0</v>
      </c>
      <c r="I119" s="84" t="b">
        <v>0</v>
      </c>
      <c r="J119" s="84" t="b">
        <v>0</v>
      </c>
      <c r="K119" s="84" t="b">
        <v>0</v>
      </c>
      <c r="L119" s="84" t="b">
        <v>0</v>
      </c>
    </row>
    <row r="120" spans="1:12" ht="15">
      <c r="A120" s="84" t="s">
        <v>2666</v>
      </c>
      <c r="B120" s="84" t="s">
        <v>251</v>
      </c>
      <c r="C120" s="84">
        <v>2</v>
      </c>
      <c r="D120" s="123">
        <v>0.0019432814829599217</v>
      </c>
      <c r="E120" s="123">
        <v>1.4338840768511862</v>
      </c>
      <c r="F120" s="84" t="s">
        <v>2767</v>
      </c>
      <c r="G120" s="84" t="b">
        <v>0</v>
      </c>
      <c r="H120" s="84" t="b">
        <v>0</v>
      </c>
      <c r="I120" s="84" t="b">
        <v>0</v>
      </c>
      <c r="J120" s="84" t="b">
        <v>0</v>
      </c>
      <c r="K120" s="84" t="b">
        <v>0</v>
      </c>
      <c r="L120" s="84" t="b">
        <v>0</v>
      </c>
    </row>
    <row r="121" spans="1:12" ht="15">
      <c r="A121" s="84" t="s">
        <v>251</v>
      </c>
      <c r="B121" s="84" t="s">
        <v>2676</v>
      </c>
      <c r="C121" s="84">
        <v>2</v>
      </c>
      <c r="D121" s="123">
        <v>0.0019432814829599217</v>
      </c>
      <c r="E121" s="123">
        <v>1.1266937724823867</v>
      </c>
      <c r="F121" s="84" t="s">
        <v>2767</v>
      </c>
      <c r="G121" s="84" t="b">
        <v>0</v>
      </c>
      <c r="H121" s="84" t="b">
        <v>0</v>
      </c>
      <c r="I121" s="84" t="b">
        <v>0</v>
      </c>
      <c r="J121" s="84" t="b">
        <v>0</v>
      </c>
      <c r="K121" s="84" t="b">
        <v>0</v>
      </c>
      <c r="L121" s="84" t="b">
        <v>0</v>
      </c>
    </row>
    <row r="122" spans="1:12" ht="15">
      <c r="A122" s="84" t="s">
        <v>2676</v>
      </c>
      <c r="B122" s="84" t="s">
        <v>2677</v>
      </c>
      <c r="C122" s="84">
        <v>2</v>
      </c>
      <c r="D122" s="123">
        <v>0.0019432814829599217</v>
      </c>
      <c r="E122" s="123">
        <v>2.977952121201462</v>
      </c>
      <c r="F122" s="84" t="s">
        <v>2767</v>
      </c>
      <c r="G122" s="84" t="b">
        <v>0</v>
      </c>
      <c r="H122" s="84" t="b">
        <v>0</v>
      </c>
      <c r="I122" s="84" t="b">
        <v>0</v>
      </c>
      <c r="J122" s="84" t="b">
        <v>0</v>
      </c>
      <c r="K122" s="84" t="b">
        <v>0</v>
      </c>
      <c r="L122" s="84" t="b">
        <v>0</v>
      </c>
    </row>
    <row r="123" spans="1:12" ht="15">
      <c r="A123" s="84" t="s">
        <v>2682</v>
      </c>
      <c r="B123" s="84" t="s">
        <v>251</v>
      </c>
      <c r="C123" s="84">
        <v>2</v>
      </c>
      <c r="D123" s="123">
        <v>0.0019432814829599217</v>
      </c>
      <c r="E123" s="123">
        <v>1.4338840768511862</v>
      </c>
      <c r="F123" s="84" t="s">
        <v>2767</v>
      </c>
      <c r="G123" s="84" t="b">
        <v>0</v>
      </c>
      <c r="H123" s="84" t="b">
        <v>0</v>
      </c>
      <c r="I123" s="84" t="b">
        <v>0</v>
      </c>
      <c r="J123" s="84" t="b">
        <v>0</v>
      </c>
      <c r="K123" s="84" t="b">
        <v>0</v>
      </c>
      <c r="L123" s="84" t="b">
        <v>0</v>
      </c>
    </row>
    <row r="124" spans="1:12" ht="15">
      <c r="A124" s="84" t="s">
        <v>251</v>
      </c>
      <c r="B124" s="84" t="s">
        <v>2552</v>
      </c>
      <c r="C124" s="84">
        <v>2</v>
      </c>
      <c r="D124" s="123">
        <v>0.0019432814829599217</v>
      </c>
      <c r="E124" s="123">
        <v>0.9506025134267053</v>
      </c>
      <c r="F124" s="84" t="s">
        <v>2767</v>
      </c>
      <c r="G124" s="84" t="b">
        <v>0</v>
      </c>
      <c r="H124" s="84" t="b">
        <v>0</v>
      </c>
      <c r="I124" s="84" t="b">
        <v>0</v>
      </c>
      <c r="J124" s="84" t="b">
        <v>0</v>
      </c>
      <c r="K124" s="84" t="b">
        <v>0</v>
      </c>
      <c r="L124" s="84" t="b">
        <v>0</v>
      </c>
    </row>
    <row r="125" spans="1:12" ht="15">
      <c r="A125" s="84" t="s">
        <v>2552</v>
      </c>
      <c r="B125" s="84" t="s">
        <v>2683</v>
      </c>
      <c r="C125" s="84">
        <v>2</v>
      </c>
      <c r="D125" s="123">
        <v>0.0019432814829599217</v>
      </c>
      <c r="E125" s="123">
        <v>2.8018608621457806</v>
      </c>
      <c r="F125" s="84" t="s">
        <v>2767</v>
      </c>
      <c r="G125" s="84" t="b">
        <v>0</v>
      </c>
      <c r="H125" s="84" t="b">
        <v>0</v>
      </c>
      <c r="I125" s="84" t="b">
        <v>0</v>
      </c>
      <c r="J125" s="84" t="b">
        <v>0</v>
      </c>
      <c r="K125" s="84" t="b">
        <v>0</v>
      </c>
      <c r="L125" s="84" t="b">
        <v>0</v>
      </c>
    </row>
    <row r="126" spans="1:12" ht="15">
      <c r="A126" s="84" t="s">
        <v>2683</v>
      </c>
      <c r="B126" s="84" t="s">
        <v>2684</v>
      </c>
      <c r="C126" s="84">
        <v>2</v>
      </c>
      <c r="D126" s="123">
        <v>0.0019432814829599217</v>
      </c>
      <c r="E126" s="123">
        <v>2.977952121201462</v>
      </c>
      <c r="F126" s="84" t="s">
        <v>2767</v>
      </c>
      <c r="G126" s="84" t="b">
        <v>0</v>
      </c>
      <c r="H126" s="84" t="b">
        <v>0</v>
      </c>
      <c r="I126" s="84" t="b">
        <v>0</v>
      </c>
      <c r="J126" s="84" t="b">
        <v>0</v>
      </c>
      <c r="K126" s="84" t="b">
        <v>0</v>
      </c>
      <c r="L126" s="84" t="b">
        <v>0</v>
      </c>
    </row>
    <row r="127" spans="1:12" ht="15">
      <c r="A127" s="84" t="s">
        <v>2684</v>
      </c>
      <c r="B127" s="84" t="s">
        <v>2491</v>
      </c>
      <c r="C127" s="84">
        <v>2</v>
      </c>
      <c r="D127" s="123">
        <v>0.0019432814829599217</v>
      </c>
      <c r="E127" s="123">
        <v>2.5800121125294244</v>
      </c>
      <c r="F127" s="84" t="s">
        <v>2767</v>
      </c>
      <c r="G127" s="84" t="b">
        <v>0</v>
      </c>
      <c r="H127" s="84" t="b">
        <v>0</v>
      </c>
      <c r="I127" s="84" t="b">
        <v>0</v>
      </c>
      <c r="J127" s="84" t="b">
        <v>1</v>
      </c>
      <c r="K127" s="84" t="b">
        <v>0</v>
      </c>
      <c r="L127" s="84" t="b">
        <v>0</v>
      </c>
    </row>
    <row r="128" spans="1:12" ht="15">
      <c r="A128" s="84" t="s">
        <v>2491</v>
      </c>
      <c r="B128" s="84" t="s">
        <v>2533</v>
      </c>
      <c r="C128" s="84">
        <v>2</v>
      </c>
      <c r="D128" s="123">
        <v>0.0019432814829599217</v>
      </c>
      <c r="E128" s="123">
        <v>2.278982116865443</v>
      </c>
      <c r="F128" s="84" t="s">
        <v>2767</v>
      </c>
      <c r="G128" s="84" t="b">
        <v>1</v>
      </c>
      <c r="H128" s="84" t="b">
        <v>0</v>
      </c>
      <c r="I128" s="84" t="b">
        <v>0</v>
      </c>
      <c r="J128" s="84" t="b">
        <v>0</v>
      </c>
      <c r="K128" s="84" t="b">
        <v>0</v>
      </c>
      <c r="L128" s="84" t="b">
        <v>0</v>
      </c>
    </row>
    <row r="129" spans="1:12" ht="15">
      <c r="A129" s="84" t="s">
        <v>2686</v>
      </c>
      <c r="B129" s="84" t="s">
        <v>2530</v>
      </c>
      <c r="C129" s="84">
        <v>2</v>
      </c>
      <c r="D129" s="123">
        <v>0.0019432814829599217</v>
      </c>
      <c r="E129" s="123">
        <v>2.6769221255374807</v>
      </c>
      <c r="F129" s="84" t="s">
        <v>2767</v>
      </c>
      <c r="G129" s="84" t="b">
        <v>0</v>
      </c>
      <c r="H129" s="84" t="b">
        <v>0</v>
      </c>
      <c r="I129" s="84" t="b">
        <v>0</v>
      </c>
      <c r="J129" s="84" t="b">
        <v>1</v>
      </c>
      <c r="K129" s="84" t="b">
        <v>0</v>
      </c>
      <c r="L129" s="84" t="b">
        <v>0</v>
      </c>
    </row>
    <row r="130" spans="1:12" ht="15">
      <c r="A130" s="84" t="s">
        <v>2530</v>
      </c>
      <c r="B130" s="84" t="s">
        <v>289</v>
      </c>
      <c r="C130" s="84">
        <v>2</v>
      </c>
      <c r="D130" s="123">
        <v>0.0019432814829599217</v>
      </c>
      <c r="E130" s="123">
        <v>2.5008308664817998</v>
      </c>
      <c r="F130" s="84" t="s">
        <v>2767</v>
      </c>
      <c r="G130" s="84" t="b">
        <v>1</v>
      </c>
      <c r="H130" s="84" t="b">
        <v>0</v>
      </c>
      <c r="I130" s="84" t="b">
        <v>0</v>
      </c>
      <c r="J130" s="84" t="b">
        <v>0</v>
      </c>
      <c r="K130" s="84" t="b">
        <v>0</v>
      </c>
      <c r="L130" s="84" t="b">
        <v>0</v>
      </c>
    </row>
    <row r="131" spans="1:12" ht="15">
      <c r="A131" s="84" t="s">
        <v>289</v>
      </c>
      <c r="B131" s="84" t="s">
        <v>2687</v>
      </c>
      <c r="C131" s="84">
        <v>2</v>
      </c>
      <c r="D131" s="123">
        <v>0.0019432814829599217</v>
      </c>
      <c r="E131" s="123">
        <v>2.6769221255374807</v>
      </c>
      <c r="F131" s="84" t="s">
        <v>2767</v>
      </c>
      <c r="G131" s="84" t="b">
        <v>0</v>
      </c>
      <c r="H131" s="84" t="b">
        <v>0</v>
      </c>
      <c r="I131" s="84" t="b">
        <v>0</v>
      </c>
      <c r="J131" s="84" t="b">
        <v>0</v>
      </c>
      <c r="K131" s="84" t="b">
        <v>0</v>
      </c>
      <c r="L131" s="84" t="b">
        <v>0</v>
      </c>
    </row>
    <row r="132" spans="1:12" ht="15">
      <c r="A132" s="84" t="s">
        <v>2571</v>
      </c>
      <c r="B132" s="84" t="s">
        <v>2688</v>
      </c>
      <c r="C132" s="84">
        <v>2</v>
      </c>
      <c r="D132" s="123">
        <v>0.0019432814829599217</v>
      </c>
      <c r="E132" s="123">
        <v>2.8018608621457806</v>
      </c>
      <c r="F132" s="84" t="s">
        <v>2767</v>
      </c>
      <c r="G132" s="84" t="b">
        <v>0</v>
      </c>
      <c r="H132" s="84" t="b">
        <v>0</v>
      </c>
      <c r="I132" s="84" t="b">
        <v>0</v>
      </c>
      <c r="J132" s="84" t="b">
        <v>0</v>
      </c>
      <c r="K132" s="84" t="b">
        <v>0</v>
      </c>
      <c r="L132" s="84" t="b">
        <v>0</v>
      </c>
    </row>
    <row r="133" spans="1:12" ht="15">
      <c r="A133" s="84" t="s">
        <v>2121</v>
      </c>
      <c r="B133" s="84" t="s">
        <v>2505</v>
      </c>
      <c r="C133" s="84">
        <v>2</v>
      </c>
      <c r="D133" s="123">
        <v>0.002224881104722299</v>
      </c>
      <c r="E133" s="123">
        <v>2.278982116865443</v>
      </c>
      <c r="F133" s="84" t="s">
        <v>2767</v>
      </c>
      <c r="G133" s="84" t="b">
        <v>0</v>
      </c>
      <c r="H133" s="84" t="b">
        <v>0</v>
      </c>
      <c r="I133" s="84" t="b">
        <v>0</v>
      </c>
      <c r="J133" s="84" t="b">
        <v>0</v>
      </c>
      <c r="K133" s="84" t="b">
        <v>0</v>
      </c>
      <c r="L133" s="84" t="b">
        <v>0</v>
      </c>
    </row>
    <row r="134" spans="1:12" ht="15">
      <c r="A134" s="84" t="s">
        <v>2474</v>
      </c>
      <c r="B134" s="84" t="s">
        <v>2698</v>
      </c>
      <c r="C134" s="84">
        <v>2</v>
      </c>
      <c r="D134" s="123">
        <v>0.0019432814829599217</v>
      </c>
      <c r="E134" s="123">
        <v>2.278982116865443</v>
      </c>
      <c r="F134" s="84" t="s">
        <v>2767</v>
      </c>
      <c r="G134" s="84" t="b">
        <v>1</v>
      </c>
      <c r="H134" s="84" t="b">
        <v>0</v>
      </c>
      <c r="I134" s="84" t="b">
        <v>0</v>
      </c>
      <c r="J134" s="84" t="b">
        <v>0</v>
      </c>
      <c r="K134" s="84" t="b">
        <v>0</v>
      </c>
      <c r="L134" s="84" t="b">
        <v>0</v>
      </c>
    </row>
    <row r="135" spans="1:12" ht="15">
      <c r="A135" s="84" t="s">
        <v>246</v>
      </c>
      <c r="B135" s="84" t="s">
        <v>215</v>
      </c>
      <c r="C135" s="84">
        <v>2</v>
      </c>
      <c r="D135" s="123">
        <v>0.0019432814829599217</v>
      </c>
      <c r="E135" s="123">
        <v>1.977952121201462</v>
      </c>
      <c r="F135" s="84" t="s">
        <v>2767</v>
      </c>
      <c r="G135" s="84" t="b">
        <v>0</v>
      </c>
      <c r="H135" s="84" t="b">
        <v>0</v>
      </c>
      <c r="I135" s="84" t="b">
        <v>0</v>
      </c>
      <c r="J135" s="84" t="b">
        <v>0</v>
      </c>
      <c r="K135" s="84" t="b">
        <v>0</v>
      </c>
      <c r="L135" s="84" t="b">
        <v>0</v>
      </c>
    </row>
    <row r="136" spans="1:12" ht="15">
      <c r="A136" s="84" t="s">
        <v>2573</v>
      </c>
      <c r="B136" s="84" t="s">
        <v>2116</v>
      </c>
      <c r="C136" s="84">
        <v>2</v>
      </c>
      <c r="D136" s="123">
        <v>0.0019432814829599217</v>
      </c>
      <c r="E136" s="123">
        <v>2.148648348370437</v>
      </c>
      <c r="F136" s="84" t="s">
        <v>2767</v>
      </c>
      <c r="G136" s="84" t="b">
        <v>0</v>
      </c>
      <c r="H136" s="84" t="b">
        <v>0</v>
      </c>
      <c r="I136" s="84" t="b">
        <v>0</v>
      </c>
      <c r="J136" s="84" t="b">
        <v>0</v>
      </c>
      <c r="K136" s="84" t="b">
        <v>0</v>
      </c>
      <c r="L136" s="84" t="b">
        <v>0</v>
      </c>
    </row>
    <row r="137" spans="1:12" ht="15">
      <c r="A137" s="84" t="s">
        <v>215</v>
      </c>
      <c r="B137" s="84" t="s">
        <v>251</v>
      </c>
      <c r="C137" s="84">
        <v>2</v>
      </c>
      <c r="D137" s="123">
        <v>0.0019432814829599217</v>
      </c>
      <c r="E137" s="123">
        <v>0.831824085523224</v>
      </c>
      <c r="F137" s="84" t="s">
        <v>2767</v>
      </c>
      <c r="G137" s="84" t="b">
        <v>0</v>
      </c>
      <c r="H137" s="84" t="b">
        <v>0</v>
      </c>
      <c r="I137" s="84" t="b">
        <v>0</v>
      </c>
      <c r="J137" s="84" t="b">
        <v>0</v>
      </c>
      <c r="K137" s="84" t="b">
        <v>0</v>
      </c>
      <c r="L137" s="84" t="b">
        <v>0</v>
      </c>
    </row>
    <row r="138" spans="1:12" ht="15">
      <c r="A138" s="84" t="s">
        <v>2115</v>
      </c>
      <c r="B138" s="84" t="s">
        <v>2478</v>
      </c>
      <c r="C138" s="84">
        <v>2</v>
      </c>
      <c r="D138" s="123">
        <v>0.0019432814829599217</v>
      </c>
      <c r="E138" s="123">
        <v>1.6935213873569426</v>
      </c>
      <c r="F138" s="84" t="s">
        <v>2767</v>
      </c>
      <c r="G138" s="84" t="b">
        <v>0</v>
      </c>
      <c r="H138" s="84" t="b">
        <v>0</v>
      </c>
      <c r="I138" s="84" t="b">
        <v>0</v>
      </c>
      <c r="J138" s="84" t="b">
        <v>0</v>
      </c>
      <c r="K138" s="84" t="b">
        <v>0</v>
      </c>
      <c r="L138" s="84" t="b">
        <v>0</v>
      </c>
    </row>
    <row r="139" spans="1:12" ht="15">
      <c r="A139" s="84" t="s">
        <v>273</v>
      </c>
      <c r="B139" s="84" t="s">
        <v>2145</v>
      </c>
      <c r="C139" s="84">
        <v>2</v>
      </c>
      <c r="D139" s="123">
        <v>0.0019432814829599217</v>
      </c>
      <c r="E139" s="123">
        <v>2.5008308664817998</v>
      </c>
      <c r="F139" s="84" t="s">
        <v>2767</v>
      </c>
      <c r="G139" s="84" t="b">
        <v>0</v>
      </c>
      <c r="H139" s="84" t="b">
        <v>0</v>
      </c>
      <c r="I139" s="84" t="b">
        <v>0</v>
      </c>
      <c r="J139" s="84" t="b">
        <v>0</v>
      </c>
      <c r="K139" s="84" t="b">
        <v>0</v>
      </c>
      <c r="L139" s="84" t="b">
        <v>0</v>
      </c>
    </row>
    <row r="140" spans="1:12" ht="15">
      <c r="A140" s="84" t="s">
        <v>2702</v>
      </c>
      <c r="B140" s="84" t="s">
        <v>2703</v>
      </c>
      <c r="C140" s="84">
        <v>2</v>
      </c>
      <c r="D140" s="123">
        <v>0.0019432814829599217</v>
      </c>
      <c r="E140" s="123">
        <v>2.977952121201462</v>
      </c>
      <c r="F140" s="84" t="s">
        <v>2767</v>
      </c>
      <c r="G140" s="84" t="b">
        <v>0</v>
      </c>
      <c r="H140" s="84" t="b">
        <v>0</v>
      </c>
      <c r="I140" s="84" t="b">
        <v>0</v>
      </c>
      <c r="J140" s="84" t="b">
        <v>0</v>
      </c>
      <c r="K140" s="84" t="b">
        <v>0</v>
      </c>
      <c r="L140" s="84" t="b">
        <v>0</v>
      </c>
    </row>
    <row r="141" spans="1:12" ht="15">
      <c r="A141" s="84" t="s">
        <v>2703</v>
      </c>
      <c r="B141" s="84" t="s">
        <v>2108</v>
      </c>
      <c r="C141" s="84">
        <v>2</v>
      </c>
      <c r="D141" s="123">
        <v>0.0019432814829599217</v>
      </c>
      <c r="E141" s="123">
        <v>2.165038764558606</v>
      </c>
      <c r="F141" s="84" t="s">
        <v>2767</v>
      </c>
      <c r="G141" s="84" t="b">
        <v>0</v>
      </c>
      <c r="H141" s="84" t="b">
        <v>0</v>
      </c>
      <c r="I141" s="84" t="b">
        <v>0</v>
      </c>
      <c r="J141" s="84" t="b">
        <v>0</v>
      </c>
      <c r="K141" s="84" t="b">
        <v>0</v>
      </c>
      <c r="L141" s="84" t="b">
        <v>0</v>
      </c>
    </row>
    <row r="142" spans="1:12" ht="15">
      <c r="A142" s="84" t="s">
        <v>2108</v>
      </c>
      <c r="B142" s="84" t="s">
        <v>2505</v>
      </c>
      <c r="C142" s="84">
        <v>2</v>
      </c>
      <c r="D142" s="123">
        <v>0.0019432814829599217</v>
      </c>
      <c r="E142" s="123">
        <v>1.8396494230351805</v>
      </c>
      <c r="F142" s="84" t="s">
        <v>2767</v>
      </c>
      <c r="G142" s="84" t="b">
        <v>0</v>
      </c>
      <c r="H142" s="84" t="b">
        <v>0</v>
      </c>
      <c r="I142" s="84" t="b">
        <v>0</v>
      </c>
      <c r="J142" s="84" t="b">
        <v>0</v>
      </c>
      <c r="K142" s="84" t="b">
        <v>0</v>
      </c>
      <c r="L142" s="84" t="b">
        <v>0</v>
      </c>
    </row>
    <row r="143" spans="1:12" ht="15">
      <c r="A143" s="84" t="s">
        <v>2505</v>
      </c>
      <c r="B143" s="84" t="s">
        <v>2704</v>
      </c>
      <c r="C143" s="84">
        <v>2</v>
      </c>
      <c r="D143" s="123">
        <v>0.0019432814829599217</v>
      </c>
      <c r="E143" s="123">
        <v>2.6769221255374807</v>
      </c>
      <c r="F143" s="84" t="s">
        <v>2767</v>
      </c>
      <c r="G143" s="84" t="b">
        <v>0</v>
      </c>
      <c r="H143" s="84" t="b">
        <v>0</v>
      </c>
      <c r="I143" s="84" t="b">
        <v>0</v>
      </c>
      <c r="J143" s="84" t="b">
        <v>0</v>
      </c>
      <c r="K143" s="84" t="b">
        <v>0</v>
      </c>
      <c r="L143" s="84" t="b">
        <v>0</v>
      </c>
    </row>
    <row r="144" spans="1:12" ht="15">
      <c r="A144" s="84" t="s">
        <v>2704</v>
      </c>
      <c r="B144" s="84" t="s">
        <v>2478</v>
      </c>
      <c r="C144" s="84">
        <v>2</v>
      </c>
      <c r="D144" s="123">
        <v>0.0019432814829599217</v>
      </c>
      <c r="E144" s="123">
        <v>2.4338840768511862</v>
      </c>
      <c r="F144" s="84" t="s">
        <v>2767</v>
      </c>
      <c r="G144" s="84" t="b">
        <v>0</v>
      </c>
      <c r="H144" s="84" t="b">
        <v>0</v>
      </c>
      <c r="I144" s="84" t="b">
        <v>0</v>
      </c>
      <c r="J144" s="84" t="b">
        <v>0</v>
      </c>
      <c r="K144" s="84" t="b">
        <v>0</v>
      </c>
      <c r="L144" s="84" t="b">
        <v>0</v>
      </c>
    </row>
    <row r="145" spans="1:12" ht="15">
      <c r="A145" s="84" t="s">
        <v>2478</v>
      </c>
      <c r="B145" s="84" t="s">
        <v>2569</v>
      </c>
      <c r="C145" s="84">
        <v>2</v>
      </c>
      <c r="D145" s="123">
        <v>0.0019432814829599217</v>
      </c>
      <c r="E145" s="123">
        <v>2.403920853473743</v>
      </c>
      <c r="F145" s="84" t="s">
        <v>2767</v>
      </c>
      <c r="G145" s="84" t="b">
        <v>0</v>
      </c>
      <c r="H145" s="84" t="b">
        <v>0</v>
      </c>
      <c r="I145" s="84" t="b">
        <v>0</v>
      </c>
      <c r="J145" s="84" t="b">
        <v>0</v>
      </c>
      <c r="K145" s="84" t="b">
        <v>0</v>
      </c>
      <c r="L145" s="84" t="b">
        <v>0</v>
      </c>
    </row>
    <row r="146" spans="1:12" ht="15">
      <c r="A146" s="84" t="s">
        <v>2569</v>
      </c>
      <c r="B146" s="84" t="s">
        <v>2479</v>
      </c>
      <c r="C146" s="84">
        <v>2</v>
      </c>
      <c r="D146" s="123">
        <v>0.0019432814829599217</v>
      </c>
      <c r="E146" s="123">
        <v>2.257792817795505</v>
      </c>
      <c r="F146" s="84" t="s">
        <v>2767</v>
      </c>
      <c r="G146" s="84" t="b">
        <v>0</v>
      </c>
      <c r="H146" s="84" t="b">
        <v>0</v>
      </c>
      <c r="I146" s="84" t="b">
        <v>0</v>
      </c>
      <c r="J146" s="84" t="b">
        <v>0</v>
      </c>
      <c r="K146" s="84" t="b">
        <v>0</v>
      </c>
      <c r="L146" s="84" t="b">
        <v>0</v>
      </c>
    </row>
    <row r="147" spans="1:12" ht="15">
      <c r="A147" s="84" t="s">
        <v>2535</v>
      </c>
      <c r="B147" s="84" t="s">
        <v>2705</v>
      </c>
      <c r="C147" s="84">
        <v>2</v>
      </c>
      <c r="D147" s="123">
        <v>0.0019432814829599217</v>
      </c>
      <c r="E147" s="123">
        <v>2.6769221255374807</v>
      </c>
      <c r="F147" s="84" t="s">
        <v>2767</v>
      </c>
      <c r="G147" s="84" t="b">
        <v>0</v>
      </c>
      <c r="H147" s="84" t="b">
        <v>0</v>
      </c>
      <c r="I147" s="84" t="b">
        <v>0</v>
      </c>
      <c r="J147" s="84" t="b">
        <v>0</v>
      </c>
      <c r="K147" s="84" t="b">
        <v>0</v>
      </c>
      <c r="L147" s="84" t="b">
        <v>0</v>
      </c>
    </row>
    <row r="148" spans="1:12" ht="15">
      <c r="A148" s="84" t="s">
        <v>2705</v>
      </c>
      <c r="B148" s="84" t="s">
        <v>2107</v>
      </c>
      <c r="C148" s="84">
        <v>2</v>
      </c>
      <c r="D148" s="123">
        <v>0.0019432814829599217</v>
      </c>
      <c r="E148" s="123">
        <v>2.1998008708178185</v>
      </c>
      <c r="F148" s="84" t="s">
        <v>2767</v>
      </c>
      <c r="G148" s="84" t="b">
        <v>0</v>
      </c>
      <c r="H148" s="84" t="b">
        <v>0</v>
      </c>
      <c r="I148" s="84" t="b">
        <v>0</v>
      </c>
      <c r="J148" s="84" t="b">
        <v>0</v>
      </c>
      <c r="K148" s="84" t="b">
        <v>0</v>
      </c>
      <c r="L148" s="84" t="b">
        <v>0</v>
      </c>
    </row>
    <row r="149" spans="1:12" ht="15">
      <c r="A149" s="84" t="s">
        <v>2107</v>
      </c>
      <c r="B149" s="84" t="s">
        <v>2706</v>
      </c>
      <c r="C149" s="84">
        <v>2</v>
      </c>
      <c r="D149" s="123">
        <v>0.0019432814829599217</v>
      </c>
      <c r="E149" s="123">
        <v>2.1998008708178185</v>
      </c>
      <c r="F149" s="84" t="s">
        <v>2767</v>
      </c>
      <c r="G149" s="84" t="b">
        <v>0</v>
      </c>
      <c r="H149" s="84" t="b">
        <v>0</v>
      </c>
      <c r="I149" s="84" t="b">
        <v>0</v>
      </c>
      <c r="J149" s="84" t="b">
        <v>0</v>
      </c>
      <c r="K149" s="84" t="b">
        <v>0</v>
      </c>
      <c r="L149" s="84" t="b">
        <v>0</v>
      </c>
    </row>
    <row r="150" spans="1:12" ht="15">
      <c r="A150" s="84" t="s">
        <v>2706</v>
      </c>
      <c r="B150" s="84" t="s">
        <v>2707</v>
      </c>
      <c r="C150" s="84">
        <v>2</v>
      </c>
      <c r="D150" s="123">
        <v>0.0019432814829599217</v>
      </c>
      <c r="E150" s="123">
        <v>2.977952121201462</v>
      </c>
      <c r="F150" s="84" t="s">
        <v>2767</v>
      </c>
      <c r="G150" s="84" t="b">
        <v>0</v>
      </c>
      <c r="H150" s="84" t="b">
        <v>0</v>
      </c>
      <c r="I150" s="84" t="b">
        <v>0</v>
      </c>
      <c r="J150" s="84" t="b">
        <v>0</v>
      </c>
      <c r="K150" s="84" t="b">
        <v>0</v>
      </c>
      <c r="L150" s="84" t="b">
        <v>0</v>
      </c>
    </row>
    <row r="151" spans="1:12" ht="15">
      <c r="A151" s="84" t="s">
        <v>2707</v>
      </c>
      <c r="B151" s="84" t="s">
        <v>2708</v>
      </c>
      <c r="C151" s="84">
        <v>2</v>
      </c>
      <c r="D151" s="123">
        <v>0.0019432814829599217</v>
      </c>
      <c r="E151" s="123">
        <v>2.977952121201462</v>
      </c>
      <c r="F151" s="84" t="s">
        <v>2767</v>
      </c>
      <c r="G151" s="84" t="b">
        <v>0</v>
      </c>
      <c r="H151" s="84" t="b">
        <v>0</v>
      </c>
      <c r="I151" s="84" t="b">
        <v>0</v>
      </c>
      <c r="J151" s="84" t="b">
        <v>1</v>
      </c>
      <c r="K151" s="84" t="b">
        <v>0</v>
      </c>
      <c r="L151" s="84" t="b">
        <v>0</v>
      </c>
    </row>
    <row r="152" spans="1:12" ht="15">
      <c r="A152" s="84" t="s">
        <v>2708</v>
      </c>
      <c r="B152" s="84" t="s">
        <v>2576</v>
      </c>
      <c r="C152" s="84">
        <v>2</v>
      </c>
      <c r="D152" s="123">
        <v>0.0019432814829599217</v>
      </c>
      <c r="E152" s="123">
        <v>2.8018608621457806</v>
      </c>
      <c r="F152" s="84" t="s">
        <v>2767</v>
      </c>
      <c r="G152" s="84" t="b">
        <v>1</v>
      </c>
      <c r="H152" s="84" t="b">
        <v>0</v>
      </c>
      <c r="I152" s="84" t="b">
        <v>0</v>
      </c>
      <c r="J152" s="84" t="b">
        <v>0</v>
      </c>
      <c r="K152" s="84" t="b">
        <v>0</v>
      </c>
      <c r="L152" s="84" t="b">
        <v>0</v>
      </c>
    </row>
    <row r="153" spans="1:12" ht="15">
      <c r="A153" s="84" t="s">
        <v>2489</v>
      </c>
      <c r="B153" s="84" t="s">
        <v>2709</v>
      </c>
      <c r="C153" s="84">
        <v>2</v>
      </c>
      <c r="D153" s="123">
        <v>0.002224881104722299</v>
      </c>
      <c r="E153" s="123">
        <v>2.5800121125294244</v>
      </c>
      <c r="F153" s="84" t="s">
        <v>2767</v>
      </c>
      <c r="G153" s="84" t="b">
        <v>0</v>
      </c>
      <c r="H153" s="84" t="b">
        <v>0</v>
      </c>
      <c r="I153" s="84" t="b">
        <v>0</v>
      </c>
      <c r="J153" s="84" t="b">
        <v>1</v>
      </c>
      <c r="K153" s="84" t="b">
        <v>0</v>
      </c>
      <c r="L153" s="84" t="b">
        <v>0</v>
      </c>
    </row>
    <row r="154" spans="1:12" ht="15">
      <c r="A154" s="84" t="s">
        <v>2710</v>
      </c>
      <c r="B154" s="84" t="s">
        <v>2489</v>
      </c>
      <c r="C154" s="84">
        <v>2</v>
      </c>
      <c r="D154" s="123">
        <v>0.002224881104722299</v>
      </c>
      <c r="E154" s="123">
        <v>2.5008308664817998</v>
      </c>
      <c r="F154" s="84" t="s">
        <v>2767</v>
      </c>
      <c r="G154" s="84" t="b">
        <v>0</v>
      </c>
      <c r="H154" s="84" t="b">
        <v>0</v>
      </c>
      <c r="I154" s="84" t="b">
        <v>0</v>
      </c>
      <c r="J154" s="84" t="b">
        <v>0</v>
      </c>
      <c r="K154" s="84" t="b">
        <v>0</v>
      </c>
      <c r="L154" s="84" t="b">
        <v>0</v>
      </c>
    </row>
    <row r="155" spans="1:12" ht="15">
      <c r="A155" s="84" t="s">
        <v>2711</v>
      </c>
      <c r="B155" s="84" t="s">
        <v>2577</v>
      </c>
      <c r="C155" s="84">
        <v>2</v>
      </c>
      <c r="D155" s="123">
        <v>0.0019432814829599217</v>
      </c>
      <c r="E155" s="123">
        <v>2.8018608621457806</v>
      </c>
      <c r="F155" s="84" t="s">
        <v>2767</v>
      </c>
      <c r="G155" s="84" t="b">
        <v>0</v>
      </c>
      <c r="H155" s="84" t="b">
        <v>0</v>
      </c>
      <c r="I155" s="84" t="b">
        <v>0</v>
      </c>
      <c r="J155" s="84" t="b">
        <v>0</v>
      </c>
      <c r="K155" s="84" t="b">
        <v>0</v>
      </c>
      <c r="L155" s="84" t="b">
        <v>0</v>
      </c>
    </row>
    <row r="156" spans="1:12" ht="15">
      <c r="A156" s="84" t="s">
        <v>2577</v>
      </c>
      <c r="B156" s="84" t="s">
        <v>2483</v>
      </c>
      <c r="C156" s="84">
        <v>2</v>
      </c>
      <c r="D156" s="123">
        <v>0.0019432814829599217</v>
      </c>
      <c r="E156" s="123">
        <v>2.3247396074261184</v>
      </c>
      <c r="F156" s="84" t="s">
        <v>2767</v>
      </c>
      <c r="G156" s="84" t="b">
        <v>0</v>
      </c>
      <c r="H156" s="84" t="b">
        <v>0</v>
      </c>
      <c r="I156" s="84" t="b">
        <v>0</v>
      </c>
      <c r="J156" s="84" t="b">
        <v>0</v>
      </c>
      <c r="K156" s="84" t="b">
        <v>0</v>
      </c>
      <c r="L156" s="84" t="b">
        <v>0</v>
      </c>
    </row>
    <row r="157" spans="1:12" ht="15">
      <c r="A157" s="84" t="s">
        <v>2713</v>
      </c>
      <c r="B157" s="84" t="s">
        <v>2714</v>
      </c>
      <c r="C157" s="84">
        <v>2</v>
      </c>
      <c r="D157" s="123">
        <v>0.0019432814829599217</v>
      </c>
      <c r="E157" s="123">
        <v>2.977952121201462</v>
      </c>
      <c r="F157" s="84" t="s">
        <v>2767</v>
      </c>
      <c r="G157" s="84" t="b">
        <v>0</v>
      </c>
      <c r="H157" s="84" t="b">
        <v>0</v>
      </c>
      <c r="I157" s="84" t="b">
        <v>0</v>
      </c>
      <c r="J157" s="84" t="b">
        <v>0</v>
      </c>
      <c r="K157" s="84" t="b">
        <v>0</v>
      </c>
      <c r="L157" s="84" t="b">
        <v>0</v>
      </c>
    </row>
    <row r="158" spans="1:12" ht="15">
      <c r="A158" s="84" t="s">
        <v>251</v>
      </c>
      <c r="B158" s="84" t="s">
        <v>2500</v>
      </c>
      <c r="C158" s="84">
        <v>2</v>
      </c>
      <c r="D158" s="123">
        <v>0.0019432814829599217</v>
      </c>
      <c r="E158" s="123">
        <v>0.7287537638103491</v>
      </c>
      <c r="F158" s="84" t="s">
        <v>2767</v>
      </c>
      <c r="G158" s="84" t="b">
        <v>0</v>
      </c>
      <c r="H158" s="84" t="b">
        <v>0</v>
      </c>
      <c r="I158" s="84" t="b">
        <v>0</v>
      </c>
      <c r="J158" s="84" t="b">
        <v>1</v>
      </c>
      <c r="K158" s="84" t="b">
        <v>0</v>
      </c>
      <c r="L158" s="84" t="b">
        <v>0</v>
      </c>
    </row>
    <row r="159" spans="1:12" ht="15">
      <c r="A159" s="84" t="s">
        <v>2500</v>
      </c>
      <c r="B159" s="84" t="s">
        <v>2715</v>
      </c>
      <c r="C159" s="84">
        <v>2</v>
      </c>
      <c r="D159" s="123">
        <v>0.0019432814829599217</v>
      </c>
      <c r="E159" s="123">
        <v>2.6769221255374807</v>
      </c>
      <c r="F159" s="84" t="s">
        <v>2767</v>
      </c>
      <c r="G159" s="84" t="b">
        <v>1</v>
      </c>
      <c r="H159" s="84" t="b">
        <v>0</v>
      </c>
      <c r="I159" s="84" t="b">
        <v>0</v>
      </c>
      <c r="J159" s="84" t="b">
        <v>0</v>
      </c>
      <c r="K159" s="84" t="b">
        <v>0</v>
      </c>
      <c r="L159" s="84" t="b">
        <v>0</v>
      </c>
    </row>
    <row r="160" spans="1:12" ht="15">
      <c r="A160" s="84" t="s">
        <v>2715</v>
      </c>
      <c r="B160" s="84" t="s">
        <v>2489</v>
      </c>
      <c r="C160" s="84">
        <v>2</v>
      </c>
      <c r="D160" s="123">
        <v>0.0019432814829599217</v>
      </c>
      <c r="E160" s="123">
        <v>2.5008308664817998</v>
      </c>
      <c r="F160" s="84" t="s">
        <v>2767</v>
      </c>
      <c r="G160" s="84" t="b">
        <v>0</v>
      </c>
      <c r="H160" s="84" t="b">
        <v>0</v>
      </c>
      <c r="I160" s="84" t="b">
        <v>0</v>
      </c>
      <c r="J160" s="84" t="b">
        <v>0</v>
      </c>
      <c r="K160" s="84" t="b">
        <v>0</v>
      </c>
      <c r="L160" s="84" t="b">
        <v>0</v>
      </c>
    </row>
    <row r="161" spans="1:12" ht="15">
      <c r="A161" s="84" t="s">
        <v>2489</v>
      </c>
      <c r="B161" s="84" t="s">
        <v>2716</v>
      </c>
      <c r="C161" s="84">
        <v>2</v>
      </c>
      <c r="D161" s="123">
        <v>0.0019432814829599217</v>
      </c>
      <c r="E161" s="123">
        <v>2.5800121125294244</v>
      </c>
      <c r="F161" s="84" t="s">
        <v>2767</v>
      </c>
      <c r="G161" s="84" t="b">
        <v>0</v>
      </c>
      <c r="H161" s="84" t="b">
        <v>0</v>
      </c>
      <c r="I161" s="84" t="b">
        <v>0</v>
      </c>
      <c r="J161" s="84" t="b">
        <v>0</v>
      </c>
      <c r="K161" s="84" t="b">
        <v>0</v>
      </c>
      <c r="L161" s="84" t="b">
        <v>0</v>
      </c>
    </row>
    <row r="162" spans="1:12" ht="15">
      <c r="A162" s="84" t="s">
        <v>2716</v>
      </c>
      <c r="B162" s="84" t="s">
        <v>2503</v>
      </c>
      <c r="C162" s="84">
        <v>2</v>
      </c>
      <c r="D162" s="123">
        <v>0.0019432814829599217</v>
      </c>
      <c r="E162" s="123">
        <v>2.5800121125294244</v>
      </c>
      <c r="F162" s="84" t="s">
        <v>2767</v>
      </c>
      <c r="G162" s="84" t="b">
        <v>0</v>
      </c>
      <c r="H162" s="84" t="b">
        <v>0</v>
      </c>
      <c r="I162" s="84" t="b">
        <v>0</v>
      </c>
      <c r="J162" s="84" t="b">
        <v>0</v>
      </c>
      <c r="K162" s="84" t="b">
        <v>0</v>
      </c>
      <c r="L162" s="84" t="b">
        <v>0</v>
      </c>
    </row>
    <row r="163" spans="1:12" ht="15">
      <c r="A163" s="84" t="s">
        <v>2503</v>
      </c>
      <c r="B163" s="84" t="s">
        <v>2128</v>
      </c>
      <c r="C163" s="84">
        <v>2</v>
      </c>
      <c r="D163" s="123">
        <v>0.0019432814829599217</v>
      </c>
      <c r="E163" s="123">
        <v>2.278982116865443</v>
      </c>
      <c r="F163" s="84" t="s">
        <v>2767</v>
      </c>
      <c r="G163" s="84" t="b">
        <v>0</v>
      </c>
      <c r="H163" s="84" t="b">
        <v>0</v>
      </c>
      <c r="I163" s="84" t="b">
        <v>0</v>
      </c>
      <c r="J163" s="84" t="b">
        <v>0</v>
      </c>
      <c r="K163" s="84" t="b">
        <v>0</v>
      </c>
      <c r="L163" s="84" t="b">
        <v>0</v>
      </c>
    </row>
    <row r="164" spans="1:12" ht="15">
      <c r="A164" s="84" t="s">
        <v>2128</v>
      </c>
      <c r="B164" s="84" t="s">
        <v>2717</v>
      </c>
      <c r="C164" s="84">
        <v>2</v>
      </c>
      <c r="D164" s="123">
        <v>0.0019432814829599217</v>
      </c>
      <c r="E164" s="123">
        <v>2.6769221255374807</v>
      </c>
      <c r="F164" s="84" t="s">
        <v>2767</v>
      </c>
      <c r="G164" s="84" t="b">
        <v>0</v>
      </c>
      <c r="H164" s="84" t="b">
        <v>0</v>
      </c>
      <c r="I164" s="84" t="b">
        <v>0</v>
      </c>
      <c r="J164" s="84" t="b">
        <v>0</v>
      </c>
      <c r="K164" s="84" t="b">
        <v>0</v>
      </c>
      <c r="L164" s="84" t="b">
        <v>0</v>
      </c>
    </row>
    <row r="165" spans="1:12" ht="15">
      <c r="A165" s="84" t="s">
        <v>282</v>
      </c>
      <c r="B165" s="84" t="s">
        <v>2720</v>
      </c>
      <c r="C165" s="84">
        <v>2</v>
      </c>
      <c r="D165" s="123">
        <v>0.0019432814829599217</v>
      </c>
      <c r="E165" s="123">
        <v>2.3758921298734994</v>
      </c>
      <c r="F165" s="84" t="s">
        <v>2767</v>
      </c>
      <c r="G165" s="84" t="b">
        <v>0</v>
      </c>
      <c r="H165" s="84" t="b">
        <v>0</v>
      </c>
      <c r="I165" s="84" t="b">
        <v>0</v>
      </c>
      <c r="J165" s="84" t="b">
        <v>0</v>
      </c>
      <c r="K165" s="84" t="b">
        <v>0</v>
      </c>
      <c r="L165" s="84" t="b">
        <v>0</v>
      </c>
    </row>
    <row r="166" spans="1:12" ht="15">
      <c r="A166" s="84" t="s">
        <v>2138</v>
      </c>
      <c r="B166" s="84" t="s">
        <v>258</v>
      </c>
      <c r="C166" s="84">
        <v>2</v>
      </c>
      <c r="D166" s="123">
        <v>0.0019432814829599217</v>
      </c>
      <c r="E166" s="123">
        <v>1.977952121201462</v>
      </c>
      <c r="F166" s="84" t="s">
        <v>2767</v>
      </c>
      <c r="G166" s="84" t="b">
        <v>0</v>
      </c>
      <c r="H166" s="84" t="b">
        <v>0</v>
      </c>
      <c r="I166" s="84" t="b">
        <v>0</v>
      </c>
      <c r="J166" s="84" t="b">
        <v>0</v>
      </c>
      <c r="K166" s="84" t="b">
        <v>0</v>
      </c>
      <c r="L166" s="84" t="b">
        <v>0</v>
      </c>
    </row>
    <row r="167" spans="1:12" ht="15">
      <c r="A167" s="84" t="s">
        <v>258</v>
      </c>
      <c r="B167" s="84" t="s">
        <v>251</v>
      </c>
      <c r="C167" s="84">
        <v>2</v>
      </c>
      <c r="D167" s="123">
        <v>0.0019432814829599217</v>
      </c>
      <c r="E167" s="123">
        <v>0.7349140725151675</v>
      </c>
      <c r="F167" s="84" t="s">
        <v>2767</v>
      </c>
      <c r="G167" s="84" t="b">
        <v>0</v>
      </c>
      <c r="H167" s="84" t="b">
        <v>0</v>
      </c>
      <c r="I167" s="84" t="b">
        <v>0</v>
      </c>
      <c r="J167" s="84" t="b">
        <v>0</v>
      </c>
      <c r="K167" s="84" t="b">
        <v>0</v>
      </c>
      <c r="L167" s="84" t="b">
        <v>0</v>
      </c>
    </row>
    <row r="168" spans="1:12" ht="15">
      <c r="A168" s="84" t="s">
        <v>253</v>
      </c>
      <c r="B168" s="84" t="s">
        <v>2721</v>
      </c>
      <c r="C168" s="84">
        <v>2</v>
      </c>
      <c r="D168" s="123">
        <v>0.0019432814829599217</v>
      </c>
      <c r="E168" s="123">
        <v>1.8640087688946252</v>
      </c>
      <c r="F168" s="84" t="s">
        <v>2767</v>
      </c>
      <c r="G168" s="84" t="b">
        <v>0</v>
      </c>
      <c r="H168" s="84" t="b">
        <v>0</v>
      </c>
      <c r="I168" s="84" t="b">
        <v>0</v>
      </c>
      <c r="J168" s="84" t="b">
        <v>0</v>
      </c>
      <c r="K168" s="84" t="b">
        <v>1</v>
      </c>
      <c r="L168" s="84" t="b">
        <v>0</v>
      </c>
    </row>
    <row r="169" spans="1:12" ht="15">
      <c r="A169" s="84" t="s">
        <v>2721</v>
      </c>
      <c r="B169" s="84" t="s">
        <v>2722</v>
      </c>
      <c r="C169" s="84">
        <v>2</v>
      </c>
      <c r="D169" s="123">
        <v>0.0019432814829599217</v>
      </c>
      <c r="E169" s="123">
        <v>2.977952121201462</v>
      </c>
      <c r="F169" s="84" t="s">
        <v>2767</v>
      </c>
      <c r="G169" s="84" t="b">
        <v>0</v>
      </c>
      <c r="H169" s="84" t="b">
        <v>1</v>
      </c>
      <c r="I169" s="84" t="b">
        <v>0</v>
      </c>
      <c r="J169" s="84" t="b">
        <v>0</v>
      </c>
      <c r="K169" s="84" t="b">
        <v>0</v>
      </c>
      <c r="L169" s="84" t="b">
        <v>0</v>
      </c>
    </row>
    <row r="170" spans="1:12" ht="15">
      <c r="A170" s="84" t="s">
        <v>2722</v>
      </c>
      <c r="B170" s="84" t="s">
        <v>2135</v>
      </c>
      <c r="C170" s="84">
        <v>2</v>
      </c>
      <c r="D170" s="123">
        <v>0.0019432814829599217</v>
      </c>
      <c r="E170" s="123">
        <v>2.4338840768511862</v>
      </c>
      <c r="F170" s="84" t="s">
        <v>2767</v>
      </c>
      <c r="G170" s="84" t="b">
        <v>0</v>
      </c>
      <c r="H170" s="84" t="b">
        <v>0</v>
      </c>
      <c r="I170" s="84" t="b">
        <v>0</v>
      </c>
      <c r="J170" s="84" t="b">
        <v>1</v>
      </c>
      <c r="K170" s="84" t="b">
        <v>0</v>
      </c>
      <c r="L170" s="84" t="b">
        <v>0</v>
      </c>
    </row>
    <row r="171" spans="1:12" ht="15">
      <c r="A171" s="84" t="s">
        <v>2135</v>
      </c>
      <c r="B171" s="84" t="s">
        <v>2723</v>
      </c>
      <c r="C171" s="84">
        <v>2</v>
      </c>
      <c r="D171" s="123">
        <v>0.0019432814829599217</v>
      </c>
      <c r="E171" s="123">
        <v>2.5008308664817998</v>
      </c>
      <c r="F171" s="84" t="s">
        <v>2767</v>
      </c>
      <c r="G171" s="84" t="b">
        <v>1</v>
      </c>
      <c r="H171" s="84" t="b">
        <v>0</v>
      </c>
      <c r="I171" s="84" t="b">
        <v>0</v>
      </c>
      <c r="J171" s="84" t="b">
        <v>0</v>
      </c>
      <c r="K171" s="84" t="b">
        <v>0</v>
      </c>
      <c r="L171" s="84" t="b">
        <v>0</v>
      </c>
    </row>
    <row r="172" spans="1:12" ht="15">
      <c r="A172" s="84" t="s">
        <v>2723</v>
      </c>
      <c r="B172" s="84" t="s">
        <v>2567</v>
      </c>
      <c r="C172" s="84">
        <v>2</v>
      </c>
      <c r="D172" s="123">
        <v>0.0019432814829599217</v>
      </c>
      <c r="E172" s="123">
        <v>2.8018608621457806</v>
      </c>
      <c r="F172" s="84" t="s">
        <v>2767</v>
      </c>
      <c r="G172" s="84" t="b">
        <v>0</v>
      </c>
      <c r="H172" s="84" t="b">
        <v>0</v>
      </c>
      <c r="I172" s="84" t="b">
        <v>0</v>
      </c>
      <c r="J172" s="84" t="b">
        <v>0</v>
      </c>
      <c r="K172" s="84" t="b">
        <v>0</v>
      </c>
      <c r="L172" s="84" t="b">
        <v>0</v>
      </c>
    </row>
    <row r="173" spans="1:12" ht="15">
      <c r="A173" s="84" t="s">
        <v>2567</v>
      </c>
      <c r="B173" s="84" t="s">
        <v>2480</v>
      </c>
      <c r="C173" s="84">
        <v>2</v>
      </c>
      <c r="D173" s="123">
        <v>0.0019432814829599217</v>
      </c>
      <c r="E173" s="123">
        <v>2.3247396074261184</v>
      </c>
      <c r="F173" s="84" t="s">
        <v>2767</v>
      </c>
      <c r="G173" s="84" t="b">
        <v>0</v>
      </c>
      <c r="H173" s="84" t="b">
        <v>0</v>
      </c>
      <c r="I173" s="84" t="b">
        <v>0</v>
      </c>
      <c r="J173" s="84" t="b">
        <v>0</v>
      </c>
      <c r="K173" s="84" t="b">
        <v>0</v>
      </c>
      <c r="L173" s="84" t="b">
        <v>0</v>
      </c>
    </row>
    <row r="174" spans="1:12" ht="15">
      <c r="A174" s="84" t="s">
        <v>2480</v>
      </c>
      <c r="B174" s="84" t="s">
        <v>2536</v>
      </c>
      <c r="C174" s="84">
        <v>2</v>
      </c>
      <c r="D174" s="123">
        <v>0.0019432814829599217</v>
      </c>
      <c r="E174" s="123">
        <v>2.3758921298734994</v>
      </c>
      <c r="F174" s="84" t="s">
        <v>2767</v>
      </c>
      <c r="G174" s="84" t="b">
        <v>0</v>
      </c>
      <c r="H174" s="84" t="b">
        <v>0</v>
      </c>
      <c r="I174" s="84" t="b">
        <v>0</v>
      </c>
      <c r="J174" s="84" t="b">
        <v>0</v>
      </c>
      <c r="K174" s="84" t="b">
        <v>0</v>
      </c>
      <c r="L174" s="84" t="b">
        <v>0</v>
      </c>
    </row>
    <row r="175" spans="1:12" ht="15">
      <c r="A175" s="84" t="s">
        <v>2724</v>
      </c>
      <c r="B175" s="84" t="s">
        <v>2105</v>
      </c>
      <c r="C175" s="84">
        <v>2</v>
      </c>
      <c r="D175" s="123">
        <v>0.0019432814829599217</v>
      </c>
      <c r="E175" s="123">
        <v>1.9567628221315239</v>
      </c>
      <c r="F175" s="84" t="s">
        <v>2767</v>
      </c>
      <c r="G175" s="84" t="b">
        <v>0</v>
      </c>
      <c r="H175" s="84" t="b">
        <v>0</v>
      </c>
      <c r="I175" s="84" t="b">
        <v>0</v>
      </c>
      <c r="J175" s="84" t="b">
        <v>0</v>
      </c>
      <c r="K175" s="84" t="b">
        <v>0</v>
      </c>
      <c r="L175" s="84" t="b">
        <v>0</v>
      </c>
    </row>
    <row r="176" spans="1:12" ht="15">
      <c r="A176" s="84" t="s">
        <v>2105</v>
      </c>
      <c r="B176" s="84" t="s">
        <v>2725</v>
      </c>
      <c r="C176" s="84">
        <v>2</v>
      </c>
      <c r="D176" s="123">
        <v>0.0019432814829599217</v>
      </c>
      <c r="E176" s="123">
        <v>1.9172542808478503</v>
      </c>
      <c r="F176" s="84" t="s">
        <v>2767</v>
      </c>
      <c r="G176" s="84" t="b">
        <v>0</v>
      </c>
      <c r="H176" s="84" t="b">
        <v>0</v>
      </c>
      <c r="I176" s="84" t="b">
        <v>0</v>
      </c>
      <c r="J176" s="84" t="b">
        <v>0</v>
      </c>
      <c r="K176" s="84" t="b">
        <v>0</v>
      </c>
      <c r="L176" s="84" t="b">
        <v>0</v>
      </c>
    </row>
    <row r="177" spans="1:12" ht="15">
      <c r="A177" s="84" t="s">
        <v>2725</v>
      </c>
      <c r="B177" s="84" t="s">
        <v>2726</v>
      </c>
      <c r="C177" s="84">
        <v>2</v>
      </c>
      <c r="D177" s="123">
        <v>0.0019432814829599217</v>
      </c>
      <c r="E177" s="123">
        <v>2.977952121201462</v>
      </c>
      <c r="F177" s="84" t="s">
        <v>2767</v>
      </c>
      <c r="G177" s="84" t="b">
        <v>0</v>
      </c>
      <c r="H177" s="84" t="b">
        <v>0</v>
      </c>
      <c r="I177" s="84" t="b">
        <v>0</v>
      </c>
      <c r="J177" s="84" t="b">
        <v>0</v>
      </c>
      <c r="K177" s="84" t="b">
        <v>0</v>
      </c>
      <c r="L177" s="84" t="b">
        <v>0</v>
      </c>
    </row>
    <row r="178" spans="1:12" ht="15">
      <c r="A178" s="84" t="s">
        <v>251</v>
      </c>
      <c r="B178" s="84" t="s">
        <v>265</v>
      </c>
      <c r="C178" s="84">
        <v>2</v>
      </c>
      <c r="D178" s="123">
        <v>0.0019432814829599217</v>
      </c>
      <c r="E178" s="123">
        <v>1.1266937724823867</v>
      </c>
      <c r="F178" s="84" t="s">
        <v>2767</v>
      </c>
      <c r="G178" s="84" t="b">
        <v>0</v>
      </c>
      <c r="H178" s="84" t="b">
        <v>0</v>
      </c>
      <c r="I178" s="84" t="b">
        <v>0</v>
      </c>
      <c r="J178" s="84" t="b">
        <v>0</v>
      </c>
      <c r="K178" s="84" t="b">
        <v>0</v>
      </c>
      <c r="L178" s="84" t="b">
        <v>0</v>
      </c>
    </row>
    <row r="179" spans="1:12" ht="15">
      <c r="A179" s="84" t="s">
        <v>251</v>
      </c>
      <c r="B179" s="84" t="s">
        <v>283</v>
      </c>
      <c r="C179" s="84">
        <v>2</v>
      </c>
      <c r="D179" s="123">
        <v>0.0019432814829599217</v>
      </c>
      <c r="E179" s="123">
        <v>0.9506025134267053</v>
      </c>
      <c r="F179" s="84" t="s">
        <v>2767</v>
      </c>
      <c r="G179" s="84" t="b">
        <v>0</v>
      </c>
      <c r="H179" s="84" t="b">
        <v>0</v>
      </c>
      <c r="I179" s="84" t="b">
        <v>0</v>
      </c>
      <c r="J179" s="84" t="b">
        <v>0</v>
      </c>
      <c r="K179" s="84" t="b">
        <v>0</v>
      </c>
      <c r="L179" s="84" t="b">
        <v>0</v>
      </c>
    </row>
    <row r="180" spans="1:12" ht="15">
      <c r="A180" s="84" t="s">
        <v>2123</v>
      </c>
      <c r="B180" s="84" t="s">
        <v>2120</v>
      </c>
      <c r="C180" s="84">
        <v>2</v>
      </c>
      <c r="D180" s="123">
        <v>0.0019432814829599217</v>
      </c>
      <c r="E180" s="123">
        <v>2.257792817795505</v>
      </c>
      <c r="F180" s="84" t="s">
        <v>2767</v>
      </c>
      <c r="G180" s="84" t="b">
        <v>0</v>
      </c>
      <c r="H180" s="84" t="b">
        <v>0</v>
      </c>
      <c r="I180" s="84" t="b">
        <v>0</v>
      </c>
      <c r="J180" s="84" t="b">
        <v>0</v>
      </c>
      <c r="K180" s="84" t="b">
        <v>0</v>
      </c>
      <c r="L180" s="84" t="b">
        <v>0</v>
      </c>
    </row>
    <row r="181" spans="1:12" ht="15">
      <c r="A181" s="84" t="s">
        <v>2120</v>
      </c>
      <c r="B181" s="84" t="s">
        <v>2121</v>
      </c>
      <c r="C181" s="84">
        <v>2</v>
      </c>
      <c r="D181" s="123">
        <v>0.0019432814829599217</v>
      </c>
      <c r="E181" s="123">
        <v>2.1998008708178185</v>
      </c>
      <c r="F181" s="84" t="s">
        <v>2767</v>
      </c>
      <c r="G181" s="84" t="b">
        <v>0</v>
      </c>
      <c r="H181" s="84" t="b">
        <v>0</v>
      </c>
      <c r="I181" s="84" t="b">
        <v>0</v>
      </c>
      <c r="J181" s="84" t="b">
        <v>0</v>
      </c>
      <c r="K181" s="84" t="b">
        <v>0</v>
      </c>
      <c r="L181" s="84" t="b">
        <v>0</v>
      </c>
    </row>
    <row r="182" spans="1:12" ht="15">
      <c r="A182" s="84" t="s">
        <v>2729</v>
      </c>
      <c r="B182" s="84" t="s">
        <v>2113</v>
      </c>
      <c r="C182" s="84">
        <v>2</v>
      </c>
      <c r="D182" s="123">
        <v>0.0019432814829599217</v>
      </c>
      <c r="E182" s="123">
        <v>2.5008308664817998</v>
      </c>
      <c r="F182" s="84" t="s">
        <v>2767</v>
      </c>
      <c r="G182" s="84" t="b">
        <v>0</v>
      </c>
      <c r="H182" s="84" t="b">
        <v>0</v>
      </c>
      <c r="I182" s="84" t="b">
        <v>0</v>
      </c>
      <c r="J182" s="84" t="b">
        <v>0</v>
      </c>
      <c r="K182" s="84" t="b">
        <v>0</v>
      </c>
      <c r="L182" s="84" t="b">
        <v>0</v>
      </c>
    </row>
    <row r="183" spans="1:12" ht="15">
      <c r="A183" s="84" t="s">
        <v>2113</v>
      </c>
      <c r="B183" s="84" t="s">
        <v>2730</v>
      </c>
      <c r="C183" s="84">
        <v>2</v>
      </c>
      <c r="D183" s="123">
        <v>0.0019432814829599217</v>
      </c>
      <c r="E183" s="123">
        <v>2.4338840768511862</v>
      </c>
      <c r="F183" s="84" t="s">
        <v>2767</v>
      </c>
      <c r="G183" s="84" t="b">
        <v>0</v>
      </c>
      <c r="H183" s="84" t="b">
        <v>0</v>
      </c>
      <c r="I183" s="84" t="b">
        <v>0</v>
      </c>
      <c r="J183" s="84" t="b">
        <v>0</v>
      </c>
      <c r="K183" s="84" t="b">
        <v>0</v>
      </c>
      <c r="L183" s="84" t="b">
        <v>0</v>
      </c>
    </row>
    <row r="184" spans="1:12" ht="15">
      <c r="A184" s="84" t="s">
        <v>2730</v>
      </c>
      <c r="B184" s="84" t="s">
        <v>271</v>
      </c>
      <c r="C184" s="84">
        <v>2</v>
      </c>
      <c r="D184" s="123">
        <v>0.0019432814829599217</v>
      </c>
      <c r="E184" s="123">
        <v>2.5008308664817998</v>
      </c>
      <c r="F184" s="84" t="s">
        <v>2767</v>
      </c>
      <c r="G184" s="84" t="b">
        <v>0</v>
      </c>
      <c r="H184" s="84" t="b">
        <v>0</v>
      </c>
      <c r="I184" s="84" t="b">
        <v>0</v>
      </c>
      <c r="J184" s="84" t="b">
        <v>0</v>
      </c>
      <c r="K184" s="84" t="b">
        <v>0</v>
      </c>
      <c r="L184" s="84" t="b">
        <v>0</v>
      </c>
    </row>
    <row r="185" spans="1:12" ht="15">
      <c r="A185" s="84" t="s">
        <v>271</v>
      </c>
      <c r="B185" s="84" t="s">
        <v>2731</v>
      </c>
      <c r="C185" s="84">
        <v>2</v>
      </c>
      <c r="D185" s="123">
        <v>0.0019432814829599217</v>
      </c>
      <c r="E185" s="123">
        <v>2.3758921298734994</v>
      </c>
      <c r="F185" s="84" t="s">
        <v>2767</v>
      </c>
      <c r="G185" s="84" t="b">
        <v>0</v>
      </c>
      <c r="H185" s="84" t="b">
        <v>0</v>
      </c>
      <c r="I185" s="84" t="b">
        <v>0</v>
      </c>
      <c r="J185" s="84" t="b">
        <v>0</v>
      </c>
      <c r="K185" s="84" t="b">
        <v>0</v>
      </c>
      <c r="L185" s="84" t="b">
        <v>0</v>
      </c>
    </row>
    <row r="186" spans="1:12" ht="15">
      <c r="A186" s="84" t="s">
        <v>2731</v>
      </c>
      <c r="B186" s="84" t="s">
        <v>2732</v>
      </c>
      <c r="C186" s="84">
        <v>2</v>
      </c>
      <c r="D186" s="123">
        <v>0.0019432814829599217</v>
      </c>
      <c r="E186" s="123">
        <v>2.977952121201462</v>
      </c>
      <c r="F186" s="84" t="s">
        <v>2767</v>
      </c>
      <c r="G186" s="84" t="b">
        <v>0</v>
      </c>
      <c r="H186" s="84" t="b">
        <v>0</v>
      </c>
      <c r="I186" s="84" t="b">
        <v>0</v>
      </c>
      <c r="J186" s="84" t="b">
        <v>0</v>
      </c>
      <c r="K186" s="84" t="b">
        <v>0</v>
      </c>
      <c r="L186" s="84" t="b">
        <v>0</v>
      </c>
    </row>
    <row r="187" spans="1:12" ht="15">
      <c r="A187" s="84" t="s">
        <v>2732</v>
      </c>
      <c r="B187" s="84" t="s">
        <v>2733</v>
      </c>
      <c r="C187" s="84">
        <v>2</v>
      </c>
      <c r="D187" s="123">
        <v>0.0019432814829599217</v>
      </c>
      <c r="E187" s="123">
        <v>2.977952121201462</v>
      </c>
      <c r="F187" s="84" t="s">
        <v>2767</v>
      </c>
      <c r="G187" s="84" t="b">
        <v>0</v>
      </c>
      <c r="H187" s="84" t="b">
        <v>0</v>
      </c>
      <c r="I187" s="84" t="b">
        <v>0</v>
      </c>
      <c r="J187" s="84" t="b">
        <v>0</v>
      </c>
      <c r="K187" s="84" t="b">
        <v>0</v>
      </c>
      <c r="L187" s="84" t="b">
        <v>0</v>
      </c>
    </row>
    <row r="188" spans="1:12" ht="15">
      <c r="A188" s="84" t="s">
        <v>2733</v>
      </c>
      <c r="B188" s="84" t="s">
        <v>2734</v>
      </c>
      <c r="C188" s="84">
        <v>2</v>
      </c>
      <c r="D188" s="123">
        <v>0.0019432814829599217</v>
      </c>
      <c r="E188" s="123">
        <v>2.977952121201462</v>
      </c>
      <c r="F188" s="84" t="s">
        <v>2767</v>
      </c>
      <c r="G188" s="84" t="b">
        <v>0</v>
      </c>
      <c r="H188" s="84" t="b">
        <v>0</v>
      </c>
      <c r="I188" s="84" t="b">
        <v>0</v>
      </c>
      <c r="J188" s="84" t="b">
        <v>0</v>
      </c>
      <c r="K188" s="84" t="b">
        <v>0</v>
      </c>
      <c r="L188" s="84" t="b">
        <v>0</v>
      </c>
    </row>
    <row r="189" spans="1:12" ht="15">
      <c r="A189" s="84" t="s">
        <v>2734</v>
      </c>
      <c r="B189" s="84" t="s">
        <v>2570</v>
      </c>
      <c r="C189" s="84">
        <v>2</v>
      </c>
      <c r="D189" s="123">
        <v>0.0019432814829599217</v>
      </c>
      <c r="E189" s="123">
        <v>2.8018608621457806</v>
      </c>
      <c r="F189" s="84" t="s">
        <v>2767</v>
      </c>
      <c r="G189" s="84" t="b">
        <v>0</v>
      </c>
      <c r="H189" s="84" t="b">
        <v>0</v>
      </c>
      <c r="I189" s="84" t="b">
        <v>0</v>
      </c>
      <c r="J189" s="84" t="b">
        <v>0</v>
      </c>
      <c r="K189" s="84" t="b">
        <v>0</v>
      </c>
      <c r="L189" s="84" t="b">
        <v>0</v>
      </c>
    </row>
    <row r="190" spans="1:12" ht="15">
      <c r="A190" s="84" t="s">
        <v>2570</v>
      </c>
      <c r="B190" s="84" t="s">
        <v>2735</v>
      </c>
      <c r="C190" s="84">
        <v>2</v>
      </c>
      <c r="D190" s="123">
        <v>0.0019432814829599217</v>
      </c>
      <c r="E190" s="123">
        <v>2.8018608621457806</v>
      </c>
      <c r="F190" s="84" t="s">
        <v>2767</v>
      </c>
      <c r="G190" s="84" t="b">
        <v>0</v>
      </c>
      <c r="H190" s="84" t="b">
        <v>0</v>
      </c>
      <c r="I190" s="84" t="b">
        <v>0</v>
      </c>
      <c r="J190" s="84" t="b">
        <v>0</v>
      </c>
      <c r="K190" s="84" t="b">
        <v>0</v>
      </c>
      <c r="L190" s="84" t="b">
        <v>0</v>
      </c>
    </row>
    <row r="191" spans="1:12" ht="15">
      <c r="A191" s="84" t="s">
        <v>2735</v>
      </c>
      <c r="B191" s="84" t="s">
        <v>2736</v>
      </c>
      <c r="C191" s="84">
        <v>2</v>
      </c>
      <c r="D191" s="123">
        <v>0.0019432814829599217</v>
      </c>
      <c r="E191" s="123">
        <v>2.977952121201462</v>
      </c>
      <c r="F191" s="84" t="s">
        <v>2767</v>
      </c>
      <c r="G191" s="84" t="b">
        <v>0</v>
      </c>
      <c r="H191" s="84" t="b">
        <v>0</v>
      </c>
      <c r="I191" s="84" t="b">
        <v>0</v>
      </c>
      <c r="J191" s="84" t="b">
        <v>0</v>
      </c>
      <c r="K191" s="84" t="b">
        <v>0</v>
      </c>
      <c r="L191" s="84" t="b">
        <v>0</v>
      </c>
    </row>
    <row r="192" spans="1:12" ht="15">
      <c r="A192" s="84" t="s">
        <v>2736</v>
      </c>
      <c r="B192" s="84" t="s">
        <v>282</v>
      </c>
      <c r="C192" s="84">
        <v>2</v>
      </c>
      <c r="D192" s="123">
        <v>0.0019432814829599217</v>
      </c>
      <c r="E192" s="123">
        <v>2.1998008708178185</v>
      </c>
      <c r="F192" s="84" t="s">
        <v>2767</v>
      </c>
      <c r="G192" s="84" t="b">
        <v>0</v>
      </c>
      <c r="H192" s="84" t="b">
        <v>0</v>
      </c>
      <c r="I192" s="84" t="b">
        <v>0</v>
      </c>
      <c r="J192" s="84" t="b">
        <v>0</v>
      </c>
      <c r="K192" s="84" t="b">
        <v>0</v>
      </c>
      <c r="L192" s="84" t="b">
        <v>0</v>
      </c>
    </row>
    <row r="193" spans="1:12" ht="15">
      <c r="A193" s="84" t="s">
        <v>251</v>
      </c>
      <c r="B193" s="84" t="s">
        <v>2737</v>
      </c>
      <c r="C193" s="84">
        <v>2</v>
      </c>
      <c r="D193" s="123">
        <v>0.0019432814829599217</v>
      </c>
      <c r="E193" s="123">
        <v>1.1266937724823867</v>
      </c>
      <c r="F193" s="84" t="s">
        <v>2767</v>
      </c>
      <c r="G193" s="84" t="b">
        <v>0</v>
      </c>
      <c r="H193" s="84" t="b">
        <v>0</v>
      </c>
      <c r="I193" s="84" t="b">
        <v>0</v>
      </c>
      <c r="J193" s="84" t="b">
        <v>0</v>
      </c>
      <c r="K193" s="84" t="b">
        <v>0</v>
      </c>
      <c r="L193" s="84" t="b">
        <v>0</v>
      </c>
    </row>
    <row r="194" spans="1:12" ht="15">
      <c r="A194" s="84" t="s">
        <v>2737</v>
      </c>
      <c r="B194" s="84" t="s">
        <v>2585</v>
      </c>
      <c r="C194" s="84">
        <v>2</v>
      </c>
      <c r="D194" s="123">
        <v>0.0019432814829599217</v>
      </c>
      <c r="E194" s="123">
        <v>2.8018608621457806</v>
      </c>
      <c r="F194" s="84" t="s">
        <v>2767</v>
      </c>
      <c r="G194" s="84" t="b">
        <v>0</v>
      </c>
      <c r="H194" s="84" t="b">
        <v>0</v>
      </c>
      <c r="I194" s="84" t="b">
        <v>0</v>
      </c>
      <c r="J194" s="84" t="b">
        <v>0</v>
      </c>
      <c r="K194" s="84" t="b">
        <v>0</v>
      </c>
      <c r="L194" s="84" t="b">
        <v>0</v>
      </c>
    </row>
    <row r="195" spans="1:12" ht="15">
      <c r="A195" s="84" t="s">
        <v>2585</v>
      </c>
      <c r="B195" s="84" t="s">
        <v>2586</v>
      </c>
      <c r="C195" s="84">
        <v>2</v>
      </c>
      <c r="D195" s="123">
        <v>0.0019432814829599217</v>
      </c>
      <c r="E195" s="123">
        <v>2.8018608621457806</v>
      </c>
      <c r="F195" s="84" t="s">
        <v>2767</v>
      </c>
      <c r="G195" s="84" t="b">
        <v>0</v>
      </c>
      <c r="H195" s="84" t="b">
        <v>0</v>
      </c>
      <c r="I195" s="84" t="b">
        <v>0</v>
      </c>
      <c r="J195" s="84" t="b">
        <v>0</v>
      </c>
      <c r="K195" s="84" t="b">
        <v>0</v>
      </c>
      <c r="L195" s="84" t="b">
        <v>0</v>
      </c>
    </row>
    <row r="196" spans="1:12" ht="15">
      <c r="A196" s="84" t="s">
        <v>2586</v>
      </c>
      <c r="B196" s="84" t="s">
        <v>2105</v>
      </c>
      <c r="C196" s="84">
        <v>2</v>
      </c>
      <c r="D196" s="123">
        <v>0.0019432814829599217</v>
      </c>
      <c r="E196" s="123">
        <v>1.7806715630758425</v>
      </c>
      <c r="F196" s="84" t="s">
        <v>2767</v>
      </c>
      <c r="G196" s="84" t="b">
        <v>0</v>
      </c>
      <c r="H196" s="84" t="b">
        <v>0</v>
      </c>
      <c r="I196" s="84" t="b">
        <v>0</v>
      </c>
      <c r="J196" s="84" t="b">
        <v>0</v>
      </c>
      <c r="K196" s="84" t="b">
        <v>0</v>
      </c>
      <c r="L196" s="84" t="b">
        <v>0</v>
      </c>
    </row>
    <row r="197" spans="1:12" ht="15">
      <c r="A197" s="84" t="s">
        <v>2105</v>
      </c>
      <c r="B197" s="84" t="s">
        <v>2537</v>
      </c>
      <c r="C197" s="84">
        <v>2</v>
      </c>
      <c r="D197" s="123">
        <v>0.0019432814829599217</v>
      </c>
      <c r="E197" s="123">
        <v>1.616224285183869</v>
      </c>
      <c r="F197" s="84" t="s">
        <v>2767</v>
      </c>
      <c r="G197" s="84" t="b">
        <v>0</v>
      </c>
      <c r="H197" s="84" t="b">
        <v>0</v>
      </c>
      <c r="I197" s="84" t="b">
        <v>0</v>
      </c>
      <c r="J197" s="84" t="b">
        <v>1</v>
      </c>
      <c r="K197" s="84" t="b">
        <v>0</v>
      </c>
      <c r="L197" s="84" t="b">
        <v>0</v>
      </c>
    </row>
    <row r="198" spans="1:12" ht="15">
      <c r="A198" s="84" t="s">
        <v>2537</v>
      </c>
      <c r="B198" s="84" t="s">
        <v>2508</v>
      </c>
      <c r="C198" s="84">
        <v>2</v>
      </c>
      <c r="D198" s="123">
        <v>0.0019432814829599217</v>
      </c>
      <c r="E198" s="123">
        <v>2.3758921298734994</v>
      </c>
      <c r="F198" s="84" t="s">
        <v>2767</v>
      </c>
      <c r="G198" s="84" t="b">
        <v>1</v>
      </c>
      <c r="H198" s="84" t="b">
        <v>0</v>
      </c>
      <c r="I198" s="84" t="b">
        <v>0</v>
      </c>
      <c r="J198" s="84" t="b">
        <v>0</v>
      </c>
      <c r="K198" s="84" t="b">
        <v>0</v>
      </c>
      <c r="L198" s="84" t="b">
        <v>0</v>
      </c>
    </row>
    <row r="199" spans="1:12" ht="15">
      <c r="A199" s="84" t="s">
        <v>2508</v>
      </c>
      <c r="B199" s="84" t="s">
        <v>2738</v>
      </c>
      <c r="C199" s="84">
        <v>2</v>
      </c>
      <c r="D199" s="123">
        <v>0.0019432814829599217</v>
      </c>
      <c r="E199" s="123">
        <v>2.6769221255374807</v>
      </c>
      <c r="F199" s="84" t="s">
        <v>2767</v>
      </c>
      <c r="G199" s="84" t="b">
        <v>0</v>
      </c>
      <c r="H199" s="84" t="b">
        <v>0</v>
      </c>
      <c r="I199" s="84" t="b">
        <v>0</v>
      </c>
      <c r="J199" s="84" t="b">
        <v>1</v>
      </c>
      <c r="K199" s="84" t="b">
        <v>0</v>
      </c>
      <c r="L199" s="84" t="b">
        <v>0</v>
      </c>
    </row>
    <row r="200" spans="1:12" ht="15">
      <c r="A200" s="84" t="s">
        <v>2501</v>
      </c>
      <c r="B200" s="84" t="s">
        <v>2113</v>
      </c>
      <c r="C200" s="84">
        <v>2</v>
      </c>
      <c r="D200" s="123">
        <v>0.0019432814829599217</v>
      </c>
      <c r="E200" s="123">
        <v>2.1998008708178185</v>
      </c>
      <c r="F200" s="84" t="s">
        <v>2767</v>
      </c>
      <c r="G200" s="84" t="b">
        <v>0</v>
      </c>
      <c r="H200" s="84" t="b">
        <v>0</v>
      </c>
      <c r="I200" s="84" t="b">
        <v>0</v>
      </c>
      <c r="J200" s="84" t="b">
        <v>0</v>
      </c>
      <c r="K200" s="84" t="b">
        <v>0</v>
      </c>
      <c r="L200" s="84" t="b">
        <v>0</v>
      </c>
    </row>
    <row r="201" spans="1:12" ht="15">
      <c r="A201" s="84" t="s">
        <v>2113</v>
      </c>
      <c r="B201" s="84" t="s">
        <v>2109</v>
      </c>
      <c r="C201" s="84">
        <v>2</v>
      </c>
      <c r="D201" s="123">
        <v>0.0019432814829599217</v>
      </c>
      <c r="E201" s="123">
        <v>1.831824085523224</v>
      </c>
      <c r="F201" s="84" t="s">
        <v>2767</v>
      </c>
      <c r="G201" s="84" t="b">
        <v>0</v>
      </c>
      <c r="H201" s="84" t="b">
        <v>0</v>
      </c>
      <c r="I201" s="84" t="b">
        <v>0</v>
      </c>
      <c r="J201" s="84" t="b">
        <v>0</v>
      </c>
      <c r="K201" s="84" t="b">
        <v>0</v>
      </c>
      <c r="L201" s="84" t="b">
        <v>0</v>
      </c>
    </row>
    <row r="202" spans="1:12" ht="15">
      <c r="A202" s="84" t="s">
        <v>2109</v>
      </c>
      <c r="B202" s="84" t="s">
        <v>2739</v>
      </c>
      <c r="C202" s="84">
        <v>2</v>
      </c>
      <c r="D202" s="123">
        <v>0.0019432814829599217</v>
      </c>
      <c r="E202" s="123">
        <v>2.4338840768511862</v>
      </c>
      <c r="F202" s="84" t="s">
        <v>2767</v>
      </c>
      <c r="G202" s="84" t="b">
        <v>0</v>
      </c>
      <c r="H202" s="84" t="b">
        <v>0</v>
      </c>
      <c r="I202" s="84" t="b">
        <v>0</v>
      </c>
      <c r="J202" s="84" t="b">
        <v>0</v>
      </c>
      <c r="K202" s="84" t="b">
        <v>0</v>
      </c>
      <c r="L202" s="84" t="b">
        <v>0</v>
      </c>
    </row>
    <row r="203" spans="1:12" ht="15">
      <c r="A203" s="84" t="s">
        <v>2739</v>
      </c>
      <c r="B203" s="84" t="s">
        <v>2740</v>
      </c>
      <c r="C203" s="84">
        <v>2</v>
      </c>
      <c r="D203" s="123">
        <v>0.0019432814829599217</v>
      </c>
      <c r="E203" s="123">
        <v>2.977952121201462</v>
      </c>
      <c r="F203" s="84" t="s">
        <v>2767</v>
      </c>
      <c r="G203" s="84" t="b">
        <v>0</v>
      </c>
      <c r="H203" s="84" t="b">
        <v>0</v>
      </c>
      <c r="I203" s="84" t="b">
        <v>0</v>
      </c>
      <c r="J203" s="84" t="b">
        <v>0</v>
      </c>
      <c r="K203" s="84" t="b">
        <v>0</v>
      </c>
      <c r="L203" s="84" t="b">
        <v>0</v>
      </c>
    </row>
    <row r="204" spans="1:12" ht="15">
      <c r="A204" s="84" t="s">
        <v>2740</v>
      </c>
      <c r="B204" s="84" t="s">
        <v>2542</v>
      </c>
      <c r="C204" s="84">
        <v>2</v>
      </c>
      <c r="D204" s="123">
        <v>0.0019432814829599217</v>
      </c>
      <c r="E204" s="123">
        <v>2.8018608621457806</v>
      </c>
      <c r="F204" s="84" t="s">
        <v>2767</v>
      </c>
      <c r="G204" s="84" t="b">
        <v>0</v>
      </c>
      <c r="H204" s="84" t="b">
        <v>0</v>
      </c>
      <c r="I204" s="84" t="b">
        <v>0</v>
      </c>
      <c r="J204" s="84" t="b">
        <v>0</v>
      </c>
      <c r="K204" s="84" t="b">
        <v>0</v>
      </c>
      <c r="L204" s="84" t="b">
        <v>0</v>
      </c>
    </row>
    <row r="205" spans="1:12" ht="15">
      <c r="A205" s="84" t="s">
        <v>2542</v>
      </c>
      <c r="B205" s="84" t="s">
        <v>2486</v>
      </c>
      <c r="C205" s="84">
        <v>2</v>
      </c>
      <c r="D205" s="123">
        <v>0.0019432814829599217</v>
      </c>
      <c r="E205" s="123">
        <v>2.3247396074261184</v>
      </c>
      <c r="F205" s="84" t="s">
        <v>2767</v>
      </c>
      <c r="G205" s="84" t="b">
        <v>0</v>
      </c>
      <c r="H205" s="84" t="b">
        <v>0</v>
      </c>
      <c r="I205" s="84" t="b">
        <v>0</v>
      </c>
      <c r="J205" s="84" t="b">
        <v>0</v>
      </c>
      <c r="K205" s="84" t="b">
        <v>0</v>
      </c>
      <c r="L205" s="84" t="b">
        <v>0</v>
      </c>
    </row>
    <row r="206" spans="1:12" ht="15">
      <c r="A206" s="84" t="s">
        <v>2486</v>
      </c>
      <c r="B206" s="84" t="s">
        <v>2741</v>
      </c>
      <c r="C206" s="84">
        <v>2</v>
      </c>
      <c r="D206" s="123">
        <v>0.0019432814829599217</v>
      </c>
      <c r="E206" s="123">
        <v>2.5800121125294244</v>
      </c>
      <c r="F206" s="84" t="s">
        <v>2767</v>
      </c>
      <c r="G206" s="84" t="b">
        <v>0</v>
      </c>
      <c r="H206" s="84" t="b">
        <v>0</v>
      </c>
      <c r="I206" s="84" t="b">
        <v>0</v>
      </c>
      <c r="J206" s="84" t="b">
        <v>0</v>
      </c>
      <c r="K206" s="84" t="b">
        <v>0</v>
      </c>
      <c r="L206" s="84" t="b">
        <v>0</v>
      </c>
    </row>
    <row r="207" spans="1:12" ht="15">
      <c r="A207" s="84" t="s">
        <v>2741</v>
      </c>
      <c r="B207" s="84" t="s">
        <v>2742</v>
      </c>
      <c r="C207" s="84">
        <v>2</v>
      </c>
      <c r="D207" s="123">
        <v>0.0019432814829599217</v>
      </c>
      <c r="E207" s="123">
        <v>2.977952121201462</v>
      </c>
      <c r="F207" s="84" t="s">
        <v>2767</v>
      </c>
      <c r="G207" s="84" t="b">
        <v>0</v>
      </c>
      <c r="H207" s="84" t="b">
        <v>0</v>
      </c>
      <c r="I207" s="84" t="b">
        <v>0</v>
      </c>
      <c r="J207" s="84" t="b">
        <v>0</v>
      </c>
      <c r="K207" s="84" t="b">
        <v>0</v>
      </c>
      <c r="L207" s="84" t="b">
        <v>0</v>
      </c>
    </row>
    <row r="208" spans="1:12" ht="15">
      <c r="A208" s="84" t="s">
        <v>2742</v>
      </c>
      <c r="B208" s="84" t="s">
        <v>2587</v>
      </c>
      <c r="C208" s="84">
        <v>2</v>
      </c>
      <c r="D208" s="123">
        <v>0.0019432814829599217</v>
      </c>
      <c r="E208" s="123">
        <v>2.8018608621457806</v>
      </c>
      <c r="F208" s="84" t="s">
        <v>2767</v>
      </c>
      <c r="G208" s="84" t="b">
        <v>0</v>
      </c>
      <c r="H208" s="84" t="b">
        <v>0</v>
      </c>
      <c r="I208" s="84" t="b">
        <v>0</v>
      </c>
      <c r="J208" s="84" t="b">
        <v>0</v>
      </c>
      <c r="K208" s="84" t="b">
        <v>0</v>
      </c>
      <c r="L208" s="84" t="b">
        <v>0</v>
      </c>
    </row>
    <row r="209" spans="1:12" ht="15">
      <c r="A209" s="84" t="s">
        <v>2587</v>
      </c>
      <c r="B209" s="84" t="s">
        <v>2524</v>
      </c>
      <c r="C209" s="84">
        <v>2</v>
      </c>
      <c r="D209" s="123">
        <v>0.0019432814829599217</v>
      </c>
      <c r="E209" s="123">
        <v>2.6257696030900997</v>
      </c>
      <c r="F209" s="84" t="s">
        <v>2767</v>
      </c>
      <c r="G209" s="84" t="b">
        <v>0</v>
      </c>
      <c r="H209" s="84" t="b">
        <v>0</v>
      </c>
      <c r="I209" s="84" t="b">
        <v>0</v>
      </c>
      <c r="J209" s="84" t="b">
        <v>0</v>
      </c>
      <c r="K209" s="84" t="b">
        <v>0</v>
      </c>
      <c r="L209" s="84" t="b">
        <v>0</v>
      </c>
    </row>
    <row r="210" spans="1:12" ht="15">
      <c r="A210" s="84" t="s">
        <v>2506</v>
      </c>
      <c r="B210" s="84" t="s">
        <v>2537</v>
      </c>
      <c r="C210" s="84">
        <v>2</v>
      </c>
      <c r="D210" s="123">
        <v>0.0019432814829599217</v>
      </c>
      <c r="E210" s="123">
        <v>2.278982116865443</v>
      </c>
      <c r="F210" s="84" t="s">
        <v>2767</v>
      </c>
      <c r="G210" s="84" t="b">
        <v>0</v>
      </c>
      <c r="H210" s="84" t="b">
        <v>0</v>
      </c>
      <c r="I210" s="84" t="b">
        <v>0</v>
      </c>
      <c r="J210" s="84" t="b">
        <v>1</v>
      </c>
      <c r="K210" s="84" t="b">
        <v>0</v>
      </c>
      <c r="L210" s="84" t="b">
        <v>0</v>
      </c>
    </row>
    <row r="211" spans="1:12" ht="15">
      <c r="A211" s="84" t="s">
        <v>2537</v>
      </c>
      <c r="B211" s="84" t="s">
        <v>2743</v>
      </c>
      <c r="C211" s="84">
        <v>2</v>
      </c>
      <c r="D211" s="123">
        <v>0.0019432814829599217</v>
      </c>
      <c r="E211" s="123">
        <v>2.6769221255374807</v>
      </c>
      <c r="F211" s="84" t="s">
        <v>2767</v>
      </c>
      <c r="G211" s="84" t="b">
        <v>1</v>
      </c>
      <c r="H211" s="84" t="b">
        <v>0</v>
      </c>
      <c r="I211" s="84" t="b">
        <v>0</v>
      </c>
      <c r="J211" s="84" t="b">
        <v>0</v>
      </c>
      <c r="K211" s="84" t="b">
        <v>0</v>
      </c>
      <c r="L211" s="84" t="b">
        <v>0</v>
      </c>
    </row>
    <row r="212" spans="1:12" ht="15">
      <c r="A212" s="84" t="s">
        <v>2743</v>
      </c>
      <c r="B212" s="84" t="s">
        <v>2108</v>
      </c>
      <c r="C212" s="84">
        <v>2</v>
      </c>
      <c r="D212" s="123">
        <v>0.0019432814829599217</v>
      </c>
      <c r="E212" s="123">
        <v>2.165038764558606</v>
      </c>
      <c r="F212" s="84" t="s">
        <v>2767</v>
      </c>
      <c r="G212" s="84" t="b">
        <v>0</v>
      </c>
      <c r="H212" s="84" t="b">
        <v>0</v>
      </c>
      <c r="I212" s="84" t="b">
        <v>0</v>
      </c>
      <c r="J212" s="84" t="b">
        <v>0</v>
      </c>
      <c r="K212" s="84" t="b">
        <v>0</v>
      </c>
      <c r="L212" s="84" t="b">
        <v>0</v>
      </c>
    </row>
    <row r="213" spans="1:12" ht="15">
      <c r="A213" s="84" t="s">
        <v>2108</v>
      </c>
      <c r="B213" s="84" t="s">
        <v>2744</v>
      </c>
      <c r="C213" s="84">
        <v>2</v>
      </c>
      <c r="D213" s="123">
        <v>0.0019432814829599217</v>
      </c>
      <c r="E213" s="123">
        <v>2.2375894317072182</v>
      </c>
      <c r="F213" s="84" t="s">
        <v>2767</v>
      </c>
      <c r="G213" s="84" t="b">
        <v>0</v>
      </c>
      <c r="H213" s="84" t="b">
        <v>0</v>
      </c>
      <c r="I213" s="84" t="b">
        <v>0</v>
      </c>
      <c r="J213" s="84" t="b">
        <v>0</v>
      </c>
      <c r="K213" s="84" t="b">
        <v>0</v>
      </c>
      <c r="L213" s="84" t="b">
        <v>0</v>
      </c>
    </row>
    <row r="214" spans="1:12" ht="15">
      <c r="A214" s="84" t="s">
        <v>2744</v>
      </c>
      <c r="B214" s="84" t="s">
        <v>2588</v>
      </c>
      <c r="C214" s="84">
        <v>2</v>
      </c>
      <c r="D214" s="123">
        <v>0.0019432814829599217</v>
      </c>
      <c r="E214" s="123">
        <v>2.8018608621457806</v>
      </c>
      <c r="F214" s="84" t="s">
        <v>2767</v>
      </c>
      <c r="G214" s="84" t="b">
        <v>0</v>
      </c>
      <c r="H214" s="84" t="b">
        <v>0</v>
      </c>
      <c r="I214" s="84" t="b">
        <v>0</v>
      </c>
      <c r="J214" s="84" t="b">
        <v>0</v>
      </c>
      <c r="K214" s="84" t="b">
        <v>0</v>
      </c>
      <c r="L214" s="84" t="b">
        <v>0</v>
      </c>
    </row>
    <row r="215" spans="1:12" ht="15">
      <c r="A215" s="84" t="s">
        <v>2588</v>
      </c>
      <c r="B215" s="84" t="s">
        <v>2107</v>
      </c>
      <c r="C215" s="84">
        <v>2</v>
      </c>
      <c r="D215" s="123">
        <v>0.0019432814829599217</v>
      </c>
      <c r="E215" s="123">
        <v>2.023709611762137</v>
      </c>
      <c r="F215" s="84" t="s">
        <v>2767</v>
      </c>
      <c r="G215" s="84" t="b">
        <v>0</v>
      </c>
      <c r="H215" s="84" t="b">
        <v>0</v>
      </c>
      <c r="I215" s="84" t="b">
        <v>0</v>
      </c>
      <c r="J215" s="84" t="b">
        <v>0</v>
      </c>
      <c r="K215" s="84" t="b">
        <v>0</v>
      </c>
      <c r="L215" s="84" t="b">
        <v>0</v>
      </c>
    </row>
    <row r="216" spans="1:12" ht="15">
      <c r="A216" s="84" t="s">
        <v>2583</v>
      </c>
      <c r="B216" s="84" t="s">
        <v>2584</v>
      </c>
      <c r="C216" s="84">
        <v>2</v>
      </c>
      <c r="D216" s="123">
        <v>0.0019432814829599217</v>
      </c>
      <c r="E216" s="123">
        <v>2.6257696030900997</v>
      </c>
      <c r="F216" s="84" t="s">
        <v>2767</v>
      </c>
      <c r="G216" s="84" t="b">
        <v>0</v>
      </c>
      <c r="H216" s="84" t="b">
        <v>0</v>
      </c>
      <c r="I216" s="84" t="b">
        <v>0</v>
      </c>
      <c r="J216" s="84" t="b">
        <v>1</v>
      </c>
      <c r="K216" s="84" t="b">
        <v>0</v>
      </c>
      <c r="L216" s="84" t="b">
        <v>0</v>
      </c>
    </row>
    <row r="217" spans="1:12" ht="15">
      <c r="A217" s="84" t="s">
        <v>2584</v>
      </c>
      <c r="B217" s="84" t="s">
        <v>2745</v>
      </c>
      <c r="C217" s="84">
        <v>2</v>
      </c>
      <c r="D217" s="123">
        <v>0.0019432814829599217</v>
      </c>
      <c r="E217" s="123">
        <v>2.8018608621457806</v>
      </c>
      <c r="F217" s="84" t="s">
        <v>2767</v>
      </c>
      <c r="G217" s="84" t="b">
        <v>1</v>
      </c>
      <c r="H217" s="84" t="b">
        <v>0</v>
      </c>
      <c r="I217" s="84" t="b">
        <v>0</v>
      </c>
      <c r="J217" s="84" t="b">
        <v>0</v>
      </c>
      <c r="K217" s="84" t="b">
        <v>0</v>
      </c>
      <c r="L217" s="84" t="b">
        <v>0</v>
      </c>
    </row>
    <row r="218" spans="1:12" ht="15">
      <c r="A218" s="84" t="s">
        <v>2745</v>
      </c>
      <c r="B218" s="84" t="s">
        <v>2746</v>
      </c>
      <c r="C218" s="84">
        <v>2</v>
      </c>
      <c r="D218" s="123">
        <v>0.0019432814829599217</v>
      </c>
      <c r="E218" s="123">
        <v>2.977952121201462</v>
      </c>
      <c r="F218" s="84" t="s">
        <v>2767</v>
      </c>
      <c r="G218" s="84" t="b">
        <v>0</v>
      </c>
      <c r="H218" s="84" t="b">
        <v>0</v>
      </c>
      <c r="I218" s="84" t="b">
        <v>0</v>
      </c>
      <c r="J218" s="84" t="b">
        <v>0</v>
      </c>
      <c r="K218" s="84" t="b">
        <v>0</v>
      </c>
      <c r="L218" s="84" t="b">
        <v>0</v>
      </c>
    </row>
    <row r="219" spans="1:12" ht="15">
      <c r="A219" s="84" t="s">
        <v>2746</v>
      </c>
      <c r="B219" s="84" t="s">
        <v>2474</v>
      </c>
      <c r="C219" s="84">
        <v>2</v>
      </c>
      <c r="D219" s="123">
        <v>0.0019432814829599217</v>
      </c>
      <c r="E219" s="123">
        <v>2.278982116865443</v>
      </c>
      <c r="F219" s="84" t="s">
        <v>2767</v>
      </c>
      <c r="G219" s="84" t="b">
        <v>0</v>
      </c>
      <c r="H219" s="84" t="b">
        <v>0</v>
      </c>
      <c r="I219" s="84" t="b">
        <v>0</v>
      </c>
      <c r="J219" s="84" t="b">
        <v>1</v>
      </c>
      <c r="K219" s="84" t="b">
        <v>0</v>
      </c>
      <c r="L219" s="84" t="b">
        <v>0</v>
      </c>
    </row>
    <row r="220" spans="1:12" ht="15">
      <c r="A220" s="84" t="s">
        <v>2474</v>
      </c>
      <c r="B220" s="84" t="s">
        <v>2747</v>
      </c>
      <c r="C220" s="84">
        <v>2</v>
      </c>
      <c r="D220" s="123">
        <v>0.0019432814829599217</v>
      </c>
      <c r="E220" s="123">
        <v>2.278982116865443</v>
      </c>
      <c r="F220" s="84" t="s">
        <v>2767</v>
      </c>
      <c r="G220" s="84" t="b">
        <v>1</v>
      </c>
      <c r="H220" s="84" t="b">
        <v>0</v>
      </c>
      <c r="I220" s="84" t="b">
        <v>0</v>
      </c>
      <c r="J220" s="84" t="b">
        <v>0</v>
      </c>
      <c r="K220" s="84" t="b">
        <v>0</v>
      </c>
      <c r="L220" s="84" t="b">
        <v>0</v>
      </c>
    </row>
    <row r="221" spans="1:12" ht="15">
      <c r="A221" s="84" t="s">
        <v>251</v>
      </c>
      <c r="B221" s="84" t="s">
        <v>257</v>
      </c>
      <c r="C221" s="84">
        <v>2</v>
      </c>
      <c r="D221" s="123">
        <v>0.0019432814829599217</v>
      </c>
      <c r="E221" s="123">
        <v>0.7287537638103491</v>
      </c>
      <c r="F221" s="84" t="s">
        <v>2767</v>
      </c>
      <c r="G221" s="84" t="b">
        <v>0</v>
      </c>
      <c r="H221" s="84" t="b">
        <v>0</v>
      </c>
      <c r="I221" s="84" t="b">
        <v>0</v>
      </c>
      <c r="J221" s="84" t="b">
        <v>0</v>
      </c>
      <c r="K221" s="84" t="b">
        <v>0</v>
      </c>
      <c r="L221" s="84" t="b">
        <v>0</v>
      </c>
    </row>
    <row r="222" spans="1:12" ht="15">
      <c r="A222" s="84" t="s">
        <v>251</v>
      </c>
      <c r="B222" s="84" t="s">
        <v>2750</v>
      </c>
      <c r="C222" s="84">
        <v>2</v>
      </c>
      <c r="D222" s="123">
        <v>0.0019432814829599217</v>
      </c>
      <c r="E222" s="123">
        <v>1.1266937724823867</v>
      </c>
      <c r="F222" s="84" t="s">
        <v>2767</v>
      </c>
      <c r="G222" s="84" t="b">
        <v>0</v>
      </c>
      <c r="H222" s="84" t="b">
        <v>0</v>
      </c>
      <c r="I222" s="84" t="b">
        <v>0</v>
      </c>
      <c r="J222" s="84" t="b">
        <v>0</v>
      </c>
      <c r="K222" s="84" t="b">
        <v>1</v>
      </c>
      <c r="L222" s="84" t="b">
        <v>0</v>
      </c>
    </row>
    <row r="223" spans="1:12" ht="15">
      <c r="A223" s="84" t="s">
        <v>2750</v>
      </c>
      <c r="B223" s="84" t="s">
        <v>2751</v>
      </c>
      <c r="C223" s="84">
        <v>2</v>
      </c>
      <c r="D223" s="123">
        <v>0.0019432814829599217</v>
      </c>
      <c r="E223" s="123">
        <v>2.977952121201462</v>
      </c>
      <c r="F223" s="84" t="s">
        <v>2767</v>
      </c>
      <c r="G223" s="84" t="b">
        <v>0</v>
      </c>
      <c r="H223" s="84" t="b">
        <v>1</v>
      </c>
      <c r="I223" s="84" t="b">
        <v>0</v>
      </c>
      <c r="J223" s="84" t="b">
        <v>0</v>
      </c>
      <c r="K223" s="84" t="b">
        <v>0</v>
      </c>
      <c r="L223" s="84" t="b">
        <v>0</v>
      </c>
    </row>
    <row r="224" spans="1:12" ht="15">
      <c r="A224" s="84" t="s">
        <v>2751</v>
      </c>
      <c r="B224" s="84" t="s">
        <v>2752</v>
      </c>
      <c r="C224" s="84">
        <v>2</v>
      </c>
      <c r="D224" s="123">
        <v>0.0019432814829599217</v>
      </c>
      <c r="E224" s="123">
        <v>2.977952121201462</v>
      </c>
      <c r="F224" s="84" t="s">
        <v>2767</v>
      </c>
      <c r="G224" s="84" t="b">
        <v>0</v>
      </c>
      <c r="H224" s="84" t="b">
        <v>0</v>
      </c>
      <c r="I224" s="84" t="b">
        <v>0</v>
      </c>
      <c r="J224" s="84" t="b">
        <v>0</v>
      </c>
      <c r="K224" s="84" t="b">
        <v>0</v>
      </c>
      <c r="L224" s="84" t="b">
        <v>0</v>
      </c>
    </row>
    <row r="225" spans="1:12" ht="15">
      <c r="A225" s="84" t="s">
        <v>2753</v>
      </c>
      <c r="B225" s="84" t="s">
        <v>2754</v>
      </c>
      <c r="C225" s="84">
        <v>2</v>
      </c>
      <c r="D225" s="123">
        <v>0.0019432814829599217</v>
      </c>
      <c r="E225" s="123">
        <v>2.977952121201462</v>
      </c>
      <c r="F225" s="84" t="s">
        <v>2767</v>
      </c>
      <c r="G225" s="84" t="b">
        <v>0</v>
      </c>
      <c r="H225" s="84" t="b">
        <v>0</v>
      </c>
      <c r="I225" s="84" t="b">
        <v>0</v>
      </c>
      <c r="J225" s="84" t="b">
        <v>0</v>
      </c>
      <c r="K225" s="84" t="b">
        <v>0</v>
      </c>
      <c r="L225" s="84" t="b">
        <v>0</v>
      </c>
    </row>
    <row r="226" spans="1:12" ht="15">
      <c r="A226" s="84" t="s">
        <v>2755</v>
      </c>
      <c r="B226" s="84" t="s">
        <v>2590</v>
      </c>
      <c r="C226" s="84">
        <v>2</v>
      </c>
      <c r="D226" s="123">
        <v>0.0019432814829599217</v>
      </c>
      <c r="E226" s="123">
        <v>2.8018608621457806</v>
      </c>
      <c r="F226" s="84" t="s">
        <v>2767</v>
      </c>
      <c r="G226" s="84" t="b">
        <v>0</v>
      </c>
      <c r="H226" s="84" t="b">
        <v>0</v>
      </c>
      <c r="I226" s="84" t="b">
        <v>0</v>
      </c>
      <c r="J226" s="84" t="b">
        <v>0</v>
      </c>
      <c r="K226" s="84" t="b">
        <v>0</v>
      </c>
      <c r="L226" s="84" t="b">
        <v>0</v>
      </c>
    </row>
    <row r="227" spans="1:12" ht="15">
      <c r="A227" s="84" t="s">
        <v>2756</v>
      </c>
      <c r="B227" s="84" t="s">
        <v>2757</v>
      </c>
      <c r="C227" s="84">
        <v>2</v>
      </c>
      <c r="D227" s="123">
        <v>0.0019432814829599217</v>
      </c>
      <c r="E227" s="123">
        <v>2.977952121201462</v>
      </c>
      <c r="F227" s="84" t="s">
        <v>2767</v>
      </c>
      <c r="G227" s="84" t="b">
        <v>0</v>
      </c>
      <c r="H227" s="84" t="b">
        <v>0</v>
      </c>
      <c r="I227" s="84" t="b">
        <v>0</v>
      </c>
      <c r="J227" s="84" t="b">
        <v>0</v>
      </c>
      <c r="K227" s="84" t="b">
        <v>0</v>
      </c>
      <c r="L227" s="84" t="b">
        <v>0</v>
      </c>
    </row>
    <row r="228" spans="1:12" ht="15">
      <c r="A228" s="84" t="s">
        <v>251</v>
      </c>
      <c r="B228" s="84" t="s">
        <v>2758</v>
      </c>
      <c r="C228" s="84">
        <v>2</v>
      </c>
      <c r="D228" s="123">
        <v>0.0019432814829599217</v>
      </c>
      <c r="E228" s="123">
        <v>1.1266937724823867</v>
      </c>
      <c r="F228" s="84" t="s">
        <v>2767</v>
      </c>
      <c r="G228" s="84" t="b">
        <v>0</v>
      </c>
      <c r="H228" s="84" t="b">
        <v>0</v>
      </c>
      <c r="I228" s="84" t="b">
        <v>0</v>
      </c>
      <c r="J228" s="84" t="b">
        <v>0</v>
      </c>
      <c r="K228" s="84" t="b">
        <v>0</v>
      </c>
      <c r="L228" s="84" t="b">
        <v>0</v>
      </c>
    </row>
    <row r="229" spans="1:12" ht="15">
      <c r="A229" s="84" t="s">
        <v>2758</v>
      </c>
      <c r="B229" s="84" t="s">
        <v>2131</v>
      </c>
      <c r="C229" s="84">
        <v>2</v>
      </c>
      <c r="D229" s="123">
        <v>0.0019432814829599217</v>
      </c>
      <c r="E229" s="123">
        <v>2.4338840768511862</v>
      </c>
      <c r="F229" s="84" t="s">
        <v>2767</v>
      </c>
      <c r="G229" s="84" t="b">
        <v>0</v>
      </c>
      <c r="H229" s="84" t="b">
        <v>0</v>
      </c>
      <c r="I229" s="84" t="b">
        <v>0</v>
      </c>
      <c r="J229" s="84" t="b">
        <v>0</v>
      </c>
      <c r="K229" s="84" t="b">
        <v>0</v>
      </c>
      <c r="L229" s="84" t="b">
        <v>0</v>
      </c>
    </row>
    <row r="230" spans="1:12" ht="15">
      <c r="A230" s="84" t="s">
        <v>251</v>
      </c>
      <c r="B230" s="84" t="s">
        <v>2760</v>
      </c>
      <c r="C230" s="84">
        <v>2</v>
      </c>
      <c r="D230" s="123">
        <v>0.0019432814829599217</v>
      </c>
      <c r="E230" s="123">
        <v>1.1266937724823867</v>
      </c>
      <c r="F230" s="84" t="s">
        <v>2767</v>
      </c>
      <c r="G230" s="84" t="b">
        <v>0</v>
      </c>
      <c r="H230" s="84" t="b">
        <v>0</v>
      </c>
      <c r="I230" s="84" t="b">
        <v>0</v>
      </c>
      <c r="J230" s="84" t="b">
        <v>0</v>
      </c>
      <c r="K230" s="84" t="b">
        <v>0</v>
      </c>
      <c r="L230" s="84" t="b">
        <v>0</v>
      </c>
    </row>
    <row r="231" spans="1:12" ht="15">
      <c r="A231" s="84" t="s">
        <v>2138</v>
      </c>
      <c r="B231" s="84" t="s">
        <v>251</v>
      </c>
      <c r="C231" s="84">
        <v>2</v>
      </c>
      <c r="D231" s="123">
        <v>0.0019432814829599217</v>
      </c>
      <c r="E231" s="123">
        <v>1.1328540811872052</v>
      </c>
      <c r="F231" s="84" t="s">
        <v>2767</v>
      </c>
      <c r="G231" s="84" t="b">
        <v>0</v>
      </c>
      <c r="H231" s="84" t="b">
        <v>0</v>
      </c>
      <c r="I231" s="84" t="b">
        <v>0</v>
      </c>
      <c r="J231" s="84" t="b">
        <v>0</v>
      </c>
      <c r="K231" s="84" t="b">
        <v>0</v>
      </c>
      <c r="L231" s="84" t="b">
        <v>0</v>
      </c>
    </row>
    <row r="232" spans="1:12" ht="15">
      <c r="A232" s="84" t="s">
        <v>249</v>
      </c>
      <c r="B232" s="84" t="s">
        <v>2139</v>
      </c>
      <c r="C232" s="84">
        <v>2</v>
      </c>
      <c r="D232" s="123">
        <v>0.0019432814829599217</v>
      </c>
      <c r="E232" s="123">
        <v>2.5800121125294244</v>
      </c>
      <c r="F232" s="84" t="s">
        <v>2767</v>
      </c>
      <c r="G232" s="84" t="b">
        <v>0</v>
      </c>
      <c r="H232" s="84" t="b">
        <v>0</v>
      </c>
      <c r="I232" s="84" t="b">
        <v>0</v>
      </c>
      <c r="J232" s="84" t="b">
        <v>0</v>
      </c>
      <c r="K232" s="84" t="b">
        <v>0</v>
      </c>
      <c r="L232" s="84" t="b">
        <v>0</v>
      </c>
    </row>
    <row r="233" spans="1:12" ht="15">
      <c r="A233" s="84" t="s">
        <v>2497</v>
      </c>
      <c r="B233" s="84" t="s">
        <v>2118</v>
      </c>
      <c r="C233" s="84">
        <v>4</v>
      </c>
      <c r="D233" s="123">
        <v>0.005196382208481786</v>
      </c>
      <c r="E233" s="123">
        <v>2.3121773564397787</v>
      </c>
      <c r="F233" s="84" t="s">
        <v>2013</v>
      </c>
      <c r="G233" s="84" t="b">
        <v>0</v>
      </c>
      <c r="H233" s="84" t="b">
        <v>0</v>
      </c>
      <c r="I233" s="84" t="b">
        <v>0</v>
      </c>
      <c r="J233" s="84" t="b">
        <v>0</v>
      </c>
      <c r="K233" s="84" t="b">
        <v>0</v>
      </c>
      <c r="L233" s="84" t="b">
        <v>0</v>
      </c>
    </row>
    <row r="234" spans="1:12" ht="15">
      <c r="A234" s="84" t="s">
        <v>2522</v>
      </c>
      <c r="B234" s="84" t="s">
        <v>2523</v>
      </c>
      <c r="C234" s="84">
        <v>4</v>
      </c>
      <c r="D234" s="123">
        <v>0.005196382208481786</v>
      </c>
      <c r="E234" s="123">
        <v>2.409087369447835</v>
      </c>
      <c r="F234" s="84" t="s">
        <v>2013</v>
      </c>
      <c r="G234" s="84" t="b">
        <v>0</v>
      </c>
      <c r="H234" s="84" t="b">
        <v>0</v>
      </c>
      <c r="I234" s="84" t="b">
        <v>0</v>
      </c>
      <c r="J234" s="84" t="b">
        <v>0</v>
      </c>
      <c r="K234" s="84" t="b">
        <v>0</v>
      </c>
      <c r="L234" s="84" t="b">
        <v>0</v>
      </c>
    </row>
    <row r="235" spans="1:12" ht="15">
      <c r="A235" s="84" t="s">
        <v>2534</v>
      </c>
      <c r="B235" s="84" t="s">
        <v>2109</v>
      </c>
      <c r="C235" s="84">
        <v>3</v>
      </c>
      <c r="D235" s="123">
        <v>0.004223781612654807</v>
      </c>
      <c r="E235" s="123">
        <v>2.1660493207615406</v>
      </c>
      <c r="F235" s="84" t="s">
        <v>2013</v>
      </c>
      <c r="G235" s="84" t="b">
        <v>0</v>
      </c>
      <c r="H235" s="84" t="b">
        <v>0</v>
      </c>
      <c r="I235" s="84" t="b">
        <v>0</v>
      </c>
      <c r="J235" s="84" t="b">
        <v>0</v>
      </c>
      <c r="K235" s="84" t="b">
        <v>0</v>
      </c>
      <c r="L235" s="84" t="b">
        <v>0</v>
      </c>
    </row>
    <row r="236" spans="1:12" ht="15">
      <c r="A236" s="84" t="s">
        <v>257</v>
      </c>
      <c r="B236" s="84" t="s">
        <v>258</v>
      </c>
      <c r="C236" s="84">
        <v>3</v>
      </c>
      <c r="D236" s="123">
        <v>0.004223781612654807</v>
      </c>
      <c r="E236" s="123">
        <v>2.409087369447835</v>
      </c>
      <c r="F236" s="84" t="s">
        <v>2013</v>
      </c>
      <c r="G236" s="84" t="b">
        <v>0</v>
      </c>
      <c r="H236" s="84" t="b">
        <v>0</v>
      </c>
      <c r="I236" s="84" t="b">
        <v>0</v>
      </c>
      <c r="J236" s="84" t="b">
        <v>0</v>
      </c>
      <c r="K236" s="84" t="b">
        <v>0</v>
      </c>
      <c r="L236" s="84" t="b">
        <v>0</v>
      </c>
    </row>
    <row r="237" spans="1:12" ht="15">
      <c r="A237" s="84" t="s">
        <v>258</v>
      </c>
      <c r="B237" s="84" t="s">
        <v>253</v>
      </c>
      <c r="C237" s="84">
        <v>3</v>
      </c>
      <c r="D237" s="123">
        <v>0.004223781612654807</v>
      </c>
      <c r="E237" s="123">
        <v>2.187238619831479</v>
      </c>
      <c r="F237" s="84" t="s">
        <v>2013</v>
      </c>
      <c r="G237" s="84" t="b">
        <v>0</v>
      </c>
      <c r="H237" s="84" t="b">
        <v>0</v>
      </c>
      <c r="I237" s="84" t="b">
        <v>0</v>
      </c>
      <c r="J237" s="84" t="b">
        <v>0</v>
      </c>
      <c r="K237" s="84" t="b">
        <v>0</v>
      </c>
      <c r="L237" s="84" t="b">
        <v>0</v>
      </c>
    </row>
    <row r="238" spans="1:12" ht="15">
      <c r="A238" s="84" t="s">
        <v>280</v>
      </c>
      <c r="B238" s="84" t="s">
        <v>296</v>
      </c>
      <c r="C238" s="84">
        <v>3</v>
      </c>
      <c r="D238" s="123">
        <v>0.004223781612654807</v>
      </c>
      <c r="E238" s="123">
        <v>2.409087369447835</v>
      </c>
      <c r="F238" s="84" t="s">
        <v>2013</v>
      </c>
      <c r="G238" s="84" t="b">
        <v>0</v>
      </c>
      <c r="H238" s="84" t="b">
        <v>0</v>
      </c>
      <c r="I238" s="84" t="b">
        <v>0</v>
      </c>
      <c r="J238" s="84" t="b">
        <v>0</v>
      </c>
      <c r="K238" s="84" t="b">
        <v>0</v>
      </c>
      <c r="L238" s="84" t="b">
        <v>0</v>
      </c>
    </row>
    <row r="239" spans="1:12" ht="15">
      <c r="A239" s="84" t="s">
        <v>296</v>
      </c>
      <c r="B239" s="84" t="s">
        <v>295</v>
      </c>
      <c r="C239" s="84">
        <v>3</v>
      </c>
      <c r="D239" s="123">
        <v>0.004223781612654807</v>
      </c>
      <c r="E239" s="123">
        <v>2.5340261060561353</v>
      </c>
      <c r="F239" s="84" t="s">
        <v>2013</v>
      </c>
      <c r="G239" s="84" t="b">
        <v>0</v>
      </c>
      <c r="H239" s="84" t="b">
        <v>0</v>
      </c>
      <c r="I239" s="84" t="b">
        <v>0</v>
      </c>
      <c r="J239" s="84" t="b">
        <v>0</v>
      </c>
      <c r="K239" s="84" t="b">
        <v>0</v>
      </c>
      <c r="L239" s="84" t="b">
        <v>0</v>
      </c>
    </row>
    <row r="240" spans="1:12" ht="15">
      <c r="A240" s="84" t="s">
        <v>2755</v>
      </c>
      <c r="B240" s="84" t="s">
        <v>2590</v>
      </c>
      <c r="C240" s="84">
        <v>2</v>
      </c>
      <c r="D240" s="123">
        <v>0.003122633605397655</v>
      </c>
      <c r="E240" s="123">
        <v>2.534026106056135</v>
      </c>
      <c r="F240" s="84" t="s">
        <v>2013</v>
      </c>
      <c r="G240" s="84" t="b">
        <v>0</v>
      </c>
      <c r="H240" s="84" t="b">
        <v>0</v>
      </c>
      <c r="I240" s="84" t="b">
        <v>0</v>
      </c>
      <c r="J240" s="84" t="b">
        <v>0</v>
      </c>
      <c r="K240" s="84" t="b">
        <v>0</v>
      </c>
      <c r="L240" s="84" t="b">
        <v>0</v>
      </c>
    </row>
    <row r="241" spans="1:12" ht="15">
      <c r="A241" s="84" t="s">
        <v>2756</v>
      </c>
      <c r="B241" s="84" t="s">
        <v>2757</v>
      </c>
      <c r="C241" s="84">
        <v>2</v>
      </c>
      <c r="D241" s="123">
        <v>0.003122633605397655</v>
      </c>
      <c r="E241" s="123">
        <v>2.7101173651118162</v>
      </c>
      <c r="F241" s="84" t="s">
        <v>2013</v>
      </c>
      <c r="G241" s="84" t="b">
        <v>0</v>
      </c>
      <c r="H241" s="84" t="b">
        <v>0</v>
      </c>
      <c r="I241" s="84" t="b">
        <v>0</v>
      </c>
      <c r="J241" s="84" t="b">
        <v>0</v>
      </c>
      <c r="K241" s="84" t="b">
        <v>0</v>
      </c>
      <c r="L241" s="84" t="b">
        <v>0</v>
      </c>
    </row>
    <row r="242" spans="1:12" ht="15">
      <c r="A242" s="84" t="s">
        <v>2753</v>
      </c>
      <c r="B242" s="84" t="s">
        <v>2754</v>
      </c>
      <c r="C242" s="84">
        <v>2</v>
      </c>
      <c r="D242" s="123">
        <v>0.003122633605397655</v>
      </c>
      <c r="E242" s="123">
        <v>2.7101173651118162</v>
      </c>
      <c r="F242" s="84" t="s">
        <v>2013</v>
      </c>
      <c r="G242" s="84" t="b">
        <v>0</v>
      </c>
      <c r="H242" s="84" t="b">
        <v>0</v>
      </c>
      <c r="I242" s="84" t="b">
        <v>0</v>
      </c>
      <c r="J242" s="84" t="b">
        <v>0</v>
      </c>
      <c r="K242" s="84" t="b">
        <v>0</v>
      </c>
      <c r="L242" s="84" t="b">
        <v>0</v>
      </c>
    </row>
    <row r="243" spans="1:12" ht="15">
      <c r="A243" s="84" t="s">
        <v>2574</v>
      </c>
      <c r="B243" s="84" t="s">
        <v>2575</v>
      </c>
      <c r="C243" s="84">
        <v>2</v>
      </c>
      <c r="D243" s="123">
        <v>0.003122633605397655</v>
      </c>
      <c r="E243" s="123">
        <v>2.7101173651118162</v>
      </c>
      <c r="F243" s="84" t="s">
        <v>2013</v>
      </c>
      <c r="G243" s="84" t="b">
        <v>1</v>
      </c>
      <c r="H243" s="84" t="b">
        <v>0</v>
      </c>
      <c r="I243" s="84" t="b">
        <v>0</v>
      </c>
      <c r="J243" s="84" t="b">
        <v>0</v>
      </c>
      <c r="K243" s="84" t="b">
        <v>0</v>
      </c>
      <c r="L243" s="84" t="b">
        <v>0</v>
      </c>
    </row>
    <row r="244" spans="1:12" ht="15">
      <c r="A244" s="84" t="s">
        <v>2506</v>
      </c>
      <c r="B244" s="84" t="s">
        <v>2537</v>
      </c>
      <c r="C244" s="84">
        <v>2</v>
      </c>
      <c r="D244" s="123">
        <v>0.003122633605397655</v>
      </c>
      <c r="E244" s="123">
        <v>2.2329961103921536</v>
      </c>
      <c r="F244" s="84" t="s">
        <v>2013</v>
      </c>
      <c r="G244" s="84" t="b">
        <v>0</v>
      </c>
      <c r="H244" s="84" t="b">
        <v>0</v>
      </c>
      <c r="I244" s="84" t="b">
        <v>0</v>
      </c>
      <c r="J244" s="84" t="b">
        <v>1</v>
      </c>
      <c r="K244" s="84" t="b">
        <v>0</v>
      </c>
      <c r="L244" s="84" t="b">
        <v>0</v>
      </c>
    </row>
    <row r="245" spans="1:12" ht="15">
      <c r="A245" s="84" t="s">
        <v>2537</v>
      </c>
      <c r="B245" s="84" t="s">
        <v>2743</v>
      </c>
      <c r="C245" s="84">
        <v>2</v>
      </c>
      <c r="D245" s="123">
        <v>0.003122633605397655</v>
      </c>
      <c r="E245" s="123">
        <v>2.409087369447835</v>
      </c>
      <c r="F245" s="84" t="s">
        <v>2013</v>
      </c>
      <c r="G245" s="84" t="b">
        <v>1</v>
      </c>
      <c r="H245" s="84" t="b">
        <v>0</v>
      </c>
      <c r="I245" s="84" t="b">
        <v>0</v>
      </c>
      <c r="J245" s="84" t="b">
        <v>0</v>
      </c>
      <c r="K245" s="84" t="b">
        <v>0</v>
      </c>
      <c r="L245" s="84" t="b">
        <v>0</v>
      </c>
    </row>
    <row r="246" spans="1:12" ht="15">
      <c r="A246" s="84" t="s">
        <v>2743</v>
      </c>
      <c r="B246" s="84" t="s">
        <v>2108</v>
      </c>
      <c r="C246" s="84">
        <v>2</v>
      </c>
      <c r="D246" s="123">
        <v>0.003122633605397655</v>
      </c>
      <c r="E246" s="123">
        <v>2.1080573737838537</v>
      </c>
      <c r="F246" s="84" t="s">
        <v>2013</v>
      </c>
      <c r="G246" s="84" t="b">
        <v>0</v>
      </c>
      <c r="H246" s="84" t="b">
        <v>0</v>
      </c>
      <c r="I246" s="84" t="b">
        <v>0</v>
      </c>
      <c r="J246" s="84" t="b">
        <v>0</v>
      </c>
      <c r="K246" s="84" t="b">
        <v>0</v>
      </c>
      <c r="L246" s="84" t="b">
        <v>0</v>
      </c>
    </row>
    <row r="247" spans="1:12" ht="15">
      <c r="A247" s="84" t="s">
        <v>2108</v>
      </c>
      <c r="B247" s="84" t="s">
        <v>2744</v>
      </c>
      <c r="C247" s="84">
        <v>2</v>
      </c>
      <c r="D247" s="123">
        <v>0.003122633605397655</v>
      </c>
      <c r="E247" s="123">
        <v>2.2329961103921536</v>
      </c>
      <c r="F247" s="84" t="s">
        <v>2013</v>
      </c>
      <c r="G247" s="84" t="b">
        <v>0</v>
      </c>
      <c r="H247" s="84" t="b">
        <v>0</v>
      </c>
      <c r="I247" s="84" t="b">
        <v>0</v>
      </c>
      <c r="J247" s="84" t="b">
        <v>0</v>
      </c>
      <c r="K247" s="84" t="b">
        <v>0</v>
      </c>
      <c r="L247" s="84" t="b">
        <v>0</v>
      </c>
    </row>
    <row r="248" spans="1:12" ht="15">
      <c r="A248" s="84" t="s">
        <v>2744</v>
      </c>
      <c r="B248" s="84" t="s">
        <v>2588</v>
      </c>
      <c r="C248" s="84">
        <v>2</v>
      </c>
      <c r="D248" s="123">
        <v>0.003122633605397655</v>
      </c>
      <c r="E248" s="123">
        <v>2.7101173651118162</v>
      </c>
      <c r="F248" s="84" t="s">
        <v>2013</v>
      </c>
      <c r="G248" s="84" t="b">
        <v>0</v>
      </c>
      <c r="H248" s="84" t="b">
        <v>0</v>
      </c>
      <c r="I248" s="84" t="b">
        <v>0</v>
      </c>
      <c r="J248" s="84" t="b">
        <v>0</v>
      </c>
      <c r="K248" s="84" t="b">
        <v>0</v>
      </c>
      <c r="L248" s="84" t="b">
        <v>0</v>
      </c>
    </row>
    <row r="249" spans="1:12" ht="15">
      <c r="A249" s="84" t="s">
        <v>2588</v>
      </c>
      <c r="B249" s="84" t="s">
        <v>2107</v>
      </c>
      <c r="C249" s="84">
        <v>2</v>
      </c>
      <c r="D249" s="123">
        <v>0.003122633605397655</v>
      </c>
      <c r="E249" s="123">
        <v>2.0569048513364727</v>
      </c>
      <c r="F249" s="84" t="s">
        <v>2013</v>
      </c>
      <c r="G249" s="84" t="b">
        <v>0</v>
      </c>
      <c r="H249" s="84" t="b">
        <v>0</v>
      </c>
      <c r="I249" s="84" t="b">
        <v>0</v>
      </c>
      <c r="J249" s="84" t="b">
        <v>0</v>
      </c>
      <c r="K249" s="84" t="b">
        <v>0</v>
      </c>
      <c r="L249" s="84" t="b">
        <v>0</v>
      </c>
    </row>
    <row r="250" spans="1:12" ht="15">
      <c r="A250" s="84" t="s">
        <v>2107</v>
      </c>
      <c r="B250" s="84" t="s">
        <v>2105</v>
      </c>
      <c r="C250" s="84">
        <v>2</v>
      </c>
      <c r="D250" s="123">
        <v>0.003122633605397655</v>
      </c>
      <c r="E250" s="123">
        <v>1.153814864344529</v>
      </c>
      <c r="F250" s="84" t="s">
        <v>2013</v>
      </c>
      <c r="G250" s="84" t="b">
        <v>0</v>
      </c>
      <c r="H250" s="84" t="b">
        <v>0</v>
      </c>
      <c r="I250" s="84" t="b">
        <v>0</v>
      </c>
      <c r="J250" s="84" t="b">
        <v>0</v>
      </c>
      <c r="K250" s="84" t="b">
        <v>0</v>
      </c>
      <c r="L250" s="84" t="b">
        <v>0</v>
      </c>
    </row>
    <row r="251" spans="1:12" ht="15">
      <c r="A251" s="84" t="s">
        <v>2105</v>
      </c>
      <c r="B251" s="84" t="s">
        <v>2583</v>
      </c>
      <c r="C251" s="84">
        <v>2</v>
      </c>
      <c r="D251" s="123">
        <v>0.003122633605397655</v>
      </c>
      <c r="E251" s="123">
        <v>1.7558748556724915</v>
      </c>
      <c r="F251" s="84" t="s">
        <v>2013</v>
      </c>
      <c r="G251" s="84" t="b">
        <v>0</v>
      </c>
      <c r="H251" s="84" t="b">
        <v>0</v>
      </c>
      <c r="I251" s="84" t="b">
        <v>0</v>
      </c>
      <c r="J251" s="84" t="b">
        <v>0</v>
      </c>
      <c r="K251" s="84" t="b">
        <v>0</v>
      </c>
      <c r="L251" s="84" t="b">
        <v>0</v>
      </c>
    </row>
    <row r="252" spans="1:12" ht="15">
      <c r="A252" s="84" t="s">
        <v>2583</v>
      </c>
      <c r="B252" s="84" t="s">
        <v>2584</v>
      </c>
      <c r="C252" s="84">
        <v>2</v>
      </c>
      <c r="D252" s="123">
        <v>0.003122633605397655</v>
      </c>
      <c r="E252" s="123">
        <v>2.534026106056135</v>
      </c>
      <c r="F252" s="84" t="s">
        <v>2013</v>
      </c>
      <c r="G252" s="84" t="b">
        <v>0</v>
      </c>
      <c r="H252" s="84" t="b">
        <v>0</v>
      </c>
      <c r="I252" s="84" t="b">
        <v>0</v>
      </c>
      <c r="J252" s="84" t="b">
        <v>1</v>
      </c>
      <c r="K252" s="84" t="b">
        <v>0</v>
      </c>
      <c r="L252" s="84" t="b">
        <v>0</v>
      </c>
    </row>
    <row r="253" spans="1:12" ht="15">
      <c r="A253" s="84" t="s">
        <v>2584</v>
      </c>
      <c r="B253" s="84" t="s">
        <v>2745</v>
      </c>
      <c r="C253" s="84">
        <v>2</v>
      </c>
      <c r="D253" s="123">
        <v>0.003122633605397655</v>
      </c>
      <c r="E253" s="123">
        <v>2.534026106056135</v>
      </c>
      <c r="F253" s="84" t="s">
        <v>2013</v>
      </c>
      <c r="G253" s="84" t="b">
        <v>1</v>
      </c>
      <c r="H253" s="84" t="b">
        <v>0</v>
      </c>
      <c r="I253" s="84" t="b">
        <v>0</v>
      </c>
      <c r="J253" s="84" t="b">
        <v>0</v>
      </c>
      <c r="K253" s="84" t="b">
        <v>0</v>
      </c>
      <c r="L253" s="84" t="b">
        <v>0</v>
      </c>
    </row>
    <row r="254" spans="1:12" ht="15">
      <c r="A254" s="84" t="s">
        <v>2745</v>
      </c>
      <c r="B254" s="84" t="s">
        <v>2746</v>
      </c>
      <c r="C254" s="84">
        <v>2</v>
      </c>
      <c r="D254" s="123">
        <v>0.003122633605397655</v>
      </c>
      <c r="E254" s="123">
        <v>2.7101173651118162</v>
      </c>
      <c r="F254" s="84" t="s">
        <v>2013</v>
      </c>
      <c r="G254" s="84" t="b">
        <v>0</v>
      </c>
      <c r="H254" s="84" t="b">
        <v>0</v>
      </c>
      <c r="I254" s="84" t="b">
        <v>0</v>
      </c>
      <c r="J254" s="84" t="b">
        <v>0</v>
      </c>
      <c r="K254" s="84" t="b">
        <v>0</v>
      </c>
      <c r="L254" s="84" t="b">
        <v>0</v>
      </c>
    </row>
    <row r="255" spans="1:12" ht="15">
      <c r="A255" s="84" t="s">
        <v>2746</v>
      </c>
      <c r="B255" s="84" t="s">
        <v>2474</v>
      </c>
      <c r="C255" s="84">
        <v>2</v>
      </c>
      <c r="D255" s="123">
        <v>0.003122633605397655</v>
      </c>
      <c r="E255" s="123">
        <v>2.409087369447835</v>
      </c>
      <c r="F255" s="84" t="s">
        <v>2013</v>
      </c>
      <c r="G255" s="84" t="b">
        <v>0</v>
      </c>
      <c r="H255" s="84" t="b">
        <v>0</v>
      </c>
      <c r="I255" s="84" t="b">
        <v>0</v>
      </c>
      <c r="J255" s="84" t="b">
        <v>1</v>
      </c>
      <c r="K255" s="84" t="b">
        <v>0</v>
      </c>
      <c r="L255" s="84" t="b">
        <v>0</v>
      </c>
    </row>
    <row r="256" spans="1:12" ht="15">
      <c r="A256" s="84" t="s">
        <v>2474</v>
      </c>
      <c r="B256" s="84" t="s">
        <v>2747</v>
      </c>
      <c r="C256" s="84">
        <v>2</v>
      </c>
      <c r="D256" s="123">
        <v>0.003122633605397655</v>
      </c>
      <c r="E256" s="123">
        <v>2.409087369447835</v>
      </c>
      <c r="F256" s="84" t="s">
        <v>2013</v>
      </c>
      <c r="G256" s="84" t="b">
        <v>1</v>
      </c>
      <c r="H256" s="84" t="b">
        <v>0</v>
      </c>
      <c r="I256" s="84" t="b">
        <v>0</v>
      </c>
      <c r="J256" s="84" t="b">
        <v>0</v>
      </c>
      <c r="K256" s="84" t="b">
        <v>0</v>
      </c>
      <c r="L256" s="84" t="b">
        <v>0</v>
      </c>
    </row>
    <row r="257" spans="1:12" ht="15">
      <c r="A257" s="84" t="s">
        <v>2501</v>
      </c>
      <c r="B257" s="84" t="s">
        <v>2113</v>
      </c>
      <c r="C257" s="84">
        <v>2</v>
      </c>
      <c r="D257" s="123">
        <v>0.003122633605397655</v>
      </c>
      <c r="E257" s="123">
        <v>2.0111473607757975</v>
      </c>
      <c r="F257" s="84" t="s">
        <v>2013</v>
      </c>
      <c r="G257" s="84" t="b">
        <v>0</v>
      </c>
      <c r="H257" s="84" t="b">
        <v>0</v>
      </c>
      <c r="I257" s="84" t="b">
        <v>0</v>
      </c>
      <c r="J257" s="84" t="b">
        <v>0</v>
      </c>
      <c r="K257" s="84" t="b">
        <v>0</v>
      </c>
      <c r="L257" s="84" t="b">
        <v>0</v>
      </c>
    </row>
    <row r="258" spans="1:12" ht="15">
      <c r="A258" s="84" t="s">
        <v>2113</v>
      </c>
      <c r="B258" s="84" t="s">
        <v>2109</v>
      </c>
      <c r="C258" s="84">
        <v>2</v>
      </c>
      <c r="D258" s="123">
        <v>0.003122633605397655</v>
      </c>
      <c r="E258" s="123">
        <v>1.6889280660418782</v>
      </c>
      <c r="F258" s="84" t="s">
        <v>2013</v>
      </c>
      <c r="G258" s="84" t="b">
        <v>0</v>
      </c>
      <c r="H258" s="84" t="b">
        <v>0</v>
      </c>
      <c r="I258" s="84" t="b">
        <v>0</v>
      </c>
      <c r="J258" s="84" t="b">
        <v>0</v>
      </c>
      <c r="K258" s="84" t="b">
        <v>0</v>
      </c>
      <c r="L258" s="84" t="b">
        <v>0</v>
      </c>
    </row>
    <row r="259" spans="1:12" ht="15">
      <c r="A259" s="84" t="s">
        <v>2109</v>
      </c>
      <c r="B259" s="84" t="s">
        <v>2739</v>
      </c>
      <c r="C259" s="84">
        <v>2</v>
      </c>
      <c r="D259" s="123">
        <v>0.003122633605397655</v>
      </c>
      <c r="E259" s="123">
        <v>2.1660493207615406</v>
      </c>
      <c r="F259" s="84" t="s">
        <v>2013</v>
      </c>
      <c r="G259" s="84" t="b">
        <v>0</v>
      </c>
      <c r="H259" s="84" t="b">
        <v>0</v>
      </c>
      <c r="I259" s="84" t="b">
        <v>0</v>
      </c>
      <c r="J259" s="84" t="b">
        <v>0</v>
      </c>
      <c r="K259" s="84" t="b">
        <v>0</v>
      </c>
      <c r="L259" s="84" t="b">
        <v>0</v>
      </c>
    </row>
    <row r="260" spans="1:12" ht="15">
      <c r="A260" s="84" t="s">
        <v>2739</v>
      </c>
      <c r="B260" s="84" t="s">
        <v>2740</v>
      </c>
      <c r="C260" s="84">
        <v>2</v>
      </c>
      <c r="D260" s="123">
        <v>0.003122633605397655</v>
      </c>
      <c r="E260" s="123">
        <v>2.7101173651118162</v>
      </c>
      <c r="F260" s="84" t="s">
        <v>2013</v>
      </c>
      <c r="G260" s="84" t="b">
        <v>0</v>
      </c>
      <c r="H260" s="84" t="b">
        <v>0</v>
      </c>
      <c r="I260" s="84" t="b">
        <v>0</v>
      </c>
      <c r="J260" s="84" t="b">
        <v>0</v>
      </c>
      <c r="K260" s="84" t="b">
        <v>0</v>
      </c>
      <c r="L260" s="84" t="b">
        <v>0</v>
      </c>
    </row>
    <row r="261" spans="1:12" ht="15">
      <c r="A261" s="84" t="s">
        <v>2740</v>
      </c>
      <c r="B261" s="84" t="s">
        <v>2542</v>
      </c>
      <c r="C261" s="84">
        <v>2</v>
      </c>
      <c r="D261" s="123">
        <v>0.003122633605397655</v>
      </c>
      <c r="E261" s="123">
        <v>2.7101173651118162</v>
      </c>
      <c r="F261" s="84" t="s">
        <v>2013</v>
      </c>
      <c r="G261" s="84" t="b">
        <v>0</v>
      </c>
      <c r="H261" s="84" t="b">
        <v>0</v>
      </c>
      <c r="I261" s="84" t="b">
        <v>0</v>
      </c>
      <c r="J261" s="84" t="b">
        <v>0</v>
      </c>
      <c r="K261" s="84" t="b">
        <v>0</v>
      </c>
      <c r="L261" s="84" t="b">
        <v>0</v>
      </c>
    </row>
    <row r="262" spans="1:12" ht="15">
      <c r="A262" s="84" t="s">
        <v>2542</v>
      </c>
      <c r="B262" s="84" t="s">
        <v>2486</v>
      </c>
      <c r="C262" s="84">
        <v>2</v>
      </c>
      <c r="D262" s="123">
        <v>0.003122633605397655</v>
      </c>
      <c r="E262" s="123">
        <v>2.2329961103921536</v>
      </c>
      <c r="F262" s="84" t="s">
        <v>2013</v>
      </c>
      <c r="G262" s="84" t="b">
        <v>0</v>
      </c>
      <c r="H262" s="84" t="b">
        <v>0</v>
      </c>
      <c r="I262" s="84" t="b">
        <v>0</v>
      </c>
      <c r="J262" s="84" t="b">
        <v>0</v>
      </c>
      <c r="K262" s="84" t="b">
        <v>0</v>
      </c>
      <c r="L262" s="84" t="b">
        <v>0</v>
      </c>
    </row>
    <row r="263" spans="1:12" ht="15">
      <c r="A263" s="84" t="s">
        <v>2486</v>
      </c>
      <c r="B263" s="84" t="s">
        <v>2741</v>
      </c>
      <c r="C263" s="84">
        <v>2</v>
      </c>
      <c r="D263" s="123">
        <v>0.003122633605397655</v>
      </c>
      <c r="E263" s="123">
        <v>2.3121773564397787</v>
      </c>
      <c r="F263" s="84" t="s">
        <v>2013</v>
      </c>
      <c r="G263" s="84" t="b">
        <v>0</v>
      </c>
      <c r="H263" s="84" t="b">
        <v>0</v>
      </c>
      <c r="I263" s="84" t="b">
        <v>0</v>
      </c>
      <c r="J263" s="84" t="b">
        <v>0</v>
      </c>
      <c r="K263" s="84" t="b">
        <v>0</v>
      </c>
      <c r="L263" s="84" t="b">
        <v>0</v>
      </c>
    </row>
    <row r="264" spans="1:12" ht="15">
      <c r="A264" s="84" t="s">
        <v>2741</v>
      </c>
      <c r="B264" s="84" t="s">
        <v>2742</v>
      </c>
      <c r="C264" s="84">
        <v>2</v>
      </c>
      <c r="D264" s="123">
        <v>0.003122633605397655</v>
      </c>
      <c r="E264" s="123">
        <v>2.7101173651118162</v>
      </c>
      <c r="F264" s="84" t="s">
        <v>2013</v>
      </c>
      <c r="G264" s="84" t="b">
        <v>0</v>
      </c>
      <c r="H264" s="84" t="b">
        <v>0</v>
      </c>
      <c r="I264" s="84" t="b">
        <v>0</v>
      </c>
      <c r="J264" s="84" t="b">
        <v>0</v>
      </c>
      <c r="K264" s="84" t="b">
        <v>0</v>
      </c>
      <c r="L264" s="84" t="b">
        <v>0</v>
      </c>
    </row>
    <row r="265" spans="1:12" ht="15">
      <c r="A265" s="84" t="s">
        <v>2742</v>
      </c>
      <c r="B265" s="84" t="s">
        <v>2587</v>
      </c>
      <c r="C265" s="84">
        <v>2</v>
      </c>
      <c r="D265" s="123">
        <v>0.003122633605397655</v>
      </c>
      <c r="E265" s="123">
        <v>2.534026106056135</v>
      </c>
      <c r="F265" s="84" t="s">
        <v>2013</v>
      </c>
      <c r="G265" s="84" t="b">
        <v>0</v>
      </c>
      <c r="H265" s="84" t="b">
        <v>0</v>
      </c>
      <c r="I265" s="84" t="b">
        <v>0</v>
      </c>
      <c r="J265" s="84" t="b">
        <v>0</v>
      </c>
      <c r="K265" s="84" t="b">
        <v>0</v>
      </c>
      <c r="L265" s="84" t="b">
        <v>0</v>
      </c>
    </row>
    <row r="266" spans="1:12" ht="15">
      <c r="A266" s="84" t="s">
        <v>2587</v>
      </c>
      <c r="B266" s="84" t="s">
        <v>2524</v>
      </c>
      <c r="C266" s="84">
        <v>2</v>
      </c>
      <c r="D266" s="123">
        <v>0.003122633605397655</v>
      </c>
      <c r="E266" s="123">
        <v>2.357934847000454</v>
      </c>
      <c r="F266" s="84" t="s">
        <v>2013</v>
      </c>
      <c r="G266" s="84" t="b">
        <v>0</v>
      </c>
      <c r="H266" s="84" t="b">
        <v>0</v>
      </c>
      <c r="I266" s="84" t="b">
        <v>0</v>
      </c>
      <c r="J266" s="84" t="b">
        <v>0</v>
      </c>
      <c r="K266" s="84" t="b">
        <v>0</v>
      </c>
      <c r="L266" s="84" t="b">
        <v>0</v>
      </c>
    </row>
    <row r="267" spans="1:12" ht="15">
      <c r="A267" s="84" t="s">
        <v>2639</v>
      </c>
      <c r="B267" s="84" t="s">
        <v>2563</v>
      </c>
      <c r="C267" s="84">
        <v>2</v>
      </c>
      <c r="D267" s="123">
        <v>0.003122633605397655</v>
      </c>
      <c r="E267" s="123">
        <v>2.534026106056135</v>
      </c>
      <c r="F267" s="84" t="s">
        <v>2013</v>
      </c>
      <c r="G267" s="84" t="b">
        <v>0</v>
      </c>
      <c r="H267" s="84" t="b">
        <v>0</v>
      </c>
      <c r="I267" s="84" t="b">
        <v>0</v>
      </c>
      <c r="J267" s="84" t="b">
        <v>0</v>
      </c>
      <c r="K267" s="84" t="b">
        <v>0</v>
      </c>
      <c r="L267" s="84" t="b">
        <v>0</v>
      </c>
    </row>
    <row r="268" spans="1:12" ht="15">
      <c r="A268" s="84" t="s">
        <v>2711</v>
      </c>
      <c r="B268" s="84" t="s">
        <v>2577</v>
      </c>
      <c r="C268" s="84">
        <v>2</v>
      </c>
      <c r="D268" s="123">
        <v>0.003122633605397655</v>
      </c>
      <c r="E268" s="123">
        <v>2.534026106056135</v>
      </c>
      <c r="F268" s="84" t="s">
        <v>2013</v>
      </c>
      <c r="G268" s="84" t="b">
        <v>0</v>
      </c>
      <c r="H268" s="84" t="b">
        <v>0</v>
      </c>
      <c r="I268" s="84" t="b">
        <v>0</v>
      </c>
      <c r="J268" s="84" t="b">
        <v>0</v>
      </c>
      <c r="K268" s="84" t="b">
        <v>0</v>
      </c>
      <c r="L268" s="84" t="b">
        <v>0</v>
      </c>
    </row>
    <row r="269" spans="1:12" ht="15">
      <c r="A269" s="84" t="s">
        <v>232</v>
      </c>
      <c r="B269" s="84" t="s">
        <v>257</v>
      </c>
      <c r="C269" s="84">
        <v>2</v>
      </c>
      <c r="D269" s="123">
        <v>0.003122633605397655</v>
      </c>
      <c r="E269" s="123">
        <v>2.7101173651118162</v>
      </c>
      <c r="F269" s="84" t="s">
        <v>2013</v>
      </c>
      <c r="G269" s="84" t="b">
        <v>0</v>
      </c>
      <c r="H269" s="84" t="b">
        <v>0</v>
      </c>
      <c r="I269" s="84" t="b">
        <v>0</v>
      </c>
      <c r="J269" s="84" t="b">
        <v>0</v>
      </c>
      <c r="K269" s="84" t="b">
        <v>0</v>
      </c>
      <c r="L269" s="84" t="b">
        <v>0</v>
      </c>
    </row>
    <row r="270" spans="1:12" ht="15">
      <c r="A270" s="84" t="s">
        <v>251</v>
      </c>
      <c r="B270" s="84" t="s">
        <v>2737</v>
      </c>
      <c r="C270" s="84">
        <v>2</v>
      </c>
      <c r="D270" s="123">
        <v>0.003122633605397655</v>
      </c>
      <c r="E270" s="123">
        <v>1.4200827537492982</v>
      </c>
      <c r="F270" s="84" t="s">
        <v>2013</v>
      </c>
      <c r="G270" s="84" t="b">
        <v>0</v>
      </c>
      <c r="H270" s="84" t="b">
        <v>0</v>
      </c>
      <c r="I270" s="84" t="b">
        <v>0</v>
      </c>
      <c r="J270" s="84" t="b">
        <v>0</v>
      </c>
      <c r="K270" s="84" t="b">
        <v>0</v>
      </c>
      <c r="L270" s="84" t="b">
        <v>0</v>
      </c>
    </row>
    <row r="271" spans="1:12" ht="15">
      <c r="A271" s="84" t="s">
        <v>2737</v>
      </c>
      <c r="B271" s="84" t="s">
        <v>2585</v>
      </c>
      <c r="C271" s="84">
        <v>2</v>
      </c>
      <c r="D271" s="123">
        <v>0.003122633605397655</v>
      </c>
      <c r="E271" s="123">
        <v>2.7101173651118162</v>
      </c>
      <c r="F271" s="84" t="s">
        <v>2013</v>
      </c>
      <c r="G271" s="84" t="b">
        <v>0</v>
      </c>
      <c r="H271" s="84" t="b">
        <v>0</v>
      </c>
      <c r="I271" s="84" t="b">
        <v>0</v>
      </c>
      <c r="J271" s="84" t="b">
        <v>0</v>
      </c>
      <c r="K271" s="84" t="b">
        <v>0</v>
      </c>
      <c r="L271" s="84" t="b">
        <v>0</v>
      </c>
    </row>
    <row r="272" spans="1:12" ht="15">
      <c r="A272" s="84" t="s">
        <v>2585</v>
      </c>
      <c r="B272" s="84" t="s">
        <v>2586</v>
      </c>
      <c r="C272" s="84">
        <v>2</v>
      </c>
      <c r="D272" s="123">
        <v>0.003122633605397655</v>
      </c>
      <c r="E272" s="123">
        <v>2.534026106056135</v>
      </c>
      <c r="F272" s="84" t="s">
        <v>2013</v>
      </c>
      <c r="G272" s="84" t="b">
        <v>0</v>
      </c>
      <c r="H272" s="84" t="b">
        <v>0</v>
      </c>
      <c r="I272" s="84" t="b">
        <v>0</v>
      </c>
      <c r="J272" s="84" t="b">
        <v>0</v>
      </c>
      <c r="K272" s="84" t="b">
        <v>0</v>
      </c>
      <c r="L272" s="84" t="b">
        <v>0</v>
      </c>
    </row>
    <row r="273" spans="1:12" ht="15">
      <c r="A273" s="84" t="s">
        <v>2586</v>
      </c>
      <c r="B273" s="84" t="s">
        <v>2105</v>
      </c>
      <c r="C273" s="84">
        <v>2</v>
      </c>
      <c r="D273" s="123">
        <v>0.003122633605397655</v>
      </c>
      <c r="E273" s="123">
        <v>1.6309361190641913</v>
      </c>
      <c r="F273" s="84" t="s">
        <v>2013</v>
      </c>
      <c r="G273" s="84" t="b">
        <v>0</v>
      </c>
      <c r="H273" s="84" t="b">
        <v>0</v>
      </c>
      <c r="I273" s="84" t="b">
        <v>0</v>
      </c>
      <c r="J273" s="84" t="b">
        <v>0</v>
      </c>
      <c r="K273" s="84" t="b">
        <v>0</v>
      </c>
      <c r="L273" s="84" t="b">
        <v>0</v>
      </c>
    </row>
    <row r="274" spans="1:12" ht="15">
      <c r="A274" s="84" t="s">
        <v>2105</v>
      </c>
      <c r="B274" s="84" t="s">
        <v>2537</v>
      </c>
      <c r="C274" s="84">
        <v>2</v>
      </c>
      <c r="D274" s="123">
        <v>0.003122633605397655</v>
      </c>
      <c r="E274" s="123">
        <v>1.4548448600085102</v>
      </c>
      <c r="F274" s="84" t="s">
        <v>2013</v>
      </c>
      <c r="G274" s="84" t="b">
        <v>0</v>
      </c>
      <c r="H274" s="84" t="b">
        <v>0</v>
      </c>
      <c r="I274" s="84" t="b">
        <v>0</v>
      </c>
      <c r="J274" s="84" t="b">
        <v>1</v>
      </c>
      <c r="K274" s="84" t="b">
        <v>0</v>
      </c>
      <c r="L274" s="84" t="b">
        <v>0</v>
      </c>
    </row>
    <row r="275" spans="1:12" ht="15">
      <c r="A275" s="84" t="s">
        <v>2537</v>
      </c>
      <c r="B275" s="84" t="s">
        <v>2508</v>
      </c>
      <c r="C275" s="84">
        <v>2</v>
      </c>
      <c r="D275" s="123">
        <v>0.003122633605397655</v>
      </c>
      <c r="E275" s="123">
        <v>2.409087369447835</v>
      </c>
      <c r="F275" s="84" t="s">
        <v>2013</v>
      </c>
      <c r="G275" s="84" t="b">
        <v>1</v>
      </c>
      <c r="H275" s="84" t="b">
        <v>0</v>
      </c>
      <c r="I275" s="84" t="b">
        <v>0</v>
      </c>
      <c r="J275" s="84" t="b">
        <v>0</v>
      </c>
      <c r="K275" s="84" t="b">
        <v>0</v>
      </c>
      <c r="L275" s="84" t="b">
        <v>0</v>
      </c>
    </row>
    <row r="276" spans="1:12" ht="15">
      <c r="A276" s="84" t="s">
        <v>2508</v>
      </c>
      <c r="B276" s="84" t="s">
        <v>2738</v>
      </c>
      <c r="C276" s="84">
        <v>2</v>
      </c>
      <c r="D276" s="123">
        <v>0.003122633605397655</v>
      </c>
      <c r="E276" s="123">
        <v>2.7101173651118162</v>
      </c>
      <c r="F276" s="84" t="s">
        <v>2013</v>
      </c>
      <c r="G276" s="84" t="b">
        <v>0</v>
      </c>
      <c r="H276" s="84" t="b">
        <v>0</v>
      </c>
      <c r="I276" s="84" t="b">
        <v>0</v>
      </c>
      <c r="J276" s="84" t="b">
        <v>1</v>
      </c>
      <c r="K276" s="84" t="b">
        <v>0</v>
      </c>
      <c r="L276" s="84" t="b">
        <v>0</v>
      </c>
    </row>
    <row r="277" spans="1:12" ht="15">
      <c r="A277" s="84" t="s">
        <v>2729</v>
      </c>
      <c r="B277" s="84" t="s">
        <v>2113</v>
      </c>
      <c r="C277" s="84">
        <v>2</v>
      </c>
      <c r="D277" s="123">
        <v>0.003122633605397655</v>
      </c>
      <c r="E277" s="123">
        <v>2.3121773564397787</v>
      </c>
      <c r="F277" s="84" t="s">
        <v>2013</v>
      </c>
      <c r="G277" s="84" t="b">
        <v>0</v>
      </c>
      <c r="H277" s="84" t="b">
        <v>0</v>
      </c>
      <c r="I277" s="84" t="b">
        <v>0</v>
      </c>
      <c r="J277" s="84" t="b">
        <v>0</v>
      </c>
      <c r="K277" s="84" t="b">
        <v>0</v>
      </c>
      <c r="L277" s="84" t="b">
        <v>0</v>
      </c>
    </row>
    <row r="278" spans="1:12" ht="15">
      <c r="A278" s="84" t="s">
        <v>2113</v>
      </c>
      <c r="B278" s="84" t="s">
        <v>2730</v>
      </c>
      <c r="C278" s="84">
        <v>2</v>
      </c>
      <c r="D278" s="123">
        <v>0.003122633605397655</v>
      </c>
      <c r="E278" s="123">
        <v>2.2329961103921536</v>
      </c>
      <c r="F278" s="84" t="s">
        <v>2013</v>
      </c>
      <c r="G278" s="84" t="b">
        <v>0</v>
      </c>
      <c r="H278" s="84" t="b">
        <v>0</v>
      </c>
      <c r="I278" s="84" t="b">
        <v>0</v>
      </c>
      <c r="J278" s="84" t="b">
        <v>0</v>
      </c>
      <c r="K278" s="84" t="b">
        <v>0</v>
      </c>
      <c r="L278" s="84" t="b">
        <v>0</v>
      </c>
    </row>
    <row r="279" spans="1:12" ht="15">
      <c r="A279" s="84" t="s">
        <v>2730</v>
      </c>
      <c r="B279" s="84" t="s">
        <v>271</v>
      </c>
      <c r="C279" s="84">
        <v>2</v>
      </c>
      <c r="D279" s="123">
        <v>0.003122633605397655</v>
      </c>
      <c r="E279" s="123">
        <v>2.2329961103921536</v>
      </c>
      <c r="F279" s="84" t="s">
        <v>2013</v>
      </c>
      <c r="G279" s="84" t="b">
        <v>0</v>
      </c>
      <c r="H279" s="84" t="b">
        <v>0</v>
      </c>
      <c r="I279" s="84" t="b">
        <v>0</v>
      </c>
      <c r="J279" s="84" t="b">
        <v>0</v>
      </c>
      <c r="K279" s="84" t="b">
        <v>0</v>
      </c>
      <c r="L279" s="84" t="b">
        <v>0</v>
      </c>
    </row>
    <row r="280" spans="1:12" ht="15">
      <c r="A280" s="84" t="s">
        <v>271</v>
      </c>
      <c r="B280" s="84" t="s">
        <v>2731</v>
      </c>
      <c r="C280" s="84">
        <v>2</v>
      </c>
      <c r="D280" s="123">
        <v>0.003122633605397655</v>
      </c>
      <c r="E280" s="123">
        <v>2.1080573737838537</v>
      </c>
      <c r="F280" s="84" t="s">
        <v>2013</v>
      </c>
      <c r="G280" s="84" t="b">
        <v>0</v>
      </c>
      <c r="H280" s="84" t="b">
        <v>0</v>
      </c>
      <c r="I280" s="84" t="b">
        <v>0</v>
      </c>
      <c r="J280" s="84" t="b">
        <v>0</v>
      </c>
      <c r="K280" s="84" t="b">
        <v>0</v>
      </c>
      <c r="L280" s="84" t="b">
        <v>0</v>
      </c>
    </row>
    <row r="281" spans="1:12" ht="15">
      <c r="A281" s="84" t="s">
        <v>2731</v>
      </c>
      <c r="B281" s="84" t="s">
        <v>2732</v>
      </c>
      <c r="C281" s="84">
        <v>2</v>
      </c>
      <c r="D281" s="123">
        <v>0.003122633605397655</v>
      </c>
      <c r="E281" s="123">
        <v>2.7101173651118162</v>
      </c>
      <c r="F281" s="84" t="s">
        <v>2013</v>
      </c>
      <c r="G281" s="84" t="b">
        <v>0</v>
      </c>
      <c r="H281" s="84" t="b">
        <v>0</v>
      </c>
      <c r="I281" s="84" t="b">
        <v>0</v>
      </c>
      <c r="J281" s="84" t="b">
        <v>0</v>
      </c>
      <c r="K281" s="84" t="b">
        <v>0</v>
      </c>
      <c r="L281" s="84" t="b">
        <v>0</v>
      </c>
    </row>
    <row r="282" spans="1:12" ht="15">
      <c r="A282" s="84" t="s">
        <v>2732</v>
      </c>
      <c r="B282" s="84" t="s">
        <v>2733</v>
      </c>
      <c r="C282" s="84">
        <v>2</v>
      </c>
      <c r="D282" s="123">
        <v>0.003122633605397655</v>
      </c>
      <c r="E282" s="123">
        <v>2.7101173651118162</v>
      </c>
      <c r="F282" s="84" t="s">
        <v>2013</v>
      </c>
      <c r="G282" s="84" t="b">
        <v>0</v>
      </c>
      <c r="H282" s="84" t="b">
        <v>0</v>
      </c>
      <c r="I282" s="84" t="b">
        <v>0</v>
      </c>
      <c r="J282" s="84" t="b">
        <v>0</v>
      </c>
      <c r="K282" s="84" t="b">
        <v>0</v>
      </c>
      <c r="L282" s="84" t="b">
        <v>0</v>
      </c>
    </row>
    <row r="283" spans="1:12" ht="15">
      <c r="A283" s="84" t="s">
        <v>2733</v>
      </c>
      <c r="B283" s="84" t="s">
        <v>2734</v>
      </c>
      <c r="C283" s="84">
        <v>2</v>
      </c>
      <c r="D283" s="123">
        <v>0.003122633605397655</v>
      </c>
      <c r="E283" s="123">
        <v>2.7101173651118162</v>
      </c>
      <c r="F283" s="84" t="s">
        <v>2013</v>
      </c>
      <c r="G283" s="84" t="b">
        <v>0</v>
      </c>
      <c r="H283" s="84" t="b">
        <v>0</v>
      </c>
      <c r="I283" s="84" t="b">
        <v>0</v>
      </c>
      <c r="J283" s="84" t="b">
        <v>0</v>
      </c>
      <c r="K283" s="84" t="b">
        <v>0</v>
      </c>
      <c r="L283" s="84" t="b">
        <v>0</v>
      </c>
    </row>
    <row r="284" spans="1:12" ht="15">
      <c r="A284" s="84" t="s">
        <v>2734</v>
      </c>
      <c r="B284" s="84" t="s">
        <v>2570</v>
      </c>
      <c r="C284" s="84">
        <v>2</v>
      </c>
      <c r="D284" s="123">
        <v>0.003122633605397655</v>
      </c>
      <c r="E284" s="123">
        <v>2.534026106056135</v>
      </c>
      <c r="F284" s="84" t="s">
        <v>2013</v>
      </c>
      <c r="G284" s="84" t="b">
        <v>0</v>
      </c>
      <c r="H284" s="84" t="b">
        <v>0</v>
      </c>
      <c r="I284" s="84" t="b">
        <v>0</v>
      </c>
      <c r="J284" s="84" t="b">
        <v>0</v>
      </c>
      <c r="K284" s="84" t="b">
        <v>0</v>
      </c>
      <c r="L284" s="84" t="b">
        <v>0</v>
      </c>
    </row>
    <row r="285" spans="1:12" ht="15">
      <c r="A285" s="84" t="s">
        <v>2570</v>
      </c>
      <c r="B285" s="84" t="s">
        <v>2735</v>
      </c>
      <c r="C285" s="84">
        <v>2</v>
      </c>
      <c r="D285" s="123">
        <v>0.003122633605397655</v>
      </c>
      <c r="E285" s="123">
        <v>2.534026106056135</v>
      </c>
      <c r="F285" s="84" t="s">
        <v>2013</v>
      </c>
      <c r="G285" s="84" t="b">
        <v>0</v>
      </c>
      <c r="H285" s="84" t="b">
        <v>0</v>
      </c>
      <c r="I285" s="84" t="b">
        <v>0</v>
      </c>
      <c r="J285" s="84" t="b">
        <v>0</v>
      </c>
      <c r="K285" s="84" t="b">
        <v>0</v>
      </c>
      <c r="L285" s="84" t="b">
        <v>0</v>
      </c>
    </row>
    <row r="286" spans="1:12" ht="15">
      <c r="A286" s="84" t="s">
        <v>2735</v>
      </c>
      <c r="B286" s="84" t="s">
        <v>2736</v>
      </c>
      <c r="C286" s="84">
        <v>2</v>
      </c>
      <c r="D286" s="123">
        <v>0.003122633605397655</v>
      </c>
      <c r="E286" s="123">
        <v>2.7101173651118162</v>
      </c>
      <c r="F286" s="84" t="s">
        <v>2013</v>
      </c>
      <c r="G286" s="84" t="b">
        <v>0</v>
      </c>
      <c r="H286" s="84" t="b">
        <v>0</v>
      </c>
      <c r="I286" s="84" t="b">
        <v>0</v>
      </c>
      <c r="J286" s="84" t="b">
        <v>0</v>
      </c>
      <c r="K286" s="84" t="b">
        <v>0</v>
      </c>
      <c r="L286" s="84" t="b">
        <v>0</v>
      </c>
    </row>
    <row r="287" spans="1:12" ht="15">
      <c r="A287" s="84" t="s">
        <v>2736</v>
      </c>
      <c r="B287" s="84" t="s">
        <v>282</v>
      </c>
      <c r="C287" s="84">
        <v>2</v>
      </c>
      <c r="D287" s="123">
        <v>0.003122633605397655</v>
      </c>
      <c r="E287" s="123">
        <v>2.409087369447835</v>
      </c>
      <c r="F287" s="84" t="s">
        <v>2013</v>
      </c>
      <c r="G287" s="84" t="b">
        <v>0</v>
      </c>
      <c r="H287" s="84" t="b">
        <v>0</v>
      </c>
      <c r="I287" s="84" t="b">
        <v>0</v>
      </c>
      <c r="J287" s="84" t="b">
        <v>0</v>
      </c>
      <c r="K287" s="84" t="b">
        <v>0</v>
      </c>
      <c r="L287" s="84" t="b">
        <v>0</v>
      </c>
    </row>
    <row r="288" spans="1:12" ht="15">
      <c r="A288" s="84" t="s">
        <v>2713</v>
      </c>
      <c r="B288" s="84" t="s">
        <v>2714</v>
      </c>
      <c r="C288" s="84">
        <v>2</v>
      </c>
      <c r="D288" s="123">
        <v>0.003122633605397655</v>
      </c>
      <c r="E288" s="123">
        <v>2.7101173651118162</v>
      </c>
      <c r="F288" s="84" t="s">
        <v>2013</v>
      </c>
      <c r="G288" s="84" t="b">
        <v>0</v>
      </c>
      <c r="H288" s="84" t="b">
        <v>0</v>
      </c>
      <c r="I288" s="84" t="b">
        <v>0</v>
      </c>
      <c r="J288" s="84" t="b">
        <v>0</v>
      </c>
      <c r="K288" s="84" t="b">
        <v>0</v>
      </c>
      <c r="L288" s="84" t="b">
        <v>0</v>
      </c>
    </row>
    <row r="289" spans="1:12" ht="15">
      <c r="A289" s="84" t="s">
        <v>2577</v>
      </c>
      <c r="B289" s="84" t="s">
        <v>2483</v>
      </c>
      <c r="C289" s="84">
        <v>2</v>
      </c>
      <c r="D289" s="123">
        <v>0.003122633605397655</v>
      </c>
      <c r="E289" s="123">
        <v>2.534026106056135</v>
      </c>
      <c r="F289" s="84" t="s">
        <v>2013</v>
      </c>
      <c r="G289" s="84" t="b">
        <v>0</v>
      </c>
      <c r="H289" s="84" t="b">
        <v>0</v>
      </c>
      <c r="I289" s="84" t="b">
        <v>0</v>
      </c>
      <c r="J289" s="84" t="b">
        <v>0</v>
      </c>
      <c r="K289" s="84" t="b">
        <v>0</v>
      </c>
      <c r="L289" s="84" t="b">
        <v>0</v>
      </c>
    </row>
    <row r="290" spans="1:12" ht="15">
      <c r="A290" s="84" t="s">
        <v>2489</v>
      </c>
      <c r="B290" s="84" t="s">
        <v>2709</v>
      </c>
      <c r="C290" s="84">
        <v>2</v>
      </c>
      <c r="D290" s="123">
        <v>0.0036470761065544167</v>
      </c>
      <c r="E290" s="123">
        <v>2.534026106056135</v>
      </c>
      <c r="F290" s="84" t="s">
        <v>2013</v>
      </c>
      <c r="G290" s="84" t="b">
        <v>0</v>
      </c>
      <c r="H290" s="84" t="b">
        <v>0</v>
      </c>
      <c r="I290" s="84" t="b">
        <v>0</v>
      </c>
      <c r="J290" s="84" t="b">
        <v>1</v>
      </c>
      <c r="K290" s="84" t="b">
        <v>0</v>
      </c>
      <c r="L290" s="84" t="b">
        <v>0</v>
      </c>
    </row>
    <row r="291" spans="1:12" ht="15">
      <c r="A291" s="84" t="s">
        <v>2710</v>
      </c>
      <c r="B291" s="84" t="s">
        <v>2489</v>
      </c>
      <c r="C291" s="84">
        <v>2</v>
      </c>
      <c r="D291" s="123">
        <v>0.0036470761065544167</v>
      </c>
      <c r="E291" s="123">
        <v>2.409087369447835</v>
      </c>
      <c r="F291" s="84" t="s">
        <v>2013</v>
      </c>
      <c r="G291" s="84" t="b">
        <v>0</v>
      </c>
      <c r="H291" s="84" t="b">
        <v>0</v>
      </c>
      <c r="I291" s="84" t="b">
        <v>0</v>
      </c>
      <c r="J291" s="84" t="b">
        <v>0</v>
      </c>
      <c r="K291" s="84" t="b">
        <v>0</v>
      </c>
      <c r="L291" s="84" t="b">
        <v>0</v>
      </c>
    </row>
    <row r="292" spans="1:12" ht="15">
      <c r="A292" s="84" t="s">
        <v>2479</v>
      </c>
      <c r="B292" s="84" t="s">
        <v>2535</v>
      </c>
      <c r="C292" s="84">
        <v>2</v>
      </c>
      <c r="D292" s="123">
        <v>0.003122633605397655</v>
      </c>
      <c r="E292" s="123">
        <v>2.2329961103921536</v>
      </c>
      <c r="F292" s="84" t="s">
        <v>2013</v>
      </c>
      <c r="G292" s="84" t="b">
        <v>0</v>
      </c>
      <c r="H292" s="84" t="b">
        <v>0</v>
      </c>
      <c r="I292" s="84" t="b">
        <v>0</v>
      </c>
      <c r="J292" s="84" t="b">
        <v>0</v>
      </c>
      <c r="K292" s="84" t="b">
        <v>0</v>
      </c>
      <c r="L292" s="84" t="b">
        <v>0</v>
      </c>
    </row>
    <row r="293" spans="1:12" ht="15">
      <c r="A293" s="84" t="s">
        <v>2682</v>
      </c>
      <c r="B293" s="84" t="s">
        <v>251</v>
      </c>
      <c r="C293" s="84">
        <v>2</v>
      </c>
      <c r="D293" s="123">
        <v>0.003122633605397655</v>
      </c>
      <c r="E293" s="123">
        <v>1.9697546756175726</v>
      </c>
      <c r="F293" s="84" t="s">
        <v>2013</v>
      </c>
      <c r="G293" s="84" t="b">
        <v>0</v>
      </c>
      <c r="H293" s="84" t="b">
        <v>0</v>
      </c>
      <c r="I293" s="84" t="b">
        <v>0</v>
      </c>
      <c r="J293" s="84" t="b">
        <v>0</v>
      </c>
      <c r="K293" s="84" t="b">
        <v>0</v>
      </c>
      <c r="L293" s="84" t="b">
        <v>0</v>
      </c>
    </row>
    <row r="294" spans="1:12" ht="15">
      <c r="A294" s="84" t="s">
        <v>251</v>
      </c>
      <c r="B294" s="84" t="s">
        <v>2552</v>
      </c>
      <c r="C294" s="84">
        <v>2</v>
      </c>
      <c r="D294" s="123">
        <v>0.003122633605397655</v>
      </c>
      <c r="E294" s="123">
        <v>1.243991494693617</v>
      </c>
      <c r="F294" s="84" t="s">
        <v>2013</v>
      </c>
      <c r="G294" s="84" t="b">
        <v>0</v>
      </c>
      <c r="H294" s="84" t="b">
        <v>0</v>
      </c>
      <c r="I294" s="84" t="b">
        <v>0</v>
      </c>
      <c r="J294" s="84" t="b">
        <v>0</v>
      </c>
      <c r="K294" s="84" t="b">
        <v>0</v>
      </c>
      <c r="L294" s="84" t="b">
        <v>0</v>
      </c>
    </row>
    <row r="295" spans="1:12" ht="15">
      <c r="A295" s="84" t="s">
        <v>2552</v>
      </c>
      <c r="B295" s="84" t="s">
        <v>2683</v>
      </c>
      <c r="C295" s="84">
        <v>2</v>
      </c>
      <c r="D295" s="123">
        <v>0.003122633605397655</v>
      </c>
      <c r="E295" s="123">
        <v>2.534026106056135</v>
      </c>
      <c r="F295" s="84" t="s">
        <v>2013</v>
      </c>
      <c r="G295" s="84" t="b">
        <v>0</v>
      </c>
      <c r="H295" s="84" t="b">
        <v>0</v>
      </c>
      <c r="I295" s="84" t="b">
        <v>0</v>
      </c>
      <c r="J295" s="84" t="b">
        <v>0</v>
      </c>
      <c r="K295" s="84" t="b">
        <v>0</v>
      </c>
      <c r="L295" s="84" t="b">
        <v>0</v>
      </c>
    </row>
    <row r="296" spans="1:12" ht="15">
      <c r="A296" s="84" t="s">
        <v>2683</v>
      </c>
      <c r="B296" s="84" t="s">
        <v>2684</v>
      </c>
      <c r="C296" s="84">
        <v>2</v>
      </c>
      <c r="D296" s="123">
        <v>0.003122633605397655</v>
      </c>
      <c r="E296" s="123">
        <v>2.7101173651118162</v>
      </c>
      <c r="F296" s="84" t="s">
        <v>2013</v>
      </c>
      <c r="G296" s="84" t="b">
        <v>0</v>
      </c>
      <c r="H296" s="84" t="b">
        <v>0</v>
      </c>
      <c r="I296" s="84" t="b">
        <v>0</v>
      </c>
      <c r="J296" s="84" t="b">
        <v>0</v>
      </c>
      <c r="K296" s="84" t="b">
        <v>0</v>
      </c>
      <c r="L296" s="84" t="b">
        <v>0</v>
      </c>
    </row>
    <row r="297" spans="1:12" ht="15">
      <c r="A297" s="84" t="s">
        <v>2684</v>
      </c>
      <c r="B297" s="84" t="s">
        <v>2491</v>
      </c>
      <c r="C297" s="84">
        <v>2</v>
      </c>
      <c r="D297" s="123">
        <v>0.003122633605397655</v>
      </c>
      <c r="E297" s="123">
        <v>2.409087369447835</v>
      </c>
      <c r="F297" s="84" t="s">
        <v>2013</v>
      </c>
      <c r="G297" s="84" t="b">
        <v>0</v>
      </c>
      <c r="H297" s="84" t="b">
        <v>0</v>
      </c>
      <c r="I297" s="84" t="b">
        <v>0</v>
      </c>
      <c r="J297" s="84" t="b">
        <v>1</v>
      </c>
      <c r="K297" s="84" t="b">
        <v>0</v>
      </c>
      <c r="L297" s="84" t="b">
        <v>0</v>
      </c>
    </row>
    <row r="298" spans="1:12" ht="15">
      <c r="A298" s="84" t="s">
        <v>2491</v>
      </c>
      <c r="B298" s="84" t="s">
        <v>2533</v>
      </c>
      <c r="C298" s="84">
        <v>2</v>
      </c>
      <c r="D298" s="123">
        <v>0.003122633605397655</v>
      </c>
      <c r="E298" s="123">
        <v>2.409087369447835</v>
      </c>
      <c r="F298" s="84" t="s">
        <v>2013</v>
      </c>
      <c r="G298" s="84" t="b">
        <v>1</v>
      </c>
      <c r="H298" s="84" t="b">
        <v>0</v>
      </c>
      <c r="I298" s="84" t="b">
        <v>0</v>
      </c>
      <c r="J298" s="84" t="b">
        <v>0</v>
      </c>
      <c r="K298" s="84" t="b">
        <v>0</v>
      </c>
      <c r="L298" s="84" t="b">
        <v>0</v>
      </c>
    </row>
    <row r="299" spans="1:12" ht="15">
      <c r="A299" s="84" t="s">
        <v>251</v>
      </c>
      <c r="B299" s="84" t="s">
        <v>2676</v>
      </c>
      <c r="C299" s="84">
        <v>2</v>
      </c>
      <c r="D299" s="123">
        <v>0.003122633605397655</v>
      </c>
      <c r="E299" s="123">
        <v>1.4200827537492982</v>
      </c>
      <c r="F299" s="84" t="s">
        <v>2013</v>
      </c>
      <c r="G299" s="84" t="b">
        <v>0</v>
      </c>
      <c r="H299" s="84" t="b">
        <v>0</v>
      </c>
      <c r="I299" s="84" t="b">
        <v>0</v>
      </c>
      <c r="J299" s="84" t="b">
        <v>0</v>
      </c>
      <c r="K299" s="84" t="b">
        <v>0</v>
      </c>
      <c r="L299" s="84" t="b">
        <v>0</v>
      </c>
    </row>
    <row r="300" spans="1:12" ht="15">
      <c r="A300" s="84" t="s">
        <v>2676</v>
      </c>
      <c r="B300" s="84" t="s">
        <v>2677</v>
      </c>
      <c r="C300" s="84">
        <v>2</v>
      </c>
      <c r="D300" s="123">
        <v>0.003122633605397655</v>
      </c>
      <c r="E300" s="123">
        <v>2.7101173651118162</v>
      </c>
      <c r="F300" s="84" t="s">
        <v>2013</v>
      </c>
      <c r="G300" s="84" t="b">
        <v>0</v>
      </c>
      <c r="H300" s="84" t="b">
        <v>0</v>
      </c>
      <c r="I300" s="84" t="b">
        <v>0</v>
      </c>
      <c r="J300" s="84" t="b">
        <v>0</v>
      </c>
      <c r="K300" s="84" t="b">
        <v>0</v>
      </c>
      <c r="L300" s="84" t="b">
        <v>0</v>
      </c>
    </row>
    <row r="301" spans="1:12" ht="15">
      <c r="A301" s="84" t="s">
        <v>262</v>
      </c>
      <c r="B301" s="84" t="s">
        <v>2664</v>
      </c>
      <c r="C301" s="84">
        <v>2</v>
      </c>
      <c r="D301" s="123">
        <v>0.003122633605397655</v>
      </c>
      <c r="E301" s="123">
        <v>2.534026106056135</v>
      </c>
      <c r="F301" s="84" t="s">
        <v>2013</v>
      </c>
      <c r="G301" s="84" t="b">
        <v>0</v>
      </c>
      <c r="H301" s="84" t="b">
        <v>0</v>
      </c>
      <c r="I301" s="84" t="b">
        <v>0</v>
      </c>
      <c r="J301" s="84" t="b">
        <v>0</v>
      </c>
      <c r="K301" s="84" t="b">
        <v>0</v>
      </c>
      <c r="L301" s="84" t="b">
        <v>0</v>
      </c>
    </row>
    <row r="302" spans="1:12" ht="15">
      <c r="A302" s="84" t="s">
        <v>2664</v>
      </c>
      <c r="B302" s="84" t="s">
        <v>2665</v>
      </c>
      <c r="C302" s="84">
        <v>2</v>
      </c>
      <c r="D302" s="123">
        <v>0.003122633605397655</v>
      </c>
      <c r="E302" s="123">
        <v>2.7101173651118162</v>
      </c>
      <c r="F302" s="84" t="s">
        <v>2013</v>
      </c>
      <c r="G302" s="84" t="b">
        <v>0</v>
      </c>
      <c r="H302" s="84" t="b">
        <v>0</v>
      </c>
      <c r="I302" s="84" t="b">
        <v>0</v>
      </c>
      <c r="J302" s="84" t="b">
        <v>0</v>
      </c>
      <c r="K302" s="84" t="b">
        <v>0</v>
      </c>
      <c r="L302" s="84" t="b">
        <v>0</v>
      </c>
    </row>
    <row r="303" spans="1:12" ht="15">
      <c r="A303" s="84" t="s">
        <v>2665</v>
      </c>
      <c r="B303" s="84" t="s">
        <v>2666</v>
      </c>
      <c r="C303" s="84">
        <v>2</v>
      </c>
      <c r="D303" s="123">
        <v>0.003122633605397655</v>
      </c>
      <c r="E303" s="123">
        <v>2.7101173651118162</v>
      </c>
      <c r="F303" s="84" t="s">
        <v>2013</v>
      </c>
      <c r="G303" s="84" t="b">
        <v>0</v>
      </c>
      <c r="H303" s="84" t="b">
        <v>0</v>
      </c>
      <c r="I303" s="84" t="b">
        <v>0</v>
      </c>
      <c r="J303" s="84" t="b">
        <v>0</v>
      </c>
      <c r="K303" s="84" t="b">
        <v>0</v>
      </c>
      <c r="L303" s="84" t="b">
        <v>0</v>
      </c>
    </row>
    <row r="304" spans="1:12" ht="15">
      <c r="A304" s="84" t="s">
        <v>2666</v>
      </c>
      <c r="B304" s="84" t="s">
        <v>251</v>
      </c>
      <c r="C304" s="84">
        <v>2</v>
      </c>
      <c r="D304" s="123">
        <v>0.003122633605397655</v>
      </c>
      <c r="E304" s="123">
        <v>1.9697546756175726</v>
      </c>
      <c r="F304" s="84" t="s">
        <v>2013</v>
      </c>
      <c r="G304" s="84" t="b">
        <v>0</v>
      </c>
      <c r="H304" s="84" t="b">
        <v>0</v>
      </c>
      <c r="I304" s="84" t="b">
        <v>0</v>
      </c>
      <c r="J304" s="84" t="b">
        <v>0</v>
      </c>
      <c r="K304" s="84" t="b">
        <v>0</v>
      </c>
      <c r="L304" s="84" t="b">
        <v>0</v>
      </c>
    </row>
    <row r="305" spans="1:12" ht="15">
      <c r="A305" s="84" t="s">
        <v>2640</v>
      </c>
      <c r="B305" s="84" t="s">
        <v>2641</v>
      </c>
      <c r="C305" s="84">
        <v>2</v>
      </c>
      <c r="D305" s="123">
        <v>0.003122633605397655</v>
      </c>
      <c r="E305" s="123">
        <v>2.7101173651118162</v>
      </c>
      <c r="F305" s="84" t="s">
        <v>2013</v>
      </c>
      <c r="G305" s="84" t="b">
        <v>0</v>
      </c>
      <c r="H305" s="84" t="b">
        <v>0</v>
      </c>
      <c r="I305" s="84" t="b">
        <v>0</v>
      </c>
      <c r="J305" s="84" t="b">
        <v>0</v>
      </c>
      <c r="K305" s="84" t="b">
        <v>0</v>
      </c>
      <c r="L305" s="84" t="b">
        <v>0</v>
      </c>
    </row>
    <row r="306" spans="1:12" ht="15">
      <c r="A306" s="84" t="s">
        <v>2641</v>
      </c>
      <c r="B306" s="84" t="s">
        <v>2525</v>
      </c>
      <c r="C306" s="84">
        <v>2</v>
      </c>
      <c r="D306" s="123">
        <v>0.003122633605397655</v>
      </c>
      <c r="E306" s="123">
        <v>2.534026106056135</v>
      </c>
      <c r="F306" s="84" t="s">
        <v>2013</v>
      </c>
      <c r="G306" s="84" t="b">
        <v>0</v>
      </c>
      <c r="H306" s="84" t="b">
        <v>0</v>
      </c>
      <c r="I306" s="84" t="b">
        <v>0</v>
      </c>
      <c r="J306" s="84" t="b">
        <v>0</v>
      </c>
      <c r="K306" s="84" t="b">
        <v>0</v>
      </c>
      <c r="L306" s="84" t="b">
        <v>0</v>
      </c>
    </row>
    <row r="307" spans="1:12" ht="15">
      <c r="A307" s="84" t="s">
        <v>2525</v>
      </c>
      <c r="B307" s="84" t="s">
        <v>2642</v>
      </c>
      <c r="C307" s="84">
        <v>2</v>
      </c>
      <c r="D307" s="123">
        <v>0.003122633605397655</v>
      </c>
      <c r="E307" s="123">
        <v>2.534026106056135</v>
      </c>
      <c r="F307" s="84" t="s">
        <v>2013</v>
      </c>
      <c r="G307" s="84" t="b">
        <v>0</v>
      </c>
      <c r="H307" s="84" t="b">
        <v>0</v>
      </c>
      <c r="I307" s="84" t="b">
        <v>0</v>
      </c>
      <c r="J307" s="84" t="b">
        <v>0</v>
      </c>
      <c r="K307" s="84" t="b">
        <v>0</v>
      </c>
      <c r="L307" s="84" t="b">
        <v>0</v>
      </c>
    </row>
    <row r="308" spans="1:12" ht="15">
      <c r="A308" s="84" t="s">
        <v>2642</v>
      </c>
      <c r="B308" s="84" t="s">
        <v>2643</v>
      </c>
      <c r="C308" s="84">
        <v>2</v>
      </c>
      <c r="D308" s="123">
        <v>0.003122633605397655</v>
      </c>
      <c r="E308" s="123">
        <v>2.7101173651118162</v>
      </c>
      <c r="F308" s="84" t="s">
        <v>2013</v>
      </c>
      <c r="G308" s="84" t="b">
        <v>0</v>
      </c>
      <c r="H308" s="84" t="b">
        <v>0</v>
      </c>
      <c r="I308" s="84" t="b">
        <v>0</v>
      </c>
      <c r="J308" s="84" t="b">
        <v>0</v>
      </c>
      <c r="K308" s="84" t="b">
        <v>0</v>
      </c>
      <c r="L308" s="84" t="b">
        <v>0</v>
      </c>
    </row>
    <row r="309" spans="1:12" ht="15">
      <c r="A309" s="84" t="s">
        <v>2643</v>
      </c>
      <c r="B309" s="84" t="s">
        <v>2564</v>
      </c>
      <c r="C309" s="84">
        <v>2</v>
      </c>
      <c r="D309" s="123">
        <v>0.003122633605397655</v>
      </c>
      <c r="E309" s="123">
        <v>2.534026106056135</v>
      </c>
      <c r="F309" s="84" t="s">
        <v>2013</v>
      </c>
      <c r="G309" s="84" t="b">
        <v>0</v>
      </c>
      <c r="H309" s="84" t="b">
        <v>0</v>
      </c>
      <c r="I309" s="84" t="b">
        <v>0</v>
      </c>
      <c r="J309" s="84" t="b">
        <v>0</v>
      </c>
      <c r="K309" s="84" t="b">
        <v>0</v>
      </c>
      <c r="L309" s="84" t="b">
        <v>0</v>
      </c>
    </row>
    <row r="310" spans="1:12" ht="15">
      <c r="A310" s="84" t="s">
        <v>2564</v>
      </c>
      <c r="B310" s="84" t="s">
        <v>2644</v>
      </c>
      <c r="C310" s="84">
        <v>2</v>
      </c>
      <c r="D310" s="123">
        <v>0.003122633605397655</v>
      </c>
      <c r="E310" s="123">
        <v>2.534026106056135</v>
      </c>
      <c r="F310" s="84" t="s">
        <v>2013</v>
      </c>
      <c r="G310" s="84" t="b">
        <v>0</v>
      </c>
      <c r="H310" s="84" t="b">
        <v>0</v>
      </c>
      <c r="I310" s="84" t="b">
        <v>0</v>
      </c>
      <c r="J310" s="84" t="b">
        <v>0</v>
      </c>
      <c r="K310" s="84" t="b">
        <v>0</v>
      </c>
      <c r="L310" s="84" t="b">
        <v>0</v>
      </c>
    </row>
    <row r="311" spans="1:12" ht="15">
      <c r="A311" s="84" t="s">
        <v>2644</v>
      </c>
      <c r="B311" s="84" t="s">
        <v>2645</v>
      </c>
      <c r="C311" s="84">
        <v>2</v>
      </c>
      <c r="D311" s="123">
        <v>0.003122633605397655</v>
      </c>
      <c r="E311" s="123">
        <v>2.7101173651118162</v>
      </c>
      <c r="F311" s="84" t="s">
        <v>2013</v>
      </c>
      <c r="G311" s="84" t="b">
        <v>0</v>
      </c>
      <c r="H311" s="84" t="b">
        <v>0</v>
      </c>
      <c r="I311" s="84" t="b">
        <v>0</v>
      </c>
      <c r="J311" s="84" t="b">
        <v>0</v>
      </c>
      <c r="K311" s="84" t="b">
        <v>0</v>
      </c>
      <c r="L311" s="84" t="b">
        <v>0</v>
      </c>
    </row>
    <row r="312" spans="1:12" ht="15">
      <c r="A312" s="84" t="s">
        <v>2645</v>
      </c>
      <c r="B312" s="84" t="s">
        <v>2646</v>
      </c>
      <c r="C312" s="84">
        <v>2</v>
      </c>
      <c r="D312" s="123">
        <v>0.003122633605397655</v>
      </c>
      <c r="E312" s="123">
        <v>2.7101173651118162</v>
      </c>
      <c r="F312" s="84" t="s">
        <v>2013</v>
      </c>
      <c r="G312" s="84" t="b">
        <v>0</v>
      </c>
      <c r="H312" s="84" t="b">
        <v>0</v>
      </c>
      <c r="I312" s="84" t="b">
        <v>0</v>
      </c>
      <c r="J312" s="84" t="b">
        <v>0</v>
      </c>
      <c r="K312" s="84" t="b">
        <v>0</v>
      </c>
      <c r="L312" s="84" t="b">
        <v>0</v>
      </c>
    </row>
    <row r="313" spans="1:12" ht="15">
      <c r="A313" s="84" t="s">
        <v>2646</v>
      </c>
      <c r="B313" s="84" t="s">
        <v>2647</v>
      </c>
      <c r="C313" s="84">
        <v>2</v>
      </c>
      <c r="D313" s="123">
        <v>0.003122633605397655</v>
      </c>
      <c r="E313" s="123">
        <v>2.7101173651118162</v>
      </c>
      <c r="F313" s="84" t="s">
        <v>2013</v>
      </c>
      <c r="G313" s="84" t="b">
        <v>0</v>
      </c>
      <c r="H313" s="84" t="b">
        <v>0</v>
      </c>
      <c r="I313" s="84" t="b">
        <v>0</v>
      </c>
      <c r="J313" s="84" t="b">
        <v>0</v>
      </c>
      <c r="K313" s="84" t="b">
        <v>0</v>
      </c>
      <c r="L313" s="84" t="b">
        <v>0</v>
      </c>
    </row>
    <row r="314" spans="1:12" ht="15">
      <c r="A314" s="84" t="s">
        <v>2647</v>
      </c>
      <c r="B314" s="84" t="s">
        <v>2526</v>
      </c>
      <c r="C314" s="84">
        <v>2</v>
      </c>
      <c r="D314" s="123">
        <v>0.003122633605397655</v>
      </c>
      <c r="E314" s="123">
        <v>2.409087369447835</v>
      </c>
      <c r="F314" s="84" t="s">
        <v>2013</v>
      </c>
      <c r="G314" s="84" t="b">
        <v>0</v>
      </c>
      <c r="H314" s="84" t="b">
        <v>0</v>
      </c>
      <c r="I314" s="84" t="b">
        <v>0</v>
      </c>
      <c r="J314" s="84" t="b">
        <v>0</v>
      </c>
      <c r="K314" s="84" t="b">
        <v>0</v>
      </c>
      <c r="L314" s="84" t="b">
        <v>0</v>
      </c>
    </row>
    <row r="315" spans="1:12" ht="15">
      <c r="A315" s="84" t="s">
        <v>2526</v>
      </c>
      <c r="B315" s="84" t="s">
        <v>2648</v>
      </c>
      <c r="C315" s="84">
        <v>2</v>
      </c>
      <c r="D315" s="123">
        <v>0.003122633605397655</v>
      </c>
      <c r="E315" s="123">
        <v>2.409087369447835</v>
      </c>
      <c r="F315" s="84" t="s">
        <v>2013</v>
      </c>
      <c r="G315" s="84" t="b">
        <v>0</v>
      </c>
      <c r="H315" s="84" t="b">
        <v>0</v>
      </c>
      <c r="I315" s="84" t="b">
        <v>0</v>
      </c>
      <c r="J315" s="84" t="b">
        <v>0</v>
      </c>
      <c r="K315" s="84" t="b">
        <v>0</v>
      </c>
      <c r="L315" s="84" t="b">
        <v>0</v>
      </c>
    </row>
    <row r="316" spans="1:12" ht="15">
      <c r="A316" s="84" t="s">
        <v>2648</v>
      </c>
      <c r="B316" s="84" t="s">
        <v>2499</v>
      </c>
      <c r="C316" s="84">
        <v>2</v>
      </c>
      <c r="D316" s="123">
        <v>0.003122633605397655</v>
      </c>
      <c r="E316" s="123">
        <v>2.409087369447835</v>
      </c>
      <c r="F316" s="84" t="s">
        <v>2013</v>
      </c>
      <c r="G316" s="84" t="b">
        <v>0</v>
      </c>
      <c r="H316" s="84" t="b">
        <v>0</v>
      </c>
      <c r="I316" s="84" t="b">
        <v>0</v>
      </c>
      <c r="J316" s="84" t="b">
        <v>1</v>
      </c>
      <c r="K316" s="84" t="b">
        <v>0</v>
      </c>
      <c r="L316" s="84" t="b">
        <v>0</v>
      </c>
    </row>
    <row r="317" spans="1:12" ht="15">
      <c r="A317" s="84" t="s">
        <v>2499</v>
      </c>
      <c r="B317" s="84" t="s">
        <v>2519</v>
      </c>
      <c r="C317" s="84">
        <v>2</v>
      </c>
      <c r="D317" s="123">
        <v>0.003122633605397655</v>
      </c>
      <c r="E317" s="123">
        <v>2.2329961103921536</v>
      </c>
      <c r="F317" s="84" t="s">
        <v>2013</v>
      </c>
      <c r="G317" s="84" t="b">
        <v>1</v>
      </c>
      <c r="H317" s="84" t="b">
        <v>0</v>
      </c>
      <c r="I317" s="84" t="b">
        <v>0</v>
      </c>
      <c r="J317" s="84" t="b">
        <v>0</v>
      </c>
      <c r="K317" s="84" t="b">
        <v>0</v>
      </c>
      <c r="L317" s="84" t="b">
        <v>0</v>
      </c>
    </row>
    <row r="318" spans="1:12" ht="15">
      <c r="A318" s="84" t="s">
        <v>2519</v>
      </c>
      <c r="B318" s="84" t="s">
        <v>2649</v>
      </c>
      <c r="C318" s="84">
        <v>2</v>
      </c>
      <c r="D318" s="123">
        <v>0.003122633605397655</v>
      </c>
      <c r="E318" s="123">
        <v>2.409087369447835</v>
      </c>
      <c r="F318" s="84" t="s">
        <v>2013</v>
      </c>
      <c r="G318" s="84" t="b">
        <v>0</v>
      </c>
      <c r="H318" s="84" t="b">
        <v>0</v>
      </c>
      <c r="I318" s="84" t="b">
        <v>0</v>
      </c>
      <c r="J318" s="84" t="b">
        <v>0</v>
      </c>
      <c r="K318" s="84" t="b">
        <v>0</v>
      </c>
      <c r="L318" s="84" t="b">
        <v>0</v>
      </c>
    </row>
    <row r="319" spans="1:12" ht="15">
      <c r="A319" s="84" t="s">
        <v>2649</v>
      </c>
      <c r="B319" s="84" t="s">
        <v>2565</v>
      </c>
      <c r="C319" s="84">
        <v>2</v>
      </c>
      <c r="D319" s="123">
        <v>0.003122633605397655</v>
      </c>
      <c r="E319" s="123">
        <v>2.534026106056135</v>
      </c>
      <c r="F319" s="84" t="s">
        <v>2013</v>
      </c>
      <c r="G319" s="84" t="b">
        <v>0</v>
      </c>
      <c r="H319" s="84" t="b">
        <v>0</v>
      </c>
      <c r="I319" s="84" t="b">
        <v>0</v>
      </c>
      <c r="J319" s="84" t="b">
        <v>0</v>
      </c>
      <c r="K319" s="84" t="b">
        <v>0</v>
      </c>
      <c r="L319" s="84" t="b">
        <v>0</v>
      </c>
    </row>
    <row r="320" spans="1:12" ht="15">
      <c r="A320" s="84" t="s">
        <v>2565</v>
      </c>
      <c r="B320" s="84" t="s">
        <v>2650</v>
      </c>
      <c r="C320" s="84">
        <v>2</v>
      </c>
      <c r="D320" s="123">
        <v>0.003122633605397655</v>
      </c>
      <c r="E320" s="123">
        <v>2.534026106056135</v>
      </c>
      <c r="F320" s="84" t="s">
        <v>2013</v>
      </c>
      <c r="G320" s="84" t="b">
        <v>0</v>
      </c>
      <c r="H320" s="84" t="b">
        <v>0</v>
      </c>
      <c r="I320" s="84" t="b">
        <v>0</v>
      </c>
      <c r="J320" s="84" t="b">
        <v>0</v>
      </c>
      <c r="K320" s="84" t="b">
        <v>0</v>
      </c>
      <c r="L320" s="84" t="b">
        <v>0</v>
      </c>
    </row>
    <row r="321" spans="1:12" ht="15">
      <c r="A321" s="84" t="s">
        <v>2650</v>
      </c>
      <c r="B321" s="84" t="s">
        <v>2651</v>
      </c>
      <c r="C321" s="84">
        <v>2</v>
      </c>
      <c r="D321" s="123">
        <v>0.003122633605397655</v>
      </c>
      <c r="E321" s="123">
        <v>2.7101173651118162</v>
      </c>
      <c r="F321" s="84" t="s">
        <v>2013</v>
      </c>
      <c r="G321" s="84" t="b">
        <v>0</v>
      </c>
      <c r="H321" s="84" t="b">
        <v>0</v>
      </c>
      <c r="I321" s="84" t="b">
        <v>0</v>
      </c>
      <c r="J321" s="84" t="b">
        <v>0</v>
      </c>
      <c r="K321" s="84" t="b">
        <v>0</v>
      </c>
      <c r="L321" s="84" t="b">
        <v>0</v>
      </c>
    </row>
    <row r="322" spans="1:12" ht="15">
      <c r="A322" s="84" t="s">
        <v>2518</v>
      </c>
      <c r="B322" s="84" t="s">
        <v>2561</v>
      </c>
      <c r="C322" s="84">
        <v>2</v>
      </c>
      <c r="D322" s="123">
        <v>0.003122633605397655</v>
      </c>
      <c r="E322" s="123">
        <v>2.409087369447835</v>
      </c>
      <c r="F322" s="84" t="s">
        <v>2013</v>
      </c>
      <c r="G322" s="84" t="b">
        <v>0</v>
      </c>
      <c r="H322" s="84" t="b">
        <v>0</v>
      </c>
      <c r="I322" s="84" t="b">
        <v>0</v>
      </c>
      <c r="J322" s="84" t="b">
        <v>0</v>
      </c>
      <c r="K322" s="84" t="b">
        <v>0</v>
      </c>
      <c r="L322" s="84" t="b">
        <v>0</v>
      </c>
    </row>
    <row r="323" spans="1:12" ht="15">
      <c r="A323" s="84" t="s">
        <v>2561</v>
      </c>
      <c r="B323" s="84" t="s">
        <v>2522</v>
      </c>
      <c r="C323" s="84">
        <v>2</v>
      </c>
      <c r="D323" s="123">
        <v>0.003122633605397655</v>
      </c>
      <c r="E323" s="123">
        <v>2.2329961103921536</v>
      </c>
      <c r="F323" s="84" t="s">
        <v>2013</v>
      </c>
      <c r="G323" s="84" t="b">
        <v>0</v>
      </c>
      <c r="H323" s="84" t="b">
        <v>0</v>
      </c>
      <c r="I323" s="84" t="b">
        <v>0</v>
      </c>
      <c r="J323" s="84" t="b">
        <v>0</v>
      </c>
      <c r="K323" s="84" t="b">
        <v>0</v>
      </c>
      <c r="L323" s="84" t="b">
        <v>0</v>
      </c>
    </row>
    <row r="324" spans="1:12" ht="15">
      <c r="A324" s="84" t="s">
        <v>2523</v>
      </c>
      <c r="B324" s="84" t="s">
        <v>2484</v>
      </c>
      <c r="C324" s="84">
        <v>2</v>
      </c>
      <c r="D324" s="123">
        <v>0.003122633605397655</v>
      </c>
      <c r="E324" s="123">
        <v>2.2329961103921536</v>
      </c>
      <c r="F324" s="84" t="s">
        <v>2013</v>
      </c>
      <c r="G324" s="84" t="b">
        <v>0</v>
      </c>
      <c r="H324" s="84" t="b">
        <v>0</v>
      </c>
      <c r="I324" s="84" t="b">
        <v>0</v>
      </c>
      <c r="J324" s="84" t="b">
        <v>0</v>
      </c>
      <c r="K324" s="84" t="b">
        <v>0</v>
      </c>
      <c r="L324" s="84" t="b">
        <v>0</v>
      </c>
    </row>
    <row r="325" spans="1:12" ht="15">
      <c r="A325" s="84" t="s">
        <v>2484</v>
      </c>
      <c r="B325" s="84" t="s">
        <v>280</v>
      </c>
      <c r="C325" s="84">
        <v>2</v>
      </c>
      <c r="D325" s="123">
        <v>0.003122633605397655</v>
      </c>
      <c r="E325" s="123">
        <v>2.1080573737838537</v>
      </c>
      <c r="F325" s="84" t="s">
        <v>2013</v>
      </c>
      <c r="G325" s="84" t="b">
        <v>0</v>
      </c>
      <c r="H325" s="84" t="b">
        <v>0</v>
      </c>
      <c r="I325" s="84" t="b">
        <v>0</v>
      </c>
      <c r="J325" s="84" t="b">
        <v>0</v>
      </c>
      <c r="K325" s="84" t="b">
        <v>0</v>
      </c>
      <c r="L325" s="84" t="b">
        <v>0</v>
      </c>
    </row>
    <row r="326" spans="1:12" ht="15">
      <c r="A326" s="84" t="s">
        <v>251</v>
      </c>
      <c r="B326" s="84" t="s">
        <v>271</v>
      </c>
      <c r="C326" s="84">
        <v>2</v>
      </c>
      <c r="D326" s="123">
        <v>0.003122633605397655</v>
      </c>
      <c r="E326" s="123">
        <v>0.9429614990296359</v>
      </c>
      <c r="F326" s="84" t="s">
        <v>2013</v>
      </c>
      <c r="G326" s="84" t="b">
        <v>0</v>
      </c>
      <c r="H326" s="84" t="b">
        <v>0</v>
      </c>
      <c r="I326" s="84" t="b">
        <v>0</v>
      </c>
      <c r="J326" s="84" t="b">
        <v>0</v>
      </c>
      <c r="K326" s="84" t="b">
        <v>0</v>
      </c>
      <c r="L326" s="84" t="b">
        <v>0</v>
      </c>
    </row>
    <row r="327" spans="1:12" ht="15">
      <c r="A327" s="84" t="s">
        <v>2625</v>
      </c>
      <c r="B327" s="84" t="s">
        <v>2626</v>
      </c>
      <c r="C327" s="84">
        <v>2</v>
      </c>
      <c r="D327" s="123">
        <v>0.003122633605397655</v>
      </c>
      <c r="E327" s="123">
        <v>2.7101173651118162</v>
      </c>
      <c r="F327" s="84" t="s">
        <v>2013</v>
      </c>
      <c r="G327" s="84" t="b">
        <v>0</v>
      </c>
      <c r="H327" s="84" t="b">
        <v>0</v>
      </c>
      <c r="I327" s="84" t="b">
        <v>0</v>
      </c>
      <c r="J327" s="84" t="b">
        <v>0</v>
      </c>
      <c r="K327" s="84" t="b">
        <v>0</v>
      </c>
      <c r="L327" s="84" t="b">
        <v>0</v>
      </c>
    </row>
    <row r="328" spans="1:12" ht="15">
      <c r="A328" s="84" t="s">
        <v>2118</v>
      </c>
      <c r="B328" s="84" t="s">
        <v>2485</v>
      </c>
      <c r="C328" s="84">
        <v>2</v>
      </c>
      <c r="D328" s="123">
        <v>0.003122633605397655</v>
      </c>
      <c r="E328" s="123">
        <v>2.0111473607757975</v>
      </c>
      <c r="F328" s="84" t="s">
        <v>2013</v>
      </c>
      <c r="G328" s="84" t="b">
        <v>0</v>
      </c>
      <c r="H328" s="84" t="b">
        <v>0</v>
      </c>
      <c r="I328" s="84" t="b">
        <v>0</v>
      </c>
      <c r="J328" s="84" t="b">
        <v>0</v>
      </c>
      <c r="K328" s="84" t="b">
        <v>0</v>
      </c>
      <c r="L328" s="84" t="b">
        <v>0</v>
      </c>
    </row>
    <row r="329" spans="1:12" ht="15">
      <c r="A329" s="84" t="s">
        <v>251</v>
      </c>
      <c r="B329" s="84" t="s">
        <v>2497</v>
      </c>
      <c r="C329" s="84">
        <v>2</v>
      </c>
      <c r="D329" s="123">
        <v>0.003122633605397655</v>
      </c>
      <c r="E329" s="123">
        <v>1.1190527580853171</v>
      </c>
      <c r="F329" s="84" t="s">
        <v>2013</v>
      </c>
      <c r="G329" s="84" t="b">
        <v>0</v>
      </c>
      <c r="H329" s="84" t="b">
        <v>0</v>
      </c>
      <c r="I329" s="84" t="b">
        <v>0</v>
      </c>
      <c r="J329" s="84" t="b">
        <v>0</v>
      </c>
      <c r="K329" s="84" t="b">
        <v>0</v>
      </c>
      <c r="L329" s="84" t="b">
        <v>0</v>
      </c>
    </row>
    <row r="330" spans="1:12" ht="15">
      <c r="A330" s="84" t="s">
        <v>251</v>
      </c>
      <c r="B330" s="84" t="s">
        <v>283</v>
      </c>
      <c r="C330" s="84">
        <v>2</v>
      </c>
      <c r="D330" s="123">
        <v>0.003122633605397655</v>
      </c>
      <c r="E330" s="123">
        <v>1.243991494693617</v>
      </c>
      <c r="F330" s="84" t="s">
        <v>2013</v>
      </c>
      <c r="G330" s="84" t="b">
        <v>0</v>
      </c>
      <c r="H330" s="84" t="b">
        <v>0</v>
      </c>
      <c r="I330" s="84" t="b">
        <v>0</v>
      </c>
      <c r="J330" s="84" t="b">
        <v>0</v>
      </c>
      <c r="K330" s="84" t="b">
        <v>0</v>
      </c>
      <c r="L330" s="84" t="b">
        <v>0</v>
      </c>
    </row>
    <row r="331" spans="1:12" ht="15">
      <c r="A331" s="84" t="s">
        <v>251</v>
      </c>
      <c r="B331" s="84" t="s">
        <v>281</v>
      </c>
      <c r="C331" s="84">
        <v>8</v>
      </c>
      <c r="D331" s="123">
        <v>0.013358730486107875</v>
      </c>
      <c r="E331" s="123">
        <v>1.027640787458412</v>
      </c>
      <c r="F331" s="84" t="s">
        <v>2014</v>
      </c>
      <c r="G331" s="84" t="b">
        <v>0</v>
      </c>
      <c r="H331" s="84" t="b">
        <v>0</v>
      </c>
      <c r="I331" s="84" t="b">
        <v>0</v>
      </c>
      <c r="J331" s="84" t="b">
        <v>0</v>
      </c>
      <c r="K331" s="84" t="b">
        <v>0</v>
      </c>
      <c r="L331" s="84" t="b">
        <v>0</v>
      </c>
    </row>
    <row r="332" spans="1:12" ht="15">
      <c r="A332" s="84" t="s">
        <v>251</v>
      </c>
      <c r="B332" s="84" t="s">
        <v>253</v>
      </c>
      <c r="C332" s="84">
        <v>8</v>
      </c>
      <c r="D332" s="123">
        <v>0.013358730486107875</v>
      </c>
      <c r="E332" s="123">
        <v>0.7266107917944308</v>
      </c>
      <c r="F332" s="84" t="s">
        <v>2014</v>
      </c>
      <c r="G332" s="84" t="b">
        <v>0</v>
      </c>
      <c r="H332" s="84" t="b">
        <v>0</v>
      </c>
      <c r="I332" s="84" t="b">
        <v>0</v>
      </c>
      <c r="J332" s="84" t="b">
        <v>0</v>
      </c>
      <c r="K332" s="84" t="b">
        <v>0</v>
      </c>
      <c r="L332" s="84" t="b">
        <v>0</v>
      </c>
    </row>
    <row r="333" spans="1:12" ht="15">
      <c r="A333" s="84" t="s">
        <v>276</v>
      </c>
      <c r="B333" s="84" t="s">
        <v>251</v>
      </c>
      <c r="C333" s="84">
        <v>8</v>
      </c>
      <c r="D333" s="123">
        <v>0.013358730486107875</v>
      </c>
      <c r="E333" s="123">
        <v>1.111186838908487</v>
      </c>
      <c r="F333" s="84" t="s">
        <v>2014</v>
      </c>
      <c r="G333" s="84" t="b">
        <v>0</v>
      </c>
      <c r="H333" s="84" t="b">
        <v>0</v>
      </c>
      <c r="I333" s="84" t="b">
        <v>0</v>
      </c>
      <c r="J333" s="84" t="b">
        <v>0</v>
      </c>
      <c r="K333" s="84" t="b">
        <v>0</v>
      </c>
      <c r="L333" s="84" t="b">
        <v>0</v>
      </c>
    </row>
    <row r="334" spans="1:12" ht="15">
      <c r="A334" s="84" t="s">
        <v>251</v>
      </c>
      <c r="B334" s="84" t="s">
        <v>278</v>
      </c>
      <c r="C334" s="84">
        <v>6</v>
      </c>
      <c r="D334" s="123">
        <v>0.01183854402877945</v>
      </c>
      <c r="E334" s="123">
        <v>0.9606939978277987</v>
      </c>
      <c r="F334" s="84" t="s">
        <v>2014</v>
      </c>
      <c r="G334" s="84" t="b">
        <v>0</v>
      </c>
      <c r="H334" s="84" t="b">
        <v>0</v>
      </c>
      <c r="I334" s="84" t="b">
        <v>0</v>
      </c>
      <c r="J334" s="84" t="b">
        <v>0</v>
      </c>
      <c r="K334" s="84" t="b">
        <v>0</v>
      </c>
      <c r="L334" s="84" t="b">
        <v>0</v>
      </c>
    </row>
    <row r="335" spans="1:12" ht="15">
      <c r="A335" s="84" t="s">
        <v>2116</v>
      </c>
      <c r="B335" s="84" t="s">
        <v>2117</v>
      </c>
      <c r="C335" s="84">
        <v>6</v>
      </c>
      <c r="D335" s="123">
        <v>0.01183854402877945</v>
      </c>
      <c r="E335" s="123">
        <v>1.793557581425044</v>
      </c>
      <c r="F335" s="84" t="s">
        <v>2014</v>
      </c>
      <c r="G335" s="84" t="b">
        <v>0</v>
      </c>
      <c r="H335" s="84" t="b">
        <v>0</v>
      </c>
      <c r="I335" s="84" t="b">
        <v>0</v>
      </c>
      <c r="J335" s="84" t="b">
        <v>0</v>
      </c>
      <c r="K335" s="84" t="b">
        <v>0</v>
      </c>
      <c r="L335" s="84" t="b">
        <v>0</v>
      </c>
    </row>
    <row r="336" spans="1:12" ht="15">
      <c r="A336" s="84" t="s">
        <v>277</v>
      </c>
      <c r="B336" s="84" t="s">
        <v>253</v>
      </c>
      <c r="C336" s="84">
        <v>5</v>
      </c>
      <c r="D336" s="123">
        <v>0.01082639080935049</v>
      </c>
      <c r="E336" s="123">
        <v>0.9873776074411568</v>
      </c>
      <c r="F336" s="84" t="s">
        <v>2014</v>
      </c>
      <c r="G336" s="84" t="b">
        <v>0</v>
      </c>
      <c r="H336" s="84" t="b">
        <v>0</v>
      </c>
      <c r="I336" s="84" t="b">
        <v>0</v>
      </c>
      <c r="J336" s="84" t="b">
        <v>0</v>
      </c>
      <c r="K336" s="84" t="b">
        <v>0</v>
      </c>
      <c r="L336" s="84" t="b">
        <v>0</v>
      </c>
    </row>
    <row r="337" spans="1:12" ht="15">
      <c r="A337" s="84" t="s">
        <v>277</v>
      </c>
      <c r="B337" s="84" t="s">
        <v>251</v>
      </c>
      <c r="C337" s="84">
        <v>5</v>
      </c>
      <c r="D337" s="123">
        <v>0.01082639080935049</v>
      </c>
      <c r="E337" s="123">
        <v>0.8692782953631623</v>
      </c>
      <c r="F337" s="84" t="s">
        <v>2014</v>
      </c>
      <c r="G337" s="84" t="b">
        <v>0</v>
      </c>
      <c r="H337" s="84" t="b">
        <v>0</v>
      </c>
      <c r="I337" s="84" t="b">
        <v>0</v>
      </c>
      <c r="J337" s="84" t="b">
        <v>0</v>
      </c>
      <c r="K337" s="84" t="b">
        <v>0</v>
      </c>
      <c r="L337" s="84" t="b">
        <v>0</v>
      </c>
    </row>
    <row r="338" spans="1:12" ht="15">
      <c r="A338" s="84" t="s">
        <v>278</v>
      </c>
      <c r="B338" s="84" t="s">
        <v>277</v>
      </c>
      <c r="C338" s="84">
        <v>4</v>
      </c>
      <c r="D338" s="123">
        <v>0.009601986560179968</v>
      </c>
      <c r="E338" s="123">
        <v>1.1403450676497005</v>
      </c>
      <c r="F338" s="84" t="s">
        <v>2014</v>
      </c>
      <c r="G338" s="84" t="b">
        <v>0</v>
      </c>
      <c r="H338" s="84" t="b">
        <v>0</v>
      </c>
      <c r="I338" s="84" t="b">
        <v>0</v>
      </c>
      <c r="J338" s="84" t="b">
        <v>0</v>
      </c>
      <c r="K338" s="84" t="b">
        <v>0</v>
      </c>
      <c r="L338" s="84" t="b">
        <v>0</v>
      </c>
    </row>
    <row r="339" spans="1:12" ht="15">
      <c r="A339" s="84" t="s">
        <v>246</v>
      </c>
      <c r="B339" s="84" t="s">
        <v>276</v>
      </c>
      <c r="C339" s="84">
        <v>4</v>
      </c>
      <c r="D339" s="123">
        <v>0.009601986560179968</v>
      </c>
      <c r="E339" s="123">
        <v>1.6297007787863744</v>
      </c>
      <c r="F339" s="84" t="s">
        <v>2014</v>
      </c>
      <c r="G339" s="84" t="b">
        <v>0</v>
      </c>
      <c r="H339" s="84" t="b">
        <v>0</v>
      </c>
      <c r="I339" s="84" t="b">
        <v>0</v>
      </c>
      <c r="J339" s="84" t="b">
        <v>0</v>
      </c>
      <c r="K339" s="84" t="b">
        <v>0</v>
      </c>
      <c r="L339" s="84" t="b">
        <v>0</v>
      </c>
    </row>
    <row r="340" spans="1:12" ht="15">
      <c r="A340" s="84" t="s">
        <v>278</v>
      </c>
      <c r="B340" s="84" t="s">
        <v>253</v>
      </c>
      <c r="C340" s="84">
        <v>3</v>
      </c>
      <c r="D340" s="123">
        <v>0.008111238002234249</v>
      </c>
      <c r="E340" s="123">
        <v>0.7655288578248004</v>
      </c>
      <c r="F340" s="84" t="s">
        <v>2014</v>
      </c>
      <c r="G340" s="84" t="b">
        <v>0</v>
      </c>
      <c r="H340" s="84" t="b">
        <v>0</v>
      </c>
      <c r="I340" s="84" t="b">
        <v>0</v>
      </c>
      <c r="J340" s="84" t="b">
        <v>0</v>
      </c>
      <c r="K340" s="84" t="b">
        <v>0</v>
      </c>
      <c r="L340" s="84" t="b">
        <v>0</v>
      </c>
    </row>
    <row r="341" spans="1:12" ht="15">
      <c r="A341" s="84" t="s">
        <v>278</v>
      </c>
      <c r="B341" s="84" t="s">
        <v>276</v>
      </c>
      <c r="C341" s="84">
        <v>3</v>
      </c>
      <c r="D341" s="123">
        <v>0.008111238002234249</v>
      </c>
      <c r="E341" s="123">
        <v>1.1245508004664684</v>
      </c>
      <c r="F341" s="84" t="s">
        <v>2014</v>
      </c>
      <c r="G341" s="84" t="b">
        <v>0</v>
      </c>
      <c r="H341" s="84" t="b">
        <v>0</v>
      </c>
      <c r="I341" s="84" t="b">
        <v>0</v>
      </c>
      <c r="J341" s="84" t="b">
        <v>0</v>
      </c>
      <c r="K341" s="84" t="b">
        <v>0</v>
      </c>
      <c r="L341" s="84" t="b">
        <v>0</v>
      </c>
    </row>
    <row r="342" spans="1:12" ht="15">
      <c r="A342" s="84" t="s">
        <v>276</v>
      </c>
      <c r="B342" s="84" t="s">
        <v>277</v>
      </c>
      <c r="C342" s="84">
        <v>3</v>
      </c>
      <c r="D342" s="123">
        <v>0.008111238002234249</v>
      </c>
      <c r="E342" s="123">
        <v>1.0531948919308003</v>
      </c>
      <c r="F342" s="84" t="s">
        <v>2014</v>
      </c>
      <c r="G342" s="84" t="b">
        <v>0</v>
      </c>
      <c r="H342" s="84" t="b">
        <v>0</v>
      </c>
      <c r="I342" s="84" t="b">
        <v>0</v>
      </c>
      <c r="J342" s="84" t="b">
        <v>0</v>
      </c>
      <c r="K342" s="84" t="b">
        <v>0</v>
      </c>
      <c r="L342" s="84" t="b">
        <v>0</v>
      </c>
    </row>
    <row r="343" spans="1:12" ht="15">
      <c r="A343" s="84" t="s">
        <v>253</v>
      </c>
      <c r="B343" s="84" t="s">
        <v>2538</v>
      </c>
      <c r="C343" s="84">
        <v>3</v>
      </c>
      <c r="D343" s="123">
        <v>0.008111238002234249</v>
      </c>
      <c r="E343" s="123">
        <v>1.3956175727530065</v>
      </c>
      <c r="F343" s="84" t="s">
        <v>2014</v>
      </c>
      <c r="G343" s="84" t="b">
        <v>0</v>
      </c>
      <c r="H343" s="84" t="b">
        <v>0</v>
      </c>
      <c r="I343" s="84" t="b">
        <v>0</v>
      </c>
      <c r="J343" s="84" t="b">
        <v>0</v>
      </c>
      <c r="K343" s="84" t="b">
        <v>0</v>
      </c>
      <c r="L343" s="84" t="b">
        <v>0</v>
      </c>
    </row>
    <row r="344" spans="1:12" ht="15">
      <c r="A344" s="84" t="s">
        <v>251</v>
      </c>
      <c r="B344" s="84" t="s">
        <v>318</v>
      </c>
      <c r="C344" s="84">
        <v>2</v>
      </c>
      <c r="D344" s="123">
        <v>0.006262303938652999</v>
      </c>
      <c r="E344" s="123">
        <v>1.027640787458412</v>
      </c>
      <c r="F344" s="84" t="s">
        <v>2014</v>
      </c>
      <c r="G344" s="84" t="b">
        <v>0</v>
      </c>
      <c r="H344" s="84" t="b">
        <v>0</v>
      </c>
      <c r="I344" s="84" t="b">
        <v>0</v>
      </c>
      <c r="J344" s="84" t="b">
        <v>0</v>
      </c>
      <c r="K344" s="84" t="b">
        <v>0</v>
      </c>
      <c r="L344" s="84" t="b">
        <v>0</v>
      </c>
    </row>
    <row r="345" spans="1:12" ht="15">
      <c r="A345" s="84" t="s">
        <v>318</v>
      </c>
      <c r="B345" s="84" t="s">
        <v>229</v>
      </c>
      <c r="C345" s="84">
        <v>2</v>
      </c>
      <c r="D345" s="123">
        <v>0.006262303938652999</v>
      </c>
      <c r="E345" s="123">
        <v>2.2706788361447066</v>
      </c>
      <c r="F345" s="84" t="s">
        <v>2014</v>
      </c>
      <c r="G345" s="84" t="b">
        <v>0</v>
      </c>
      <c r="H345" s="84" t="b">
        <v>0</v>
      </c>
      <c r="I345" s="84" t="b">
        <v>0</v>
      </c>
      <c r="J345" s="84" t="b">
        <v>0</v>
      </c>
      <c r="K345" s="84" t="b">
        <v>0</v>
      </c>
      <c r="L345" s="84" t="b">
        <v>0</v>
      </c>
    </row>
    <row r="346" spans="1:12" ht="15">
      <c r="A346" s="84" t="s">
        <v>229</v>
      </c>
      <c r="B346" s="84" t="s">
        <v>317</v>
      </c>
      <c r="C346" s="84">
        <v>2</v>
      </c>
      <c r="D346" s="123">
        <v>0.006262303938652999</v>
      </c>
      <c r="E346" s="123">
        <v>2.2706788361447066</v>
      </c>
      <c r="F346" s="84" t="s">
        <v>2014</v>
      </c>
      <c r="G346" s="84" t="b">
        <v>0</v>
      </c>
      <c r="H346" s="84" t="b">
        <v>0</v>
      </c>
      <c r="I346" s="84" t="b">
        <v>0</v>
      </c>
      <c r="J346" s="84" t="b">
        <v>0</v>
      </c>
      <c r="K346" s="84" t="b">
        <v>0</v>
      </c>
      <c r="L346" s="84" t="b">
        <v>0</v>
      </c>
    </row>
    <row r="347" spans="1:12" ht="15">
      <c r="A347" s="84" t="s">
        <v>317</v>
      </c>
      <c r="B347" s="84" t="s">
        <v>316</v>
      </c>
      <c r="C347" s="84">
        <v>2</v>
      </c>
      <c r="D347" s="123">
        <v>0.006262303938652999</v>
      </c>
      <c r="E347" s="123">
        <v>2.2706788361447066</v>
      </c>
      <c r="F347" s="84" t="s">
        <v>2014</v>
      </c>
      <c r="G347" s="84" t="b">
        <v>0</v>
      </c>
      <c r="H347" s="84" t="b">
        <v>0</v>
      </c>
      <c r="I347" s="84" t="b">
        <v>0</v>
      </c>
      <c r="J347" s="84" t="b">
        <v>0</v>
      </c>
      <c r="K347" s="84" t="b">
        <v>0</v>
      </c>
      <c r="L347" s="84" t="b">
        <v>0</v>
      </c>
    </row>
    <row r="348" spans="1:12" ht="15">
      <c r="A348" s="84" t="s">
        <v>316</v>
      </c>
      <c r="B348" s="84" t="s">
        <v>315</v>
      </c>
      <c r="C348" s="84">
        <v>2</v>
      </c>
      <c r="D348" s="123">
        <v>0.006262303938652999</v>
      </c>
      <c r="E348" s="123">
        <v>2.2706788361447066</v>
      </c>
      <c r="F348" s="84" t="s">
        <v>2014</v>
      </c>
      <c r="G348" s="84" t="b">
        <v>0</v>
      </c>
      <c r="H348" s="84" t="b">
        <v>0</v>
      </c>
      <c r="I348" s="84" t="b">
        <v>0</v>
      </c>
      <c r="J348" s="84" t="b">
        <v>0</v>
      </c>
      <c r="K348" s="84" t="b">
        <v>0</v>
      </c>
      <c r="L348" s="84" t="b">
        <v>0</v>
      </c>
    </row>
    <row r="349" spans="1:12" ht="15">
      <c r="A349" s="84" t="s">
        <v>315</v>
      </c>
      <c r="B349" s="84" t="s">
        <v>314</v>
      </c>
      <c r="C349" s="84">
        <v>2</v>
      </c>
      <c r="D349" s="123">
        <v>0.006262303938652999</v>
      </c>
      <c r="E349" s="123">
        <v>2.2706788361447066</v>
      </c>
      <c r="F349" s="84" t="s">
        <v>2014</v>
      </c>
      <c r="G349" s="84" t="b">
        <v>0</v>
      </c>
      <c r="H349" s="84" t="b">
        <v>0</v>
      </c>
      <c r="I349" s="84" t="b">
        <v>0</v>
      </c>
      <c r="J349" s="84" t="b">
        <v>0</v>
      </c>
      <c r="K349" s="84" t="b">
        <v>0</v>
      </c>
      <c r="L349" s="84" t="b">
        <v>0</v>
      </c>
    </row>
    <row r="350" spans="1:12" ht="15">
      <c r="A350" s="84" t="s">
        <v>314</v>
      </c>
      <c r="B350" s="84" t="s">
        <v>313</v>
      </c>
      <c r="C350" s="84">
        <v>2</v>
      </c>
      <c r="D350" s="123">
        <v>0.006262303938652999</v>
      </c>
      <c r="E350" s="123">
        <v>2.2706788361447066</v>
      </c>
      <c r="F350" s="84" t="s">
        <v>2014</v>
      </c>
      <c r="G350" s="84" t="b">
        <v>0</v>
      </c>
      <c r="H350" s="84" t="b">
        <v>0</v>
      </c>
      <c r="I350" s="84" t="b">
        <v>0</v>
      </c>
      <c r="J350" s="84" t="b">
        <v>0</v>
      </c>
      <c r="K350" s="84" t="b">
        <v>0</v>
      </c>
      <c r="L350" s="84" t="b">
        <v>0</v>
      </c>
    </row>
    <row r="351" spans="1:12" ht="15">
      <c r="A351" s="84" t="s">
        <v>313</v>
      </c>
      <c r="B351" s="84" t="s">
        <v>312</v>
      </c>
      <c r="C351" s="84">
        <v>2</v>
      </c>
      <c r="D351" s="123">
        <v>0.006262303938652999</v>
      </c>
      <c r="E351" s="123">
        <v>2.2706788361447066</v>
      </c>
      <c r="F351" s="84" t="s">
        <v>2014</v>
      </c>
      <c r="G351" s="84" t="b">
        <v>0</v>
      </c>
      <c r="H351" s="84" t="b">
        <v>0</v>
      </c>
      <c r="I351" s="84" t="b">
        <v>0</v>
      </c>
      <c r="J351" s="84" t="b">
        <v>0</v>
      </c>
      <c r="K351" s="84" t="b">
        <v>0</v>
      </c>
      <c r="L351" s="84" t="b">
        <v>0</v>
      </c>
    </row>
    <row r="352" spans="1:12" ht="15">
      <c r="A352" s="84" t="s">
        <v>2510</v>
      </c>
      <c r="B352" s="84" t="s">
        <v>2543</v>
      </c>
      <c r="C352" s="84">
        <v>2</v>
      </c>
      <c r="D352" s="123">
        <v>0.006262303938652999</v>
      </c>
      <c r="E352" s="123">
        <v>1.793557581425044</v>
      </c>
      <c r="F352" s="84" t="s">
        <v>2014</v>
      </c>
      <c r="G352" s="84" t="b">
        <v>0</v>
      </c>
      <c r="H352" s="84" t="b">
        <v>0</v>
      </c>
      <c r="I352" s="84" t="b">
        <v>0</v>
      </c>
      <c r="J352" s="84" t="b">
        <v>0</v>
      </c>
      <c r="K352" s="84" t="b">
        <v>0</v>
      </c>
      <c r="L352" s="84" t="b">
        <v>0</v>
      </c>
    </row>
    <row r="353" spans="1:12" ht="15">
      <c r="A353" s="84" t="s">
        <v>2538</v>
      </c>
      <c r="B353" s="84" t="s">
        <v>2135</v>
      </c>
      <c r="C353" s="84">
        <v>2</v>
      </c>
      <c r="D353" s="123">
        <v>0.006262303938652999</v>
      </c>
      <c r="E353" s="123">
        <v>1.9184963180333439</v>
      </c>
      <c r="F353" s="84" t="s">
        <v>2014</v>
      </c>
      <c r="G353" s="84" t="b">
        <v>0</v>
      </c>
      <c r="H353" s="84" t="b">
        <v>0</v>
      </c>
      <c r="I353" s="84" t="b">
        <v>0</v>
      </c>
      <c r="J353" s="84" t="b">
        <v>1</v>
      </c>
      <c r="K353" s="84" t="b">
        <v>0</v>
      </c>
      <c r="L353" s="84" t="b">
        <v>0</v>
      </c>
    </row>
    <row r="354" spans="1:12" ht="15">
      <c r="A354" s="84" t="s">
        <v>2135</v>
      </c>
      <c r="B354" s="84" t="s">
        <v>2507</v>
      </c>
      <c r="C354" s="84">
        <v>2</v>
      </c>
      <c r="D354" s="123">
        <v>0.006262303938652999</v>
      </c>
      <c r="E354" s="123">
        <v>2.094587577089025</v>
      </c>
      <c r="F354" s="84" t="s">
        <v>2014</v>
      </c>
      <c r="G354" s="84" t="b">
        <v>1</v>
      </c>
      <c r="H354" s="84" t="b">
        <v>0</v>
      </c>
      <c r="I354" s="84" t="b">
        <v>0</v>
      </c>
      <c r="J354" s="84" t="b">
        <v>0</v>
      </c>
      <c r="K354" s="84" t="b">
        <v>0</v>
      </c>
      <c r="L354" s="84" t="b">
        <v>0</v>
      </c>
    </row>
    <row r="355" spans="1:12" ht="15">
      <c r="A355" s="84" t="s">
        <v>2507</v>
      </c>
      <c r="B355" s="84" t="s">
        <v>2593</v>
      </c>
      <c r="C355" s="84">
        <v>2</v>
      </c>
      <c r="D355" s="123">
        <v>0.006262303938652999</v>
      </c>
      <c r="E355" s="123">
        <v>2.2706788361447066</v>
      </c>
      <c r="F355" s="84" t="s">
        <v>2014</v>
      </c>
      <c r="G355" s="84" t="b">
        <v>0</v>
      </c>
      <c r="H355" s="84" t="b">
        <v>0</v>
      </c>
      <c r="I355" s="84" t="b">
        <v>0</v>
      </c>
      <c r="J355" s="84" t="b">
        <v>0</v>
      </c>
      <c r="K355" s="84" t="b">
        <v>0</v>
      </c>
      <c r="L355" s="84" t="b">
        <v>0</v>
      </c>
    </row>
    <row r="356" spans="1:12" ht="15">
      <c r="A356" s="84" t="s">
        <v>2593</v>
      </c>
      <c r="B356" s="84" t="s">
        <v>2480</v>
      </c>
      <c r="C356" s="84">
        <v>2</v>
      </c>
      <c r="D356" s="123">
        <v>0.006262303938652999</v>
      </c>
      <c r="E356" s="123">
        <v>2.2706788361447066</v>
      </c>
      <c r="F356" s="84" t="s">
        <v>2014</v>
      </c>
      <c r="G356" s="84" t="b">
        <v>0</v>
      </c>
      <c r="H356" s="84" t="b">
        <v>0</v>
      </c>
      <c r="I356" s="84" t="b">
        <v>0</v>
      </c>
      <c r="J356" s="84" t="b">
        <v>0</v>
      </c>
      <c r="K356" s="84" t="b">
        <v>0</v>
      </c>
      <c r="L356" s="84" t="b">
        <v>0</v>
      </c>
    </row>
    <row r="357" spans="1:12" ht="15">
      <c r="A357" s="84" t="s">
        <v>278</v>
      </c>
      <c r="B357" s="84" t="s">
        <v>246</v>
      </c>
      <c r="C357" s="84">
        <v>2</v>
      </c>
      <c r="D357" s="123">
        <v>0.006262303938652999</v>
      </c>
      <c r="E357" s="123">
        <v>1.3164363267053816</v>
      </c>
      <c r="F357" s="84" t="s">
        <v>2014</v>
      </c>
      <c r="G357" s="84" t="b">
        <v>0</v>
      </c>
      <c r="H357" s="84" t="b">
        <v>0</v>
      </c>
      <c r="I357" s="84" t="b">
        <v>0</v>
      </c>
      <c r="J357" s="84" t="b">
        <v>0</v>
      </c>
      <c r="K357" s="84" t="b">
        <v>0</v>
      </c>
      <c r="L357" s="84" t="b">
        <v>0</v>
      </c>
    </row>
    <row r="358" spans="1:12" ht="15">
      <c r="A358" s="84" t="s">
        <v>251</v>
      </c>
      <c r="B358" s="84" t="s">
        <v>277</v>
      </c>
      <c r="C358" s="84">
        <v>2</v>
      </c>
      <c r="D358" s="123">
        <v>0.006262303938652999</v>
      </c>
      <c r="E358" s="123">
        <v>0.37442827368306836</v>
      </c>
      <c r="F358" s="84" t="s">
        <v>2014</v>
      </c>
      <c r="G358" s="84" t="b">
        <v>0</v>
      </c>
      <c r="H358" s="84" t="b">
        <v>0</v>
      </c>
      <c r="I358" s="84" t="b">
        <v>0</v>
      </c>
      <c r="J358" s="84" t="b">
        <v>0</v>
      </c>
      <c r="K358" s="84" t="b">
        <v>0</v>
      </c>
      <c r="L358" s="84" t="b">
        <v>0</v>
      </c>
    </row>
    <row r="359" spans="1:12" ht="15">
      <c r="A359" s="84" t="s">
        <v>251</v>
      </c>
      <c r="B359" s="84" t="s">
        <v>215</v>
      </c>
      <c r="C359" s="84">
        <v>2</v>
      </c>
      <c r="D359" s="123">
        <v>0.006262303938652999</v>
      </c>
      <c r="E359" s="123">
        <v>1.027640787458412</v>
      </c>
      <c r="F359" s="84" t="s">
        <v>2014</v>
      </c>
      <c r="G359" s="84" t="b">
        <v>0</v>
      </c>
      <c r="H359" s="84" t="b">
        <v>0</v>
      </c>
      <c r="I359" s="84" t="b">
        <v>0</v>
      </c>
      <c r="J359" s="84" t="b">
        <v>0</v>
      </c>
      <c r="K359" s="84" t="b">
        <v>0</v>
      </c>
      <c r="L359" s="84" t="b">
        <v>0</v>
      </c>
    </row>
    <row r="360" spans="1:12" ht="15">
      <c r="A360" s="84" t="s">
        <v>232</v>
      </c>
      <c r="B360" s="84" t="s">
        <v>251</v>
      </c>
      <c r="C360" s="84">
        <v>2</v>
      </c>
      <c r="D360" s="123">
        <v>0.006262303938652999</v>
      </c>
      <c r="E360" s="123">
        <v>1.2494895370747683</v>
      </c>
      <c r="F360" s="84" t="s">
        <v>2014</v>
      </c>
      <c r="G360" s="84" t="b">
        <v>0</v>
      </c>
      <c r="H360" s="84" t="b">
        <v>0</v>
      </c>
      <c r="I360" s="84" t="b">
        <v>0</v>
      </c>
      <c r="J360" s="84" t="b">
        <v>0</v>
      </c>
      <c r="K360" s="84" t="b">
        <v>0</v>
      </c>
      <c r="L360" s="84" t="b">
        <v>0</v>
      </c>
    </row>
    <row r="361" spans="1:12" ht="15">
      <c r="A361" s="84" t="s">
        <v>251</v>
      </c>
      <c r="B361" s="84" t="s">
        <v>282</v>
      </c>
      <c r="C361" s="84">
        <v>7</v>
      </c>
      <c r="D361" s="123">
        <v>0.019634012488216213</v>
      </c>
      <c r="E361" s="123">
        <v>0.8450980400142568</v>
      </c>
      <c r="F361" s="84" t="s">
        <v>2015</v>
      </c>
      <c r="G361" s="84" t="b">
        <v>0</v>
      </c>
      <c r="H361" s="84" t="b">
        <v>0</v>
      </c>
      <c r="I361" s="84" t="b">
        <v>0</v>
      </c>
      <c r="J361" s="84" t="b">
        <v>0</v>
      </c>
      <c r="K361" s="84" t="b">
        <v>0</v>
      </c>
      <c r="L361" s="84" t="b">
        <v>0</v>
      </c>
    </row>
    <row r="362" spans="1:12" ht="15">
      <c r="A362" s="84" t="s">
        <v>2474</v>
      </c>
      <c r="B362" s="84" t="s">
        <v>2698</v>
      </c>
      <c r="C362" s="84">
        <v>2</v>
      </c>
      <c r="D362" s="123">
        <v>0.014110781046749118</v>
      </c>
      <c r="E362" s="123">
        <v>1.7481880270062005</v>
      </c>
      <c r="F362" s="84" t="s">
        <v>2015</v>
      </c>
      <c r="G362" s="84" t="b">
        <v>1</v>
      </c>
      <c r="H362" s="84" t="b">
        <v>0</v>
      </c>
      <c r="I362" s="84" t="b">
        <v>0</v>
      </c>
      <c r="J362" s="84" t="b">
        <v>0</v>
      </c>
      <c r="K362" s="84" t="b">
        <v>0</v>
      </c>
      <c r="L362" s="84" t="b">
        <v>0</v>
      </c>
    </row>
    <row r="363" spans="1:12" ht="15">
      <c r="A363" s="84" t="s">
        <v>2121</v>
      </c>
      <c r="B363" s="84" t="s">
        <v>2505</v>
      </c>
      <c r="C363" s="84">
        <v>2</v>
      </c>
      <c r="D363" s="123">
        <v>0.018814374728998825</v>
      </c>
      <c r="E363" s="123">
        <v>1.5720967679505191</v>
      </c>
      <c r="F363" s="84" t="s">
        <v>2015</v>
      </c>
      <c r="G363" s="84" t="b">
        <v>0</v>
      </c>
      <c r="H363" s="84" t="b">
        <v>0</v>
      </c>
      <c r="I363" s="84" t="b">
        <v>0</v>
      </c>
      <c r="J363" s="84" t="b">
        <v>0</v>
      </c>
      <c r="K363" s="84" t="b">
        <v>0</v>
      </c>
      <c r="L363" s="84" t="b">
        <v>0</v>
      </c>
    </row>
    <row r="364" spans="1:12" ht="15">
      <c r="A364" s="84" t="s">
        <v>251</v>
      </c>
      <c r="B364" s="84" t="s">
        <v>2760</v>
      </c>
      <c r="C364" s="84">
        <v>2</v>
      </c>
      <c r="D364" s="123">
        <v>0.014110781046749118</v>
      </c>
      <c r="E364" s="123">
        <v>0.8450980400142568</v>
      </c>
      <c r="F364" s="84" t="s">
        <v>2015</v>
      </c>
      <c r="G364" s="84" t="b">
        <v>0</v>
      </c>
      <c r="H364" s="84" t="b">
        <v>0</v>
      </c>
      <c r="I364" s="84" t="b">
        <v>0</v>
      </c>
      <c r="J364" s="84" t="b">
        <v>0</v>
      </c>
      <c r="K364" s="84" t="b">
        <v>0</v>
      </c>
      <c r="L364" s="84" t="b">
        <v>0</v>
      </c>
    </row>
    <row r="365" spans="1:12" ht="15">
      <c r="A365" s="84" t="s">
        <v>258</v>
      </c>
      <c r="B365" s="84" t="s">
        <v>253</v>
      </c>
      <c r="C365" s="84">
        <v>4</v>
      </c>
      <c r="D365" s="123">
        <v>0.017514985285269572</v>
      </c>
      <c r="E365" s="123">
        <v>1.2632414347745815</v>
      </c>
      <c r="F365" s="84" t="s">
        <v>2016</v>
      </c>
      <c r="G365" s="84" t="b">
        <v>0</v>
      </c>
      <c r="H365" s="84" t="b">
        <v>0</v>
      </c>
      <c r="I365" s="84" t="b">
        <v>0</v>
      </c>
      <c r="J365" s="84" t="b">
        <v>0</v>
      </c>
      <c r="K365" s="84" t="b">
        <v>0</v>
      </c>
      <c r="L365" s="84" t="b">
        <v>0</v>
      </c>
    </row>
    <row r="366" spans="1:12" ht="15">
      <c r="A366" s="84" t="s">
        <v>251</v>
      </c>
      <c r="B366" s="84" t="s">
        <v>281</v>
      </c>
      <c r="C366" s="84">
        <v>4</v>
      </c>
      <c r="D366" s="123">
        <v>0.017514985285269572</v>
      </c>
      <c r="E366" s="123">
        <v>0.8372727025023003</v>
      </c>
      <c r="F366" s="84" t="s">
        <v>2016</v>
      </c>
      <c r="G366" s="84" t="b">
        <v>0</v>
      </c>
      <c r="H366" s="84" t="b">
        <v>0</v>
      </c>
      <c r="I366" s="84" t="b">
        <v>0</v>
      </c>
      <c r="J366" s="84" t="b">
        <v>0</v>
      </c>
      <c r="K366" s="84" t="b">
        <v>0</v>
      </c>
      <c r="L366" s="84" t="b">
        <v>0</v>
      </c>
    </row>
    <row r="367" spans="1:12" ht="15">
      <c r="A367" s="84" t="s">
        <v>257</v>
      </c>
      <c r="B367" s="84" t="s">
        <v>258</v>
      </c>
      <c r="C367" s="84">
        <v>3</v>
      </c>
      <c r="D367" s="123">
        <v>0.015078291864599329</v>
      </c>
      <c r="E367" s="123">
        <v>1.3143939572219627</v>
      </c>
      <c r="F367" s="84" t="s">
        <v>2016</v>
      </c>
      <c r="G367" s="84" t="b">
        <v>0</v>
      </c>
      <c r="H367" s="84" t="b">
        <v>0</v>
      </c>
      <c r="I367" s="84" t="b">
        <v>0</v>
      </c>
      <c r="J367" s="84" t="b">
        <v>0</v>
      </c>
      <c r="K367" s="84" t="b">
        <v>0</v>
      </c>
      <c r="L367" s="84" t="b">
        <v>0</v>
      </c>
    </row>
    <row r="368" spans="1:12" ht="15">
      <c r="A368" s="84" t="s">
        <v>253</v>
      </c>
      <c r="B368" s="84" t="s">
        <v>251</v>
      </c>
      <c r="C368" s="84">
        <v>3</v>
      </c>
      <c r="D368" s="123">
        <v>0.015078291864599329</v>
      </c>
      <c r="E368" s="123">
        <v>0.7703259128716871</v>
      </c>
      <c r="F368" s="84" t="s">
        <v>2016</v>
      </c>
      <c r="G368" s="84" t="b">
        <v>0</v>
      </c>
      <c r="H368" s="84" t="b">
        <v>0</v>
      </c>
      <c r="I368" s="84" t="b">
        <v>0</v>
      </c>
      <c r="J368" s="84" t="b">
        <v>0</v>
      </c>
      <c r="K368" s="84" t="b">
        <v>0</v>
      </c>
      <c r="L368" s="84" t="b">
        <v>0</v>
      </c>
    </row>
    <row r="369" spans="1:12" ht="15">
      <c r="A369" s="84" t="s">
        <v>251</v>
      </c>
      <c r="B369" s="84" t="s">
        <v>2500</v>
      </c>
      <c r="C369" s="84">
        <v>2</v>
      </c>
      <c r="D369" s="123">
        <v>0.011876974462986922</v>
      </c>
      <c r="E369" s="123">
        <v>0.8372727025023003</v>
      </c>
      <c r="F369" s="84" t="s">
        <v>2016</v>
      </c>
      <c r="G369" s="84" t="b">
        <v>0</v>
      </c>
      <c r="H369" s="84" t="b">
        <v>0</v>
      </c>
      <c r="I369" s="84" t="b">
        <v>0</v>
      </c>
      <c r="J369" s="84" t="b">
        <v>1</v>
      </c>
      <c r="K369" s="84" t="b">
        <v>0</v>
      </c>
      <c r="L369" s="84" t="b">
        <v>0</v>
      </c>
    </row>
    <row r="370" spans="1:12" ht="15">
      <c r="A370" s="84" t="s">
        <v>2500</v>
      </c>
      <c r="B370" s="84" t="s">
        <v>2715</v>
      </c>
      <c r="C370" s="84">
        <v>2</v>
      </c>
      <c r="D370" s="123">
        <v>0.011876974462986922</v>
      </c>
      <c r="E370" s="123">
        <v>1.916453948549925</v>
      </c>
      <c r="F370" s="84" t="s">
        <v>2016</v>
      </c>
      <c r="G370" s="84" t="b">
        <v>1</v>
      </c>
      <c r="H370" s="84" t="b">
        <v>0</v>
      </c>
      <c r="I370" s="84" t="b">
        <v>0</v>
      </c>
      <c r="J370" s="84" t="b">
        <v>0</v>
      </c>
      <c r="K370" s="84" t="b">
        <v>0</v>
      </c>
      <c r="L370" s="84" t="b">
        <v>0</v>
      </c>
    </row>
    <row r="371" spans="1:12" ht="15">
      <c r="A371" s="84" t="s">
        <v>2715</v>
      </c>
      <c r="B371" s="84" t="s">
        <v>2489</v>
      </c>
      <c r="C371" s="84">
        <v>2</v>
      </c>
      <c r="D371" s="123">
        <v>0.011876974462986922</v>
      </c>
      <c r="E371" s="123">
        <v>1.916453948549925</v>
      </c>
      <c r="F371" s="84" t="s">
        <v>2016</v>
      </c>
      <c r="G371" s="84" t="b">
        <v>0</v>
      </c>
      <c r="H371" s="84" t="b">
        <v>0</v>
      </c>
      <c r="I371" s="84" t="b">
        <v>0</v>
      </c>
      <c r="J371" s="84" t="b">
        <v>0</v>
      </c>
      <c r="K371" s="84" t="b">
        <v>0</v>
      </c>
      <c r="L371" s="84" t="b">
        <v>0</v>
      </c>
    </row>
    <row r="372" spans="1:12" ht="15">
      <c r="A372" s="84" t="s">
        <v>2489</v>
      </c>
      <c r="B372" s="84" t="s">
        <v>2716</v>
      </c>
      <c r="C372" s="84">
        <v>2</v>
      </c>
      <c r="D372" s="123">
        <v>0.011876974462986922</v>
      </c>
      <c r="E372" s="123">
        <v>1.916453948549925</v>
      </c>
      <c r="F372" s="84" t="s">
        <v>2016</v>
      </c>
      <c r="G372" s="84" t="b">
        <v>0</v>
      </c>
      <c r="H372" s="84" t="b">
        <v>0</v>
      </c>
      <c r="I372" s="84" t="b">
        <v>0</v>
      </c>
      <c r="J372" s="84" t="b">
        <v>0</v>
      </c>
      <c r="K372" s="84" t="b">
        <v>0</v>
      </c>
      <c r="L372" s="84" t="b">
        <v>0</v>
      </c>
    </row>
    <row r="373" spans="1:12" ht="15">
      <c r="A373" s="84" t="s">
        <v>2716</v>
      </c>
      <c r="B373" s="84" t="s">
        <v>2503</v>
      </c>
      <c r="C373" s="84">
        <v>2</v>
      </c>
      <c r="D373" s="123">
        <v>0.011876974462986922</v>
      </c>
      <c r="E373" s="123">
        <v>1.916453948549925</v>
      </c>
      <c r="F373" s="84" t="s">
        <v>2016</v>
      </c>
      <c r="G373" s="84" t="b">
        <v>0</v>
      </c>
      <c r="H373" s="84" t="b">
        <v>0</v>
      </c>
      <c r="I373" s="84" t="b">
        <v>0</v>
      </c>
      <c r="J373" s="84" t="b">
        <v>0</v>
      </c>
      <c r="K373" s="84" t="b">
        <v>0</v>
      </c>
      <c r="L373" s="84" t="b">
        <v>0</v>
      </c>
    </row>
    <row r="374" spans="1:12" ht="15">
      <c r="A374" s="84" t="s">
        <v>2503</v>
      </c>
      <c r="B374" s="84" t="s">
        <v>2128</v>
      </c>
      <c r="C374" s="84">
        <v>2</v>
      </c>
      <c r="D374" s="123">
        <v>0.011876974462986922</v>
      </c>
      <c r="E374" s="123">
        <v>1.7403626894942439</v>
      </c>
      <c r="F374" s="84" t="s">
        <v>2016</v>
      </c>
      <c r="G374" s="84" t="b">
        <v>0</v>
      </c>
      <c r="H374" s="84" t="b">
        <v>0</v>
      </c>
      <c r="I374" s="84" t="b">
        <v>0</v>
      </c>
      <c r="J374" s="84" t="b">
        <v>0</v>
      </c>
      <c r="K374" s="84" t="b">
        <v>0</v>
      </c>
      <c r="L374" s="84" t="b">
        <v>0</v>
      </c>
    </row>
    <row r="375" spans="1:12" ht="15">
      <c r="A375" s="84" t="s">
        <v>2128</v>
      </c>
      <c r="B375" s="84" t="s">
        <v>2717</v>
      </c>
      <c r="C375" s="84">
        <v>2</v>
      </c>
      <c r="D375" s="123">
        <v>0.011876974462986922</v>
      </c>
      <c r="E375" s="123">
        <v>1.7403626894942439</v>
      </c>
      <c r="F375" s="84" t="s">
        <v>2016</v>
      </c>
      <c r="G375" s="84" t="b">
        <v>0</v>
      </c>
      <c r="H375" s="84" t="b">
        <v>0</v>
      </c>
      <c r="I375" s="84" t="b">
        <v>0</v>
      </c>
      <c r="J375" s="84" t="b">
        <v>0</v>
      </c>
      <c r="K375" s="84" t="b">
        <v>0</v>
      </c>
      <c r="L375" s="84" t="b">
        <v>0</v>
      </c>
    </row>
    <row r="376" spans="1:12" ht="15">
      <c r="A376" s="84" t="s">
        <v>252</v>
      </c>
      <c r="B376" s="84" t="s">
        <v>251</v>
      </c>
      <c r="C376" s="84">
        <v>2</v>
      </c>
      <c r="D376" s="123">
        <v>0.011876974462986922</v>
      </c>
      <c r="E376" s="123">
        <v>1.1383026981662816</v>
      </c>
      <c r="F376" s="84" t="s">
        <v>2016</v>
      </c>
      <c r="G376" s="84" t="b">
        <v>0</v>
      </c>
      <c r="H376" s="84" t="b">
        <v>0</v>
      </c>
      <c r="I376" s="84" t="b">
        <v>0</v>
      </c>
      <c r="J376" s="84" t="b">
        <v>0</v>
      </c>
      <c r="K376" s="84" t="b">
        <v>0</v>
      </c>
      <c r="L376" s="84" t="b">
        <v>0</v>
      </c>
    </row>
    <row r="377" spans="1:12" ht="15">
      <c r="A377" s="84" t="s">
        <v>251</v>
      </c>
      <c r="B377" s="84" t="s">
        <v>2578</v>
      </c>
      <c r="C377" s="84">
        <v>2</v>
      </c>
      <c r="D377" s="123">
        <v>0.011876974462986922</v>
      </c>
      <c r="E377" s="123">
        <v>0.8372727025023003</v>
      </c>
      <c r="F377" s="84" t="s">
        <v>2016</v>
      </c>
      <c r="G377" s="84" t="b">
        <v>0</v>
      </c>
      <c r="H377" s="84" t="b">
        <v>0</v>
      </c>
      <c r="I377" s="84" t="b">
        <v>0</v>
      </c>
      <c r="J377" s="84" t="b">
        <v>0</v>
      </c>
      <c r="K377" s="84" t="b">
        <v>0</v>
      </c>
      <c r="L377" s="84" t="b">
        <v>0</v>
      </c>
    </row>
    <row r="378" spans="1:12" ht="15">
      <c r="A378" s="84" t="s">
        <v>2578</v>
      </c>
      <c r="B378" s="84" t="s">
        <v>2479</v>
      </c>
      <c r="C378" s="84">
        <v>2</v>
      </c>
      <c r="D378" s="123">
        <v>0.011876974462986922</v>
      </c>
      <c r="E378" s="123">
        <v>1.916453948549925</v>
      </c>
      <c r="F378" s="84" t="s">
        <v>2016</v>
      </c>
      <c r="G378" s="84" t="b">
        <v>0</v>
      </c>
      <c r="H378" s="84" t="b">
        <v>0</v>
      </c>
      <c r="I378" s="84" t="b">
        <v>0</v>
      </c>
      <c r="J378" s="84" t="b">
        <v>0</v>
      </c>
      <c r="K378" s="84" t="b">
        <v>0</v>
      </c>
      <c r="L378" s="84" t="b">
        <v>0</v>
      </c>
    </row>
    <row r="379" spans="1:12" ht="15">
      <c r="A379" s="84" t="s">
        <v>2479</v>
      </c>
      <c r="B379" s="84" t="s">
        <v>2579</v>
      </c>
      <c r="C379" s="84">
        <v>2</v>
      </c>
      <c r="D379" s="123">
        <v>0.011876974462986922</v>
      </c>
      <c r="E379" s="123">
        <v>1.916453948549925</v>
      </c>
      <c r="F379" s="84" t="s">
        <v>2016</v>
      </c>
      <c r="G379" s="84" t="b">
        <v>0</v>
      </c>
      <c r="H379" s="84" t="b">
        <v>0</v>
      </c>
      <c r="I379" s="84" t="b">
        <v>0</v>
      </c>
      <c r="J379" s="84" t="b">
        <v>0</v>
      </c>
      <c r="K379" s="84" t="b">
        <v>0</v>
      </c>
      <c r="L379" s="84" t="b">
        <v>0</v>
      </c>
    </row>
    <row r="380" spans="1:12" ht="15">
      <c r="A380" s="84" t="s">
        <v>2579</v>
      </c>
      <c r="B380" s="84" t="s">
        <v>2502</v>
      </c>
      <c r="C380" s="84">
        <v>2</v>
      </c>
      <c r="D380" s="123">
        <v>0.011876974462986922</v>
      </c>
      <c r="E380" s="123">
        <v>1.916453948549925</v>
      </c>
      <c r="F380" s="84" t="s">
        <v>2016</v>
      </c>
      <c r="G380" s="84" t="b">
        <v>0</v>
      </c>
      <c r="H380" s="84" t="b">
        <v>0</v>
      </c>
      <c r="I380" s="84" t="b">
        <v>0</v>
      </c>
      <c r="J380" s="84" t="b">
        <v>0</v>
      </c>
      <c r="K380" s="84" t="b">
        <v>0</v>
      </c>
      <c r="L380" s="84" t="b">
        <v>0</v>
      </c>
    </row>
    <row r="381" spans="1:12" ht="15">
      <c r="A381" s="84" t="s">
        <v>2502</v>
      </c>
      <c r="B381" s="84" t="s">
        <v>2108</v>
      </c>
      <c r="C381" s="84">
        <v>2</v>
      </c>
      <c r="D381" s="123">
        <v>0.011876974462986922</v>
      </c>
      <c r="E381" s="123">
        <v>1.7403626894942439</v>
      </c>
      <c r="F381" s="84" t="s">
        <v>2016</v>
      </c>
      <c r="G381" s="84" t="b">
        <v>0</v>
      </c>
      <c r="H381" s="84" t="b">
        <v>0</v>
      </c>
      <c r="I381" s="84" t="b">
        <v>0</v>
      </c>
      <c r="J381" s="84" t="b">
        <v>0</v>
      </c>
      <c r="K381" s="84" t="b">
        <v>0</v>
      </c>
      <c r="L381" s="84" t="b">
        <v>0</v>
      </c>
    </row>
    <row r="382" spans="1:12" ht="15">
      <c r="A382" s="84" t="s">
        <v>2108</v>
      </c>
      <c r="B382" s="84" t="s">
        <v>2127</v>
      </c>
      <c r="C382" s="84">
        <v>2</v>
      </c>
      <c r="D382" s="123">
        <v>0.011876974462986922</v>
      </c>
      <c r="E382" s="123">
        <v>1.2632414347745815</v>
      </c>
      <c r="F382" s="84" t="s">
        <v>2016</v>
      </c>
      <c r="G382" s="84" t="b">
        <v>0</v>
      </c>
      <c r="H382" s="84" t="b">
        <v>0</v>
      </c>
      <c r="I382" s="84" t="b">
        <v>0</v>
      </c>
      <c r="J382" s="84" t="b">
        <v>0</v>
      </c>
      <c r="K382" s="84" t="b">
        <v>0</v>
      </c>
      <c r="L382" s="84" t="b">
        <v>0</v>
      </c>
    </row>
    <row r="383" spans="1:12" ht="15">
      <c r="A383" s="84" t="s">
        <v>2127</v>
      </c>
      <c r="B383" s="84" t="s">
        <v>2580</v>
      </c>
      <c r="C383" s="84">
        <v>2</v>
      </c>
      <c r="D383" s="123">
        <v>0.011876974462986922</v>
      </c>
      <c r="E383" s="123">
        <v>1.4393326938302626</v>
      </c>
      <c r="F383" s="84" t="s">
        <v>2016</v>
      </c>
      <c r="G383" s="84" t="b">
        <v>0</v>
      </c>
      <c r="H383" s="84" t="b">
        <v>0</v>
      </c>
      <c r="I383" s="84" t="b">
        <v>0</v>
      </c>
      <c r="J383" s="84" t="b">
        <v>0</v>
      </c>
      <c r="K383" s="84" t="b">
        <v>0</v>
      </c>
      <c r="L383" s="84" t="b">
        <v>0</v>
      </c>
    </row>
    <row r="384" spans="1:12" ht="15">
      <c r="A384" s="84" t="s">
        <v>2580</v>
      </c>
      <c r="B384" s="84" t="s">
        <v>2127</v>
      </c>
      <c r="C384" s="84">
        <v>2</v>
      </c>
      <c r="D384" s="123">
        <v>0.011876974462986922</v>
      </c>
      <c r="E384" s="123">
        <v>1.4393326938302626</v>
      </c>
      <c r="F384" s="84" t="s">
        <v>2016</v>
      </c>
      <c r="G384" s="84" t="b">
        <v>0</v>
      </c>
      <c r="H384" s="84" t="b">
        <v>0</v>
      </c>
      <c r="I384" s="84" t="b">
        <v>0</v>
      </c>
      <c r="J384" s="84" t="b">
        <v>0</v>
      </c>
      <c r="K384" s="84" t="b">
        <v>0</v>
      </c>
      <c r="L384" s="84" t="b">
        <v>0</v>
      </c>
    </row>
    <row r="385" spans="1:12" ht="15">
      <c r="A385" s="84" t="s">
        <v>2127</v>
      </c>
      <c r="B385" s="84" t="s">
        <v>2513</v>
      </c>
      <c r="C385" s="84">
        <v>2</v>
      </c>
      <c r="D385" s="123">
        <v>0.011876974462986922</v>
      </c>
      <c r="E385" s="123">
        <v>1.4393326938302626</v>
      </c>
      <c r="F385" s="84" t="s">
        <v>2016</v>
      </c>
      <c r="G385" s="84" t="b">
        <v>0</v>
      </c>
      <c r="H385" s="84" t="b">
        <v>0</v>
      </c>
      <c r="I385" s="84" t="b">
        <v>0</v>
      </c>
      <c r="J385" s="84" t="b">
        <v>0</v>
      </c>
      <c r="K385" s="84" t="b">
        <v>0</v>
      </c>
      <c r="L385" s="84" t="b">
        <v>0</v>
      </c>
    </row>
    <row r="386" spans="1:12" ht="15">
      <c r="A386" s="84" t="s">
        <v>2513</v>
      </c>
      <c r="B386" s="84" t="s">
        <v>2127</v>
      </c>
      <c r="C386" s="84">
        <v>2</v>
      </c>
      <c r="D386" s="123">
        <v>0.011876974462986922</v>
      </c>
      <c r="E386" s="123">
        <v>1.4393326938302626</v>
      </c>
      <c r="F386" s="84" t="s">
        <v>2016</v>
      </c>
      <c r="G386" s="84" t="b">
        <v>0</v>
      </c>
      <c r="H386" s="84" t="b">
        <v>0</v>
      </c>
      <c r="I386" s="84" t="b">
        <v>0</v>
      </c>
      <c r="J386" s="84" t="b">
        <v>0</v>
      </c>
      <c r="K386" s="84" t="b">
        <v>0</v>
      </c>
      <c r="L386" s="84" t="b">
        <v>0</v>
      </c>
    </row>
    <row r="387" spans="1:12" ht="15">
      <c r="A387" s="84" t="s">
        <v>2127</v>
      </c>
      <c r="B387" s="84" t="s">
        <v>2581</v>
      </c>
      <c r="C387" s="84">
        <v>2</v>
      </c>
      <c r="D387" s="123">
        <v>0.011876974462986922</v>
      </c>
      <c r="E387" s="123">
        <v>1.4393326938302626</v>
      </c>
      <c r="F387" s="84" t="s">
        <v>2016</v>
      </c>
      <c r="G387" s="84" t="b">
        <v>0</v>
      </c>
      <c r="H387" s="84" t="b">
        <v>0</v>
      </c>
      <c r="I387" s="84" t="b">
        <v>0</v>
      </c>
      <c r="J387" s="84" t="b">
        <v>0</v>
      </c>
      <c r="K387" s="84" t="b">
        <v>0</v>
      </c>
      <c r="L387" s="84" t="b">
        <v>0</v>
      </c>
    </row>
    <row r="388" spans="1:12" ht="15">
      <c r="A388" s="84" t="s">
        <v>2581</v>
      </c>
      <c r="B388" s="84" t="s">
        <v>2112</v>
      </c>
      <c r="C388" s="84">
        <v>2</v>
      </c>
      <c r="D388" s="123">
        <v>0.011876974462986922</v>
      </c>
      <c r="E388" s="123">
        <v>1.615423952885944</v>
      </c>
      <c r="F388" s="84" t="s">
        <v>2016</v>
      </c>
      <c r="G388" s="84" t="b">
        <v>0</v>
      </c>
      <c r="H388" s="84" t="b">
        <v>0</v>
      </c>
      <c r="I388" s="84" t="b">
        <v>0</v>
      </c>
      <c r="J388" s="84" t="b">
        <v>0</v>
      </c>
      <c r="K388" s="84" t="b">
        <v>0</v>
      </c>
      <c r="L388" s="84" t="b">
        <v>0</v>
      </c>
    </row>
    <row r="389" spans="1:12" ht="15">
      <c r="A389" s="84" t="s">
        <v>2112</v>
      </c>
      <c r="B389" s="84" t="s">
        <v>2484</v>
      </c>
      <c r="C389" s="84">
        <v>2</v>
      </c>
      <c r="D389" s="123">
        <v>0.011876974462986922</v>
      </c>
      <c r="E389" s="123">
        <v>1.615423952885944</v>
      </c>
      <c r="F389" s="84" t="s">
        <v>2016</v>
      </c>
      <c r="G389" s="84" t="b">
        <v>0</v>
      </c>
      <c r="H389" s="84" t="b">
        <v>0</v>
      </c>
      <c r="I389" s="84" t="b">
        <v>0</v>
      </c>
      <c r="J389" s="84" t="b">
        <v>0</v>
      </c>
      <c r="K389" s="84" t="b">
        <v>0</v>
      </c>
      <c r="L389" s="84" t="b">
        <v>0</v>
      </c>
    </row>
    <row r="390" spans="1:12" ht="15">
      <c r="A390" s="84" t="s">
        <v>2484</v>
      </c>
      <c r="B390" s="84" t="s">
        <v>2112</v>
      </c>
      <c r="C390" s="84">
        <v>2</v>
      </c>
      <c r="D390" s="123">
        <v>0.011876974462986922</v>
      </c>
      <c r="E390" s="123">
        <v>1.615423952885944</v>
      </c>
      <c r="F390" s="84" t="s">
        <v>2016</v>
      </c>
      <c r="G390" s="84" t="b">
        <v>0</v>
      </c>
      <c r="H390" s="84" t="b">
        <v>0</v>
      </c>
      <c r="I390" s="84" t="b">
        <v>0</v>
      </c>
      <c r="J390" s="84" t="b">
        <v>0</v>
      </c>
      <c r="K390" s="84" t="b">
        <v>0</v>
      </c>
      <c r="L390" s="84" t="b">
        <v>0</v>
      </c>
    </row>
    <row r="391" spans="1:12" ht="15">
      <c r="A391" s="84" t="s">
        <v>2112</v>
      </c>
      <c r="B391" s="84" t="s">
        <v>2496</v>
      </c>
      <c r="C391" s="84">
        <v>2</v>
      </c>
      <c r="D391" s="123">
        <v>0.011876974462986922</v>
      </c>
      <c r="E391" s="123">
        <v>1.615423952885944</v>
      </c>
      <c r="F391" s="84" t="s">
        <v>2016</v>
      </c>
      <c r="G391" s="84" t="b">
        <v>0</v>
      </c>
      <c r="H391" s="84" t="b">
        <v>0</v>
      </c>
      <c r="I391" s="84" t="b">
        <v>0</v>
      </c>
      <c r="J391" s="84" t="b">
        <v>0</v>
      </c>
      <c r="K391" s="84" t="b">
        <v>0</v>
      </c>
      <c r="L391" s="84" t="b">
        <v>0</v>
      </c>
    </row>
    <row r="392" spans="1:12" ht="15">
      <c r="A392" s="84" t="s">
        <v>2496</v>
      </c>
      <c r="B392" s="84" t="s">
        <v>2488</v>
      </c>
      <c r="C392" s="84">
        <v>2</v>
      </c>
      <c r="D392" s="123">
        <v>0.011876974462986922</v>
      </c>
      <c r="E392" s="123">
        <v>1.916453948549925</v>
      </c>
      <c r="F392" s="84" t="s">
        <v>2016</v>
      </c>
      <c r="G392" s="84" t="b">
        <v>0</v>
      </c>
      <c r="H392" s="84" t="b">
        <v>0</v>
      </c>
      <c r="I392" s="84" t="b">
        <v>0</v>
      </c>
      <c r="J392" s="84" t="b">
        <v>0</v>
      </c>
      <c r="K392" s="84" t="b">
        <v>0</v>
      </c>
      <c r="L392" s="84" t="b">
        <v>0</v>
      </c>
    </row>
    <row r="393" spans="1:12" ht="15">
      <c r="A393" s="84" t="s">
        <v>2138</v>
      </c>
      <c r="B393" s="84" t="s">
        <v>258</v>
      </c>
      <c r="C393" s="84">
        <v>2</v>
      </c>
      <c r="D393" s="123">
        <v>0.011876974462986922</v>
      </c>
      <c r="E393" s="123">
        <v>1.4393326938302626</v>
      </c>
      <c r="F393" s="84" t="s">
        <v>2016</v>
      </c>
      <c r="G393" s="84" t="b">
        <v>0</v>
      </c>
      <c r="H393" s="84" t="b">
        <v>0</v>
      </c>
      <c r="I393" s="84" t="b">
        <v>0</v>
      </c>
      <c r="J393" s="84" t="b">
        <v>0</v>
      </c>
      <c r="K393" s="84" t="b">
        <v>0</v>
      </c>
      <c r="L393" s="84" t="b">
        <v>0</v>
      </c>
    </row>
    <row r="394" spans="1:12" ht="15">
      <c r="A394" s="84" t="s">
        <v>258</v>
      </c>
      <c r="B394" s="84" t="s">
        <v>251</v>
      </c>
      <c r="C394" s="84">
        <v>2</v>
      </c>
      <c r="D394" s="123">
        <v>0.011876974462986922</v>
      </c>
      <c r="E394" s="123">
        <v>0.6611814434466191</v>
      </c>
      <c r="F394" s="84" t="s">
        <v>2016</v>
      </c>
      <c r="G394" s="84" t="b">
        <v>0</v>
      </c>
      <c r="H394" s="84" t="b">
        <v>0</v>
      </c>
      <c r="I394" s="84" t="b">
        <v>0</v>
      </c>
      <c r="J394" s="84" t="b">
        <v>0</v>
      </c>
      <c r="K394" s="84" t="b">
        <v>0</v>
      </c>
      <c r="L394" s="84" t="b">
        <v>0</v>
      </c>
    </row>
    <row r="395" spans="1:12" ht="15">
      <c r="A395" s="84" t="s">
        <v>251</v>
      </c>
      <c r="B395" s="84" t="s">
        <v>253</v>
      </c>
      <c r="C395" s="84">
        <v>2</v>
      </c>
      <c r="D395" s="123">
        <v>0.011876974462986922</v>
      </c>
      <c r="E395" s="123">
        <v>0.36015144778263786</v>
      </c>
      <c r="F395" s="84" t="s">
        <v>2016</v>
      </c>
      <c r="G395" s="84" t="b">
        <v>0</v>
      </c>
      <c r="H395" s="84" t="b">
        <v>0</v>
      </c>
      <c r="I395" s="84" t="b">
        <v>0</v>
      </c>
      <c r="J395" s="84" t="b">
        <v>0</v>
      </c>
      <c r="K395" s="84" t="b">
        <v>0</v>
      </c>
      <c r="L395" s="84" t="b">
        <v>0</v>
      </c>
    </row>
    <row r="396" spans="1:12" ht="15">
      <c r="A396" s="84" t="s">
        <v>253</v>
      </c>
      <c r="B396" s="84" t="s">
        <v>2721</v>
      </c>
      <c r="C396" s="84">
        <v>2</v>
      </c>
      <c r="D396" s="123">
        <v>0.011876974462986922</v>
      </c>
      <c r="E396" s="123">
        <v>1.3723859041996496</v>
      </c>
      <c r="F396" s="84" t="s">
        <v>2016</v>
      </c>
      <c r="G396" s="84" t="b">
        <v>0</v>
      </c>
      <c r="H396" s="84" t="b">
        <v>0</v>
      </c>
      <c r="I396" s="84" t="b">
        <v>0</v>
      </c>
      <c r="J396" s="84" t="b">
        <v>0</v>
      </c>
      <c r="K396" s="84" t="b">
        <v>1</v>
      </c>
      <c r="L396" s="84" t="b">
        <v>0</v>
      </c>
    </row>
    <row r="397" spans="1:12" ht="15">
      <c r="A397" s="84" t="s">
        <v>2721</v>
      </c>
      <c r="B397" s="84" t="s">
        <v>2722</v>
      </c>
      <c r="C397" s="84">
        <v>2</v>
      </c>
      <c r="D397" s="123">
        <v>0.011876974462986922</v>
      </c>
      <c r="E397" s="123">
        <v>1.916453948549925</v>
      </c>
      <c r="F397" s="84" t="s">
        <v>2016</v>
      </c>
      <c r="G397" s="84" t="b">
        <v>0</v>
      </c>
      <c r="H397" s="84" t="b">
        <v>1</v>
      </c>
      <c r="I397" s="84" t="b">
        <v>0</v>
      </c>
      <c r="J397" s="84" t="b">
        <v>0</v>
      </c>
      <c r="K397" s="84" t="b">
        <v>0</v>
      </c>
      <c r="L397" s="84" t="b">
        <v>0</v>
      </c>
    </row>
    <row r="398" spans="1:12" ht="15">
      <c r="A398" s="84" t="s">
        <v>2722</v>
      </c>
      <c r="B398" s="84" t="s">
        <v>2135</v>
      </c>
      <c r="C398" s="84">
        <v>2</v>
      </c>
      <c r="D398" s="123">
        <v>0.011876974462986922</v>
      </c>
      <c r="E398" s="123">
        <v>1.916453948549925</v>
      </c>
      <c r="F398" s="84" t="s">
        <v>2016</v>
      </c>
      <c r="G398" s="84" t="b">
        <v>0</v>
      </c>
      <c r="H398" s="84" t="b">
        <v>0</v>
      </c>
      <c r="I398" s="84" t="b">
        <v>0</v>
      </c>
      <c r="J398" s="84" t="b">
        <v>1</v>
      </c>
      <c r="K398" s="84" t="b">
        <v>0</v>
      </c>
      <c r="L398" s="84" t="b">
        <v>0</v>
      </c>
    </row>
    <row r="399" spans="1:12" ht="15">
      <c r="A399" s="84" t="s">
        <v>2135</v>
      </c>
      <c r="B399" s="84" t="s">
        <v>2723</v>
      </c>
      <c r="C399" s="84">
        <v>2</v>
      </c>
      <c r="D399" s="123">
        <v>0.011876974462986922</v>
      </c>
      <c r="E399" s="123">
        <v>1.916453948549925</v>
      </c>
      <c r="F399" s="84" t="s">
        <v>2016</v>
      </c>
      <c r="G399" s="84" t="b">
        <v>1</v>
      </c>
      <c r="H399" s="84" t="b">
        <v>0</v>
      </c>
      <c r="I399" s="84" t="b">
        <v>0</v>
      </c>
      <c r="J399" s="84" t="b">
        <v>0</v>
      </c>
      <c r="K399" s="84" t="b">
        <v>0</v>
      </c>
      <c r="L399" s="84" t="b">
        <v>0</v>
      </c>
    </row>
    <row r="400" spans="1:12" ht="15">
      <c r="A400" s="84" t="s">
        <v>2723</v>
      </c>
      <c r="B400" s="84" t="s">
        <v>2567</v>
      </c>
      <c r="C400" s="84">
        <v>2</v>
      </c>
      <c r="D400" s="123">
        <v>0.011876974462986922</v>
      </c>
      <c r="E400" s="123">
        <v>1.916453948549925</v>
      </c>
      <c r="F400" s="84" t="s">
        <v>2016</v>
      </c>
      <c r="G400" s="84" t="b">
        <v>0</v>
      </c>
      <c r="H400" s="84" t="b">
        <v>0</v>
      </c>
      <c r="I400" s="84" t="b">
        <v>0</v>
      </c>
      <c r="J400" s="84" t="b">
        <v>0</v>
      </c>
      <c r="K400" s="84" t="b">
        <v>0</v>
      </c>
      <c r="L400" s="84" t="b">
        <v>0</v>
      </c>
    </row>
    <row r="401" spans="1:12" ht="15">
      <c r="A401" s="84" t="s">
        <v>2567</v>
      </c>
      <c r="B401" s="84" t="s">
        <v>2480</v>
      </c>
      <c r="C401" s="84">
        <v>2</v>
      </c>
      <c r="D401" s="123">
        <v>0.011876974462986922</v>
      </c>
      <c r="E401" s="123">
        <v>1.916453948549925</v>
      </c>
      <c r="F401" s="84" t="s">
        <v>2016</v>
      </c>
      <c r="G401" s="84" t="b">
        <v>0</v>
      </c>
      <c r="H401" s="84" t="b">
        <v>0</v>
      </c>
      <c r="I401" s="84" t="b">
        <v>0</v>
      </c>
      <c r="J401" s="84" t="b">
        <v>0</v>
      </c>
      <c r="K401" s="84" t="b">
        <v>0</v>
      </c>
      <c r="L401" s="84" t="b">
        <v>0</v>
      </c>
    </row>
    <row r="402" spans="1:12" ht="15">
      <c r="A402" s="84" t="s">
        <v>2480</v>
      </c>
      <c r="B402" s="84" t="s">
        <v>2536</v>
      </c>
      <c r="C402" s="84">
        <v>2</v>
      </c>
      <c r="D402" s="123">
        <v>0.011876974462986922</v>
      </c>
      <c r="E402" s="123">
        <v>1.916453948549925</v>
      </c>
      <c r="F402" s="84" t="s">
        <v>2016</v>
      </c>
      <c r="G402" s="84" t="b">
        <v>0</v>
      </c>
      <c r="H402" s="84" t="b">
        <v>0</v>
      </c>
      <c r="I402" s="84" t="b">
        <v>0</v>
      </c>
      <c r="J402" s="84" t="b">
        <v>0</v>
      </c>
      <c r="K402" s="84" t="b">
        <v>0</v>
      </c>
      <c r="L402" s="84" t="b">
        <v>0</v>
      </c>
    </row>
    <row r="403" spans="1:12" ht="15">
      <c r="A403" s="84" t="s">
        <v>251</v>
      </c>
      <c r="B403" s="84" t="s">
        <v>257</v>
      </c>
      <c r="C403" s="84">
        <v>2</v>
      </c>
      <c r="D403" s="123">
        <v>0.011876974462986922</v>
      </c>
      <c r="E403" s="123">
        <v>0.6611814434466191</v>
      </c>
      <c r="F403" s="84" t="s">
        <v>2016</v>
      </c>
      <c r="G403" s="84" t="b">
        <v>0</v>
      </c>
      <c r="H403" s="84" t="b">
        <v>0</v>
      </c>
      <c r="I403" s="84" t="b">
        <v>0</v>
      </c>
      <c r="J403" s="84" t="b">
        <v>0</v>
      </c>
      <c r="K403" s="84" t="b">
        <v>0</v>
      </c>
      <c r="L403" s="84" t="b">
        <v>0</v>
      </c>
    </row>
    <row r="404" spans="1:12" ht="15">
      <c r="A404" s="84" t="s">
        <v>217</v>
      </c>
      <c r="B404" s="84" t="s">
        <v>251</v>
      </c>
      <c r="C404" s="84">
        <v>5</v>
      </c>
      <c r="D404" s="123">
        <v>0.012892550762793236</v>
      </c>
      <c r="E404" s="123">
        <v>0.9719712763997563</v>
      </c>
      <c r="F404" s="84" t="s">
        <v>2017</v>
      </c>
      <c r="G404" s="84" t="b">
        <v>0</v>
      </c>
      <c r="H404" s="84" t="b">
        <v>0</v>
      </c>
      <c r="I404" s="84" t="b">
        <v>0</v>
      </c>
      <c r="J404" s="84" t="b">
        <v>0</v>
      </c>
      <c r="K404" s="84" t="b">
        <v>0</v>
      </c>
      <c r="L404" s="84" t="b">
        <v>0</v>
      </c>
    </row>
    <row r="405" spans="1:12" ht="15">
      <c r="A405" s="84" t="s">
        <v>218</v>
      </c>
      <c r="B405" s="84" t="s">
        <v>251</v>
      </c>
      <c r="C405" s="84">
        <v>3</v>
      </c>
      <c r="D405" s="123">
        <v>0.014458219839989772</v>
      </c>
      <c r="E405" s="123">
        <v>0.9262137858390813</v>
      </c>
      <c r="F405" s="84" t="s">
        <v>2017</v>
      </c>
      <c r="G405" s="84" t="b">
        <v>0</v>
      </c>
      <c r="H405" s="84" t="b">
        <v>0</v>
      </c>
      <c r="I405" s="84" t="b">
        <v>0</v>
      </c>
      <c r="J405" s="84" t="b">
        <v>0</v>
      </c>
      <c r="K405" s="84" t="b">
        <v>0</v>
      </c>
      <c r="L405" s="84" t="b">
        <v>0</v>
      </c>
    </row>
    <row r="406" spans="1:12" ht="15">
      <c r="A406" s="84" t="s">
        <v>251</v>
      </c>
      <c r="B406" s="84" t="s">
        <v>2758</v>
      </c>
      <c r="C406" s="84">
        <v>2</v>
      </c>
      <c r="D406" s="123">
        <v>0.013196212399501894</v>
      </c>
      <c r="E406" s="123">
        <v>1.0511525224473812</v>
      </c>
      <c r="F406" s="84" t="s">
        <v>2017</v>
      </c>
      <c r="G406" s="84" t="b">
        <v>0</v>
      </c>
      <c r="H406" s="84" t="b">
        <v>0</v>
      </c>
      <c r="I406" s="84" t="b">
        <v>0</v>
      </c>
      <c r="J406" s="84" t="b">
        <v>0</v>
      </c>
      <c r="K406" s="84" t="b">
        <v>0</v>
      </c>
      <c r="L406" s="84" t="b">
        <v>0</v>
      </c>
    </row>
    <row r="407" spans="1:12" ht="15">
      <c r="A407" s="84" t="s">
        <v>2758</v>
      </c>
      <c r="B407" s="84" t="s">
        <v>2131</v>
      </c>
      <c r="C407" s="84">
        <v>2</v>
      </c>
      <c r="D407" s="123">
        <v>0.013196212399501894</v>
      </c>
      <c r="E407" s="123">
        <v>1.109144469425068</v>
      </c>
      <c r="F407" s="84" t="s">
        <v>2017</v>
      </c>
      <c r="G407" s="84" t="b">
        <v>0</v>
      </c>
      <c r="H407" s="84" t="b">
        <v>0</v>
      </c>
      <c r="I407" s="84" t="b">
        <v>0</v>
      </c>
      <c r="J407" s="84" t="b">
        <v>0</v>
      </c>
      <c r="K407" s="84" t="b">
        <v>0</v>
      </c>
      <c r="L407" s="84" t="b">
        <v>0</v>
      </c>
    </row>
    <row r="408" spans="1:12" ht="15">
      <c r="A408" s="84" t="s">
        <v>2482</v>
      </c>
      <c r="B408" s="84" t="s">
        <v>2495</v>
      </c>
      <c r="C408" s="84">
        <v>2</v>
      </c>
      <c r="D408" s="123">
        <v>0.013196212399501894</v>
      </c>
      <c r="E408" s="123">
        <v>1.6532125137753437</v>
      </c>
      <c r="F408" s="84" t="s">
        <v>2017</v>
      </c>
      <c r="G408" s="84" t="b">
        <v>0</v>
      </c>
      <c r="H408" s="84" t="b">
        <v>1</v>
      </c>
      <c r="I408" s="84" t="b">
        <v>0</v>
      </c>
      <c r="J408" s="84" t="b">
        <v>0</v>
      </c>
      <c r="K408" s="84" t="b">
        <v>0</v>
      </c>
      <c r="L408" s="84" t="b">
        <v>0</v>
      </c>
    </row>
    <row r="409" spans="1:12" ht="15">
      <c r="A409" s="84" t="s">
        <v>251</v>
      </c>
      <c r="B409" s="84" t="s">
        <v>279</v>
      </c>
      <c r="C409" s="84">
        <v>6</v>
      </c>
      <c r="D409" s="123">
        <v>0.009563827090087603</v>
      </c>
      <c r="E409" s="123">
        <v>0.6989700043360189</v>
      </c>
      <c r="F409" s="84" t="s">
        <v>2018</v>
      </c>
      <c r="G409" s="84" t="b">
        <v>0</v>
      </c>
      <c r="H409" s="84" t="b">
        <v>0</v>
      </c>
      <c r="I409" s="84" t="b">
        <v>0</v>
      </c>
      <c r="J409" s="84" t="b">
        <v>0</v>
      </c>
      <c r="K409" s="84" t="b">
        <v>0</v>
      </c>
      <c r="L409" s="84" t="b">
        <v>0</v>
      </c>
    </row>
    <row r="410" spans="1:12" ht="15">
      <c r="A410" s="84" t="s">
        <v>279</v>
      </c>
      <c r="B410" s="84" t="s">
        <v>248</v>
      </c>
      <c r="C410" s="84">
        <v>3</v>
      </c>
      <c r="D410" s="123">
        <v>0.02628405609247103</v>
      </c>
      <c r="E410" s="123">
        <v>0.7659167939666319</v>
      </c>
      <c r="F410" s="84" t="s">
        <v>2018</v>
      </c>
      <c r="G410" s="84" t="b">
        <v>0</v>
      </c>
      <c r="H410" s="84" t="b">
        <v>0</v>
      </c>
      <c r="I410" s="84" t="b">
        <v>0</v>
      </c>
      <c r="J410" s="84" t="b">
        <v>0</v>
      </c>
      <c r="K410" s="84" t="b">
        <v>0</v>
      </c>
      <c r="L410" s="84" t="b">
        <v>0</v>
      </c>
    </row>
    <row r="411" spans="1:12" ht="15">
      <c r="A411" s="84" t="s">
        <v>279</v>
      </c>
      <c r="B411" s="84" t="s">
        <v>249</v>
      </c>
      <c r="C411" s="84">
        <v>3</v>
      </c>
      <c r="D411" s="123">
        <v>0.02628405609247103</v>
      </c>
      <c r="E411" s="123">
        <v>0.5440680443502757</v>
      </c>
      <c r="F411" s="84" t="s">
        <v>2018</v>
      </c>
      <c r="G411" s="84" t="b">
        <v>0</v>
      </c>
      <c r="H411" s="84" t="b">
        <v>0</v>
      </c>
      <c r="I411" s="84" t="b">
        <v>0</v>
      </c>
      <c r="J411" s="84" t="b">
        <v>0</v>
      </c>
      <c r="K411" s="84" t="b">
        <v>0</v>
      </c>
      <c r="L411" s="84" t="b">
        <v>0</v>
      </c>
    </row>
    <row r="412" spans="1:12" ht="15">
      <c r="A412" s="84" t="s">
        <v>250</v>
      </c>
      <c r="B412" s="84" t="s">
        <v>251</v>
      </c>
      <c r="C412" s="84">
        <v>3</v>
      </c>
      <c r="D412" s="123">
        <v>0.02628405609247103</v>
      </c>
      <c r="E412" s="123">
        <v>0.640978057358332</v>
      </c>
      <c r="F412" s="84" t="s">
        <v>2018</v>
      </c>
      <c r="G412" s="84" t="b">
        <v>0</v>
      </c>
      <c r="H412" s="84" t="b">
        <v>0</v>
      </c>
      <c r="I412" s="84" t="b">
        <v>0</v>
      </c>
      <c r="J412" s="84" t="b">
        <v>0</v>
      </c>
      <c r="K412" s="84" t="b">
        <v>0</v>
      </c>
      <c r="L412" s="84" t="b">
        <v>0</v>
      </c>
    </row>
    <row r="413" spans="1:12" ht="15">
      <c r="A413" s="84" t="s">
        <v>2138</v>
      </c>
      <c r="B413" s="84" t="s">
        <v>251</v>
      </c>
      <c r="C413" s="84">
        <v>2</v>
      </c>
      <c r="D413" s="123">
        <v>0.025908002111917888</v>
      </c>
      <c r="E413" s="123">
        <v>0.7659167939666319</v>
      </c>
      <c r="F413" s="84" t="s">
        <v>2018</v>
      </c>
      <c r="G413" s="84" t="b">
        <v>0</v>
      </c>
      <c r="H413" s="84" t="b">
        <v>0</v>
      </c>
      <c r="I413" s="84" t="b">
        <v>0</v>
      </c>
      <c r="J413" s="84" t="b">
        <v>0</v>
      </c>
      <c r="K413" s="84" t="b">
        <v>0</v>
      </c>
      <c r="L413" s="84" t="b">
        <v>0</v>
      </c>
    </row>
    <row r="414" spans="1:12" ht="15">
      <c r="A414" s="84" t="s">
        <v>248</v>
      </c>
      <c r="B414" s="84" t="s">
        <v>249</v>
      </c>
      <c r="C414" s="84">
        <v>2</v>
      </c>
      <c r="D414" s="123">
        <v>0.025908002111917888</v>
      </c>
      <c r="E414" s="123">
        <v>0.5440680443502757</v>
      </c>
      <c r="F414" s="84" t="s">
        <v>2018</v>
      </c>
      <c r="G414" s="84" t="b">
        <v>0</v>
      </c>
      <c r="H414" s="84" t="b">
        <v>0</v>
      </c>
      <c r="I414" s="84" t="b">
        <v>0</v>
      </c>
      <c r="J414" s="84" t="b">
        <v>0</v>
      </c>
      <c r="K414" s="84" t="b">
        <v>0</v>
      </c>
      <c r="L414" s="84" t="b">
        <v>0</v>
      </c>
    </row>
    <row r="415" spans="1:12" ht="15">
      <c r="A415" s="84" t="s">
        <v>249</v>
      </c>
      <c r="B415" s="84" t="s">
        <v>2139</v>
      </c>
      <c r="C415" s="84">
        <v>2</v>
      </c>
      <c r="D415" s="123">
        <v>0.025908002111917888</v>
      </c>
      <c r="E415" s="123">
        <v>0.9420080530223133</v>
      </c>
      <c r="F415" s="84" t="s">
        <v>2018</v>
      </c>
      <c r="G415" s="84" t="b">
        <v>0</v>
      </c>
      <c r="H415" s="84" t="b">
        <v>0</v>
      </c>
      <c r="I415" s="84" t="b">
        <v>0</v>
      </c>
      <c r="J415" s="84" t="b">
        <v>0</v>
      </c>
      <c r="K415" s="84" t="b">
        <v>0</v>
      </c>
      <c r="L415" s="84" t="b">
        <v>0</v>
      </c>
    </row>
    <row r="416" spans="1:12" ht="15">
      <c r="A416" s="84" t="s">
        <v>251</v>
      </c>
      <c r="B416" s="84" t="s">
        <v>293</v>
      </c>
      <c r="C416" s="84">
        <v>4</v>
      </c>
      <c r="D416" s="123">
        <v>0.0234788345407575</v>
      </c>
      <c r="E416" s="123">
        <v>0.6812412373755872</v>
      </c>
      <c r="F416" s="84" t="s">
        <v>2019</v>
      </c>
      <c r="G416" s="84" t="b">
        <v>0</v>
      </c>
      <c r="H416" s="84" t="b">
        <v>0</v>
      </c>
      <c r="I416" s="84" t="b">
        <v>0</v>
      </c>
      <c r="J416" s="84" t="b">
        <v>0</v>
      </c>
      <c r="K416" s="84" t="b">
        <v>0</v>
      </c>
      <c r="L416" s="84" t="b">
        <v>0</v>
      </c>
    </row>
    <row r="417" spans="1:12" ht="15">
      <c r="A417" s="84" t="s">
        <v>267</v>
      </c>
      <c r="B417" s="84" t="s">
        <v>251</v>
      </c>
      <c r="C417" s="84">
        <v>2</v>
      </c>
      <c r="D417" s="123">
        <v>0.03180808364797749</v>
      </c>
      <c r="E417" s="123">
        <v>0.9030899869919435</v>
      </c>
      <c r="F417" s="84" t="s">
        <v>2019</v>
      </c>
      <c r="G417" s="84" t="b">
        <v>0</v>
      </c>
      <c r="H417" s="84" t="b">
        <v>0</v>
      </c>
      <c r="I417" s="84" t="b">
        <v>0</v>
      </c>
      <c r="J417" s="84" t="b">
        <v>0</v>
      </c>
      <c r="K417" s="84" t="b">
        <v>0</v>
      </c>
      <c r="L417" s="84" t="b">
        <v>0</v>
      </c>
    </row>
    <row r="418" spans="1:12" ht="15">
      <c r="A418" s="84" t="s">
        <v>293</v>
      </c>
      <c r="B418" s="84" t="s">
        <v>2141</v>
      </c>
      <c r="C418" s="84">
        <v>2</v>
      </c>
      <c r="D418" s="123">
        <v>0.03180808364797749</v>
      </c>
      <c r="E418" s="123">
        <v>0.9030899869919435</v>
      </c>
      <c r="F418" s="84" t="s">
        <v>2019</v>
      </c>
      <c r="G418" s="84" t="b">
        <v>0</v>
      </c>
      <c r="H418" s="84" t="b">
        <v>0</v>
      </c>
      <c r="I418" s="84" t="b">
        <v>0</v>
      </c>
      <c r="J418" s="84" t="b">
        <v>0</v>
      </c>
      <c r="K418" s="84" t="b">
        <v>0</v>
      </c>
      <c r="L418" s="84" t="b">
        <v>0</v>
      </c>
    </row>
    <row r="419" spans="1:12" ht="15">
      <c r="A419" s="84" t="s">
        <v>2141</v>
      </c>
      <c r="B419" s="84" t="s">
        <v>2142</v>
      </c>
      <c r="C419" s="84">
        <v>2</v>
      </c>
      <c r="D419" s="123">
        <v>0.03180808364797749</v>
      </c>
      <c r="E419" s="123">
        <v>1.0791812460476249</v>
      </c>
      <c r="F419" s="84" t="s">
        <v>2019</v>
      </c>
      <c r="G419" s="84" t="b">
        <v>0</v>
      </c>
      <c r="H419" s="84" t="b">
        <v>0</v>
      </c>
      <c r="I419" s="84" t="b">
        <v>0</v>
      </c>
      <c r="J419" s="84" t="b">
        <v>0</v>
      </c>
      <c r="K419" s="84" t="b">
        <v>0</v>
      </c>
      <c r="L419" s="84" t="b">
        <v>0</v>
      </c>
    </row>
    <row r="420" spans="1:12" ht="15">
      <c r="A420" s="84" t="s">
        <v>2142</v>
      </c>
      <c r="B420" s="84" t="s">
        <v>2143</v>
      </c>
      <c r="C420" s="84">
        <v>2</v>
      </c>
      <c r="D420" s="123">
        <v>0.03180808364797749</v>
      </c>
      <c r="E420" s="123">
        <v>1.0791812460476249</v>
      </c>
      <c r="F420" s="84" t="s">
        <v>2019</v>
      </c>
      <c r="G420" s="84" t="b">
        <v>0</v>
      </c>
      <c r="H420" s="84" t="b">
        <v>0</v>
      </c>
      <c r="I420" s="84" t="b">
        <v>0</v>
      </c>
      <c r="J420" s="84" t="b">
        <v>0</v>
      </c>
      <c r="K420" s="84" t="b">
        <v>0</v>
      </c>
      <c r="L420" s="84" t="b">
        <v>0</v>
      </c>
    </row>
    <row r="421" spans="1:12" ht="15">
      <c r="A421" s="84" t="s">
        <v>251</v>
      </c>
      <c r="B421" s="84" t="s">
        <v>273</v>
      </c>
      <c r="C421" s="84">
        <v>3</v>
      </c>
      <c r="D421" s="123">
        <v>0.011358066964390904</v>
      </c>
      <c r="E421" s="123">
        <v>0.9852767431792936</v>
      </c>
      <c r="F421" s="84" t="s">
        <v>2020</v>
      </c>
      <c r="G421" s="84" t="b">
        <v>0</v>
      </c>
      <c r="H421" s="84" t="b">
        <v>0</v>
      </c>
      <c r="I421" s="84" t="b">
        <v>0</v>
      </c>
      <c r="J421" s="84" t="b">
        <v>0</v>
      </c>
      <c r="K421" s="84" t="b">
        <v>0</v>
      </c>
      <c r="L421" s="84" t="b">
        <v>0</v>
      </c>
    </row>
    <row r="422" spans="1:12" ht="15">
      <c r="A422" s="84" t="s">
        <v>273</v>
      </c>
      <c r="B422" s="84" t="s">
        <v>2145</v>
      </c>
      <c r="C422" s="84">
        <v>2</v>
      </c>
      <c r="D422" s="123">
        <v>0.018244242161453407</v>
      </c>
      <c r="E422" s="123">
        <v>0.9852767431792936</v>
      </c>
      <c r="F422" s="84" t="s">
        <v>2020</v>
      </c>
      <c r="G422" s="84" t="b">
        <v>0</v>
      </c>
      <c r="H422" s="84" t="b">
        <v>0</v>
      </c>
      <c r="I422" s="84" t="b">
        <v>0</v>
      </c>
      <c r="J422" s="84" t="b">
        <v>0</v>
      </c>
      <c r="K422" s="84" t="b">
        <v>0</v>
      </c>
      <c r="L422" s="84" t="b">
        <v>0</v>
      </c>
    </row>
    <row r="423" spans="1:12" ht="15">
      <c r="A423" s="84" t="s">
        <v>251</v>
      </c>
      <c r="B423" s="84" t="s">
        <v>265</v>
      </c>
      <c r="C423" s="84">
        <v>2</v>
      </c>
      <c r="D423" s="123">
        <v>0.019411707740099395</v>
      </c>
      <c r="E423" s="123">
        <v>0.8573324964312685</v>
      </c>
      <c r="F423" s="84" t="s">
        <v>2022</v>
      </c>
      <c r="G423" s="84" t="b">
        <v>0</v>
      </c>
      <c r="H423" s="84" t="b">
        <v>0</v>
      </c>
      <c r="I423" s="84" t="b">
        <v>0</v>
      </c>
      <c r="J423" s="84" t="b">
        <v>0</v>
      </c>
      <c r="K423" s="84" t="b">
        <v>0</v>
      </c>
      <c r="L423" s="84" t="b">
        <v>0</v>
      </c>
    </row>
    <row r="424" spans="1:12" ht="15">
      <c r="A424" s="84" t="s">
        <v>266</v>
      </c>
      <c r="B424" s="84" t="s">
        <v>251</v>
      </c>
      <c r="C424" s="84">
        <v>2</v>
      </c>
      <c r="D424" s="123">
        <v>0.019411707740099395</v>
      </c>
      <c r="E424" s="123">
        <v>1.255272505103306</v>
      </c>
      <c r="F424" s="84" t="s">
        <v>2022</v>
      </c>
      <c r="G424" s="84" t="b">
        <v>0</v>
      </c>
      <c r="H424" s="84" t="b">
        <v>0</v>
      </c>
      <c r="I424" s="84" t="b">
        <v>0</v>
      </c>
      <c r="J424" s="84" t="b">
        <v>0</v>
      </c>
      <c r="K424" s="84" t="b">
        <v>0</v>
      </c>
      <c r="L424"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2791</v>
      </c>
      <c r="B1" s="13" t="s">
        <v>34</v>
      </c>
    </row>
    <row r="2" spans="1:2" ht="15">
      <c r="A2" s="115" t="s">
        <v>251</v>
      </c>
      <c r="B2" s="78">
        <v>10708.733333</v>
      </c>
    </row>
    <row r="3" spans="1:2" ht="15">
      <c r="A3" s="115" t="s">
        <v>239</v>
      </c>
      <c r="B3" s="78">
        <v>418</v>
      </c>
    </row>
    <row r="4" spans="1:2" ht="15">
      <c r="A4" s="115" t="s">
        <v>276</v>
      </c>
      <c r="B4" s="78">
        <v>82.666667</v>
      </c>
    </row>
    <row r="5" spans="1:2" ht="15">
      <c r="A5" s="115" t="s">
        <v>253</v>
      </c>
      <c r="B5" s="78">
        <v>39.333333</v>
      </c>
    </row>
    <row r="6" spans="1:2" ht="15">
      <c r="A6" s="115" t="s">
        <v>282</v>
      </c>
      <c r="B6" s="78">
        <v>20</v>
      </c>
    </row>
    <row r="7" spans="1:2" ht="15">
      <c r="A7" s="115" t="s">
        <v>271</v>
      </c>
      <c r="B7" s="78">
        <v>15</v>
      </c>
    </row>
    <row r="8" spans="1:2" ht="15">
      <c r="A8" s="115" t="s">
        <v>281</v>
      </c>
      <c r="B8" s="78">
        <v>12.333333</v>
      </c>
    </row>
    <row r="9" spans="1:2" ht="15">
      <c r="A9" s="115" t="s">
        <v>246</v>
      </c>
      <c r="B9" s="78">
        <v>8</v>
      </c>
    </row>
    <row r="10" spans="1:2" ht="15">
      <c r="A10" s="115" t="s">
        <v>232</v>
      </c>
      <c r="B10" s="78">
        <v>7.733333</v>
      </c>
    </row>
    <row r="11" spans="1:2" ht="15">
      <c r="A11" s="115" t="s">
        <v>243</v>
      </c>
      <c r="B11" s="78">
        <v>7.4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2811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1291</v>
      </c>
      <c r="AF2" s="13" t="s">
        <v>1292</v>
      </c>
      <c r="AG2" s="13" t="s">
        <v>1293</v>
      </c>
      <c r="AH2" s="13" t="s">
        <v>1294</v>
      </c>
      <c r="AI2" s="13" t="s">
        <v>1295</v>
      </c>
      <c r="AJ2" s="13" t="s">
        <v>1296</v>
      </c>
      <c r="AK2" s="13" t="s">
        <v>1297</v>
      </c>
      <c r="AL2" s="13" t="s">
        <v>1298</v>
      </c>
      <c r="AM2" s="13" t="s">
        <v>1299</v>
      </c>
      <c r="AN2" s="13" t="s">
        <v>1300</v>
      </c>
      <c r="AO2" s="13" t="s">
        <v>1301</v>
      </c>
      <c r="AP2" s="13" t="s">
        <v>1302</v>
      </c>
      <c r="AQ2" s="13" t="s">
        <v>1303</v>
      </c>
      <c r="AR2" s="13" t="s">
        <v>1304</v>
      </c>
      <c r="AS2" s="13" t="s">
        <v>1305</v>
      </c>
      <c r="AT2" s="13" t="s">
        <v>192</v>
      </c>
      <c r="AU2" s="13" t="s">
        <v>1306</v>
      </c>
      <c r="AV2" s="13" t="s">
        <v>1307</v>
      </c>
      <c r="AW2" s="13" t="s">
        <v>1308</v>
      </c>
      <c r="AX2" s="13" t="s">
        <v>1309</v>
      </c>
      <c r="AY2" s="13" t="s">
        <v>1310</v>
      </c>
      <c r="AZ2" s="13" t="s">
        <v>1311</v>
      </c>
      <c r="BA2" s="13" t="s">
        <v>2033</v>
      </c>
      <c r="BB2" s="120" t="s">
        <v>2296</v>
      </c>
      <c r="BC2" s="120" t="s">
        <v>2300</v>
      </c>
      <c r="BD2" s="120" t="s">
        <v>2301</v>
      </c>
      <c r="BE2" s="120" t="s">
        <v>2302</v>
      </c>
      <c r="BF2" s="120" t="s">
        <v>2303</v>
      </c>
      <c r="BG2" s="120" t="s">
        <v>2306</v>
      </c>
      <c r="BH2" s="120" t="s">
        <v>2308</v>
      </c>
      <c r="BI2" s="120" t="s">
        <v>2372</v>
      </c>
      <c r="BJ2" s="120" t="s">
        <v>2391</v>
      </c>
      <c r="BK2" s="120" t="s">
        <v>2457</v>
      </c>
      <c r="BL2" s="120" t="s">
        <v>2780</v>
      </c>
      <c r="BM2" s="120" t="s">
        <v>2781</v>
      </c>
      <c r="BN2" s="120" t="s">
        <v>2782</v>
      </c>
      <c r="BO2" s="120" t="s">
        <v>2783</v>
      </c>
      <c r="BP2" s="120" t="s">
        <v>2784</v>
      </c>
      <c r="BQ2" s="120" t="s">
        <v>2785</v>
      </c>
      <c r="BR2" s="120" t="s">
        <v>2786</v>
      </c>
      <c r="BS2" s="120" t="s">
        <v>2787</v>
      </c>
      <c r="BT2" s="120" t="s">
        <v>2789</v>
      </c>
      <c r="BU2" s="3"/>
      <c r="BV2" s="3"/>
    </row>
    <row r="3" spans="1:74" ht="41.45" customHeight="1">
      <c r="A3" s="64" t="s">
        <v>212</v>
      </c>
      <c r="C3" s="65"/>
      <c r="D3" s="65" t="s">
        <v>64</v>
      </c>
      <c r="E3" s="66">
        <v>168.0034384819918</v>
      </c>
      <c r="F3" s="68">
        <v>99.99873230387188</v>
      </c>
      <c r="G3" s="100" t="s">
        <v>617</v>
      </c>
      <c r="H3" s="65"/>
      <c r="I3" s="69" t="s">
        <v>212</v>
      </c>
      <c r="J3" s="70"/>
      <c r="K3" s="70"/>
      <c r="L3" s="69" t="s">
        <v>1867</v>
      </c>
      <c r="M3" s="73">
        <v>1.422480862965827</v>
      </c>
      <c r="N3" s="74">
        <v>7787.962890625</v>
      </c>
      <c r="O3" s="74">
        <v>4081.94482421875</v>
      </c>
      <c r="P3" s="75"/>
      <c r="Q3" s="76"/>
      <c r="R3" s="76"/>
      <c r="S3" s="48"/>
      <c r="T3" s="48">
        <v>0</v>
      </c>
      <c r="U3" s="48">
        <v>5</v>
      </c>
      <c r="V3" s="49">
        <v>0</v>
      </c>
      <c r="W3" s="49">
        <v>0.004785</v>
      </c>
      <c r="X3" s="49">
        <v>0.010385</v>
      </c>
      <c r="Y3" s="49">
        <v>1.140631</v>
      </c>
      <c r="Z3" s="49">
        <v>0.8</v>
      </c>
      <c r="AA3" s="49">
        <v>0</v>
      </c>
      <c r="AB3" s="71">
        <v>3</v>
      </c>
      <c r="AC3" s="71"/>
      <c r="AD3" s="72"/>
      <c r="AE3" s="78" t="s">
        <v>1312</v>
      </c>
      <c r="AF3" s="78">
        <v>820</v>
      </c>
      <c r="AG3" s="78">
        <v>2391</v>
      </c>
      <c r="AH3" s="78">
        <v>2411</v>
      </c>
      <c r="AI3" s="78">
        <v>4491</v>
      </c>
      <c r="AJ3" s="78"/>
      <c r="AK3" s="78" t="s">
        <v>1419</v>
      </c>
      <c r="AL3" s="78" t="s">
        <v>1516</v>
      </c>
      <c r="AM3" s="83" t="s">
        <v>1558</v>
      </c>
      <c r="AN3" s="78"/>
      <c r="AO3" s="80">
        <v>42985.798726851855</v>
      </c>
      <c r="AP3" s="83" t="s">
        <v>1605</v>
      </c>
      <c r="AQ3" s="78" t="b">
        <v>1</v>
      </c>
      <c r="AR3" s="78" t="b">
        <v>0</v>
      </c>
      <c r="AS3" s="78" t="b">
        <v>0</v>
      </c>
      <c r="AT3" s="78" t="s">
        <v>1226</v>
      </c>
      <c r="AU3" s="78">
        <v>19</v>
      </c>
      <c r="AV3" s="78"/>
      <c r="AW3" s="78" t="b">
        <v>0</v>
      </c>
      <c r="AX3" s="78" t="s">
        <v>1759</v>
      </c>
      <c r="AY3" s="83" t="s">
        <v>1760</v>
      </c>
      <c r="AZ3" s="78" t="s">
        <v>66</v>
      </c>
      <c r="BA3" s="78" t="str">
        <f>REPLACE(INDEX(GroupVertices[Group],MATCH(Vertices[[#This Row],[Vertex]],GroupVertices[Vertex],0)),1,1,"")</f>
        <v>6</v>
      </c>
      <c r="BB3" s="48"/>
      <c r="BC3" s="48"/>
      <c r="BD3" s="48"/>
      <c r="BE3" s="48"/>
      <c r="BF3" s="48"/>
      <c r="BG3" s="48"/>
      <c r="BH3" s="121" t="s">
        <v>2309</v>
      </c>
      <c r="BI3" s="121" t="s">
        <v>2309</v>
      </c>
      <c r="BJ3" s="121" t="s">
        <v>2392</v>
      </c>
      <c r="BK3" s="121" t="s">
        <v>2392</v>
      </c>
      <c r="BL3" s="121">
        <v>0</v>
      </c>
      <c r="BM3" s="124">
        <v>0</v>
      </c>
      <c r="BN3" s="121">
        <v>0</v>
      </c>
      <c r="BO3" s="124">
        <v>0</v>
      </c>
      <c r="BP3" s="121">
        <v>0</v>
      </c>
      <c r="BQ3" s="124">
        <v>0</v>
      </c>
      <c r="BR3" s="121">
        <v>11</v>
      </c>
      <c r="BS3" s="124">
        <v>100</v>
      </c>
      <c r="BT3" s="121">
        <v>11</v>
      </c>
      <c r="BU3" s="3"/>
      <c r="BV3" s="3"/>
    </row>
    <row r="4" spans="1:77" ht="41.45" customHeight="1">
      <c r="A4" s="64" t="s">
        <v>249</v>
      </c>
      <c r="C4" s="65"/>
      <c r="D4" s="65" t="s">
        <v>64</v>
      </c>
      <c r="E4" s="66">
        <v>162.90899806623156</v>
      </c>
      <c r="F4" s="68">
        <v>99.99980805444538</v>
      </c>
      <c r="G4" s="100" t="s">
        <v>647</v>
      </c>
      <c r="H4" s="65"/>
      <c r="I4" s="69" t="s">
        <v>249</v>
      </c>
      <c r="J4" s="70"/>
      <c r="K4" s="70"/>
      <c r="L4" s="69" t="s">
        <v>1868</v>
      </c>
      <c r="M4" s="73">
        <v>1.063969055168592</v>
      </c>
      <c r="N4" s="74">
        <v>8381.228515625</v>
      </c>
      <c r="O4" s="74">
        <v>5180.9990234375</v>
      </c>
      <c r="P4" s="75"/>
      <c r="Q4" s="76"/>
      <c r="R4" s="76"/>
      <c r="S4" s="86"/>
      <c r="T4" s="48">
        <v>4</v>
      </c>
      <c r="U4" s="48">
        <v>4</v>
      </c>
      <c r="V4" s="49">
        <v>0</v>
      </c>
      <c r="W4" s="49">
        <v>0.004785</v>
      </c>
      <c r="X4" s="49">
        <v>0.010385</v>
      </c>
      <c r="Y4" s="49">
        <v>1.140631</v>
      </c>
      <c r="Z4" s="49">
        <v>0.65</v>
      </c>
      <c r="AA4" s="49">
        <v>0.6</v>
      </c>
      <c r="AB4" s="71">
        <v>4</v>
      </c>
      <c r="AC4" s="71"/>
      <c r="AD4" s="72"/>
      <c r="AE4" s="78" t="s">
        <v>1313</v>
      </c>
      <c r="AF4" s="78">
        <v>143</v>
      </c>
      <c r="AG4" s="78">
        <v>379</v>
      </c>
      <c r="AH4" s="78">
        <v>211</v>
      </c>
      <c r="AI4" s="78">
        <v>4773</v>
      </c>
      <c r="AJ4" s="78"/>
      <c r="AK4" s="78" t="s">
        <v>1420</v>
      </c>
      <c r="AL4" s="78" t="s">
        <v>1516</v>
      </c>
      <c r="AM4" s="78"/>
      <c r="AN4" s="78"/>
      <c r="AO4" s="80">
        <v>42606.09447916667</v>
      </c>
      <c r="AP4" s="83" t="s">
        <v>1606</v>
      </c>
      <c r="AQ4" s="78" t="b">
        <v>1</v>
      </c>
      <c r="AR4" s="78" t="b">
        <v>0</v>
      </c>
      <c r="AS4" s="78" t="b">
        <v>1</v>
      </c>
      <c r="AT4" s="78" t="s">
        <v>1226</v>
      </c>
      <c r="AU4" s="78">
        <v>4</v>
      </c>
      <c r="AV4" s="78"/>
      <c r="AW4" s="78" t="b">
        <v>0</v>
      </c>
      <c r="AX4" s="78" t="s">
        <v>1759</v>
      </c>
      <c r="AY4" s="83" t="s">
        <v>1761</v>
      </c>
      <c r="AZ4" s="78" t="s">
        <v>66</v>
      </c>
      <c r="BA4" s="78" t="str">
        <f>REPLACE(INDEX(GroupVertices[Group],MATCH(Vertices[[#This Row],[Vertex]],GroupVertices[Vertex],0)),1,1,"")</f>
        <v>6</v>
      </c>
      <c r="BB4" s="48"/>
      <c r="BC4" s="48"/>
      <c r="BD4" s="48"/>
      <c r="BE4" s="48"/>
      <c r="BF4" s="48"/>
      <c r="BG4" s="48"/>
      <c r="BH4" s="121" t="s">
        <v>2310</v>
      </c>
      <c r="BI4" s="121" t="s">
        <v>2310</v>
      </c>
      <c r="BJ4" s="121" t="s">
        <v>2393</v>
      </c>
      <c r="BK4" s="121" t="s">
        <v>2393</v>
      </c>
      <c r="BL4" s="121">
        <v>2</v>
      </c>
      <c r="BM4" s="124">
        <v>18.181818181818183</v>
      </c>
      <c r="BN4" s="121">
        <v>0</v>
      </c>
      <c r="BO4" s="124">
        <v>0</v>
      </c>
      <c r="BP4" s="121">
        <v>0</v>
      </c>
      <c r="BQ4" s="124">
        <v>0</v>
      </c>
      <c r="BR4" s="121">
        <v>9</v>
      </c>
      <c r="BS4" s="124">
        <v>81.81818181818181</v>
      </c>
      <c r="BT4" s="121">
        <v>11</v>
      </c>
      <c r="BU4" s="2"/>
      <c r="BV4" s="3"/>
      <c r="BW4" s="3"/>
      <c r="BX4" s="3"/>
      <c r="BY4" s="3"/>
    </row>
    <row r="5" spans="1:77" ht="41.45" customHeight="1">
      <c r="A5" s="64" t="s">
        <v>248</v>
      </c>
      <c r="C5" s="65"/>
      <c r="D5" s="65" t="s">
        <v>64</v>
      </c>
      <c r="E5" s="66">
        <v>163.40527556200146</v>
      </c>
      <c r="F5" s="68">
        <v>99.9997032596579</v>
      </c>
      <c r="G5" s="100" t="s">
        <v>646</v>
      </c>
      <c r="H5" s="65"/>
      <c r="I5" s="69" t="s">
        <v>248</v>
      </c>
      <c r="J5" s="70"/>
      <c r="K5" s="70"/>
      <c r="L5" s="69" t="s">
        <v>1869</v>
      </c>
      <c r="M5" s="73">
        <v>1.0988936646756786</v>
      </c>
      <c r="N5" s="74">
        <v>7364.8037109375</v>
      </c>
      <c r="O5" s="74">
        <v>6776.578125</v>
      </c>
      <c r="P5" s="75"/>
      <c r="Q5" s="76"/>
      <c r="R5" s="76"/>
      <c r="S5" s="86"/>
      <c r="T5" s="48">
        <v>4</v>
      </c>
      <c r="U5" s="48">
        <v>4</v>
      </c>
      <c r="V5" s="49">
        <v>0</v>
      </c>
      <c r="W5" s="49">
        <v>0.004785</v>
      </c>
      <c r="X5" s="49">
        <v>0.010385</v>
      </c>
      <c r="Y5" s="49">
        <v>1.140631</v>
      </c>
      <c r="Z5" s="49">
        <v>0.65</v>
      </c>
      <c r="AA5" s="49">
        <v>0.6</v>
      </c>
      <c r="AB5" s="71">
        <v>5</v>
      </c>
      <c r="AC5" s="71"/>
      <c r="AD5" s="72"/>
      <c r="AE5" s="78" t="s">
        <v>1314</v>
      </c>
      <c r="AF5" s="78">
        <v>248</v>
      </c>
      <c r="AG5" s="78">
        <v>575</v>
      </c>
      <c r="AH5" s="78">
        <v>2801</v>
      </c>
      <c r="AI5" s="78">
        <v>2257</v>
      </c>
      <c r="AJ5" s="78"/>
      <c r="AK5" s="78" t="s">
        <v>1421</v>
      </c>
      <c r="AL5" s="78"/>
      <c r="AM5" s="78"/>
      <c r="AN5" s="78"/>
      <c r="AO5" s="80">
        <v>41066.08168981481</v>
      </c>
      <c r="AP5" s="83" t="s">
        <v>1607</v>
      </c>
      <c r="AQ5" s="78" t="b">
        <v>1</v>
      </c>
      <c r="AR5" s="78" t="b">
        <v>0</v>
      </c>
      <c r="AS5" s="78" t="b">
        <v>1</v>
      </c>
      <c r="AT5" s="78" t="s">
        <v>1226</v>
      </c>
      <c r="AU5" s="78">
        <v>16</v>
      </c>
      <c r="AV5" s="83" t="s">
        <v>1699</v>
      </c>
      <c r="AW5" s="78" t="b">
        <v>0</v>
      </c>
      <c r="AX5" s="78" t="s">
        <v>1759</v>
      </c>
      <c r="AY5" s="83" t="s">
        <v>1762</v>
      </c>
      <c r="AZ5" s="78" t="s">
        <v>66</v>
      </c>
      <c r="BA5" s="78" t="str">
        <f>REPLACE(INDEX(GroupVertices[Group],MATCH(Vertices[[#This Row],[Vertex]],GroupVertices[Vertex],0)),1,1,"")</f>
        <v>6</v>
      </c>
      <c r="BB5" s="48"/>
      <c r="BC5" s="48"/>
      <c r="BD5" s="48"/>
      <c r="BE5" s="48"/>
      <c r="BF5" s="48"/>
      <c r="BG5" s="48"/>
      <c r="BH5" s="121" t="s">
        <v>2311</v>
      </c>
      <c r="BI5" s="121" t="s">
        <v>2373</v>
      </c>
      <c r="BJ5" s="121" t="s">
        <v>2394</v>
      </c>
      <c r="BK5" s="121" t="s">
        <v>2458</v>
      </c>
      <c r="BL5" s="121">
        <v>1</v>
      </c>
      <c r="BM5" s="124">
        <v>5.882352941176471</v>
      </c>
      <c r="BN5" s="121">
        <v>0</v>
      </c>
      <c r="BO5" s="124">
        <v>0</v>
      </c>
      <c r="BP5" s="121">
        <v>0</v>
      </c>
      <c r="BQ5" s="124">
        <v>0</v>
      </c>
      <c r="BR5" s="121">
        <v>16</v>
      </c>
      <c r="BS5" s="124">
        <v>94.11764705882354</v>
      </c>
      <c r="BT5" s="121">
        <v>17</v>
      </c>
      <c r="BU5" s="2"/>
      <c r="BV5" s="3"/>
      <c r="BW5" s="3"/>
      <c r="BX5" s="3"/>
      <c r="BY5" s="3"/>
    </row>
    <row r="6" spans="1:77" ht="41.45" customHeight="1">
      <c r="A6" s="64" t="s">
        <v>279</v>
      </c>
      <c r="C6" s="65"/>
      <c r="D6" s="65" t="s">
        <v>64</v>
      </c>
      <c r="E6" s="66">
        <v>163.16726492627507</v>
      </c>
      <c r="F6" s="68">
        <v>99.9997535183825</v>
      </c>
      <c r="G6" s="100" t="s">
        <v>1714</v>
      </c>
      <c r="H6" s="65"/>
      <c r="I6" s="69" t="s">
        <v>279</v>
      </c>
      <c r="J6" s="70"/>
      <c r="K6" s="70"/>
      <c r="L6" s="69" t="s">
        <v>1870</v>
      </c>
      <c r="M6" s="73">
        <v>1.082144107054933</v>
      </c>
      <c r="N6" s="74">
        <v>7159.77783203125</v>
      </c>
      <c r="O6" s="74">
        <v>5068.06689453125</v>
      </c>
      <c r="P6" s="75"/>
      <c r="Q6" s="76"/>
      <c r="R6" s="76"/>
      <c r="S6" s="86"/>
      <c r="T6" s="48">
        <v>5</v>
      </c>
      <c r="U6" s="48">
        <v>0</v>
      </c>
      <c r="V6" s="49">
        <v>0</v>
      </c>
      <c r="W6" s="49">
        <v>0.004785</v>
      </c>
      <c r="X6" s="49">
        <v>0.010385</v>
      </c>
      <c r="Y6" s="49">
        <v>1.140631</v>
      </c>
      <c r="Z6" s="49">
        <v>0.8</v>
      </c>
      <c r="AA6" s="49">
        <v>0</v>
      </c>
      <c r="AB6" s="71">
        <v>6</v>
      </c>
      <c r="AC6" s="71"/>
      <c r="AD6" s="72"/>
      <c r="AE6" s="78" t="s">
        <v>1315</v>
      </c>
      <c r="AF6" s="78">
        <v>930</v>
      </c>
      <c r="AG6" s="78">
        <v>481</v>
      </c>
      <c r="AH6" s="78">
        <v>4765</v>
      </c>
      <c r="AI6" s="78">
        <v>1328</v>
      </c>
      <c r="AJ6" s="78"/>
      <c r="AK6" s="78" t="s">
        <v>1422</v>
      </c>
      <c r="AL6" s="78" t="s">
        <v>1517</v>
      </c>
      <c r="AM6" s="83" t="s">
        <v>1559</v>
      </c>
      <c r="AN6" s="78"/>
      <c r="AO6" s="80">
        <v>40400.75943287037</v>
      </c>
      <c r="AP6" s="83" t="s">
        <v>1608</v>
      </c>
      <c r="AQ6" s="78" t="b">
        <v>0</v>
      </c>
      <c r="AR6" s="78" t="b">
        <v>0</v>
      </c>
      <c r="AS6" s="78" t="b">
        <v>1</v>
      </c>
      <c r="AT6" s="78" t="s">
        <v>1226</v>
      </c>
      <c r="AU6" s="78">
        <v>14</v>
      </c>
      <c r="AV6" s="83" t="s">
        <v>1699</v>
      </c>
      <c r="AW6" s="78" t="b">
        <v>0</v>
      </c>
      <c r="AX6" s="78" t="s">
        <v>1759</v>
      </c>
      <c r="AY6" s="83" t="s">
        <v>1763</v>
      </c>
      <c r="AZ6" s="78" t="s">
        <v>65</v>
      </c>
      <c r="BA6" s="78" t="str">
        <f>REPLACE(INDEX(GroupVertices[Group],MATCH(Vertices[[#This Row],[Vertex]],GroupVertices[Vertex],0)),1,1,"")</f>
        <v>6</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251</v>
      </c>
      <c r="C7" s="65"/>
      <c r="D7" s="65" t="s">
        <v>64</v>
      </c>
      <c r="E7" s="66">
        <v>168.7478547256466</v>
      </c>
      <c r="F7" s="68">
        <v>99.99857511169066</v>
      </c>
      <c r="G7" s="100" t="s">
        <v>649</v>
      </c>
      <c r="H7" s="65"/>
      <c r="I7" s="69" t="s">
        <v>251</v>
      </c>
      <c r="J7" s="70"/>
      <c r="K7" s="70"/>
      <c r="L7" s="69" t="s">
        <v>1871</v>
      </c>
      <c r="M7" s="73">
        <v>1.4748677772264567</v>
      </c>
      <c r="N7" s="74">
        <v>2274.102783203125</v>
      </c>
      <c r="O7" s="74">
        <v>5012.77490234375</v>
      </c>
      <c r="P7" s="75"/>
      <c r="Q7" s="76"/>
      <c r="R7" s="76"/>
      <c r="S7" s="86"/>
      <c r="T7" s="48">
        <v>64</v>
      </c>
      <c r="U7" s="48">
        <v>75</v>
      </c>
      <c r="V7" s="49">
        <v>10708.733333</v>
      </c>
      <c r="W7" s="49">
        <v>0.009259</v>
      </c>
      <c r="X7" s="49">
        <v>0.083174</v>
      </c>
      <c r="Y7" s="49">
        <v>26.55918</v>
      </c>
      <c r="Z7" s="49">
        <v>0.010548917102315161</v>
      </c>
      <c r="AA7" s="49">
        <v>0.3173076923076923</v>
      </c>
      <c r="AB7" s="71">
        <v>7</v>
      </c>
      <c r="AC7" s="71"/>
      <c r="AD7" s="72"/>
      <c r="AE7" s="78" t="s">
        <v>1316</v>
      </c>
      <c r="AF7" s="78">
        <v>963</v>
      </c>
      <c r="AG7" s="78">
        <v>2685</v>
      </c>
      <c r="AH7" s="78">
        <v>32522</v>
      </c>
      <c r="AI7" s="78">
        <v>16609</v>
      </c>
      <c r="AJ7" s="78"/>
      <c r="AK7" s="78" t="s">
        <v>1423</v>
      </c>
      <c r="AL7" s="78" t="s">
        <v>1518</v>
      </c>
      <c r="AM7" s="83" t="s">
        <v>1560</v>
      </c>
      <c r="AN7" s="78"/>
      <c r="AO7" s="80">
        <v>40094.98677083333</v>
      </c>
      <c r="AP7" s="83" t="s">
        <v>1609</v>
      </c>
      <c r="AQ7" s="78" t="b">
        <v>0</v>
      </c>
      <c r="AR7" s="78" t="b">
        <v>0</v>
      </c>
      <c r="AS7" s="78" t="b">
        <v>1</v>
      </c>
      <c r="AT7" s="78" t="s">
        <v>1226</v>
      </c>
      <c r="AU7" s="78">
        <v>61</v>
      </c>
      <c r="AV7" s="83" t="s">
        <v>1700</v>
      </c>
      <c r="AW7" s="78" t="b">
        <v>0</v>
      </c>
      <c r="AX7" s="78" t="s">
        <v>1759</v>
      </c>
      <c r="AY7" s="83" t="s">
        <v>1764</v>
      </c>
      <c r="AZ7" s="78" t="s">
        <v>66</v>
      </c>
      <c r="BA7" s="78" t="str">
        <f>REPLACE(INDEX(GroupVertices[Group],MATCH(Vertices[[#This Row],[Vertex]],GroupVertices[Vertex],0)),1,1,"")</f>
        <v>1</v>
      </c>
      <c r="BB7" s="48" t="s">
        <v>2297</v>
      </c>
      <c r="BC7" s="48" t="s">
        <v>2297</v>
      </c>
      <c r="BD7" s="48" t="s">
        <v>580</v>
      </c>
      <c r="BE7" s="48" t="s">
        <v>580</v>
      </c>
      <c r="BF7" s="48" t="s">
        <v>586</v>
      </c>
      <c r="BG7" s="48" t="s">
        <v>586</v>
      </c>
      <c r="BH7" s="121" t="s">
        <v>2312</v>
      </c>
      <c r="BI7" s="121" t="s">
        <v>2374</v>
      </c>
      <c r="BJ7" s="121" t="s">
        <v>2395</v>
      </c>
      <c r="BK7" s="121" t="s">
        <v>2459</v>
      </c>
      <c r="BL7" s="121">
        <v>64</v>
      </c>
      <c r="BM7" s="124">
        <v>4.7093451066961</v>
      </c>
      <c r="BN7" s="121">
        <v>24</v>
      </c>
      <c r="BO7" s="124">
        <v>1.7660044150110374</v>
      </c>
      <c r="BP7" s="121">
        <v>0</v>
      </c>
      <c r="BQ7" s="124">
        <v>0</v>
      </c>
      <c r="BR7" s="121">
        <v>1271</v>
      </c>
      <c r="BS7" s="124">
        <v>93.52465047829286</v>
      </c>
      <c r="BT7" s="121">
        <v>1359</v>
      </c>
      <c r="BU7" s="2"/>
      <c r="BV7" s="3"/>
      <c r="BW7" s="3"/>
      <c r="BX7" s="3"/>
      <c r="BY7" s="3"/>
    </row>
    <row r="8" spans="1:77" ht="41.45" customHeight="1">
      <c r="A8" s="64" t="s">
        <v>250</v>
      </c>
      <c r="C8" s="65"/>
      <c r="D8" s="65" t="s">
        <v>64</v>
      </c>
      <c r="E8" s="66">
        <v>163.4812364031907</v>
      </c>
      <c r="F8" s="68">
        <v>99.99968721963941</v>
      </c>
      <c r="G8" s="100" t="s">
        <v>648</v>
      </c>
      <c r="H8" s="65"/>
      <c r="I8" s="69" t="s">
        <v>250</v>
      </c>
      <c r="J8" s="70"/>
      <c r="K8" s="70"/>
      <c r="L8" s="69" t="s">
        <v>1872</v>
      </c>
      <c r="M8" s="73">
        <v>1.1042392681716613</v>
      </c>
      <c r="N8" s="74">
        <v>8119.701171875</v>
      </c>
      <c r="O8" s="74">
        <v>6846.3740234375</v>
      </c>
      <c r="P8" s="75"/>
      <c r="Q8" s="76"/>
      <c r="R8" s="76"/>
      <c r="S8" s="86"/>
      <c r="T8" s="48">
        <v>4</v>
      </c>
      <c r="U8" s="48">
        <v>4</v>
      </c>
      <c r="V8" s="49">
        <v>0</v>
      </c>
      <c r="W8" s="49">
        <v>0.004785</v>
      </c>
      <c r="X8" s="49">
        <v>0.010385</v>
      </c>
      <c r="Y8" s="49">
        <v>1.140631</v>
      </c>
      <c r="Z8" s="49">
        <v>0.65</v>
      </c>
      <c r="AA8" s="49">
        <v>0.6</v>
      </c>
      <c r="AB8" s="71">
        <v>8</v>
      </c>
      <c r="AC8" s="71"/>
      <c r="AD8" s="72"/>
      <c r="AE8" s="78" t="s">
        <v>1317</v>
      </c>
      <c r="AF8" s="78">
        <v>249</v>
      </c>
      <c r="AG8" s="78">
        <v>605</v>
      </c>
      <c r="AH8" s="78">
        <v>763</v>
      </c>
      <c r="AI8" s="78">
        <v>981</v>
      </c>
      <c r="AJ8" s="78"/>
      <c r="AK8" s="78" t="s">
        <v>1424</v>
      </c>
      <c r="AL8" s="78" t="s">
        <v>1519</v>
      </c>
      <c r="AM8" s="78"/>
      <c r="AN8" s="78"/>
      <c r="AO8" s="80">
        <v>43118.149976851855</v>
      </c>
      <c r="AP8" s="83" t="s">
        <v>1610</v>
      </c>
      <c r="AQ8" s="78" t="b">
        <v>0</v>
      </c>
      <c r="AR8" s="78" t="b">
        <v>0</v>
      </c>
      <c r="AS8" s="78" t="b">
        <v>1</v>
      </c>
      <c r="AT8" s="78" t="s">
        <v>1226</v>
      </c>
      <c r="AU8" s="78">
        <v>3</v>
      </c>
      <c r="AV8" s="83" t="s">
        <v>1699</v>
      </c>
      <c r="AW8" s="78" t="b">
        <v>0</v>
      </c>
      <c r="AX8" s="78" t="s">
        <v>1759</v>
      </c>
      <c r="AY8" s="83" t="s">
        <v>1765</v>
      </c>
      <c r="AZ8" s="78" t="s">
        <v>66</v>
      </c>
      <c r="BA8" s="78" t="str">
        <f>REPLACE(INDEX(GroupVertices[Group],MATCH(Vertices[[#This Row],[Vertex]],GroupVertices[Vertex],0)),1,1,"")</f>
        <v>6</v>
      </c>
      <c r="BB8" s="48"/>
      <c r="BC8" s="48"/>
      <c r="BD8" s="48"/>
      <c r="BE8" s="48"/>
      <c r="BF8" s="48"/>
      <c r="BG8" s="48"/>
      <c r="BH8" s="121" t="s">
        <v>2313</v>
      </c>
      <c r="BI8" s="121" t="s">
        <v>2375</v>
      </c>
      <c r="BJ8" s="121" t="s">
        <v>2396</v>
      </c>
      <c r="BK8" s="121" t="s">
        <v>2460</v>
      </c>
      <c r="BL8" s="121">
        <v>0</v>
      </c>
      <c r="BM8" s="124">
        <v>0</v>
      </c>
      <c r="BN8" s="121">
        <v>1</v>
      </c>
      <c r="BO8" s="124">
        <v>5.2631578947368425</v>
      </c>
      <c r="BP8" s="121">
        <v>0</v>
      </c>
      <c r="BQ8" s="124">
        <v>0</v>
      </c>
      <c r="BR8" s="121">
        <v>18</v>
      </c>
      <c r="BS8" s="124">
        <v>94.73684210526316</v>
      </c>
      <c r="BT8" s="121">
        <v>19</v>
      </c>
      <c r="BU8" s="2"/>
      <c r="BV8" s="3"/>
      <c r="BW8" s="3"/>
      <c r="BX8" s="3"/>
      <c r="BY8" s="3"/>
    </row>
    <row r="9" spans="1:77" ht="41.45" customHeight="1">
      <c r="A9" s="64" t="s">
        <v>213</v>
      </c>
      <c r="C9" s="65"/>
      <c r="D9" s="65" t="s">
        <v>64</v>
      </c>
      <c r="E9" s="66">
        <v>163.1444766739183</v>
      </c>
      <c r="F9" s="68">
        <v>99.99975833038806</v>
      </c>
      <c r="G9" s="100" t="s">
        <v>618</v>
      </c>
      <c r="H9" s="65"/>
      <c r="I9" s="69" t="s">
        <v>213</v>
      </c>
      <c r="J9" s="70"/>
      <c r="K9" s="70"/>
      <c r="L9" s="69" t="s">
        <v>1873</v>
      </c>
      <c r="M9" s="73">
        <v>1.0805404260061382</v>
      </c>
      <c r="N9" s="74">
        <v>6964.86572265625</v>
      </c>
      <c r="O9" s="74">
        <v>2201.6533203125</v>
      </c>
      <c r="P9" s="75"/>
      <c r="Q9" s="76"/>
      <c r="R9" s="76"/>
      <c r="S9" s="86"/>
      <c r="T9" s="48">
        <v>0</v>
      </c>
      <c r="U9" s="48">
        <v>2</v>
      </c>
      <c r="V9" s="49">
        <v>0</v>
      </c>
      <c r="W9" s="49">
        <v>0.004717</v>
      </c>
      <c r="X9" s="49">
        <v>0.007641</v>
      </c>
      <c r="Y9" s="49">
        <v>0.593688</v>
      </c>
      <c r="Z9" s="49">
        <v>1</v>
      </c>
      <c r="AA9" s="49">
        <v>0</v>
      </c>
      <c r="AB9" s="71">
        <v>9</v>
      </c>
      <c r="AC9" s="71"/>
      <c r="AD9" s="72"/>
      <c r="AE9" s="78" t="s">
        <v>1318</v>
      </c>
      <c r="AF9" s="78">
        <v>831</v>
      </c>
      <c r="AG9" s="78">
        <v>472</v>
      </c>
      <c r="AH9" s="78">
        <v>31833</v>
      </c>
      <c r="AI9" s="78">
        <v>27274</v>
      </c>
      <c r="AJ9" s="78"/>
      <c r="AK9" s="78" t="s">
        <v>1425</v>
      </c>
      <c r="AL9" s="78" t="s">
        <v>1261</v>
      </c>
      <c r="AM9" s="78"/>
      <c r="AN9" s="78"/>
      <c r="AO9" s="80">
        <v>40194.90021990741</v>
      </c>
      <c r="AP9" s="83" t="s">
        <v>1611</v>
      </c>
      <c r="AQ9" s="78" t="b">
        <v>0</v>
      </c>
      <c r="AR9" s="78" t="b">
        <v>0</v>
      </c>
      <c r="AS9" s="78" t="b">
        <v>1</v>
      </c>
      <c r="AT9" s="78" t="s">
        <v>1226</v>
      </c>
      <c r="AU9" s="78">
        <v>13</v>
      </c>
      <c r="AV9" s="83" t="s">
        <v>1701</v>
      </c>
      <c r="AW9" s="78" t="b">
        <v>0</v>
      </c>
      <c r="AX9" s="78" t="s">
        <v>1759</v>
      </c>
      <c r="AY9" s="83" t="s">
        <v>1766</v>
      </c>
      <c r="AZ9" s="78" t="s">
        <v>66</v>
      </c>
      <c r="BA9" s="78" t="str">
        <f>REPLACE(INDEX(GroupVertices[Group],MATCH(Vertices[[#This Row],[Vertex]],GroupVertices[Vertex],0)),1,1,"")</f>
        <v>4</v>
      </c>
      <c r="BB9" s="48"/>
      <c r="BC9" s="48"/>
      <c r="BD9" s="48"/>
      <c r="BE9" s="48"/>
      <c r="BF9" s="48"/>
      <c r="BG9" s="48"/>
      <c r="BH9" s="121" t="s">
        <v>252</v>
      </c>
      <c r="BI9" s="121" t="s">
        <v>252</v>
      </c>
      <c r="BJ9" s="121" t="s">
        <v>2397</v>
      </c>
      <c r="BK9" s="121" t="s">
        <v>2397</v>
      </c>
      <c r="BL9" s="121">
        <v>0</v>
      </c>
      <c r="BM9" s="124">
        <v>0</v>
      </c>
      <c r="BN9" s="121">
        <v>0</v>
      </c>
      <c r="BO9" s="124">
        <v>0</v>
      </c>
      <c r="BP9" s="121">
        <v>0</v>
      </c>
      <c r="BQ9" s="124">
        <v>0</v>
      </c>
      <c r="BR9" s="121">
        <v>2</v>
      </c>
      <c r="BS9" s="124">
        <v>100</v>
      </c>
      <c r="BT9" s="121">
        <v>2</v>
      </c>
      <c r="BU9" s="2"/>
      <c r="BV9" s="3"/>
      <c r="BW9" s="3"/>
      <c r="BX9" s="3"/>
      <c r="BY9" s="3"/>
    </row>
    <row r="10" spans="1:77" ht="41.45" customHeight="1">
      <c r="A10" s="64" t="s">
        <v>252</v>
      </c>
      <c r="C10" s="65"/>
      <c r="D10" s="65" t="s">
        <v>64</v>
      </c>
      <c r="E10" s="66">
        <v>163.49642857142857</v>
      </c>
      <c r="F10" s="68">
        <v>99.99968401163571</v>
      </c>
      <c r="G10" s="100" t="s">
        <v>650</v>
      </c>
      <c r="H10" s="65"/>
      <c r="I10" s="69" t="s">
        <v>252</v>
      </c>
      <c r="J10" s="70"/>
      <c r="K10" s="70"/>
      <c r="L10" s="69" t="s">
        <v>1874</v>
      </c>
      <c r="M10" s="73">
        <v>1.1053083888708577</v>
      </c>
      <c r="N10" s="74">
        <v>6440.85400390625</v>
      </c>
      <c r="O10" s="74">
        <v>2101.042236328125</v>
      </c>
      <c r="P10" s="75"/>
      <c r="Q10" s="76"/>
      <c r="R10" s="76"/>
      <c r="S10" s="86"/>
      <c r="T10" s="48">
        <v>3</v>
      </c>
      <c r="U10" s="48">
        <v>1</v>
      </c>
      <c r="V10" s="49">
        <v>1</v>
      </c>
      <c r="W10" s="49">
        <v>0.004739</v>
      </c>
      <c r="X10" s="49">
        <v>0.008582</v>
      </c>
      <c r="Y10" s="49">
        <v>0.807124</v>
      </c>
      <c r="Z10" s="49">
        <v>0.3333333333333333</v>
      </c>
      <c r="AA10" s="49">
        <v>0.3333333333333333</v>
      </c>
      <c r="AB10" s="71">
        <v>10</v>
      </c>
      <c r="AC10" s="71"/>
      <c r="AD10" s="72"/>
      <c r="AE10" s="78" t="s">
        <v>1319</v>
      </c>
      <c r="AF10" s="78">
        <v>810</v>
      </c>
      <c r="AG10" s="78">
        <v>611</v>
      </c>
      <c r="AH10" s="78">
        <v>90</v>
      </c>
      <c r="AI10" s="78">
        <v>2708</v>
      </c>
      <c r="AJ10" s="78"/>
      <c r="AK10" s="78" t="s">
        <v>1426</v>
      </c>
      <c r="AL10" s="78"/>
      <c r="AM10" s="78"/>
      <c r="AN10" s="78"/>
      <c r="AO10" s="80">
        <v>40857.14351851852</v>
      </c>
      <c r="AP10" s="83" t="s">
        <v>1612</v>
      </c>
      <c r="AQ10" s="78" t="b">
        <v>0</v>
      </c>
      <c r="AR10" s="78" t="b">
        <v>0</v>
      </c>
      <c r="AS10" s="78" t="b">
        <v>0</v>
      </c>
      <c r="AT10" s="78" t="s">
        <v>1226</v>
      </c>
      <c r="AU10" s="78">
        <v>9</v>
      </c>
      <c r="AV10" s="83" t="s">
        <v>1699</v>
      </c>
      <c r="AW10" s="78" t="b">
        <v>0</v>
      </c>
      <c r="AX10" s="78" t="s">
        <v>1759</v>
      </c>
      <c r="AY10" s="83" t="s">
        <v>1767</v>
      </c>
      <c r="AZ10" s="78" t="s">
        <v>66</v>
      </c>
      <c r="BA10" s="78" t="str">
        <f>REPLACE(INDEX(GroupVertices[Group],MATCH(Vertices[[#This Row],[Vertex]],GroupVertices[Vertex],0)),1,1,"")</f>
        <v>4</v>
      </c>
      <c r="BB10" s="48"/>
      <c r="BC10" s="48"/>
      <c r="BD10" s="48"/>
      <c r="BE10" s="48"/>
      <c r="BF10" s="48"/>
      <c r="BG10" s="48"/>
      <c r="BH10" s="121" t="s">
        <v>2314</v>
      </c>
      <c r="BI10" s="121" t="s">
        <v>2314</v>
      </c>
      <c r="BJ10" s="121" t="s">
        <v>2398</v>
      </c>
      <c r="BK10" s="121" t="s">
        <v>2398</v>
      </c>
      <c r="BL10" s="121">
        <v>0</v>
      </c>
      <c r="BM10" s="124">
        <v>0</v>
      </c>
      <c r="BN10" s="121">
        <v>0</v>
      </c>
      <c r="BO10" s="124">
        <v>0</v>
      </c>
      <c r="BP10" s="121">
        <v>0</v>
      </c>
      <c r="BQ10" s="124">
        <v>0</v>
      </c>
      <c r="BR10" s="121">
        <v>19</v>
      </c>
      <c r="BS10" s="124">
        <v>100</v>
      </c>
      <c r="BT10" s="121">
        <v>19</v>
      </c>
      <c r="BU10" s="2"/>
      <c r="BV10" s="3"/>
      <c r="BW10" s="3"/>
      <c r="BX10" s="3"/>
      <c r="BY10" s="3"/>
    </row>
    <row r="11" spans="1:77" ht="41.45" customHeight="1">
      <c r="A11" s="64" t="s">
        <v>214</v>
      </c>
      <c r="C11" s="65"/>
      <c r="D11" s="65" t="s">
        <v>64</v>
      </c>
      <c r="E11" s="66">
        <v>162.3595479816292</v>
      </c>
      <c r="F11" s="68">
        <v>99.99992407724581</v>
      </c>
      <c r="G11" s="100" t="s">
        <v>619</v>
      </c>
      <c r="H11" s="65"/>
      <c r="I11" s="69" t="s">
        <v>214</v>
      </c>
      <c r="J11" s="70"/>
      <c r="K11" s="70"/>
      <c r="L11" s="69" t="s">
        <v>1875</v>
      </c>
      <c r="M11" s="73">
        <v>1.0253025232143178</v>
      </c>
      <c r="N11" s="74">
        <v>9804.087890625</v>
      </c>
      <c r="O11" s="74">
        <v>9274.9345703125</v>
      </c>
      <c r="P11" s="75"/>
      <c r="Q11" s="76"/>
      <c r="R11" s="76"/>
      <c r="S11" s="86"/>
      <c r="T11" s="48">
        <v>1</v>
      </c>
      <c r="U11" s="48">
        <v>2</v>
      </c>
      <c r="V11" s="49">
        <v>0</v>
      </c>
      <c r="W11" s="49">
        <v>0.004717</v>
      </c>
      <c r="X11" s="49">
        <v>0.007729</v>
      </c>
      <c r="Y11" s="49">
        <v>0.577372</v>
      </c>
      <c r="Z11" s="49">
        <v>1</v>
      </c>
      <c r="AA11" s="49">
        <v>0.5</v>
      </c>
      <c r="AB11" s="71">
        <v>11</v>
      </c>
      <c r="AC11" s="71"/>
      <c r="AD11" s="72"/>
      <c r="AE11" s="78" t="s">
        <v>1320</v>
      </c>
      <c r="AF11" s="78">
        <v>513</v>
      </c>
      <c r="AG11" s="78">
        <v>162</v>
      </c>
      <c r="AH11" s="78">
        <v>12061</v>
      </c>
      <c r="AI11" s="78">
        <v>4994</v>
      </c>
      <c r="AJ11" s="78"/>
      <c r="AK11" s="78" t="s">
        <v>1427</v>
      </c>
      <c r="AL11" s="78" t="s">
        <v>1520</v>
      </c>
      <c r="AM11" s="78"/>
      <c r="AN11" s="78"/>
      <c r="AO11" s="80">
        <v>40685.053298611114</v>
      </c>
      <c r="AP11" s="83" t="s">
        <v>1613</v>
      </c>
      <c r="AQ11" s="78" t="b">
        <v>1</v>
      </c>
      <c r="AR11" s="78" t="b">
        <v>0</v>
      </c>
      <c r="AS11" s="78" t="b">
        <v>1</v>
      </c>
      <c r="AT11" s="78" t="s">
        <v>1226</v>
      </c>
      <c r="AU11" s="78">
        <v>9</v>
      </c>
      <c r="AV11" s="83" t="s">
        <v>1699</v>
      </c>
      <c r="AW11" s="78" t="b">
        <v>0</v>
      </c>
      <c r="AX11" s="78" t="s">
        <v>1759</v>
      </c>
      <c r="AY11" s="83" t="s">
        <v>1768</v>
      </c>
      <c r="AZ11" s="78" t="s">
        <v>66</v>
      </c>
      <c r="BA11" s="78" t="str">
        <f>REPLACE(INDEX(GroupVertices[Group],MATCH(Vertices[[#This Row],[Vertex]],GroupVertices[Vertex],0)),1,1,"")</f>
        <v>3</v>
      </c>
      <c r="BB11" s="48"/>
      <c r="BC11" s="48"/>
      <c r="BD11" s="48"/>
      <c r="BE11" s="48"/>
      <c r="BF11" s="48"/>
      <c r="BG11" s="48"/>
      <c r="BH11" s="121" t="s">
        <v>2315</v>
      </c>
      <c r="BI11" s="121" t="s">
        <v>2315</v>
      </c>
      <c r="BJ11" s="121" t="s">
        <v>2399</v>
      </c>
      <c r="BK11" s="121" t="s">
        <v>2399</v>
      </c>
      <c r="BL11" s="121">
        <v>0</v>
      </c>
      <c r="BM11" s="124">
        <v>0</v>
      </c>
      <c r="BN11" s="121">
        <v>1</v>
      </c>
      <c r="BO11" s="124">
        <v>11.11111111111111</v>
      </c>
      <c r="BP11" s="121">
        <v>0</v>
      </c>
      <c r="BQ11" s="124">
        <v>0</v>
      </c>
      <c r="BR11" s="121">
        <v>8</v>
      </c>
      <c r="BS11" s="124">
        <v>88.88888888888889</v>
      </c>
      <c r="BT11" s="121">
        <v>9</v>
      </c>
      <c r="BU11" s="2"/>
      <c r="BV11" s="3"/>
      <c r="BW11" s="3"/>
      <c r="BX11" s="3"/>
      <c r="BY11" s="3"/>
    </row>
    <row r="12" spans="1:77" ht="41.45" customHeight="1">
      <c r="A12" s="64" t="s">
        <v>215</v>
      </c>
      <c r="C12" s="65"/>
      <c r="D12" s="65" t="s">
        <v>64</v>
      </c>
      <c r="E12" s="66">
        <v>162.31397147691564</v>
      </c>
      <c r="F12" s="68">
        <v>99.99993370125691</v>
      </c>
      <c r="G12" s="100" t="s">
        <v>620</v>
      </c>
      <c r="H12" s="65"/>
      <c r="I12" s="69" t="s">
        <v>215</v>
      </c>
      <c r="J12" s="70"/>
      <c r="K12" s="70"/>
      <c r="L12" s="69" t="s">
        <v>1876</v>
      </c>
      <c r="M12" s="73">
        <v>1.0220951611167282</v>
      </c>
      <c r="N12" s="74">
        <v>9192.21875</v>
      </c>
      <c r="O12" s="74">
        <v>8828.783203125</v>
      </c>
      <c r="P12" s="75"/>
      <c r="Q12" s="76"/>
      <c r="R12" s="76"/>
      <c r="S12" s="86"/>
      <c r="T12" s="48">
        <v>4</v>
      </c>
      <c r="U12" s="48">
        <v>2</v>
      </c>
      <c r="V12" s="49">
        <v>2</v>
      </c>
      <c r="W12" s="49">
        <v>0.004762</v>
      </c>
      <c r="X12" s="49">
        <v>0.009641</v>
      </c>
      <c r="Y12" s="49">
        <v>0.999388</v>
      </c>
      <c r="Z12" s="49">
        <v>0.5</v>
      </c>
      <c r="AA12" s="49">
        <v>0.5</v>
      </c>
      <c r="AB12" s="71">
        <v>12</v>
      </c>
      <c r="AC12" s="71"/>
      <c r="AD12" s="72"/>
      <c r="AE12" s="78" t="s">
        <v>1321</v>
      </c>
      <c r="AF12" s="78">
        <v>236</v>
      </c>
      <c r="AG12" s="78">
        <v>144</v>
      </c>
      <c r="AH12" s="78">
        <v>23447</v>
      </c>
      <c r="AI12" s="78">
        <v>20343</v>
      </c>
      <c r="AJ12" s="78"/>
      <c r="AK12" s="78"/>
      <c r="AL12" s="78" t="s">
        <v>1262</v>
      </c>
      <c r="AM12" s="78"/>
      <c r="AN12" s="78"/>
      <c r="AO12" s="80">
        <v>39545.994722222225</v>
      </c>
      <c r="AP12" s="83" t="s">
        <v>1614</v>
      </c>
      <c r="AQ12" s="78" t="b">
        <v>0</v>
      </c>
      <c r="AR12" s="78" t="b">
        <v>0</v>
      </c>
      <c r="AS12" s="78" t="b">
        <v>1</v>
      </c>
      <c r="AT12" s="78" t="s">
        <v>1226</v>
      </c>
      <c r="AU12" s="78">
        <v>12</v>
      </c>
      <c r="AV12" s="83" t="s">
        <v>1699</v>
      </c>
      <c r="AW12" s="78" t="b">
        <v>0</v>
      </c>
      <c r="AX12" s="78" t="s">
        <v>1759</v>
      </c>
      <c r="AY12" s="83" t="s">
        <v>1769</v>
      </c>
      <c r="AZ12" s="78" t="s">
        <v>66</v>
      </c>
      <c r="BA12" s="78" t="str">
        <f>REPLACE(INDEX(GroupVertices[Group],MATCH(Vertices[[#This Row],[Vertex]],GroupVertices[Vertex],0)),1,1,"")</f>
        <v>3</v>
      </c>
      <c r="BB12" s="48"/>
      <c r="BC12" s="48"/>
      <c r="BD12" s="48"/>
      <c r="BE12" s="48"/>
      <c r="BF12" s="48"/>
      <c r="BG12" s="48"/>
      <c r="BH12" s="121" t="s">
        <v>2316</v>
      </c>
      <c r="BI12" s="121" t="s">
        <v>2316</v>
      </c>
      <c r="BJ12" s="121" t="s">
        <v>2400</v>
      </c>
      <c r="BK12" s="121" t="s">
        <v>2400</v>
      </c>
      <c r="BL12" s="121">
        <v>1</v>
      </c>
      <c r="BM12" s="124">
        <v>2.5</v>
      </c>
      <c r="BN12" s="121">
        <v>1</v>
      </c>
      <c r="BO12" s="124">
        <v>2.5</v>
      </c>
      <c r="BP12" s="121">
        <v>0</v>
      </c>
      <c r="BQ12" s="124">
        <v>0</v>
      </c>
      <c r="BR12" s="121">
        <v>38</v>
      </c>
      <c r="BS12" s="124">
        <v>95</v>
      </c>
      <c r="BT12" s="121">
        <v>40</v>
      </c>
      <c r="BU12" s="2"/>
      <c r="BV12" s="3"/>
      <c r="BW12" s="3"/>
      <c r="BX12" s="3"/>
      <c r="BY12" s="3"/>
    </row>
    <row r="13" spans="1:77" ht="41.45" customHeight="1">
      <c r="A13" s="64" t="s">
        <v>216</v>
      </c>
      <c r="C13" s="65"/>
      <c r="D13" s="65" t="s">
        <v>64</v>
      </c>
      <c r="E13" s="66">
        <v>164.86119168479576</v>
      </c>
      <c r="F13" s="68">
        <v>99.99939582597015</v>
      </c>
      <c r="G13" s="100" t="s">
        <v>621</v>
      </c>
      <c r="H13" s="65"/>
      <c r="I13" s="69" t="s">
        <v>216</v>
      </c>
      <c r="J13" s="70"/>
      <c r="K13" s="70"/>
      <c r="L13" s="69" t="s">
        <v>1877</v>
      </c>
      <c r="M13" s="73">
        <v>1.2013510650153456</v>
      </c>
      <c r="N13" s="74">
        <v>9677.5625</v>
      </c>
      <c r="O13" s="74">
        <v>4081.94482421875</v>
      </c>
      <c r="P13" s="75"/>
      <c r="Q13" s="76"/>
      <c r="R13" s="76"/>
      <c r="S13" s="86"/>
      <c r="T13" s="48">
        <v>0</v>
      </c>
      <c r="U13" s="48">
        <v>3</v>
      </c>
      <c r="V13" s="49">
        <v>0</v>
      </c>
      <c r="W13" s="49">
        <v>0.004739</v>
      </c>
      <c r="X13" s="49">
        <v>0.0085</v>
      </c>
      <c r="Y13" s="49">
        <v>0.805749</v>
      </c>
      <c r="Z13" s="49">
        <v>0.8333333333333334</v>
      </c>
      <c r="AA13" s="49">
        <v>0</v>
      </c>
      <c r="AB13" s="71">
        <v>13</v>
      </c>
      <c r="AC13" s="71"/>
      <c r="AD13" s="72"/>
      <c r="AE13" s="78" t="s">
        <v>1322</v>
      </c>
      <c r="AF13" s="78">
        <v>159</v>
      </c>
      <c r="AG13" s="78">
        <v>1150</v>
      </c>
      <c r="AH13" s="78">
        <v>11474</v>
      </c>
      <c r="AI13" s="78">
        <v>1091</v>
      </c>
      <c r="AJ13" s="78"/>
      <c r="AK13" s="78" t="s">
        <v>1428</v>
      </c>
      <c r="AL13" s="78" t="s">
        <v>1521</v>
      </c>
      <c r="AM13" s="83" t="s">
        <v>1561</v>
      </c>
      <c r="AN13" s="78"/>
      <c r="AO13" s="80">
        <v>42566.9184375</v>
      </c>
      <c r="AP13" s="83" t="s">
        <v>1615</v>
      </c>
      <c r="AQ13" s="78" t="b">
        <v>1</v>
      </c>
      <c r="AR13" s="78" t="b">
        <v>0</v>
      </c>
      <c r="AS13" s="78" t="b">
        <v>0</v>
      </c>
      <c r="AT13" s="78" t="s">
        <v>1226</v>
      </c>
      <c r="AU13" s="78">
        <v>21</v>
      </c>
      <c r="AV13" s="78"/>
      <c r="AW13" s="78" t="b">
        <v>0</v>
      </c>
      <c r="AX13" s="78" t="s">
        <v>1759</v>
      </c>
      <c r="AY13" s="83" t="s">
        <v>1770</v>
      </c>
      <c r="AZ13" s="78" t="s">
        <v>66</v>
      </c>
      <c r="BA13" s="78" t="str">
        <f>REPLACE(INDEX(GroupVertices[Group],MATCH(Vertices[[#This Row],[Vertex]],GroupVertices[Vertex],0)),1,1,"")</f>
        <v>5</v>
      </c>
      <c r="BB13" s="48"/>
      <c r="BC13" s="48"/>
      <c r="BD13" s="48"/>
      <c r="BE13" s="48"/>
      <c r="BF13" s="48"/>
      <c r="BG13" s="48"/>
      <c r="BH13" s="121" t="s">
        <v>2317</v>
      </c>
      <c r="BI13" s="121" t="s">
        <v>2317</v>
      </c>
      <c r="BJ13" s="121" t="s">
        <v>2401</v>
      </c>
      <c r="BK13" s="121" t="s">
        <v>2401</v>
      </c>
      <c r="BL13" s="121">
        <v>1</v>
      </c>
      <c r="BM13" s="124">
        <v>3.225806451612903</v>
      </c>
      <c r="BN13" s="121">
        <v>0</v>
      </c>
      <c r="BO13" s="124">
        <v>0</v>
      </c>
      <c r="BP13" s="121">
        <v>0</v>
      </c>
      <c r="BQ13" s="124">
        <v>0</v>
      </c>
      <c r="BR13" s="121">
        <v>30</v>
      </c>
      <c r="BS13" s="124">
        <v>96.7741935483871</v>
      </c>
      <c r="BT13" s="121">
        <v>31</v>
      </c>
      <c r="BU13" s="2"/>
      <c r="BV13" s="3"/>
      <c r="BW13" s="3"/>
      <c r="BX13" s="3"/>
      <c r="BY13" s="3"/>
    </row>
    <row r="14" spans="1:77" ht="41.45" customHeight="1">
      <c r="A14" s="64" t="s">
        <v>218</v>
      </c>
      <c r="C14" s="65"/>
      <c r="D14" s="65" t="s">
        <v>64</v>
      </c>
      <c r="E14" s="66">
        <v>167.57552574329225</v>
      </c>
      <c r="F14" s="68">
        <v>99.99882266264271</v>
      </c>
      <c r="G14" s="100" t="s">
        <v>623</v>
      </c>
      <c r="H14" s="65"/>
      <c r="I14" s="69" t="s">
        <v>218</v>
      </c>
      <c r="J14" s="70"/>
      <c r="K14" s="70"/>
      <c r="L14" s="69" t="s">
        <v>1878</v>
      </c>
      <c r="M14" s="73">
        <v>1.3923672966051248</v>
      </c>
      <c r="N14" s="74">
        <v>9804.087890625</v>
      </c>
      <c r="O14" s="74">
        <v>5578.23779296875</v>
      </c>
      <c r="P14" s="75"/>
      <c r="Q14" s="76"/>
      <c r="R14" s="76"/>
      <c r="S14" s="86"/>
      <c r="T14" s="48">
        <v>3</v>
      </c>
      <c r="U14" s="48">
        <v>2</v>
      </c>
      <c r="V14" s="49">
        <v>0.666667</v>
      </c>
      <c r="W14" s="49">
        <v>0.004762</v>
      </c>
      <c r="X14" s="49">
        <v>0.009153</v>
      </c>
      <c r="Y14" s="49">
        <v>1.041105</v>
      </c>
      <c r="Z14" s="49">
        <v>0.5</v>
      </c>
      <c r="AA14" s="49">
        <v>0.25</v>
      </c>
      <c r="AB14" s="71">
        <v>14</v>
      </c>
      <c r="AC14" s="71"/>
      <c r="AD14" s="72"/>
      <c r="AE14" s="78" t="s">
        <v>1323</v>
      </c>
      <c r="AF14" s="78">
        <v>1206</v>
      </c>
      <c r="AG14" s="78">
        <v>2222</v>
      </c>
      <c r="AH14" s="78">
        <v>35998</v>
      </c>
      <c r="AI14" s="78">
        <v>18450</v>
      </c>
      <c r="AJ14" s="78"/>
      <c r="AK14" s="78" t="s">
        <v>1429</v>
      </c>
      <c r="AL14" s="78" t="s">
        <v>1522</v>
      </c>
      <c r="AM14" s="83" t="s">
        <v>1562</v>
      </c>
      <c r="AN14" s="78"/>
      <c r="AO14" s="80">
        <v>40122.00599537037</v>
      </c>
      <c r="AP14" s="83" t="s">
        <v>1616</v>
      </c>
      <c r="AQ14" s="78" t="b">
        <v>0</v>
      </c>
      <c r="AR14" s="78" t="b">
        <v>0</v>
      </c>
      <c r="AS14" s="78" t="b">
        <v>1</v>
      </c>
      <c r="AT14" s="78" t="s">
        <v>1226</v>
      </c>
      <c r="AU14" s="78">
        <v>78</v>
      </c>
      <c r="AV14" s="83" t="s">
        <v>1700</v>
      </c>
      <c r="AW14" s="78" t="b">
        <v>0</v>
      </c>
      <c r="AX14" s="78" t="s">
        <v>1759</v>
      </c>
      <c r="AY14" s="83" t="s">
        <v>1771</v>
      </c>
      <c r="AZ14" s="78" t="s">
        <v>66</v>
      </c>
      <c r="BA14" s="78" t="str">
        <f>REPLACE(INDEX(GroupVertices[Group],MATCH(Vertices[[#This Row],[Vertex]],GroupVertices[Vertex],0)),1,1,"")</f>
        <v>5</v>
      </c>
      <c r="BB14" s="48"/>
      <c r="BC14" s="48"/>
      <c r="BD14" s="48"/>
      <c r="BE14" s="48"/>
      <c r="BF14" s="48"/>
      <c r="BG14" s="48"/>
      <c r="BH14" s="121" t="s">
        <v>2318</v>
      </c>
      <c r="BI14" s="121" t="s">
        <v>2376</v>
      </c>
      <c r="BJ14" s="121" t="s">
        <v>2402</v>
      </c>
      <c r="BK14" s="121" t="s">
        <v>2461</v>
      </c>
      <c r="BL14" s="121">
        <v>3</v>
      </c>
      <c r="BM14" s="124">
        <v>4.285714285714286</v>
      </c>
      <c r="BN14" s="121">
        <v>3</v>
      </c>
      <c r="BO14" s="124">
        <v>4.285714285714286</v>
      </c>
      <c r="BP14" s="121">
        <v>0</v>
      </c>
      <c r="BQ14" s="124">
        <v>0</v>
      </c>
      <c r="BR14" s="121">
        <v>64</v>
      </c>
      <c r="BS14" s="124">
        <v>91.42857142857143</v>
      </c>
      <c r="BT14" s="121">
        <v>70</v>
      </c>
      <c r="BU14" s="2"/>
      <c r="BV14" s="3"/>
      <c r="BW14" s="3"/>
      <c r="BX14" s="3"/>
      <c r="BY14" s="3"/>
    </row>
    <row r="15" spans="1:77" ht="41.45" customHeight="1">
      <c r="A15" s="64" t="s">
        <v>217</v>
      </c>
      <c r="C15" s="65"/>
      <c r="D15" s="65" t="s">
        <v>64</v>
      </c>
      <c r="E15" s="66">
        <v>164.37757432922407</v>
      </c>
      <c r="F15" s="68">
        <v>99.9994979474212</v>
      </c>
      <c r="G15" s="100" t="s">
        <v>622</v>
      </c>
      <c r="H15" s="65"/>
      <c r="I15" s="69" t="s">
        <v>217</v>
      </c>
      <c r="J15" s="70"/>
      <c r="K15" s="70"/>
      <c r="L15" s="69" t="s">
        <v>1879</v>
      </c>
      <c r="M15" s="73">
        <v>1.1673173894242561</v>
      </c>
      <c r="N15" s="74">
        <v>9220.7001953125</v>
      </c>
      <c r="O15" s="74">
        <v>5296.72900390625</v>
      </c>
      <c r="P15" s="75"/>
      <c r="Q15" s="76"/>
      <c r="R15" s="76"/>
      <c r="S15" s="86"/>
      <c r="T15" s="48">
        <v>5</v>
      </c>
      <c r="U15" s="48">
        <v>2</v>
      </c>
      <c r="V15" s="49">
        <v>3.666667</v>
      </c>
      <c r="W15" s="49">
        <v>0.004785</v>
      </c>
      <c r="X15" s="49">
        <v>0.009748</v>
      </c>
      <c r="Y15" s="49">
        <v>1.291246</v>
      </c>
      <c r="Z15" s="49">
        <v>0.3</v>
      </c>
      <c r="AA15" s="49">
        <v>0.4</v>
      </c>
      <c r="AB15" s="71">
        <v>15</v>
      </c>
      <c r="AC15" s="71"/>
      <c r="AD15" s="72"/>
      <c r="AE15" s="78" t="s">
        <v>1324</v>
      </c>
      <c r="AF15" s="78">
        <v>439</v>
      </c>
      <c r="AG15" s="78">
        <v>959</v>
      </c>
      <c r="AH15" s="78">
        <v>13554</v>
      </c>
      <c r="AI15" s="78">
        <v>2438</v>
      </c>
      <c r="AJ15" s="78"/>
      <c r="AK15" s="78" t="s">
        <v>1430</v>
      </c>
      <c r="AL15" s="78"/>
      <c r="AM15" s="78"/>
      <c r="AN15" s="78"/>
      <c r="AO15" s="80">
        <v>41251.126435185186</v>
      </c>
      <c r="AP15" s="83" t="s">
        <v>1617</v>
      </c>
      <c r="AQ15" s="78" t="b">
        <v>0</v>
      </c>
      <c r="AR15" s="78" t="b">
        <v>0</v>
      </c>
      <c r="AS15" s="78" t="b">
        <v>1</v>
      </c>
      <c r="AT15" s="78" t="s">
        <v>1226</v>
      </c>
      <c r="AU15" s="78">
        <v>24</v>
      </c>
      <c r="AV15" s="83" t="s">
        <v>1700</v>
      </c>
      <c r="AW15" s="78" t="b">
        <v>0</v>
      </c>
      <c r="AX15" s="78" t="s">
        <v>1759</v>
      </c>
      <c r="AY15" s="83" t="s">
        <v>1772</v>
      </c>
      <c r="AZ15" s="78" t="s">
        <v>66</v>
      </c>
      <c r="BA15" s="78" t="str">
        <f>REPLACE(INDEX(GroupVertices[Group],MATCH(Vertices[[#This Row],[Vertex]],GroupVertices[Vertex],0)),1,1,"")</f>
        <v>5</v>
      </c>
      <c r="BB15" s="48"/>
      <c r="BC15" s="48"/>
      <c r="BD15" s="48"/>
      <c r="BE15" s="48"/>
      <c r="BF15" s="48"/>
      <c r="BG15" s="48"/>
      <c r="BH15" s="121" t="s">
        <v>2319</v>
      </c>
      <c r="BI15" s="121" t="s">
        <v>2377</v>
      </c>
      <c r="BJ15" s="121" t="s">
        <v>2403</v>
      </c>
      <c r="BK15" s="121" t="s">
        <v>2462</v>
      </c>
      <c r="BL15" s="121">
        <v>5</v>
      </c>
      <c r="BM15" s="124">
        <v>8.620689655172415</v>
      </c>
      <c r="BN15" s="121">
        <v>1</v>
      </c>
      <c r="BO15" s="124">
        <v>1.7241379310344827</v>
      </c>
      <c r="BP15" s="121">
        <v>0</v>
      </c>
      <c r="BQ15" s="124">
        <v>0</v>
      </c>
      <c r="BR15" s="121">
        <v>52</v>
      </c>
      <c r="BS15" s="124">
        <v>89.65517241379311</v>
      </c>
      <c r="BT15" s="121">
        <v>58</v>
      </c>
      <c r="BU15" s="2"/>
      <c r="BV15" s="3"/>
      <c r="BW15" s="3"/>
      <c r="BX15" s="3"/>
      <c r="BY15" s="3"/>
    </row>
    <row r="16" spans="1:77" ht="41.45" customHeight="1">
      <c r="A16" s="64" t="s">
        <v>219</v>
      </c>
      <c r="C16" s="65"/>
      <c r="D16" s="65" t="s">
        <v>64</v>
      </c>
      <c r="E16" s="66">
        <v>162.16964587865604</v>
      </c>
      <c r="F16" s="68">
        <v>99.99996417729203</v>
      </c>
      <c r="G16" s="100" t="s">
        <v>624</v>
      </c>
      <c r="H16" s="65"/>
      <c r="I16" s="69" t="s">
        <v>219</v>
      </c>
      <c r="J16" s="70"/>
      <c r="K16" s="70"/>
      <c r="L16" s="69" t="s">
        <v>1880</v>
      </c>
      <c r="M16" s="73">
        <v>1.0119385144743611</v>
      </c>
      <c r="N16" s="74">
        <v>9457.7900390625</v>
      </c>
      <c r="O16" s="74">
        <v>6846.3740234375</v>
      </c>
      <c r="P16" s="75"/>
      <c r="Q16" s="76"/>
      <c r="R16" s="76"/>
      <c r="S16" s="86"/>
      <c r="T16" s="48">
        <v>0</v>
      </c>
      <c r="U16" s="48">
        <v>3</v>
      </c>
      <c r="V16" s="49">
        <v>0</v>
      </c>
      <c r="W16" s="49">
        <v>0.004739</v>
      </c>
      <c r="X16" s="49">
        <v>0.0085</v>
      </c>
      <c r="Y16" s="49">
        <v>0.805749</v>
      </c>
      <c r="Z16" s="49">
        <v>0.8333333333333334</v>
      </c>
      <c r="AA16" s="49">
        <v>0</v>
      </c>
      <c r="AB16" s="71">
        <v>16</v>
      </c>
      <c r="AC16" s="71"/>
      <c r="AD16" s="72"/>
      <c r="AE16" s="78" t="s">
        <v>1325</v>
      </c>
      <c r="AF16" s="78">
        <v>171</v>
      </c>
      <c r="AG16" s="78">
        <v>87</v>
      </c>
      <c r="AH16" s="78">
        <v>941</v>
      </c>
      <c r="AI16" s="78">
        <v>1616</v>
      </c>
      <c r="AJ16" s="78"/>
      <c r="AK16" s="78" t="s">
        <v>1431</v>
      </c>
      <c r="AL16" s="78" t="s">
        <v>1523</v>
      </c>
      <c r="AM16" s="78"/>
      <c r="AN16" s="78"/>
      <c r="AO16" s="80">
        <v>43137.66253472222</v>
      </c>
      <c r="AP16" s="83" t="s">
        <v>1618</v>
      </c>
      <c r="AQ16" s="78" t="b">
        <v>1</v>
      </c>
      <c r="AR16" s="78" t="b">
        <v>0</v>
      </c>
      <c r="AS16" s="78" t="b">
        <v>0</v>
      </c>
      <c r="AT16" s="78" t="s">
        <v>1226</v>
      </c>
      <c r="AU16" s="78">
        <v>1</v>
      </c>
      <c r="AV16" s="78"/>
      <c r="AW16" s="78" t="b">
        <v>0</v>
      </c>
      <c r="AX16" s="78" t="s">
        <v>1759</v>
      </c>
      <c r="AY16" s="83" t="s">
        <v>1773</v>
      </c>
      <c r="AZ16" s="78" t="s">
        <v>66</v>
      </c>
      <c r="BA16" s="78" t="str">
        <f>REPLACE(INDEX(GroupVertices[Group],MATCH(Vertices[[#This Row],[Vertex]],GroupVertices[Vertex],0)),1,1,"")</f>
        <v>5</v>
      </c>
      <c r="BB16" s="48"/>
      <c r="BC16" s="48"/>
      <c r="BD16" s="48"/>
      <c r="BE16" s="48"/>
      <c r="BF16" s="48" t="s">
        <v>582</v>
      </c>
      <c r="BG16" s="48" t="s">
        <v>582</v>
      </c>
      <c r="BH16" s="121" t="s">
        <v>2320</v>
      </c>
      <c r="BI16" s="121" t="s">
        <v>2320</v>
      </c>
      <c r="BJ16" s="121" t="s">
        <v>2404</v>
      </c>
      <c r="BK16" s="121" t="s">
        <v>2404</v>
      </c>
      <c r="BL16" s="121">
        <v>0</v>
      </c>
      <c r="BM16" s="124">
        <v>0</v>
      </c>
      <c r="BN16" s="121">
        <v>0</v>
      </c>
      <c r="BO16" s="124">
        <v>0</v>
      </c>
      <c r="BP16" s="121">
        <v>0</v>
      </c>
      <c r="BQ16" s="124">
        <v>0</v>
      </c>
      <c r="BR16" s="121">
        <v>12</v>
      </c>
      <c r="BS16" s="124">
        <v>100</v>
      </c>
      <c r="BT16" s="121">
        <v>12</v>
      </c>
      <c r="BU16" s="2"/>
      <c r="BV16" s="3"/>
      <c r="BW16" s="3"/>
      <c r="BX16" s="3"/>
      <c r="BY16" s="3"/>
    </row>
    <row r="17" spans="1:77" ht="41.45" customHeight="1">
      <c r="A17" s="64" t="s">
        <v>220</v>
      </c>
      <c r="C17" s="65"/>
      <c r="D17" s="65" t="s">
        <v>64</v>
      </c>
      <c r="E17" s="66">
        <v>162.93938240270728</v>
      </c>
      <c r="F17" s="68">
        <v>99.99980163843799</v>
      </c>
      <c r="G17" s="100" t="s">
        <v>1715</v>
      </c>
      <c r="H17" s="65"/>
      <c r="I17" s="69" t="s">
        <v>220</v>
      </c>
      <c r="J17" s="70"/>
      <c r="K17" s="70"/>
      <c r="L17" s="69" t="s">
        <v>1881</v>
      </c>
      <c r="M17" s="73">
        <v>1.066107296566985</v>
      </c>
      <c r="N17" s="74">
        <v>8576.140625</v>
      </c>
      <c r="O17" s="74">
        <v>4985.70166015625</v>
      </c>
      <c r="P17" s="75"/>
      <c r="Q17" s="76"/>
      <c r="R17" s="76"/>
      <c r="S17" s="86"/>
      <c r="T17" s="48">
        <v>0</v>
      </c>
      <c r="U17" s="48">
        <v>2</v>
      </c>
      <c r="V17" s="49">
        <v>0</v>
      </c>
      <c r="W17" s="49">
        <v>0.004717</v>
      </c>
      <c r="X17" s="49">
        <v>0.007738</v>
      </c>
      <c r="Y17" s="49">
        <v>0.584514</v>
      </c>
      <c r="Z17" s="49">
        <v>1</v>
      </c>
      <c r="AA17" s="49">
        <v>0</v>
      </c>
      <c r="AB17" s="71">
        <v>17</v>
      </c>
      <c r="AC17" s="71"/>
      <c r="AD17" s="72"/>
      <c r="AE17" s="78" t="s">
        <v>1326</v>
      </c>
      <c r="AF17" s="78">
        <v>409</v>
      </c>
      <c r="AG17" s="78">
        <v>391</v>
      </c>
      <c r="AH17" s="78">
        <v>17899</v>
      </c>
      <c r="AI17" s="78">
        <v>15667</v>
      </c>
      <c r="AJ17" s="78"/>
      <c r="AK17" s="78" t="s">
        <v>1432</v>
      </c>
      <c r="AL17" s="78" t="s">
        <v>1524</v>
      </c>
      <c r="AM17" s="83" t="s">
        <v>1563</v>
      </c>
      <c r="AN17" s="78"/>
      <c r="AO17" s="80">
        <v>40896.93613425926</v>
      </c>
      <c r="AP17" s="83" t="s">
        <v>1619</v>
      </c>
      <c r="AQ17" s="78" t="b">
        <v>0</v>
      </c>
      <c r="AR17" s="78" t="b">
        <v>0</v>
      </c>
      <c r="AS17" s="78" t="b">
        <v>1</v>
      </c>
      <c r="AT17" s="78" t="s">
        <v>1226</v>
      </c>
      <c r="AU17" s="78">
        <v>8</v>
      </c>
      <c r="AV17" s="83" t="s">
        <v>1699</v>
      </c>
      <c r="AW17" s="78" t="b">
        <v>0</v>
      </c>
      <c r="AX17" s="78" t="s">
        <v>1759</v>
      </c>
      <c r="AY17" s="83" t="s">
        <v>1774</v>
      </c>
      <c r="AZ17" s="78" t="s">
        <v>66</v>
      </c>
      <c r="BA17" s="78" t="str">
        <f>REPLACE(INDEX(GroupVertices[Group],MATCH(Vertices[[#This Row],[Vertex]],GroupVertices[Vertex],0)),1,1,"")</f>
        <v>5</v>
      </c>
      <c r="BB17" s="48"/>
      <c r="BC17" s="48"/>
      <c r="BD17" s="48"/>
      <c r="BE17" s="48"/>
      <c r="BF17" s="48"/>
      <c r="BG17" s="48"/>
      <c r="BH17" s="121" t="s">
        <v>217</v>
      </c>
      <c r="BI17" s="121" t="s">
        <v>217</v>
      </c>
      <c r="BJ17" s="121" t="s">
        <v>2196</v>
      </c>
      <c r="BK17" s="121" t="s">
        <v>2196</v>
      </c>
      <c r="BL17" s="121">
        <v>0</v>
      </c>
      <c r="BM17" s="124">
        <v>0</v>
      </c>
      <c r="BN17" s="121">
        <v>0</v>
      </c>
      <c r="BO17" s="124">
        <v>0</v>
      </c>
      <c r="BP17" s="121">
        <v>0</v>
      </c>
      <c r="BQ17" s="124">
        <v>0</v>
      </c>
      <c r="BR17" s="121">
        <v>2</v>
      </c>
      <c r="BS17" s="124">
        <v>100</v>
      </c>
      <c r="BT17" s="121">
        <v>2</v>
      </c>
      <c r="BU17" s="2"/>
      <c r="BV17" s="3"/>
      <c r="BW17" s="3"/>
      <c r="BX17" s="3"/>
      <c r="BY17" s="3"/>
    </row>
    <row r="18" spans="1:77" ht="41.45" customHeight="1">
      <c r="A18" s="64" t="s">
        <v>221</v>
      </c>
      <c r="C18" s="65"/>
      <c r="D18" s="65" t="s">
        <v>64</v>
      </c>
      <c r="E18" s="66">
        <v>162.05570461687213</v>
      </c>
      <c r="F18" s="68">
        <v>99.99998823731977</v>
      </c>
      <c r="G18" s="100" t="s">
        <v>625</v>
      </c>
      <c r="H18" s="65"/>
      <c r="I18" s="69" t="s">
        <v>221</v>
      </c>
      <c r="J18" s="70"/>
      <c r="K18" s="70"/>
      <c r="L18" s="69" t="s">
        <v>1882</v>
      </c>
      <c r="M18" s="73">
        <v>1.0039201092303873</v>
      </c>
      <c r="N18" s="74">
        <v>3843.6728515625</v>
      </c>
      <c r="O18" s="74">
        <v>5011.62060546875</v>
      </c>
      <c r="P18" s="75"/>
      <c r="Q18" s="76"/>
      <c r="R18" s="76"/>
      <c r="S18" s="86"/>
      <c r="T18" s="48">
        <v>0</v>
      </c>
      <c r="U18" s="48">
        <v>1</v>
      </c>
      <c r="V18" s="49">
        <v>0</v>
      </c>
      <c r="W18" s="49">
        <v>0.004695</v>
      </c>
      <c r="X18" s="49">
        <v>0.006926</v>
      </c>
      <c r="Y18" s="49">
        <v>0.365003</v>
      </c>
      <c r="Z18" s="49">
        <v>0</v>
      </c>
      <c r="AA18" s="49">
        <v>0</v>
      </c>
      <c r="AB18" s="71">
        <v>18</v>
      </c>
      <c r="AC18" s="71"/>
      <c r="AD18" s="72"/>
      <c r="AE18" s="78" t="s">
        <v>1327</v>
      </c>
      <c r="AF18" s="78">
        <v>259</v>
      </c>
      <c r="AG18" s="78">
        <v>42</v>
      </c>
      <c r="AH18" s="78">
        <v>614</v>
      </c>
      <c r="AI18" s="78">
        <v>12842</v>
      </c>
      <c r="AJ18" s="78"/>
      <c r="AK18" s="78"/>
      <c r="AL18" s="78"/>
      <c r="AM18" s="78"/>
      <c r="AN18" s="78"/>
      <c r="AO18" s="80">
        <v>41973.09693287037</v>
      </c>
      <c r="AP18" s="78"/>
      <c r="AQ18" s="78" t="b">
        <v>1</v>
      </c>
      <c r="AR18" s="78" t="b">
        <v>0</v>
      </c>
      <c r="AS18" s="78" t="b">
        <v>0</v>
      </c>
      <c r="AT18" s="78" t="s">
        <v>1226</v>
      </c>
      <c r="AU18" s="78">
        <v>0</v>
      </c>
      <c r="AV18" s="83" t="s">
        <v>1699</v>
      </c>
      <c r="AW18" s="78" t="b">
        <v>0</v>
      </c>
      <c r="AX18" s="78" t="s">
        <v>1759</v>
      </c>
      <c r="AY18" s="83" t="s">
        <v>1775</v>
      </c>
      <c r="AZ18" s="78" t="s">
        <v>66</v>
      </c>
      <c r="BA18" s="78" t="str">
        <f>REPLACE(INDEX(GroupVertices[Group],MATCH(Vertices[[#This Row],[Vertex]],GroupVertices[Vertex],0)),1,1,"")</f>
        <v>1</v>
      </c>
      <c r="BB18" s="48"/>
      <c r="BC18" s="48"/>
      <c r="BD18" s="48"/>
      <c r="BE18" s="48"/>
      <c r="BF18" s="48"/>
      <c r="BG18" s="48"/>
      <c r="BH18" s="121" t="s">
        <v>2321</v>
      </c>
      <c r="BI18" s="121" t="s">
        <v>2321</v>
      </c>
      <c r="BJ18" s="121" t="s">
        <v>2405</v>
      </c>
      <c r="BK18" s="121" t="s">
        <v>2405</v>
      </c>
      <c r="BL18" s="121">
        <v>1</v>
      </c>
      <c r="BM18" s="124">
        <v>7.142857142857143</v>
      </c>
      <c r="BN18" s="121">
        <v>0</v>
      </c>
      <c r="BO18" s="124">
        <v>0</v>
      </c>
      <c r="BP18" s="121">
        <v>0</v>
      </c>
      <c r="BQ18" s="124">
        <v>0</v>
      </c>
      <c r="BR18" s="121">
        <v>13</v>
      </c>
      <c r="BS18" s="124">
        <v>92.85714285714286</v>
      </c>
      <c r="BT18" s="121">
        <v>14</v>
      </c>
      <c r="BU18" s="2"/>
      <c r="BV18" s="3"/>
      <c r="BW18" s="3"/>
      <c r="BX18" s="3"/>
      <c r="BY18" s="3"/>
    </row>
    <row r="19" spans="1:77" ht="41.45" customHeight="1">
      <c r="A19" s="64" t="s">
        <v>222</v>
      </c>
      <c r="C19" s="65"/>
      <c r="D19" s="65" t="s">
        <v>64</v>
      </c>
      <c r="E19" s="66">
        <v>162.035448392555</v>
      </c>
      <c r="F19" s="68">
        <v>99.99999251465803</v>
      </c>
      <c r="G19" s="100" t="s">
        <v>626</v>
      </c>
      <c r="H19" s="65"/>
      <c r="I19" s="69" t="s">
        <v>222</v>
      </c>
      <c r="J19" s="70"/>
      <c r="K19" s="70"/>
      <c r="L19" s="69" t="s">
        <v>1883</v>
      </c>
      <c r="M19" s="73">
        <v>1.002494614964792</v>
      </c>
      <c r="N19" s="74">
        <v>4198.05126953125</v>
      </c>
      <c r="O19" s="74">
        <v>6183.2060546875</v>
      </c>
      <c r="P19" s="75"/>
      <c r="Q19" s="76"/>
      <c r="R19" s="76"/>
      <c r="S19" s="86"/>
      <c r="T19" s="48">
        <v>0</v>
      </c>
      <c r="U19" s="48">
        <v>1</v>
      </c>
      <c r="V19" s="49">
        <v>0</v>
      </c>
      <c r="W19" s="49">
        <v>0.004695</v>
      </c>
      <c r="X19" s="49">
        <v>0.006926</v>
      </c>
      <c r="Y19" s="49">
        <v>0.365003</v>
      </c>
      <c r="Z19" s="49">
        <v>0</v>
      </c>
      <c r="AA19" s="49">
        <v>0</v>
      </c>
      <c r="AB19" s="71">
        <v>19</v>
      </c>
      <c r="AC19" s="71"/>
      <c r="AD19" s="72"/>
      <c r="AE19" s="78" t="s">
        <v>1328</v>
      </c>
      <c r="AF19" s="78">
        <v>141</v>
      </c>
      <c r="AG19" s="78">
        <v>34</v>
      </c>
      <c r="AH19" s="78">
        <v>499</v>
      </c>
      <c r="AI19" s="78">
        <v>702</v>
      </c>
      <c r="AJ19" s="78"/>
      <c r="AK19" s="78" t="s">
        <v>1433</v>
      </c>
      <c r="AL19" s="78" t="s">
        <v>1261</v>
      </c>
      <c r="AM19" s="78"/>
      <c r="AN19" s="78"/>
      <c r="AO19" s="80">
        <v>42007.74248842592</v>
      </c>
      <c r="AP19" s="78"/>
      <c r="AQ19" s="78" t="b">
        <v>0</v>
      </c>
      <c r="AR19" s="78" t="b">
        <v>1</v>
      </c>
      <c r="AS19" s="78" t="b">
        <v>0</v>
      </c>
      <c r="AT19" s="78" t="s">
        <v>1226</v>
      </c>
      <c r="AU19" s="78">
        <v>1</v>
      </c>
      <c r="AV19" s="83" t="s">
        <v>1699</v>
      </c>
      <c r="AW19" s="78" t="b">
        <v>0</v>
      </c>
      <c r="AX19" s="78" t="s">
        <v>1759</v>
      </c>
      <c r="AY19" s="83" t="s">
        <v>1776</v>
      </c>
      <c r="AZ19" s="78" t="s">
        <v>66</v>
      </c>
      <c r="BA19" s="78" t="str">
        <f>REPLACE(INDEX(GroupVertices[Group],MATCH(Vertices[[#This Row],[Vertex]],GroupVertices[Vertex],0)),1,1,"")</f>
        <v>1</v>
      </c>
      <c r="BB19" s="48"/>
      <c r="BC19" s="48"/>
      <c r="BD19" s="48"/>
      <c r="BE19" s="48"/>
      <c r="BF19" s="48"/>
      <c r="BG19" s="48"/>
      <c r="BH19" s="121" t="s">
        <v>2322</v>
      </c>
      <c r="BI19" s="121" t="s">
        <v>2322</v>
      </c>
      <c r="BJ19" s="121" t="s">
        <v>2406</v>
      </c>
      <c r="BK19" s="121" t="s">
        <v>2406</v>
      </c>
      <c r="BL19" s="121">
        <v>0</v>
      </c>
      <c r="BM19" s="124">
        <v>0</v>
      </c>
      <c r="BN19" s="121">
        <v>0</v>
      </c>
      <c r="BO19" s="124">
        <v>0</v>
      </c>
      <c r="BP19" s="121">
        <v>0</v>
      </c>
      <c r="BQ19" s="124">
        <v>0</v>
      </c>
      <c r="BR19" s="121">
        <v>4</v>
      </c>
      <c r="BS19" s="124">
        <v>100</v>
      </c>
      <c r="BT19" s="121">
        <v>4</v>
      </c>
      <c r="BU19" s="2"/>
      <c r="BV19" s="3"/>
      <c r="BW19" s="3"/>
      <c r="BX19" s="3"/>
      <c r="BY19" s="3"/>
    </row>
    <row r="20" spans="1:77" ht="41.45" customHeight="1">
      <c r="A20" s="64" t="s">
        <v>223</v>
      </c>
      <c r="C20" s="65"/>
      <c r="D20" s="65" t="s">
        <v>64</v>
      </c>
      <c r="E20" s="66">
        <v>162.9469784868262</v>
      </c>
      <c r="F20" s="68">
        <v>99.99980003443613</v>
      </c>
      <c r="G20" s="100" t="s">
        <v>627</v>
      </c>
      <c r="H20" s="65"/>
      <c r="I20" s="69" t="s">
        <v>223</v>
      </c>
      <c r="J20" s="70"/>
      <c r="K20" s="70"/>
      <c r="L20" s="69" t="s">
        <v>1884</v>
      </c>
      <c r="M20" s="73">
        <v>1.0666418569165834</v>
      </c>
      <c r="N20" s="74">
        <v>3427.46142578125</v>
      </c>
      <c r="O20" s="74">
        <v>2506.24658203125</v>
      </c>
      <c r="P20" s="75"/>
      <c r="Q20" s="76"/>
      <c r="R20" s="76"/>
      <c r="S20" s="86"/>
      <c r="T20" s="48">
        <v>0</v>
      </c>
      <c r="U20" s="48">
        <v>1</v>
      </c>
      <c r="V20" s="49">
        <v>0</v>
      </c>
      <c r="W20" s="49">
        <v>0.004695</v>
      </c>
      <c r="X20" s="49">
        <v>0.006926</v>
      </c>
      <c r="Y20" s="49">
        <v>0.365003</v>
      </c>
      <c r="Z20" s="49">
        <v>0</v>
      </c>
      <c r="AA20" s="49">
        <v>0</v>
      </c>
      <c r="AB20" s="71">
        <v>20</v>
      </c>
      <c r="AC20" s="71"/>
      <c r="AD20" s="72"/>
      <c r="AE20" s="78" t="s">
        <v>1329</v>
      </c>
      <c r="AF20" s="78">
        <v>774</v>
      </c>
      <c r="AG20" s="78">
        <v>394</v>
      </c>
      <c r="AH20" s="78">
        <v>11804</v>
      </c>
      <c r="AI20" s="78">
        <v>10999</v>
      </c>
      <c r="AJ20" s="78"/>
      <c r="AK20" s="78" t="s">
        <v>1434</v>
      </c>
      <c r="AL20" s="78" t="s">
        <v>1525</v>
      </c>
      <c r="AM20" s="78"/>
      <c r="AN20" s="78"/>
      <c r="AO20" s="80">
        <v>40504.058900462966</v>
      </c>
      <c r="AP20" s="83" t="s">
        <v>1620</v>
      </c>
      <c r="AQ20" s="78" t="b">
        <v>1</v>
      </c>
      <c r="AR20" s="78" t="b">
        <v>0</v>
      </c>
      <c r="AS20" s="78" t="b">
        <v>1</v>
      </c>
      <c r="AT20" s="78" t="s">
        <v>1226</v>
      </c>
      <c r="AU20" s="78">
        <v>12</v>
      </c>
      <c r="AV20" s="83" t="s">
        <v>1699</v>
      </c>
      <c r="AW20" s="78" t="b">
        <v>0</v>
      </c>
      <c r="AX20" s="78" t="s">
        <v>1759</v>
      </c>
      <c r="AY20" s="83" t="s">
        <v>1777</v>
      </c>
      <c r="AZ20" s="78" t="s">
        <v>66</v>
      </c>
      <c r="BA20" s="78" t="str">
        <f>REPLACE(INDEX(GroupVertices[Group],MATCH(Vertices[[#This Row],[Vertex]],GroupVertices[Vertex],0)),1,1,"")</f>
        <v>1</v>
      </c>
      <c r="BB20" s="48"/>
      <c r="BC20" s="48"/>
      <c r="BD20" s="48"/>
      <c r="BE20" s="48"/>
      <c r="BF20" s="48"/>
      <c r="BG20" s="48"/>
      <c r="BH20" s="121" t="s">
        <v>2323</v>
      </c>
      <c r="BI20" s="121" t="s">
        <v>2323</v>
      </c>
      <c r="BJ20" s="121" t="s">
        <v>2407</v>
      </c>
      <c r="BK20" s="121" t="s">
        <v>2407</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224</v>
      </c>
      <c r="C21" s="65"/>
      <c r="D21" s="65" t="s">
        <v>64</v>
      </c>
      <c r="E21" s="66">
        <v>162.4912134396906</v>
      </c>
      <c r="F21" s="68">
        <v>99.99989627454708</v>
      </c>
      <c r="G21" s="100" t="s">
        <v>1716</v>
      </c>
      <c r="H21" s="65"/>
      <c r="I21" s="69" t="s">
        <v>224</v>
      </c>
      <c r="J21" s="70"/>
      <c r="K21" s="70"/>
      <c r="L21" s="69" t="s">
        <v>1885</v>
      </c>
      <c r="M21" s="73">
        <v>1.0345682359406876</v>
      </c>
      <c r="N21" s="74">
        <v>1106.5008544921875</v>
      </c>
      <c r="O21" s="74">
        <v>8793.88671875</v>
      </c>
      <c r="P21" s="75"/>
      <c r="Q21" s="76"/>
      <c r="R21" s="76"/>
      <c r="S21" s="86"/>
      <c r="T21" s="48">
        <v>0</v>
      </c>
      <c r="U21" s="48">
        <v>1</v>
      </c>
      <c r="V21" s="49">
        <v>0</v>
      </c>
      <c r="W21" s="49">
        <v>0.004695</v>
      </c>
      <c r="X21" s="49">
        <v>0.006926</v>
      </c>
      <c r="Y21" s="49">
        <v>0.365003</v>
      </c>
      <c r="Z21" s="49">
        <v>0</v>
      </c>
      <c r="AA21" s="49">
        <v>0</v>
      </c>
      <c r="AB21" s="71">
        <v>21</v>
      </c>
      <c r="AC21" s="71"/>
      <c r="AD21" s="72"/>
      <c r="AE21" s="78" t="s">
        <v>1330</v>
      </c>
      <c r="AF21" s="78">
        <v>654</v>
      </c>
      <c r="AG21" s="78">
        <v>214</v>
      </c>
      <c r="AH21" s="78">
        <v>8429</v>
      </c>
      <c r="AI21" s="78">
        <v>2052</v>
      </c>
      <c r="AJ21" s="78"/>
      <c r="AK21" s="78" t="s">
        <v>1435</v>
      </c>
      <c r="AL21" s="78"/>
      <c r="AM21" s="78"/>
      <c r="AN21" s="78"/>
      <c r="AO21" s="80">
        <v>39921.72938657407</v>
      </c>
      <c r="AP21" s="83" t="s">
        <v>1621</v>
      </c>
      <c r="AQ21" s="78" t="b">
        <v>1</v>
      </c>
      <c r="AR21" s="78" t="b">
        <v>0</v>
      </c>
      <c r="AS21" s="78" t="b">
        <v>1</v>
      </c>
      <c r="AT21" s="78" t="s">
        <v>1226</v>
      </c>
      <c r="AU21" s="78">
        <v>4</v>
      </c>
      <c r="AV21" s="83" t="s">
        <v>1699</v>
      </c>
      <c r="AW21" s="78" t="b">
        <v>0</v>
      </c>
      <c r="AX21" s="78" t="s">
        <v>1759</v>
      </c>
      <c r="AY21" s="83" t="s">
        <v>1778</v>
      </c>
      <c r="AZ21" s="78" t="s">
        <v>66</v>
      </c>
      <c r="BA21" s="78" t="str">
        <f>REPLACE(INDEX(GroupVertices[Group],MATCH(Vertices[[#This Row],[Vertex]],GroupVertices[Vertex],0)),1,1,"")</f>
        <v>1</v>
      </c>
      <c r="BB21" s="48"/>
      <c r="BC21" s="48"/>
      <c r="BD21" s="48"/>
      <c r="BE21" s="48"/>
      <c r="BF21" s="48"/>
      <c r="BG21" s="48"/>
      <c r="BH21" s="121" t="s">
        <v>2324</v>
      </c>
      <c r="BI21" s="121" t="s">
        <v>2324</v>
      </c>
      <c r="BJ21" s="121" t="s">
        <v>2408</v>
      </c>
      <c r="BK21" s="121" t="s">
        <v>2408</v>
      </c>
      <c r="BL21" s="121">
        <v>0</v>
      </c>
      <c r="BM21" s="124">
        <v>0</v>
      </c>
      <c r="BN21" s="121">
        <v>0</v>
      </c>
      <c r="BO21" s="124">
        <v>0</v>
      </c>
      <c r="BP21" s="121">
        <v>0</v>
      </c>
      <c r="BQ21" s="124">
        <v>0</v>
      </c>
      <c r="BR21" s="121">
        <v>17</v>
      </c>
      <c r="BS21" s="124">
        <v>100</v>
      </c>
      <c r="BT21" s="121">
        <v>17</v>
      </c>
      <c r="BU21" s="2"/>
      <c r="BV21" s="3"/>
      <c r="BW21" s="3"/>
      <c r="BX21" s="3"/>
      <c r="BY21" s="3"/>
    </row>
    <row r="22" spans="1:77" ht="41.45" customHeight="1">
      <c r="A22" s="64" t="s">
        <v>225</v>
      </c>
      <c r="C22" s="65"/>
      <c r="D22" s="65" t="s">
        <v>64</v>
      </c>
      <c r="E22" s="66">
        <v>163.58251752477642</v>
      </c>
      <c r="F22" s="68">
        <v>99.9996658329481</v>
      </c>
      <c r="G22" s="100" t="s">
        <v>628</v>
      </c>
      <c r="H22" s="65"/>
      <c r="I22" s="69" t="s">
        <v>225</v>
      </c>
      <c r="J22" s="70"/>
      <c r="K22" s="70"/>
      <c r="L22" s="69" t="s">
        <v>1886</v>
      </c>
      <c r="M22" s="73">
        <v>1.111366739499638</v>
      </c>
      <c r="N22" s="74">
        <v>2514.94677734375</v>
      </c>
      <c r="O22" s="74">
        <v>352.9058837890625</v>
      </c>
      <c r="P22" s="75"/>
      <c r="Q22" s="76"/>
      <c r="R22" s="76"/>
      <c r="S22" s="86"/>
      <c r="T22" s="48">
        <v>0</v>
      </c>
      <c r="U22" s="48">
        <v>1</v>
      </c>
      <c r="V22" s="49">
        <v>0</v>
      </c>
      <c r="W22" s="49">
        <v>0.004695</v>
      </c>
      <c r="X22" s="49">
        <v>0.006926</v>
      </c>
      <c r="Y22" s="49">
        <v>0.365003</v>
      </c>
      <c r="Z22" s="49">
        <v>0</v>
      </c>
      <c r="AA22" s="49">
        <v>0</v>
      </c>
      <c r="AB22" s="71">
        <v>22</v>
      </c>
      <c r="AC22" s="71"/>
      <c r="AD22" s="72"/>
      <c r="AE22" s="78" t="s">
        <v>1331</v>
      </c>
      <c r="AF22" s="78">
        <v>901</v>
      </c>
      <c r="AG22" s="78">
        <v>645</v>
      </c>
      <c r="AH22" s="78">
        <v>36670</v>
      </c>
      <c r="AI22" s="78">
        <v>41895</v>
      </c>
      <c r="AJ22" s="78"/>
      <c r="AK22" s="78" t="s">
        <v>1436</v>
      </c>
      <c r="AL22" s="78" t="s">
        <v>1526</v>
      </c>
      <c r="AM22" s="78"/>
      <c r="AN22" s="78"/>
      <c r="AO22" s="80">
        <v>41031.67986111111</v>
      </c>
      <c r="AP22" s="83" t="s">
        <v>1622</v>
      </c>
      <c r="AQ22" s="78" t="b">
        <v>1</v>
      </c>
      <c r="AR22" s="78" t="b">
        <v>0</v>
      </c>
      <c r="AS22" s="78" t="b">
        <v>0</v>
      </c>
      <c r="AT22" s="78" t="s">
        <v>1226</v>
      </c>
      <c r="AU22" s="78">
        <v>9</v>
      </c>
      <c r="AV22" s="83" t="s">
        <v>1699</v>
      </c>
      <c r="AW22" s="78" t="b">
        <v>0</v>
      </c>
      <c r="AX22" s="78" t="s">
        <v>1759</v>
      </c>
      <c r="AY22" s="83" t="s">
        <v>1779</v>
      </c>
      <c r="AZ22" s="78" t="s">
        <v>66</v>
      </c>
      <c r="BA22" s="78" t="str">
        <f>REPLACE(INDEX(GroupVertices[Group],MATCH(Vertices[[#This Row],[Vertex]],GroupVertices[Vertex],0)),1,1,"")</f>
        <v>1</v>
      </c>
      <c r="BB22" s="48"/>
      <c r="BC22" s="48"/>
      <c r="BD22" s="48"/>
      <c r="BE22" s="48"/>
      <c r="BF22" s="48"/>
      <c r="BG22" s="48"/>
      <c r="BH22" s="121" t="s">
        <v>2325</v>
      </c>
      <c r="BI22" s="121" t="s">
        <v>2325</v>
      </c>
      <c r="BJ22" s="121" t="s">
        <v>2409</v>
      </c>
      <c r="BK22" s="121" t="s">
        <v>2409</v>
      </c>
      <c r="BL22" s="121">
        <v>0</v>
      </c>
      <c r="BM22" s="124">
        <v>0</v>
      </c>
      <c r="BN22" s="121">
        <v>0</v>
      </c>
      <c r="BO22" s="124">
        <v>0</v>
      </c>
      <c r="BP22" s="121">
        <v>0</v>
      </c>
      <c r="BQ22" s="124">
        <v>0</v>
      </c>
      <c r="BR22" s="121">
        <v>5</v>
      </c>
      <c r="BS22" s="124">
        <v>100</v>
      </c>
      <c r="BT22" s="121">
        <v>5</v>
      </c>
      <c r="BU22" s="2"/>
      <c r="BV22" s="3"/>
      <c r="BW22" s="3"/>
      <c r="BX22" s="3"/>
      <c r="BY22" s="3"/>
    </row>
    <row r="23" spans="1:77" ht="41.45" customHeight="1">
      <c r="A23" s="64" t="s">
        <v>226</v>
      </c>
      <c r="C23" s="65"/>
      <c r="D23" s="65" t="s">
        <v>64</v>
      </c>
      <c r="E23" s="66">
        <v>175.53368987188784</v>
      </c>
      <c r="F23" s="68">
        <v>99.99714220337208</v>
      </c>
      <c r="G23" s="100" t="s">
        <v>629</v>
      </c>
      <c r="H23" s="65"/>
      <c r="I23" s="69" t="s">
        <v>226</v>
      </c>
      <c r="J23" s="70"/>
      <c r="K23" s="70"/>
      <c r="L23" s="69" t="s">
        <v>1887</v>
      </c>
      <c r="M23" s="73">
        <v>1.9524083562009045</v>
      </c>
      <c r="N23" s="74">
        <v>4398.5205078125</v>
      </c>
      <c r="O23" s="74">
        <v>5255.64599609375</v>
      </c>
      <c r="P23" s="75"/>
      <c r="Q23" s="76"/>
      <c r="R23" s="76"/>
      <c r="S23" s="86"/>
      <c r="T23" s="48">
        <v>0</v>
      </c>
      <c r="U23" s="48">
        <v>1</v>
      </c>
      <c r="V23" s="49">
        <v>0</v>
      </c>
      <c r="W23" s="49">
        <v>0.004695</v>
      </c>
      <c r="X23" s="49">
        <v>0.006926</v>
      </c>
      <c r="Y23" s="49">
        <v>0.365003</v>
      </c>
      <c r="Z23" s="49">
        <v>0</v>
      </c>
      <c r="AA23" s="49">
        <v>0</v>
      </c>
      <c r="AB23" s="71">
        <v>23</v>
      </c>
      <c r="AC23" s="71"/>
      <c r="AD23" s="72"/>
      <c r="AE23" s="78" t="s">
        <v>1332</v>
      </c>
      <c r="AF23" s="78">
        <v>2971</v>
      </c>
      <c r="AG23" s="78">
        <v>5365</v>
      </c>
      <c r="AH23" s="78">
        <v>113178</v>
      </c>
      <c r="AI23" s="78">
        <v>44374</v>
      </c>
      <c r="AJ23" s="78"/>
      <c r="AK23" s="78" t="s">
        <v>1437</v>
      </c>
      <c r="AL23" s="78" t="s">
        <v>1527</v>
      </c>
      <c r="AM23" s="83" t="s">
        <v>1564</v>
      </c>
      <c r="AN23" s="78"/>
      <c r="AO23" s="80">
        <v>41057.943703703706</v>
      </c>
      <c r="AP23" s="83" t="s">
        <v>1623</v>
      </c>
      <c r="AQ23" s="78" t="b">
        <v>1</v>
      </c>
      <c r="AR23" s="78" t="b">
        <v>0</v>
      </c>
      <c r="AS23" s="78" t="b">
        <v>1</v>
      </c>
      <c r="AT23" s="78" t="s">
        <v>1226</v>
      </c>
      <c r="AU23" s="78">
        <v>119</v>
      </c>
      <c r="AV23" s="83" t="s">
        <v>1699</v>
      </c>
      <c r="AW23" s="78" t="b">
        <v>0</v>
      </c>
      <c r="AX23" s="78" t="s">
        <v>1759</v>
      </c>
      <c r="AY23" s="83" t="s">
        <v>1780</v>
      </c>
      <c r="AZ23" s="78" t="s">
        <v>66</v>
      </c>
      <c r="BA23" s="78" t="str">
        <f>REPLACE(INDEX(GroupVertices[Group],MATCH(Vertices[[#This Row],[Vertex]],GroupVertices[Vertex],0)),1,1,"")</f>
        <v>1</v>
      </c>
      <c r="BB23" s="48"/>
      <c r="BC23" s="48"/>
      <c r="BD23" s="48"/>
      <c r="BE23" s="48"/>
      <c r="BF23" s="48"/>
      <c r="BG23" s="48"/>
      <c r="BH23" s="121" t="s">
        <v>2326</v>
      </c>
      <c r="BI23" s="121" t="s">
        <v>2326</v>
      </c>
      <c r="BJ23" s="121" t="s">
        <v>2410</v>
      </c>
      <c r="BK23" s="121" t="s">
        <v>2410</v>
      </c>
      <c r="BL23" s="121">
        <v>0</v>
      </c>
      <c r="BM23" s="124">
        <v>0</v>
      </c>
      <c r="BN23" s="121">
        <v>0</v>
      </c>
      <c r="BO23" s="124">
        <v>0</v>
      </c>
      <c r="BP23" s="121">
        <v>0</v>
      </c>
      <c r="BQ23" s="124">
        <v>0</v>
      </c>
      <c r="BR23" s="121">
        <v>13</v>
      </c>
      <c r="BS23" s="124">
        <v>100</v>
      </c>
      <c r="BT23" s="121">
        <v>13</v>
      </c>
      <c r="BU23" s="2"/>
      <c r="BV23" s="3"/>
      <c r="BW23" s="3"/>
      <c r="BX23" s="3"/>
      <c r="BY23" s="3"/>
    </row>
    <row r="24" spans="1:77" ht="41.45" customHeight="1">
      <c r="A24" s="64" t="s">
        <v>227</v>
      </c>
      <c r="C24" s="65"/>
      <c r="D24" s="65" t="s">
        <v>64</v>
      </c>
      <c r="E24" s="66">
        <v>164.15222383369593</v>
      </c>
      <c r="F24" s="68">
        <v>99.9995455328094</v>
      </c>
      <c r="G24" s="100" t="s">
        <v>630</v>
      </c>
      <c r="H24" s="65"/>
      <c r="I24" s="69" t="s">
        <v>227</v>
      </c>
      <c r="J24" s="70"/>
      <c r="K24" s="70"/>
      <c r="L24" s="69" t="s">
        <v>1888</v>
      </c>
      <c r="M24" s="73">
        <v>1.1514587657195077</v>
      </c>
      <c r="N24" s="74">
        <v>982.6040649414062</v>
      </c>
      <c r="O24" s="74">
        <v>4551.138671875</v>
      </c>
      <c r="P24" s="75"/>
      <c r="Q24" s="76"/>
      <c r="R24" s="76"/>
      <c r="S24" s="86"/>
      <c r="T24" s="48">
        <v>0</v>
      </c>
      <c r="U24" s="48">
        <v>2</v>
      </c>
      <c r="V24" s="49">
        <v>0</v>
      </c>
      <c r="W24" s="49">
        <v>0.004717</v>
      </c>
      <c r="X24" s="49">
        <v>0.007642</v>
      </c>
      <c r="Y24" s="49">
        <v>0.600247</v>
      </c>
      <c r="Z24" s="49">
        <v>0.5</v>
      </c>
      <c r="AA24" s="49">
        <v>0</v>
      </c>
      <c r="AB24" s="71">
        <v>24</v>
      </c>
      <c r="AC24" s="71"/>
      <c r="AD24" s="72"/>
      <c r="AE24" s="78" t="s">
        <v>1333</v>
      </c>
      <c r="AF24" s="78">
        <v>774</v>
      </c>
      <c r="AG24" s="78">
        <v>870</v>
      </c>
      <c r="AH24" s="78">
        <v>3485</v>
      </c>
      <c r="AI24" s="78">
        <v>14412</v>
      </c>
      <c r="AJ24" s="78"/>
      <c r="AK24" s="78" t="s">
        <v>1438</v>
      </c>
      <c r="AL24" s="78"/>
      <c r="AM24" s="83" t="s">
        <v>1565</v>
      </c>
      <c r="AN24" s="78"/>
      <c r="AO24" s="80">
        <v>41280.74016203704</v>
      </c>
      <c r="AP24" s="83" t="s">
        <v>1624</v>
      </c>
      <c r="AQ24" s="78" t="b">
        <v>0</v>
      </c>
      <c r="AR24" s="78" t="b">
        <v>0</v>
      </c>
      <c r="AS24" s="78" t="b">
        <v>1</v>
      </c>
      <c r="AT24" s="78" t="s">
        <v>1226</v>
      </c>
      <c r="AU24" s="78">
        <v>1</v>
      </c>
      <c r="AV24" s="83" t="s">
        <v>1699</v>
      </c>
      <c r="AW24" s="78" t="b">
        <v>0</v>
      </c>
      <c r="AX24" s="78" t="s">
        <v>1759</v>
      </c>
      <c r="AY24" s="83" t="s">
        <v>1781</v>
      </c>
      <c r="AZ24" s="78" t="s">
        <v>66</v>
      </c>
      <c r="BA24" s="78" t="str">
        <f>REPLACE(INDEX(GroupVertices[Group],MATCH(Vertices[[#This Row],[Vertex]],GroupVertices[Vertex],0)),1,1,"")</f>
        <v>1</v>
      </c>
      <c r="BB24" s="48"/>
      <c r="BC24" s="48"/>
      <c r="BD24" s="48"/>
      <c r="BE24" s="48"/>
      <c r="BF24" s="48"/>
      <c r="BG24" s="48"/>
      <c r="BH24" s="121" t="s">
        <v>2327</v>
      </c>
      <c r="BI24" s="121" t="s">
        <v>2327</v>
      </c>
      <c r="BJ24" s="121" t="s">
        <v>2411</v>
      </c>
      <c r="BK24" s="121" t="s">
        <v>2411</v>
      </c>
      <c r="BL24" s="121">
        <v>1</v>
      </c>
      <c r="BM24" s="124">
        <v>25</v>
      </c>
      <c r="BN24" s="121">
        <v>0</v>
      </c>
      <c r="BO24" s="124">
        <v>0</v>
      </c>
      <c r="BP24" s="121">
        <v>0</v>
      </c>
      <c r="BQ24" s="124">
        <v>0</v>
      </c>
      <c r="BR24" s="121">
        <v>3</v>
      </c>
      <c r="BS24" s="124">
        <v>75</v>
      </c>
      <c r="BT24" s="121">
        <v>4</v>
      </c>
      <c r="BU24" s="2"/>
      <c r="BV24" s="3"/>
      <c r="BW24" s="3"/>
      <c r="BX24" s="3"/>
      <c r="BY24" s="3"/>
    </row>
    <row r="25" spans="1:77" ht="41.45" customHeight="1">
      <c r="A25" s="64" t="s">
        <v>280</v>
      </c>
      <c r="C25" s="65"/>
      <c r="D25" s="65" t="s">
        <v>64</v>
      </c>
      <c r="E25" s="66">
        <v>177.91379622915156</v>
      </c>
      <c r="F25" s="68">
        <v>99.996639616126</v>
      </c>
      <c r="G25" s="100" t="s">
        <v>1717</v>
      </c>
      <c r="H25" s="65"/>
      <c r="I25" s="69" t="s">
        <v>280</v>
      </c>
      <c r="J25" s="70"/>
      <c r="K25" s="70"/>
      <c r="L25" s="69" t="s">
        <v>1889</v>
      </c>
      <c r="M25" s="73">
        <v>2.11990393240836</v>
      </c>
      <c r="N25" s="74">
        <v>887.5894165039062</v>
      </c>
      <c r="O25" s="74">
        <v>3135.927734375</v>
      </c>
      <c r="P25" s="75"/>
      <c r="Q25" s="76"/>
      <c r="R25" s="76"/>
      <c r="S25" s="86"/>
      <c r="T25" s="48">
        <v>3</v>
      </c>
      <c r="U25" s="48">
        <v>0</v>
      </c>
      <c r="V25" s="49">
        <v>1</v>
      </c>
      <c r="W25" s="49">
        <v>0.004739</v>
      </c>
      <c r="X25" s="49">
        <v>0.008598</v>
      </c>
      <c r="Y25" s="49">
        <v>0.830276</v>
      </c>
      <c r="Z25" s="49">
        <v>0.5</v>
      </c>
      <c r="AA25" s="49">
        <v>0</v>
      </c>
      <c r="AB25" s="71">
        <v>25</v>
      </c>
      <c r="AC25" s="71"/>
      <c r="AD25" s="72"/>
      <c r="AE25" s="78" t="s">
        <v>1334</v>
      </c>
      <c r="AF25" s="78">
        <v>1094</v>
      </c>
      <c r="AG25" s="78">
        <v>6305</v>
      </c>
      <c r="AH25" s="78">
        <v>3713</v>
      </c>
      <c r="AI25" s="78">
        <v>2981</v>
      </c>
      <c r="AJ25" s="78"/>
      <c r="AK25" s="78" t="s">
        <v>1439</v>
      </c>
      <c r="AL25" s="78" t="s">
        <v>1528</v>
      </c>
      <c r="AM25" s="83" t="s">
        <v>1566</v>
      </c>
      <c r="AN25" s="78"/>
      <c r="AO25" s="80">
        <v>42062.78729166667</v>
      </c>
      <c r="AP25" s="83" t="s">
        <v>1625</v>
      </c>
      <c r="AQ25" s="78" t="b">
        <v>1</v>
      </c>
      <c r="AR25" s="78" t="b">
        <v>0</v>
      </c>
      <c r="AS25" s="78" t="b">
        <v>1</v>
      </c>
      <c r="AT25" s="78" t="s">
        <v>1226</v>
      </c>
      <c r="AU25" s="78">
        <v>104</v>
      </c>
      <c r="AV25" s="83" t="s">
        <v>1699</v>
      </c>
      <c r="AW25" s="78" t="b">
        <v>0</v>
      </c>
      <c r="AX25" s="78" t="s">
        <v>1759</v>
      </c>
      <c r="AY25" s="83" t="s">
        <v>1782</v>
      </c>
      <c r="AZ25" s="78" t="s">
        <v>65</v>
      </c>
      <c r="BA25" s="78" t="str">
        <f>REPLACE(INDEX(GroupVertices[Group],MATCH(Vertices[[#This Row],[Vertex]],GroupVertices[Vertex],0)),1,1,"")</f>
        <v>1</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228</v>
      </c>
      <c r="C26" s="65"/>
      <c r="D26" s="65" t="s">
        <v>64</v>
      </c>
      <c r="E26" s="66">
        <v>162.13672951414068</v>
      </c>
      <c r="F26" s="68">
        <v>99.99997112796672</v>
      </c>
      <c r="G26" s="100" t="s">
        <v>631</v>
      </c>
      <c r="H26" s="65"/>
      <c r="I26" s="69" t="s">
        <v>228</v>
      </c>
      <c r="J26" s="70"/>
      <c r="K26" s="70"/>
      <c r="L26" s="69" t="s">
        <v>1890</v>
      </c>
      <c r="M26" s="73">
        <v>1.0096220862927687</v>
      </c>
      <c r="N26" s="74">
        <v>5461.0625</v>
      </c>
      <c r="O26" s="74">
        <v>352.9058837890625</v>
      </c>
      <c r="P26" s="75"/>
      <c r="Q26" s="76"/>
      <c r="R26" s="76"/>
      <c r="S26" s="86"/>
      <c r="T26" s="48">
        <v>1</v>
      </c>
      <c r="U26" s="48">
        <v>6</v>
      </c>
      <c r="V26" s="49">
        <v>4.066667</v>
      </c>
      <c r="W26" s="49">
        <v>0.004808</v>
      </c>
      <c r="X26" s="49">
        <v>0.012817</v>
      </c>
      <c r="Y26" s="49">
        <v>1.287815</v>
      </c>
      <c r="Z26" s="49">
        <v>0.5333333333333333</v>
      </c>
      <c r="AA26" s="49">
        <v>0.16666666666666666</v>
      </c>
      <c r="AB26" s="71">
        <v>26</v>
      </c>
      <c r="AC26" s="71"/>
      <c r="AD26" s="72"/>
      <c r="AE26" s="78" t="s">
        <v>1335</v>
      </c>
      <c r="AF26" s="78">
        <v>121</v>
      </c>
      <c r="AG26" s="78">
        <v>74</v>
      </c>
      <c r="AH26" s="78">
        <v>6260</v>
      </c>
      <c r="AI26" s="78">
        <v>5051</v>
      </c>
      <c r="AJ26" s="78"/>
      <c r="AK26" s="78" t="s">
        <v>1440</v>
      </c>
      <c r="AL26" s="78" t="s">
        <v>1261</v>
      </c>
      <c r="AM26" s="78"/>
      <c r="AN26" s="78"/>
      <c r="AO26" s="80">
        <v>42295.63425925926</v>
      </c>
      <c r="AP26" s="83" t="s">
        <v>1626</v>
      </c>
      <c r="AQ26" s="78" t="b">
        <v>1</v>
      </c>
      <c r="AR26" s="78" t="b">
        <v>0</v>
      </c>
      <c r="AS26" s="78" t="b">
        <v>1</v>
      </c>
      <c r="AT26" s="78" t="s">
        <v>1226</v>
      </c>
      <c r="AU26" s="78">
        <v>1</v>
      </c>
      <c r="AV26" s="83" t="s">
        <v>1699</v>
      </c>
      <c r="AW26" s="78" t="b">
        <v>0</v>
      </c>
      <c r="AX26" s="78" t="s">
        <v>1759</v>
      </c>
      <c r="AY26" s="83" t="s">
        <v>1783</v>
      </c>
      <c r="AZ26" s="78" t="s">
        <v>66</v>
      </c>
      <c r="BA26" s="78" t="str">
        <f>REPLACE(INDEX(GroupVertices[Group],MATCH(Vertices[[#This Row],[Vertex]],GroupVertices[Vertex],0)),1,1,"")</f>
        <v>4</v>
      </c>
      <c r="BB26" s="48"/>
      <c r="BC26" s="48"/>
      <c r="BD26" s="48"/>
      <c r="BE26" s="48"/>
      <c r="BF26" s="48"/>
      <c r="BG26" s="48"/>
      <c r="BH26" s="121" t="s">
        <v>2328</v>
      </c>
      <c r="BI26" s="121" t="s">
        <v>2328</v>
      </c>
      <c r="BJ26" s="121" t="s">
        <v>2412</v>
      </c>
      <c r="BK26" s="121" t="s">
        <v>2412</v>
      </c>
      <c r="BL26" s="121">
        <v>0</v>
      </c>
      <c r="BM26" s="124">
        <v>0</v>
      </c>
      <c r="BN26" s="121">
        <v>0</v>
      </c>
      <c r="BO26" s="124">
        <v>0</v>
      </c>
      <c r="BP26" s="121">
        <v>0</v>
      </c>
      <c r="BQ26" s="124">
        <v>0</v>
      </c>
      <c r="BR26" s="121">
        <v>10</v>
      </c>
      <c r="BS26" s="124">
        <v>100</v>
      </c>
      <c r="BT26" s="121">
        <v>10</v>
      </c>
      <c r="BU26" s="2"/>
      <c r="BV26" s="3"/>
      <c r="BW26" s="3"/>
      <c r="BX26" s="3"/>
      <c r="BY26" s="3"/>
    </row>
    <row r="27" spans="1:77" ht="41.45" customHeight="1">
      <c r="A27" s="64" t="s">
        <v>229</v>
      </c>
      <c r="C27" s="65"/>
      <c r="D27" s="65" t="s">
        <v>64</v>
      </c>
      <c r="E27" s="66">
        <v>164.33199782451052</v>
      </c>
      <c r="F27" s="68">
        <v>99.9995075714323</v>
      </c>
      <c r="G27" s="100" t="s">
        <v>632</v>
      </c>
      <c r="H27" s="65"/>
      <c r="I27" s="69" t="s">
        <v>229</v>
      </c>
      <c r="J27" s="70"/>
      <c r="K27" s="70"/>
      <c r="L27" s="69" t="s">
        <v>1891</v>
      </c>
      <c r="M27" s="73">
        <v>1.1641100273266667</v>
      </c>
      <c r="N27" s="74">
        <v>7159.77783203125</v>
      </c>
      <c r="O27" s="74">
        <v>8203.6259765625</v>
      </c>
      <c r="P27" s="75"/>
      <c r="Q27" s="76"/>
      <c r="R27" s="76"/>
      <c r="S27" s="86"/>
      <c r="T27" s="48">
        <v>4</v>
      </c>
      <c r="U27" s="48">
        <v>3</v>
      </c>
      <c r="V27" s="49">
        <v>4.666667</v>
      </c>
      <c r="W27" s="49">
        <v>0.004785</v>
      </c>
      <c r="X27" s="49">
        <v>0.011602</v>
      </c>
      <c r="Y27" s="49">
        <v>1.151018</v>
      </c>
      <c r="Z27" s="49">
        <v>0.3</v>
      </c>
      <c r="AA27" s="49">
        <v>0.4</v>
      </c>
      <c r="AB27" s="71">
        <v>27</v>
      </c>
      <c r="AC27" s="71"/>
      <c r="AD27" s="72"/>
      <c r="AE27" s="78" t="s">
        <v>1336</v>
      </c>
      <c r="AF27" s="78">
        <v>861</v>
      </c>
      <c r="AG27" s="78">
        <v>941</v>
      </c>
      <c r="AH27" s="78">
        <v>111760</v>
      </c>
      <c r="AI27" s="78">
        <v>2125</v>
      </c>
      <c r="AJ27" s="78"/>
      <c r="AK27" s="78" t="s">
        <v>1441</v>
      </c>
      <c r="AL27" s="78" t="s">
        <v>1529</v>
      </c>
      <c r="AM27" s="83" t="s">
        <v>1567</v>
      </c>
      <c r="AN27" s="78"/>
      <c r="AO27" s="80">
        <v>39752.63890046296</v>
      </c>
      <c r="AP27" s="83" t="s">
        <v>1627</v>
      </c>
      <c r="AQ27" s="78" t="b">
        <v>0</v>
      </c>
      <c r="AR27" s="78" t="b">
        <v>0</v>
      </c>
      <c r="AS27" s="78" t="b">
        <v>1</v>
      </c>
      <c r="AT27" s="78" t="s">
        <v>1226</v>
      </c>
      <c r="AU27" s="78">
        <v>44</v>
      </c>
      <c r="AV27" s="83" t="s">
        <v>1702</v>
      </c>
      <c r="AW27" s="78" t="b">
        <v>0</v>
      </c>
      <c r="AX27" s="78" t="s">
        <v>1759</v>
      </c>
      <c r="AY27" s="83" t="s">
        <v>1784</v>
      </c>
      <c r="AZ27" s="78" t="s">
        <v>66</v>
      </c>
      <c r="BA27" s="78" t="str">
        <f>REPLACE(INDEX(GroupVertices[Group],MATCH(Vertices[[#This Row],[Vertex]],GroupVertices[Vertex],0)),1,1,"")</f>
        <v>3</v>
      </c>
      <c r="BB27" s="48"/>
      <c r="BC27" s="48"/>
      <c r="BD27" s="48"/>
      <c r="BE27" s="48"/>
      <c r="BF27" s="48"/>
      <c r="BG27" s="48"/>
      <c r="BH27" s="121" t="s">
        <v>2329</v>
      </c>
      <c r="BI27" s="121" t="s">
        <v>2329</v>
      </c>
      <c r="BJ27" s="121" t="s">
        <v>2413</v>
      </c>
      <c r="BK27" s="121" t="s">
        <v>2413</v>
      </c>
      <c r="BL27" s="121">
        <v>0</v>
      </c>
      <c r="BM27" s="124">
        <v>0</v>
      </c>
      <c r="BN27" s="121">
        <v>3</v>
      </c>
      <c r="BO27" s="124">
        <v>7.6923076923076925</v>
      </c>
      <c r="BP27" s="121">
        <v>0</v>
      </c>
      <c r="BQ27" s="124">
        <v>0</v>
      </c>
      <c r="BR27" s="121">
        <v>36</v>
      </c>
      <c r="BS27" s="124">
        <v>92.3076923076923</v>
      </c>
      <c r="BT27" s="121">
        <v>39</v>
      </c>
      <c r="BU27" s="2"/>
      <c r="BV27" s="3"/>
      <c r="BW27" s="3"/>
      <c r="BX27" s="3"/>
      <c r="BY27" s="3"/>
    </row>
    <row r="28" spans="1:77" ht="41.45" customHeight="1">
      <c r="A28" s="64" t="s">
        <v>253</v>
      </c>
      <c r="C28" s="65"/>
      <c r="D28" s="65" t="s">
        <v>64</v>
      </c>
      <c r="E28" s="66">
        <v>162.64566715010878</v>
      </c>
      <c r="F28" s="68">
        <v>99.99986365984282</v>
      </c>
      <c r="G28" s="100" t="s">
        <v>651</v>
      </c>
      <c r="H28" s="65"/>
      <c r="I28" s="69" t="s">
        <v>253</v>
      </c>
      <c r="J28" s="70"/>
      <c r="K28" s="70"/>
      <c r="L28" s="69" t="s">
        <v>1892</v>
      </c>
      <c r="M28" s="73">
        <v>1.0454376297158523</v>
      </c>
      <c r="N28" s="74">
        <v>5528.75</v>
      </c>
      <c r="O28" s="74">
        <v>6176.1640625</v>
      </c>
      <c r="P28" s="75"/>
      <c r="Q28" s="76"/>
      <c r="R28" s="76"/>
      <c r="S28" s="86"/>
      <c r="T28" s="48">
        <v>10</v>
      </c>
      <c r="U28" s="48">
        <v>6</v>
      </c>
      <c r="V28" s="49">
        <v>39.333333</v>
      </c>
      <c r="W28" s="49">
        <v>0.00495</v>
      </c>
      <c r="X28" s="49">
        <v>0.020686</v>
      </c>
      <c r="Y28" s="49">
        <v>2.665024</v>
      </c>
      <c r="Z28" s="49">
        <v>0.26515151515151514</v>
      </c>
      <c r="AA28" s="49">
        <v>0.16666666666666666</v>
      </c>
      <c r="AB28" s="71">
        <v>28</v>
      </c>
      <c r="AC28" s="71"/>
      <c r="AD28" s="72"/>
      <c r="AE28" s="78" t="s">
        <v>1337</v>
      </c>
      <c r="AF28" s="78">
        <v>923</v>
      </c>
      <c r="AG28" s="78">
        <v>275</v>
      </c>
      <c r="AH28" s="78">
        <v>14234</v>
      </c>
      <c r="AI28" s="78">
        <v>14790</v>
      </c>
      <c r="AJ28" s="78"/>
      <c r="AK28" s="78" t="s">
        <v>1442</v>
      </c>
      <c r="AL28" s="78" t="s">
        <v>1530</v>
      </c>
      <c r="AM28" s="78"/>
      <c r="AN28" s="78"/>
      <c r="AO28" s="80">
        <v>42241.07100694445</v>
      </c>
      <c r="AP28" s="83" t="s">
        <v>1628</v>
      </c>
      <c r="AQ28" s="78" t="b">
        <v>0</v>
      </c>
      <c r="AR28" s="78" t="b">
        <v>0</v>
      </c>
      <c r="AS28" s="78" t="b">
        <v>1</v>
      </c>
      <c r="AT28" s="78" t="s">
        <v>1226</v>
      </c>
      <c r="AU28" s="78">
        <v>4</v>
      </c>
      <c r="AV28" s="83" t="s">
        <v>1699</v>
      </c>
      <c r="AW28" s="78" t="b">
        <v>0</v>
      </c>
      <c r="AX28" s="78" t="s">
        <v>1759</v>
      </c>
      <c r="AY28" s="83" t="s">
        <v>1785</v>
      </c>
      <c r="AZ28" s="78" t="s">
        <v>66</v>
      </c>
      <c r="BA28" s="78" t="str">
        <f>REPLACE(INDEX(GroupVertices[Group],MATCH(Vertices[[#This Row],[Vertex]],GroupVertices[Vertex],0)),1,1,"")</f>
        <v>2</v>
      </c>
      <c r="BB28" s="48" t="s">
        <v>568</v>
      </c>
      <c r="BC28" s="48" t="s">
        <v>568</v>
      </c>
      <c r="BD28" s="48" t="s">
        <v>580</v>
      </c>
      <c r="BE28" s="48" t="s">
        <v>580</v>
      </c>
      <c r="BF28" s="48" t="s">
        <v>585</v>
      </c>
      <c r="BG28" s="48" t="s">
        <v>585</v>
      </c>
      <c r="BH28" s="121" t="s">
        <v>2330</v>
      </c>
      <c r="BI28" s="121" t="s">
        <v>2378</v>
      </c>
      <c r="BJ28" s="121" t="s">
        <v>2414</v>
      </c>
      <c r="BK28" s="121" t="s">
        <v>2463</v>
      </c>
      <c r="BL28" s="121">
        <v>1</v>
      </c>
      <c r="BM28" s="124">
        <v>2.1739130434782608</v>
      </c>
      <c r="BN28" s="121">
        <v>0</v>
      </c>
      <c r="BO28" s="124">
        <v>0</v>
      </c>
      <c r="BP28" s="121">
        <v>0</v>
      </c>
      <c r="BQ28" s="124">
        <v>0</v>
      </c>
      <c r="BR28" s="121">
        <v>45</v>
      </c>
      <c r="BS28" s="124">
        <v>97.82608695652173</v>
      </c>
      <c r="BT28" s="121">
        <v>46</v>
      </c>
      <c r="BU28" s="2"/>
      <c r="BV28" s="3"/>
      <c r="BW28" s="3"/>
      <c r="BX28" s="3"/>
      <c r="BY28" s="3"/>
    </row>
    <row r="29" spans="1:77" ht="41.45" customHeight="1">
      <c r="A29" s="64" t="s">
        <v>258</v>
      </c>
      <c r="C29" s="65"/>
      <c r="D29" s="65" t="s">
        <v>64</v>
      </c>
      <c r="E29" s="66">
        <v>171.7432438965434</v>
      </c>
      <c r="F29" s="68">
        <v>99.9979426002948</v>
      </c>
      <c r="G29" s="100" t="s">
        <v>655</v>
      </c>
      <c r="H29" s="65"/>
      <c r="I29" s="69" t="s">
        <v>258</v>
      </c>
      <c r="J29" s="70"/>
      <c r="K29" s="70"/>
      <c r="L29" s="69" t="s">
        <v>1893</v>
      </c>
      <c r="M29" s="73">
        <v>1.6856627417513714</v>
      </c>
      <c r="N29" s="74">
        <v>5413.625</v>
      </c>
      <c r="O29" s="74">
        <v>1507.0565185546875</v>
      </c>
      <c r="P29" s="75"/>
      <c r="Q29" s="76"/>
      <c r="R29" s="76"/>
      <c r="S29" s="86"/>
      <c r="T29" s="48">
        <v>5</v>
      </c>
      <c r="U29" s="48">
        <v>2</v>
      </c>
      <c r="V29" s="49">
        <v>5</v>
      </c>
      <c r="W29" s="49">
        <v>0.004808</v>
      </c>
      <c r="X29" s="49">
        <v>0.011993</v>
      </c>
      <c r="Y29" s="49">
        <v>1.318046</v>
      </c>
      <c r="Z29" s="49">
        <v>0.4</v>
      </c>
      <c r="AA29" s="49">
        <v>0.16666666666666666</v>
      </c>
      <c r="AB29" s="71">
        <v>29</v>
      </c>
      <c r="AC29" s="71"/>
      <c r="AD29" s="72"/>
      <c r="AE29" s="78" t="s">
        <v>1338</v>
      </c>
      <c r="AF29" s="78">
        <v>2412</v>
      </c>
      <c r="AG29" s="78">
        <v>3868</v>
      </c>
      <c r="AH29" s="78">
        <v>52238</v>
      </c>
      <c r="AI29" s="78">
        <v>33011</v>
      </c>
      <c r="AJ29" s="78"/>
      <c r="AK29" s="78" t="s">
        <v>1443</v>
      </c>
      <c r="AL29" s="78" t="s">
        <v>1275</v>
      </c>
      <c r="AM29" s="83" t="s">
        <v>1568</v>
      </c>
      <c r="AN29" s="78"/>
      <c r="AO29" s="80">
        <v>39881.07407407407</v>
      </c>
      <c r="AP29" s="83" t="s">
        <v>1629</v>
      </c>
      <c r="AQ29" s="78" t="b">
        <v>0</v>
      </c>
      <c r="AR29" s="78" t="b">
        <v>0</v>
      </c>
      <c r="AS29" s="78" t="b">
        <v>1</v>
      </c>
      <c r="AT29" s="78" t="s">
        <v>1226</v>
      </c>
      <c r="AU29" s="78">
        <v>86</v>
      </c>
      <c r="AV29" s="83" t="s">
        <v>1699</v>
      </c>
      <c r="AW29" s="78" t="b">
        <v>0</v>
      </c>
      <c r="AX29" s="78" t="s">
        <v>1759</v>
      </c>
      <c r="AY29" s="83" t="s">
        <v>1786</v>
      </c>
      <c r="AZ29" s="78" t="s">
        <v>66</v>
      </c>
      <c r="BA29" s="78" t="str">
        <f>REPLACE(INDEX(GroupVertices[Group],MATCH(Vertices[[#This Row],[Vertex]],GroupVertices[Vertex],0)),1,1,"")</f>
        <v>4</v>
      </c>
      <c r="BB29" s="48"/>
      <c r="BC29" s="48"/>
      <c r="BD29" s="48"/>
      <c r="BE29" s="48"/>
      <c r="BF29" s="48"/>
      <c r="BG29" s="48"/>
      <c r="BH29" s="121" t="s">
        <v>2331</v>
      </c>
      <c r="BI29" s="121" t="s">
        <v>2331</v>
      </c>
      <c r="BJ29" s="121" t="s">
        <v>2415</v>
      </c>
      <c r="BK29" s="121" t="s">
        <v>2415</v>
      </c>
      <c r="BL29" s="121">
        <v>1</v>
      </c>
      <c r="BM29" s="124">
        <v>7.142857142857143</v>
      </c>
      <c r="BN29" s="121">
        <v>0</v>
      </c>
      <c r="BO29" s="124">
        <v>0</v>
      </c>
      <c r="BP29" s="121">
        <v>0</v>
      </c>
      <c r="BQ29" s="124">
        <v>0</v>
      </c>
      <c r="BR29" s="121">
        <v>13</v>
      </c>
      <c r="BS29" s="124">
        <v>92.85714285714286</v>
      </c>
      <c r="BT29" s="121">
        <v>14</v>
      </c>
      <c r="BU29" s="2"/>
      <c r="BV29" s="3"/>
      <c r="BW29" s="3"/>
      <c r="BX29" s="3"/>
      <c r="BY29" s="3"/>
    </row>
    <row r="30" spans="1:77" ht="41.45" customHeight="1">
      <c r="A30" s="64" t="s">
        <v>257</v>
      </c>
      <c r="C30" s="65"/>
      <c r="D30" s="65" t="s">
        <v>64</v>
      </c>
      <c r="E30" s="66">
        <v>162.8203770848441</v>
      </c>
      <c r="F30" s="68">
        <v>99.99982676780029</v>
      </c>
      <c r="G30" s="100" t="s">
        <v>654</v>
      </c>
      <c r="H30" s="65"/>
      <c r="I30" s="69" t="s">
        <v>257</v>
      </c>
      <c r="J30" s="70"/>
      <c r="K30" s="70"/>
      <c r="L30" s="69" t="s">
        <v>1894</v>
      </c>
      <c r="M30" s="73">
        <v>1.0577325177566124</v>
      </c>
      <c r="N30" s="74">
        <v>5661.4560546875</v>
      </c>
      <c r="O30" s="74">
        <v>1079.537841796875</v>
      </c>
      <c r="P30" s="75"/>
      <c r="Q30" s="76"/>
      <c r="R30" s="76"/>
      <c r="S30" s="86"/>
      <c r="T30" s="48">
        <v>4</v>
      </c>
      <c r="U30" s="48">
        <v>3</v>
      </c>
      <c r="V30" s="49">
        <v>1.4</v>
      </c>
      <c r="W30" s="49">
        <v>0.004808</v>
      </c>
      <c r="X30" s="49">
        <v>0.012867</v>
      </c>
      <c r="Y30" s="49">
        <v>1.282675</v>
      </c>
      <c r="Z30" s="49">
        <v>0.5333333333333333</v>
      </c>
      <c r="AA30" s="49">
        <v>0.16666666666666666</v>
      </c>
      <c r="AB30" s="71">
        <v>30</v>
      </c>
      <c r="AC30" s="71"/>
      <c r="AD30" s="72"/>
      <c r="AE30" s="78" t="s">
        <v>1339</v>
      </c>
      <c r="AF30" s="78">
        <v>907</v>
      </c>
      <c r="AG30" s="78">
        <v>344</v>
      </c>
      <c r="AH30" s="78">
        <v>8333</v>
      </c>
      <c r="AI30" s="78">
        <v>1754</v>
      </c>
      <c r="AJ30" s="78"/>
      <c r="AK30" s="78" t="s">
        <v>1444</v>
      </c>
      <c r="AL30" s="78" t="s">
        <v>1531</v>
      </c>
      <c r="AM30" s="83" t="s">
        <v>1569</v>
      </c>
      <c r="AN30" s="78"/>
      <c r="AO30" s="80">
        <v>42473.21671296296</v>
      </c>
      <c r="AP30" s="78"/>
      <c r="AQ30" s="78" t="b">
        <v>0</v>
      </c>
      <c r="AR30" s="78" t="b">
        <v>0</v>
      </c>
      <c r="AS30" s="78" t="b">
        <v>0</v>
      </c>
      <c r="AT30" s="78" t="s">
        <v>1226</v>
      </c>
      <c r="AU30" s="78">
        <v>9</v>
      </c>
      <c r="AV30" s="83" t="s">
        <v>1699</v>
      </c>
      <c r="AW30" s="78" t="b">
        <v>0</v>
      </c>
      <c r="AX30" s="78" t="s">
        <v>1759</v>
      </c>
      <c r="AY30" s="83" t="s">
        <v>1787</v>
      </c>
      <c r="AZ30" s="78" t="s">
        <v>66</v>
      </c>
      <c r="BA30" s="78" t="str">
        <f>REPLACE(INDEX(GroupVertices[Group],MATCH(Vertices[[#This Row],[Vertex]],GroupVertices[Vertex],0)),1,1,"")</f>
        <v>4</v>
      </c>
      <c r="BB30" s="48"/>
      <c r="BC30" s="48"/>
      <c r="BD30" s="48"/>
      <c r="BE30" s="48"/>
      <c r="BF30" s="48"/>
      <c r="BG30" s="48"/>
      <c r="BH30" s="121" t="s">
        <v>2332</v>
      </c>
      <c r="BI30" s="121" t="s">
        <v>2379</v>
      </c>
      <c r="BJ30" s="121" t="s">
        <v>2416</v>
      </c>
      <c r="BK30" s="121" t="s">
        <v>2416</v>
      </c>
      <c r="BL30" s="121">
        <v>2</v>
      </c>
      <c r="BM30" s="124">
        <v>8.695652173913043</v>
      </c>
      <c r="BN30" s="121">
        <v>1</v>
      </c>
      <c r="BO30" s="124">
        <v>4.3478260869565215</v>
      </c>
      <c r="BP30" s="121">
        <v>0</v>
      </c>
      <c r="BQ30" s="124">
        <v>0</v>
      </c>
      <c r="BR30" s="121">
        <v>20</v>
      </c>
      <c r="BS30" s="124">
        <v>86.95652173913044</v>
      </c>
      <c r="BT30" s="121">
        <v>23</v>
      </c>
      <c r="BU30" s="2"/>
      <c r="BV30" s="3"/>
      <c r="BW30" s="3"/>
      <c r="BX30" s="3"/>
      <c r="BY30" s="3"/>
    </row>
    <row r="31" spans="1:77" ht="41.45" customHeight="1">
      <c r="A31" s="64" t="s">
        <v>232</v>
      </c>
      <c r="C31" s="65"/>
      <c r="D31" s="65" t="s">
        <v>64</v>
      </c>
      <c r="E31" s="66">
        <v>162.44057287889774</v>
      </c>
      <c r="F31" s="68">
        <v>99.99990696789276</v>
      </c>
      <c r="G31" s="100" t="s">
        <v>656</v>
      </c>
      <c r="H31" s="65"/>
      <c r="I31" s="69" t="s">
        <v>232</v>
      </c>
      <c r="J31" s="70"/>
      <c r="K31" s="70"/>
      <c r="L31" s="69" t="s">
        <v>1895</v>
      </c>
      <c r="M31" s="73">
        <v>1.0310045002766992</v>
      </c>
      <c r="N31" s="74">
        <v>5092.58203125</v>
      </c>
      <c r="O31" s="74">
        <v>836.7657470703125</v>
      </c>
      <c r="P31" s="75"/>
      <c r="Q31" s="76"/>
      <c r="R31" s="76"/>
      <c r="S31" s="86"/>
      <c r="T31" s="48">
        <v>4</v>
      </c>
      <c r="U31" s="48">
        <v>6</v>
      </c>
      <c r="V31" s="49">
        <v>7.733333</v>
      </c>
      <c r="W31" s="49">
        <v>0.004831</v>
      </c>
      <c r="X31" s="49">
        <v>0.013595</v>
      </c>
      <c r="Y31" s="49">
        <v>1.519025</v>
      </c>
      <c r="Z31" s="49">
        <v>0.35714285714285715</v>
      </c>
      <c r="AA31" s="49">
        <v>0.42857142857142855</v>
      </c>
      <c r="AB31" s="71">
        <v>31</v>
      </c>
      <c r="AC31" s="71"/>
      <c r="AD31" s="72"/>
      <c r="AE31" s="78" t="s">
        <v>1340</v>
      </c>
      <c r="AF31" s="78">
        <v>1000</v>
      </c>
      <c r="AG31" s="78">
        <v>194</v>
      </c>
      <c r="AH31" s="78">
        <v>6222</v>
      </c>
      <c r="AI31" s="78">
        <v>14965</v>
      </c>
      <c r="AJ31" s="78"/>
      <c r="AK31" s="78" t="s">
        <v>1445</v>
      </c>
      <c r="AL31" s="78"/>
      <c r="AM31" s="78"/>
      <c r="AN31" s="78"/>
      <c r="AO31" s="80">
        <v>42194.212685185186</v>
      </c>
      <c r="AP31" s="83" t="s">
        <v>1630</v>
      </c>
      <c r="AQ31" s="78" t="b">
        <v>1</v>
      </c>
      <c r="AR31" s="78" t="b">
        <v>0</v>
      </c>
      <c r="AS31" s="78" t="b">
        <v>1</v>
      </c>
      <c r="AT31" s="78" t="s">
        <v>1226</v>
      </c>
      <c r="AU31" s="78">
        <v>4</v>
      </c>
      <c r="AV31" s="83" t="s">
        <v>1699</v>
      </c>
      <c r="AW31" s="78" t="b">
        <v>0</v>
      </c>
      <c r="AX31" s="78" t="s">
        <v>1759</v>
      </c>
      <c r="AY31" s="83" t="s">
        <v>1788</v>
      </c>
      <c r="AZ31" s="78" t="s">
        <v>66</v>
      </c>
      <c r="BA31" s="78" t="str">
        <f>REPLACE(INDEX(GroupVertices[Group],MATCH(Vertices[[#This Row],[Vertex]],GroupVertices[Vertex],0)),1,1,"")</f>
        <v>4</v>
      </c>
      <c r="BB31" s="48"/>
      <c r="BC31" s="48"/>
      <c r="BD31" s="48"/>
      <c r="BE31" s="48"/>
      <c r="BF31" s="48"/>
      <c r="BG31" s="48"/>
      <c r="BH31" s="121" t="s">
        <v>2333</v>
      </c>
      <c r="BI31" s="121" t="s">
        <v>2380</v>
      </c>
      <c r="BJ31" s="121" t="s">
        <v>2417</v>
      </c>
      <c r="BK31" s="121" t="s">
        <v>2464</v>
      </c>
      <c r="BL31" s="121">
        <v>2</v>
      </c>
      <c r="BM31" s="124">
        <v>3.278688524590164</v>
      </c>
      <c r="BN31" s="121">
        <v>4</v>
      </c>
      <c r="BO31" s="124">
        <v>6.557377049180328</v>
      </c>
      <c r="BP31" s="121">
        <v>0</v>
      </c>
      <c r="BQ31" s="124">
        <v>0</v>
      </c>
      <c r="BR31" s="121">
        <v>55</v>
      </c>
      <c r="BS31" s="124">
        <v>90.1639344262295</v>
      </c>
      <c r="BT31" s="121">
        <v>61</v>
      </c>
      <c r="BU31" s="2"/>
      <c r="BV31" s="3"/>
      <c r="BW31" s="3"/>
      <c r="BX31" s="3"/>
      <c r="BY31" s="3"/>
    </row>
    <row r="32" spans="1:77" ht="41.45" customHeight="1">
      <c r="A32" s="64" t="s">
        <v>230</v>
      </c>
      <c r="C32" s="65"/>
      <c r="D32" s="65" t="s">
        <v>64</v>
      </c>
      <c r="E32" s="66">
        <v>165.83349045201837</v>
      </c>
      <c r="F32" s="68">
        <v>99.99919051373345</v>
      </c>
      <c r="G32" s="100" t="s">
        <v>633</v>
      </c>
      <c r="H32" s="65"/>
      <c r="I32" s="69" t="s">
        <v>230</v>
      </c>
      <c r="J32" s="70"/>
      <c r="K32" s="70"/>
      <c r="L32" s="69" t="s">
        <v>1896</v>
      </c>
      <c r="M32" s="73">
        <v>1.269774789763923</v>
      </c>
      <c r="N32" s="74">
        <v>6820.1630859375</v>
      </c>
      <c r="O32" s="74">
        <v>4068.116455078125</v>
      </c>
      <c r="P32" s="75"/>
      <c r="Q32" s="76"/>
      <c r="R32" s="76"/>
      <c r="S32" s="86"/>
      <c r="T32" s="48">
        <v>0</v>
      </c>
      <c r="U32" s="48">
        <v>2</v>
      </c>
      <c r="V32" s="49">
        <v>0</v>
      </c>
      <c r="W32" s="49">
        <v>0.004717</v>
      </c>
      <c r="X32" s="49">
        <v>0.008064</v>
      </c>
      <c r="Y32" s="49">
        <v>0.56038</v>
      </c>
      <c r="Z32" s="49">
        <v>0.5</v>
      </c>
      <c r="AA32" s="49">
        <v>0</v>
      </c>
      <c r="AB32" s="71">
        <v>32</v>
      </c>
      <c r="AC32" s="71"/>
      <c r="AD32" s="72"/>
      <c r="AE32" s="78" t="s">
        <v>1341</v>
      </c>
      <c r="AF32" s="78">
        <v>1435</v>
      </c>
      <c r="AG32" s="78">
        <v>1534</v>
      </c>
      <c r="AH32" s="78">
        <v>44855</v>
      </c>
      <c r="AI32" s="78">
        <v>8442</v>
      </c>
      <c r="AJ32" s="78"/>
      <c r="AK32" s="78" t="s">
        <v>1446</v>
      </c>
      <c r="AL32" s="78" t="s">
        <v>1532</v>
      </c>
      <c r="AM32" s="78"/>
      <c r="AN32" s="78"/>
      <c r="AO32" s="80">
        <v>39987.49762731481</v>
      </c>
      <c r="AP32" s="83" t="s">
        <v>1631</v>
      </c>
      <c r="AQ32" s="78" t="b">
        <v>0</v>
      </c>
      <c r="AR32" s="78" t="b">
        <v>0</v>
      </c>
      <c r="AS32" s="78" t="b">
        <v>1</v>
      </c>
      <c r="AT32" s="78" t="s">
        <v>1226</v>
      </c>
      <c r="AU32" s="78">
        <v>234</v>
      </c>
      <c r="AV32" s="83" t="s">
        <v>1703</v>
      </c>
      <c r="AW32" s="78" t="b">
        <v>0</v>
      </c>
      <c r="AX32" s="78" t="s">
        <v>1759</v>
      </c>
      <c r="AY32" s="83" t="s">
        <v>1789</v>
      </c>
      <c r="AZ32" s="78" t="s">
        <v>66</v>
      </c>
      <c r="BA32" s="78" t="str">
        <f>REPLACE(INDEX(GroupVertices[Group],MATCH(Vertices[[#This Row],[Vertex]],GroupVertices[Vertex],0)),1,1,"")</f>
        <v>2</v>
      </c>
      <c r="BB32" s="48"/>
      <c r="BC32" s="48"/>
      <c r="BD32" s="48"/>
      <c r="BE32" s="48"/>
      <c r="BF32" s="48"/>
      <c r="BG32" s="48"/>
      <c r="BH32" s="121" t="s">
        <v>2334</v>
      </c>
      <c r="BI32" s="121" t="s">
        <v>2334</v>
      </c>
      <c r="BJ32" s="121" t="s">
        <v>2418</v>
      </c>
      <c r="BK32" s="121" t="s">
        <v>2418</v>
      </c>
      <c r="BL32" s="121">
        <v>0</v>
      </c>
      <c r="BM32" s="124">
        <v>0</v>
      </c>
      <c r="BN32" s="121">
        <v>0</v>
      </c>
      <c r="BO32" s="124">
        <v>0</v>
      </c>
      <c r="BP32" s="121">
        <v>0</v>
      </c>
      <c r="BQ32" s="124">
        <v>0</v>
      </c>
      <c r="BR32" s="121">
        <v>9</v>
      </c>
      <c r="BS32" s="124">
        <v>100</v>
      </c>
      <c r="BT32" s="121">
        <v>9</v>
      </c>
      <c r="BU32" s="2"/>
      <c r="BV32" s="3"/>
      <c r="BW32" s="3"/>
      <c r="BX32" s="3"/>
      <c r="BY32" s="3"/>
    </row>
    <row r="33" spans="1:77" ht="41.45" customHeight="1">
      <c r="A33" s="64" t="s">
        <v>281</v>
      </c>
      <c r="C33" s="65"/>
      <c r="D33" s="65" t="s">
        <v>64</v>
      </c>
      <c r="E33" s="66">
        <v>455.1809946821368</v>
      </c>
      <c r="F33" s="68">
        <v>99.93809140996235</v>
      </c>
      <c r="G33" s="100" t="s">
        <v>1718</v>
      </c>
      <c r="H33" s="65"/>
      <c r="I33" s="69" t="s">
        <v>281</v>
      </c>
      <c r="J33" s="70"/>
      <c r="K33" s="70"/>
      <c r="L33" s="69" t="s">
        <v>1897</v>
      </c>
      <c r="M33" s="73">
        <v>21.632069439877743</v>
      </c>
      <c r="N33" s="74">
        <v>6098.2412109375</v>
      </c>
      <c r="O33" s="74">
        <v>5326.0908203125</v>
      </c>
      <c r="P33" s="75"/>
      <c r="Q33" s="76"/>
      <c r="R33" s="76"/>
      <c r="S33" s="86"/>
      <c r="T33" s="48">
        <v>7</v>
      </c>
      <c r="U33" s="48">
        <v>0</v>
      </c>
      <c r="V33" s="49">
        <v>12.333333</v>
      </c>
      <c r="W33" s="49">
        <v>0.004831</v>
      </c>
      <c r="X33" s="49">
        <v>0.013665</v>
      </c>
      <c r="Y33" s="49">
        <v>1.608992</v>
      </c>
      <c r="Z33" s="49">
        <v>0.3333333333333333</v>
      </c>
      <c r="AA33" s="49">
        <v>0</v>
      </c>
      <c r="AB33" s="71">
        <v>33</v>
      </c>
      <c r="AC33" s="71"/>
      <c r="AD33" s="72"/>
      <c r="AE33" s="78" t="s">
        <v>1342</v>
      </c>
      <c r="AF33" s="78">
        <v>431</v>
      </c>
      <c r="AG33" s="78">
        <v>115809</v>
      </c>
      <c r="AH33" s="78">
        <v>11349</v>
      </c>
      <c r="AI33" s="78">
        <v>411</v>
      </c>
      <c r="AJ33" s="78"/>
      <c r="AK33" s="78" t="s">
        <v>1447</v>
      </c>
      <c r="AL33" s="78"/>
      <c r="AM33" s="83" t="s">
        <v>1570</v>
      </c>
      <c r="AN33" s="78"/>
      <c r="AO33" s="80">
        <v>40470.6033912037</v>
      </c>
      <c r="AP33" s="83" t="s">
        <v>1632</v>
      </c>
      <c r="AQ33" s="78" t="b">
        <v>0</v>
      </c>
      <c r="AR33" s="78" t="b">
        <v>0</v>
      </c>
      <c r="AS33" s="78" t="b">
        <v>1</v>
      </c>
      <c r="AT33" s="78" t="s">
        <v>1226</v>
      </c>
      <c r="AU33" s="78">
        <v>1020</v>
      </c>
      <c r="AV33" s="83" t="s">
        <v>1699</v>
      </c>
      <c r="AW33" s="78" t="b">
        <v>1</v>
      </c>
      <c r="AX33" s="78" t="s">
        <v>1759</v>
      </c>
      <c r="AY33" s="83" t="s">
        <v>1790</v>
      </c>
      <c r="AZ33" s="78" t="s">
        <v>65</v>
      </c>
      <c r="BA33" s="78" t="str">
        <f>REPLACE(INDEX(GroupVertices[Group],MATCH(Vertices[[#This Row],[Vertex]],GroupVertices[Vertex],0)),1,1,"")</f>
        <v>2</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231</v>
      </c>
      <c r="C34" s="65"/>
      <c r="D34" s="65" t="s">
        <v>64</v>
      </c>
      <c r="E34" s="66">
        <v>163.81293207638385</v>
      </c>
      <c r="F34" s="68">
        <v>99.99961717822534</v>
      </c>
      <c r="G34" s="100" t="s">
        <v>634</v>
      </c>
      <c r="H34" s="65"/>
      <c r="I34" s="69" t="s">
        <v>231</v>
      </c>
      <c r="J34" s="70"/>
      <c r="K34" s="70"/>
      <c r="L34" s="69" t="s">
        <v>1898</v>
      </c>
      <c r="M34" s="73">
        <v>1.1275817367707854</v>
      </c>
      <c r="N34" s="74">
        <v>4593.4326171875</v>
      </c>
      <c r="O34" s="74">
        <v>505.952392578125</v>
      </c>
      <c r="P34" s="75"/>
      <c r="Q34" s="76"/>
      <c r="R34" s="76"/>
      <c r="S34" s="86"/>
      <c r="T34" s="48">
        <v>1</v>
      </c>
      <c r="U34" s="48">
        <v>2</v>
      </c>
      <c r="V34" s="49">
        <v>0</v>
      </c>
      <c r="W34" s="49">
        <v>0.004717</v>
      </c>
      <c r="X34" s="49">
        <v>0.008058</v>
      </c>
      <c r="Y34" s="49">
        <v>0.549456</v>
      </c>
      <c r="Z34" s="49">
        <v>1</v>
      </c>
      <c r="AA34" s="49">
        <v>0.5</v>
      </c>
      <c r="AB34" s="71">
        <v>34</v>
      </c>
      <c r="AC34" s="71"/>
      <c r="AD34" s="72"/>
      <c r="AE34" s="78" t="s">
        <v>1343</v>
      </c>
      <c r="AF34" s="78">
        <v>527</v>
      </c>
      <c r="AG34" s="78">
        <v>736</v>
      </c>
      <c r="AH34" s="78">
        <v>54533</v>
      </c>
      <c r="AI34" s="78">
        <v>60939</v>
      </c>
      <c r="AJ34" s="78"/>
      <c r="AK34" s="78" t="s">
        <v>1448</v>
      </c>
      <c r="AL34" s="78" t="s">
        <v>1533</v>
      </c>
      <c r="AM34" s="78"/>
      <c r="AN34" s="78"/>
      <c r="AO34" s="80">
        <v>41298.215844907405</v>
      </c>
      <c r="AP34" s="83" t="s">
        <v>1633</v>
      </c>
      <c r="AQ34" s="78" t="b">
        <v>0</v>
      </c>
      <c r="AR34" s="78" t="b">
        <v>0</v>
      </c>
      <c r="AS34" s="78" t="b">
        <v>1</v>
      </c>
      <c r="AT34" s="78" t="s">
        <v>1226</v>
      </c>
      <c r="AU34" s="78">
        <v>28</v>
      </c>
      <c r="AV34" s="83" t="s">
        <v>1700</v>
      </c>
      <c r="AW34" s="78" t="b">
        <v>0</v>
      </c>
      <c r="AX34" s="78" t="s">
        <v>1759</v>
      </c>
      <c r="AY34" s="83" t="s">
        <v>1791</v>
      </c>
      <c r="AZ34" s="78" t="s">
        <v>66</v>
      </c>
      <c r="BA34" s="78" t="str">
        <f>REPLACE(INDEX(GroupVertices[Group],MATCH(Vertices[[#This Row],[Vertex]],GroupVertices[Vertex],0)),1,1,"")</f>
        <v>4</v>
      </c>
      <c r="BB34" s="48"/>
      <c r="BC34" s="48"/>
      <c r="BD34" s="48"/>
      <c r="BE34" s="48"/>
      <c r="BF34" s="48"/>
      <c r="BG34" s="48"/>
      <c r="BH34" s="121" t="s">
        <v>2335</v>
      </c>
      <c r="BI34" s="121" t="s">
        <v>2335</v>
      </c>
      <c r="BJ34" s="121" t="s">
        <v>2419</v>
      </c>
      <c r="BK34" s="121" t="s">
        <v>2419</v>
      </c>
      <c r="BL34" s="121">
        <v>1</v>
      </c>
      <c r="BM34" s="124">
        <v>5</v>
      </c>
      <c r="BN34" s="121">
        <v>4</v>
      </c>
      <c r="BO34" s="124">
        <v>20</v>
      </c>
      <c r="BP34" s="121">
        <v>0</v>
      </c>
      <c r="BQ34" s="124">
        <v>0</v>
      </c>
      <c r="BR34" s="121">
        <v>15</v>
      </c>
      <c r="BS34" s="124">
        <v>75</v>
      </c>
      <c r="BT34" s="121">
        <v>20</v>
      </c>
      <c r="BU34" s="2"/>
      <c r="BV34" s="3"/>
      <c r="BW34" s="3"/>
      <c r="BX34" s="3"/>
      <c r="BY34" s="3"/>
    </row>
    <row r="35" spans="1:77" ht="41.45" customHeight="1">
      <c r="A35" s="64" t="s">
        <v>233</v>
      </c>
      <c r="C35" s="65"/>
      <c r="D35" s="65" t="s">
        <v>64</v>
      </c>
      <c r="E35" s="66">
        <v>162.42284868262027</v>
      </c>
      <c r="F35" s="68">
        <v>99.99991071056373</v>
      </c>
      <c r="G35" s="100" t="s">
        <v>635</v>
      </c>
      <c r="H35" s="65"/>
      <c r="I35" s="69" t="s">
        <v>233</v>
      </c>
      <c r="J35" s="70"/>
      <c r="K35" s="70"/>
      <c r="L35" s="69" t="s">
        <v>1899</v>
      </c>
      <c r="M35" s="73">
        <v>1.0297571927943032</v>
      </c>
      <c r="N35" s="74">
        <v>2035.0703125</v>
      </c>
      <c r="O35" s="74">
        <v>2935.277099609375</v>
      </c>
      <c r="P35" s="75"/>
      <c r="Q35" s="76"/>
      <c r="R35" s="76"/>
      <c r="S35" s="86"/>
      <c r="T35" s="48">
        <v>0</v>
      </c>
      <c r="U35" s="48">
        <v>2</v>
      </c>
      <c r="V35" s="49">
        <v>0</v>
      </c>
      <c r="W35" s="49">
        <v>0.004717</v>
      </c>
      <c r="X35" s="49">
        <v>0.007962</v>
      </c>
      <c r="Y35" s="49">
        <v>0.575171</v>
      </c>
      <c r="Z35" s="49">
        <v>1</v>
      </c>
      <c r="AA35" s="49">
        <v>0</v>
      </c>
      <c r="AB35" s="71">
        <v>35</v>
      </c>
      <c r="AC35" s="71"/>
      <c r="AD35" s="72"/>
      <c r="AE35" s="78" t="s">
        <v>1344</v>
      </c>
      <c r="AF35" s="78">
        <v>968</v>
      </c>
      <c r="AG35" s="78">
        <v>187</v>
      </c>
      <c r="AH35" s="78">
        <v>1266</v>
      </c>
      <c r="AI35" s="78">
        <v>2180</v>
      </c>
      <c r="AJ35" s="78"/>
      <c r="AK35" s="78"/>
      <c r="AL35" s="78"/>
      <c r="AM35" s="78"/>
      <c r="AN35" s="78"/>
      <c r="AO35" s="80">
        <v>39900.60986111111</v>
      </c>
      <c r="AP35" s="78"/>
      <c r="AQ35" s="78" t="b">
        <v>0</v>
      </c>
      <c r="AR35" s="78" t="b">
        <v>0</v>
      </c>
      <c r="AS35" s="78" t="b">
        <v>0</v>
      </c>
      <c r="AT35" s="78" t="s">
        <v>1226</v>
      </c>
      <c r="AU35" s="78">
        <v>1</v>
      </c>
      <c r="AV35" s="83" t="s">
        <v>1699</v>
      </c>
      <c r="AW35" s="78" t="b">
        <v>0</v>
      </c>
      <c r="AX35" s="78" t="s">
        <v>1759</v>
      </c>
      <c r="AY35" s="83" t="s">
        <v>1792</v>
      </c>
      <c r="AZ35" s="78" t="s">
        <v>66</v>
      </c>
      <c r="BA35" s="78" t="str">
        <f>REPLACE(INDEX(GroupVertices[Group],MATCH(Vertices[[#This Row],[Vertex]],GroupVertices[Vertex],0)),1,1,"")</f>
        <v>1</v>
      </c>
      <c r="BB35" s="48"/>
      <c r="BC35" s="48"/>
      <c r="BD35" s="48"/>
      <c r="BE35" s="48"/>
      <c r="BF35" s="48" t="s">
        <v>583</v>
      </c>
      <c r="BG35" s="48" t="s">
        <v>583</v>
      </c>
      <c r="BH35" s="121" t="s">
        <v>2336</v>
      </c>
      <c r="BI35" s="121" t="s">
        <v>2336</v>
      </c>
      <c r="BJ35" s="121" t="s">
        <v>2420</v>
      </c>
      <c r="BK35" s="121" t="s">
        <v>2420</v>
      </c>
      <c r="BL35" s="121">
        <v>0</v>
      </c>
      <c r="BM35" s="124">
        <v>0</v>
      </c>
      <c r="BN35" s="121">
        <v>0</v>
      </c>
      <c r="BO35" s="124">
        <v>0</v>
      </c>
      <c r="BP35" s="121">
        <v>0</v>
      </c>
      <c r="BQ35" s="124">
        <v>0</v>
      </c>
      <c r="BR35" s="121">
        <v>14</v>
      </c>
      <c r="BS35" s="124">
        <v>100</v>
      </c>
      <c r="BT35" s="121">
        <v>14</v>
      </c>
      <c r="BU35" s="2"/>
      <c r="BV35" s="3"/>
      <c r="BW35" s="3"/>
      <c r="BX35" s="3"/>
      <c r="BY35" s="3"/>
    </row>
    <row r="36" spans="1:77" ht="41.45" customHeight="1">
      <c r="A36" s="64" t="s">
        <v>271</v>
      </c>
      <c r="C36" s="65"/>
      <c r="D36" s="65" t="s">
        <v>64</v>
      </c>
      <c r="E36" s="66">
        <v>164.22818467488517</v>
      </c>
      <c r="F36" s="68">
        <v>99.99952949279091</v>
      </c>
      <c r="G36" s="100" t="s">
        <v>670</v>
      </c>
      <c r="H36" s="65"/>
      <c r="I36" s="69" t="s">
        <v>271</v>
      </c>
      <c r="J36" s="70"/>
      <c r="K36" s="70"/>
      <c r="L36" s="69" t="s">
        <v>1900</v>
      </c>
      <c r="M36" s="73">
        <v>1.1568043692154903</v>
      </c>
      <c r="N36" s="74">
        <v>1458.5206298828125</v>
      </c>
      <c r="O36" s="74">
        <v>2110.91455078125</v>
      </c>
      <c r="P36" s="75"/>
      <c r="Q36" s="76"/>
      <c r="R36" s="76"/>
      <c r="S36" s="86"/>
      <c r="T36" s="48">
        <v>4</v>
      </c>
      <c r="U36" s="48">
        <v>6</v>
      </c>
      <c r="V36" s="49">
        <v>15</v>
      </c>
      <c r="W36" s="49">
        <v>0.004831</v>
      </c>
      <c r="X36" s="49">
        <v>0.012441</v>
      </c>
      <c r="Y36" s="49">
        <v>1.978061</v>
      </c>
      <c r="Z36" s="49">
        <v>0.16666666666666666</v>
      </c>
      <c r="AA36" s="49">
        <v>0.14285714285714285</v>
      </c>
      <c r="AB36" s="71">
        <v>36</v>
      </c>
      <c r="AC36" s="71"/>
      <c r="AD36" s="72"/>
      <c r="AE36" s="78" t="s">
        <v>1345</v>
      </c>
      <c r="AF36" s="78">
        <v>505</v>
      </c>
      <c r="AG36" s="78">
        <v>900</v>
      </c>
      <c r="AH36" s="78">
        <v>1206</v>
      </c>
      <c r="AI36" s="78">
        <v>36336</v>
      </c>
      <c r="AJ36" s="78"/>
      <c r="AK36" s="78" t="s">
        <v>1449</v>
      </c>
      <c r="AL36" s="78" t="s">
        <v>1261</v>
      </c>
      <c r="AM36" s="78"/>
      <c r="AN36" s="78"/>
      <c r="AO36" s="80">
        <v>40621.84371527778</v>
      </c>
      <c r="AP36" s="83" t="s">
        <v>1634</v>
      </c>
      <c r="AQ36" s="78" t="b">
        <v>0</v>
      </c>
      <c r="AR36" s="78" t="b">
        <v>0</v>
      </c>
      <c r="AS36" s="78" t="b">
        <v>1</v>
      </c>
      <c r="AT36" s="78" t="s">
        <v>1226</v>
      </c>
      <c r="AU36" s="78">
        <v>38</v>
      </c>
      <c r="AV36" s="83" t="s">
        <v>1704</v>
      </c>
      <c r="AW36" s="78" t="b">
        <v>0</v>
      </c>
      <c r="AX36" s="78" t="s">
        <v>1759</v>
      </c>
      <c r="AY36" s="83" t="s">
        <v>1793</v>
      </c>
      <c r="AZ36" s="78" t="s">
        <v>66</v>
      </c>
      <c r="BA36" s="78" t="str">
        <f>REPLACE(INDEX(GroupVertices[Group],MATCH(Vertices[[#This Row],[Vertex]],GroupVertices[Vertex],0)),1,1,"")</f>
        <v>1</v>
      </c>
      <c r="BB36" s="48" t="s">
        <v>2298</v>
      </c>
      <c r="BC36" s="48" t="s">
        <v>2298</v>
      </c>
      <c r="BD36" s="48" t="s">
        <v>580</v>
      </c>
      <c r="BE36" s="48" t="s">
        <v>580</v>
      </c>
      <c r="BF36" s="48"/>
      <c r="BG36" s="48"/>
      <c r="BH36" s="121" t="s">
        <v>2337</v>
      </c>
      <c r="BI36" s="121" t="s">
        <v>2337</v>
      </c>
      <c r="BJ36" s="121" t="s">
        <v>2421</v>
      </c>
      <c r="BK36" s="121" t="s">
        <v>2421</v>
      </c>
      <c r="BL36" s="121">
        <v>6</v>
      </c>
      <c r="BM36" s="124">
        <v>6</v>
      </c>
      <c r="BN36" s="121">
        <v>1</v>
      </c>
      <c r="BO36" s="124">
        <v>1</v>
      </c>
      <c r="BP36" s="121">
        <v>0</v>
      </c>
      <c r="BQ36" s="124">
        <v>0</v>
      </c>
      <c r="BR36" s="121">
        <v>93</v>
      </c>
      <c r="BS36" s="124">
        <v>93</v>
      </c>
      <c r="BT36" s="121">
        <v>100</v>
      </c>
      <c r="BU36" s="2"/>
      <c r="BV36" s="3"/>
      <c r="BW36" s="3"/>
      <c r="BX36" s="3"/>
      <c r="BY36" s="3"/>
    </row>
    <row r="37" spans="1:77" ht="41.45" customHeight="1">
      <c r="A37" s="64" t="s">
        <v>234</v>
      </c>
      <c r="C37" s="65"/>
      <c r="D37" s="65" t="s">
        <v>64</v>
      </c>
      <c r="E37" s="66">
        <v>162.8811457577955</v>
      </c>
      <c r="F37" s="68">
        <v>99.9998139357855</v>
      </c>
      <c r="G37" s="100" t="s">
        <v>636</v>
      </c>
      <c r="H37" s="65"/>
      <c r="I37" s="69" t="s">
        <v>234</v>
      </c>
      <c r="J37" s="70"/>
      <c r="K37" s="70"/>
      <c r="L37" s="69" t="s">
        <v>1901</v>
      </c>
      <c r="M37" s="73">
        <v>1.0620090005533984</v>
      </c>
      <c r="N37" s="74">
        <v>7595.5615234375</v>
      </c>
      <c r="O37" s="74">
        <v>7264.10107421875</v>
      </c>
      <c r="P37" s="75"/>
      <c r="Q37" s="76"/>
      <c r="R37" s="76"/>
      <c r="S37" s="86"/>
      <c r="T37" s="48">
        <v>0</v>
      </c>
      <c r="U37" s="48">
        <v>2</v>
      </c>
      <c r="V37" s="49">
        <v>0</v>
      </c>
      <c r="W37" s="49">
        <v>0.004717</v>
      </c>
      <c r="X37" s="49">
        <v>0.007984</v>
      </c>
      <c r="Y37" s="49">
        <v>0.56406</v>
      </c>
      <c r="Z37" s="49">
        <v>0.5</v>
      </c>
      <c r="AA37" s="49">
        <v>0</v>
      </c>
      <c r="AB37" s="71">
        <v>37</v>
      </c>
      <c r="AC37" s="71"/>
      <c r="AD37" s="72"/>
      <c r="AE37" s="78" t="s">
        <v>1346</v>
      </c>
      <c r="AF37" s="78">
        <v>603</v>
      </c>
      <c r="AG37" s="78">
        <v>368</v>
      </c>
      <c r="AH37" s="78">
        <v>6582</v>
      </c>
      <c r="AI37" s="78">
        <v>8392</v>
      </c>
      <c r="AJ37" s="78"/>
      <c r="AK37" s="78" t="s">
        <v>1450</v>
      </c>
      <c r="AL37" s="78" t="s">
        <v>1261</v>
      </c>
      <c r="AM37" s="78"/>
      <c r="AN37" s="78"/>
      <c r="AO37" s="80">
        <v>39958.63201388889</v>
      </c>
      <c r="AP37" s="78"/>
      <c r="AQ37" s="78" t="b">
        <v>0</v>
      </c>
      <c r="AR37" s="78" t="b">
        <v>0</v>
      </c>
      <c r="AS37" s="78" t="b">
        <v>0</v>
      </c>
      <c r="AT37" s="78" t="s">
        <v>1226</v>
      </c>
      <c r="AU37" s="78">
        <v>6</v>
      </c>
      <c r="AV37" s="83" t="s">
        <v>1705</v>
      </c>
      <c r="AW37" s="78" t="b">
        <v>0</v>
      </c>
      <c r="AX37" s="78" t="s">
        <v>1759</v>
      </c>
      <c r="AY37" s="83" t="s">
        <v>1794</v>
      </c>
      <c r="AZ37" s="78" t="s">
        <v>66</v>
      </c>
      <c r="BA37" s="78" t="str">
        <f>REPLACE(INDEX(GroupVertices[Group],MATCH(Vertices[[#This Row],[Vertex]],GroupVertices[Vertex],0)),1,1,"")</f>
        <v>3</v>
      </c>
      <c r="BB37" s="48"/>
      <c r="BC37" s="48"/>
      <c r="BD37" s="48"/>
      <c r="BE37" s="48"/>
      <c r="BF37" s="48"/>
      <c r="BG37" s="48"/>
      <c r="BH37" s="121" t="s">
        <v>2338</v>
      </c>
      <c r="BI37" s="121" t="s">
        <v>2338</v>
      </c>
      <c r="BJ37" s="121" t="s">
        <v>2422</v>
      </c>
      <c r="BK37" s="121" t="s">
        <v>2422</v>
      </c>
      <c r="BL37" s="121">
        <v>0</v>
      </c>
      <c r="BM37" s="124">
        <v>0</v>
      </c>
      <c r="BN37" s="121">
        <v>0</v>
      </c>
      <c r="BO37" s="124">
        <v>0</v>
      </c>
      <c r="BP37" s="121">
        <v>0</v>
      </c>
      <c r="BQ37" s="124">
        <v>0</v>
      </c>
      <c r="BR37" s="121">
        <v>6</v>
      </c>
      <c r="BS37" s="124">
        <v>100</v>
      </c>
      <c r="BT37" s="121">
        <v>6</v>
      </c>
      <c r="BU37" s="2"/>
      <c r="BV37" s="3"/>
      <c r="BW37" s="3"/>
      <c r="BX37" s="3"/>
      <c r="BY37" s="3"/>
    </row>
    <row r="38" spans="1:77" ht="41.45" customHeight="1">
      <c r="A38" s="64" t="s">
        <v>282</v>
      </c>
      <c r="C38" s="65"/>
      <c r="D38" s="65" t="s">
        <v>64</v>
      </c>
      <c r="E38" s="66">
        <v>164.74218636693257</v>
      </c>
      <c r="F38" s="68">
        <v>99.99942095533245</v>
      </c>
      <c r="G38" s="100" t="s">
        <v>1719</v>
      </c>
      <c r="H38" s="65"/>
      <c r="I38" s="69" t="s">
        <v>282</v>
      </c>
      <c r="J38" s="70"/>
      <c r="K38" s="70"/>
      <c r="L38" s="69" t="s">
        <v>1902</v>
      </c>
      <c r="M38" s="73">
        <v>1.1929762862049729</v>
      </c>
      <c r="N38" s="74">
        <v>7849.98974609375</v>
      </c>
      <c r="O38" s="74">
        <v>8432.2919921875</v>
      </c>
      <c r="P38" s="75"/>
      <c r="Q38" s="76"/>
      <c r="R38" s="76"/>
      <c r="S38" s="86"/>
      <c r="T38" s="48">
        <v>8</v>
      </c>
      <c r="U38" s="48">
        <v>0</v>
      </c>
      <c r="V38" s="49">
        <v>20</v>
      </c>
      <c r="W38" s="49">
        <v>0.004854</v>
      </c>
      <c r="X38" s="49">
        <v>0.012706</v>
      </c>
      <c r="Y38" s="49">
        <v>1.87348</v>
      </c>
      <c r="Z38" s="49">
        <v>0.19642857142857142</v>
      </c>
      <c r="AA38" s="49">
        <v>0</v>
      </c>
      <c r="AB38" s="71">
        <v>38</v>
      </c>
      <c r="AC38" s="71"/>
      <c r="AD38" s="72"/>
      <c r="AE38" s="78" t="s">
        <v>1347</v>
      </c>
      <c r="AF38" s="78">
        <v>22</v>
      </c>
      <c r="AG38" s="78">
        <v>1103</v>
      </c>
      <c r="AH38" s="78">
        <v>1344</v>
      </c>
      <c r="AI38" s="78">
        <v>5</v>
      </c>
      <c r="AJ38" s="78"/>
      <c r="AK38" s="78" t="s">
        <v>1451</v>
      </c>
      <c r="AL38" s="78" t="s">
        <v>1534</v>
      </c>
      <c r="AM38" s="83" t="s">
        <v>1571</v>
      </c>
      <c r="AN38" s="78"/>
      <c r="AO38" s="80">
        <v>41554.78994212963</v>
      </c>
      <c r="AP38" s="78"/>
      <c r="AQ38" s="78" t="b">
        <v>1</v>
      </c>
      <c r="AR38" s="78" t="b">
        <v>0</v>
      </c>
      <c r="AS38" s="78" t="b">
        <v>0</v>
      </c>
      <c r="AT38" s="78" t="s">
        <v>1226</v>
      </c>
      <c r="AU38" s="78">
        <v>7</v>
      </c>
      <c r="AV38" s="83" t="s">
        <v>1699</v>
      </c>
      <c r="AW38" s="78" t="b">
        <v>0</v>
      </c>
      <c r="AX38" s="78" t="s">
        <v>1759</v>
      </c>
      <c r="AY38" s="83" t="s">
        <v>1795</v>
      </c>
      <c r="AZ38" s="78" t="s">
        <v>65</v>
      </c>
      <c r="BA38" s="78" t="str">
        <f>REPLACE(INDEX(GroupVertices[Group],MATCH(Vertices[[#This Row],[Vertex]],GroupVertices[Vertex],0)),1,1,"")</f>
        <v>3</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235</v>
      </c>
      <c r="C39" s="65"/>
      <c r="D39" s="65" t="s">
        <v>64</v>
      </c>
      <c r="E39" s="66">
        <v>163.38248730964466</v>
      </c>
      <c r="F39" s="68">
        <v>99.99970807166345</v>
      </c>
      <c r="G39" s="100" t="s">
        <v>637</v>
      </c>
      <c r="H39" s="65"/>
      <c r="I39" s="69" t="s">
        <v>235</v>
      </c>
      <c r="J39" s="70"/>
      <c r="K39" s="70"/>
      <c r="L39" s="69" t="s">
        <v>1903</v>
      </c>
      <c r="M39" s="73">
        <v>1.097289983626884</v>
      </c>
      <c r="N39" s="74">
        <v>7206.0810546875</v>
      </c>
      <c r="O39" s="74">
        <v>8887.369140625</v>
      </c>
      <c r="P39" s="75"/>
      <c r="Q39" s="76"/>
      <c r="R39" s="76"/>
      <c r="S39" s="86"/>
      <c r="T39" s="48">
        <v>0</v>
      </c>
      <c r="U39" s="48">
        <v>3</v>
      </c>
      <c r="V39" s="49">
        <v>0</v>
      </c>
      <c r="W39" s="49">
        <v>0.004739</v>
      </c>
      <c r="X39" s="49">
        <v>0.00895</v>
      </c>
      <c r="Y39" s="49">
        <v>0.759733</v>
      </c>
      <c r="Z39" s="49">
        <v>0.6666666666666666</v>
      </c>
      <c r="AA39" s="49">
        <v>0</v>
      </c>
      <c r="AB39" s="71">
        <v>39</v>
      </c>
      <c r="AC39" s="71"/>
      <c r="AD39" s="72"/>
      <c r="AE39" s="78" t="s">
        <v>1348</v>
      </c>
      <c r="AF39" s="78">
        <v>4998</v>
      </c>
      <c r="AG39" s="78">
        <v>566</v>
      </c>
      <c r="AH39" s="78">
        <v>4147</v>
      </c>
      <c r="AI39" s="78">
        <v>2744</v>
      </c>
      <c r="AJ39" s="78"/>
      <c r="AK39" s="78"/>
      <c r="AL39" s="78" t="s">
        <v>1535</v>
      </c>
      <c r="AM39" s="83" t="s">
        <v>1572</v>
      </c>
      <c r="AN39" s="78"/>
      <c r="AO39" s="80">
        <v>40014.63528935185</v>
      </c>
      <c r="AP39" s="83" t="s">
        <v>1635</v>
      </c>
      <c r="AQ39" s="78" t="b">
        <v>0</v>
      </c>
      <c r="AR39" s="78" t="b">
        <v>0</v>
      </c>
      <c r="AS39" s="78" t="b">
        <v>0</v>
      </c>
      <c r="AT39" s="78" t="s">
        <v>1226</v>
      </c>
      <c r="AU39" s="78">
        <v>7</v>
      </c>
      <c r="AV39" s="83" t="s">
        <v>1699</v>
      </c>
      <c r="AW39" s="78" t="b">
        <v>0</v>
      </c>
      <c r="AX39" s="78" t="s">
        <v>1759</v>
      </c>
      <c r="AY39" s="83" t="s">
        <v>1796</v>
      </c>
      <c r="AZ39" s="78" t="s">
        <v>66</v>
      </c>
      <c r="BA39" s="78" t="str">
        <f>REPLACE(INDEX(GroupVertices[Group],MATCH(Vertices[[#This Row],[Vertex]],GroupVertices[Vertex],0)),1,1,"")</f>
        <v>3</v>
      </c>
      <c r="BB39" s="48"/>
      <c r="BC39" s="48"/>
      <c r="BD39" s="48"/>
      <c r="BE39" s="48"/>
      <c r="BF39" s="48"/>
      <c r="BG39" s="48"/>
      <c r="BH39" s="121" t="s">
        <v>2339</v>
      </c>
      <c r="BI39" s="121" t="s">
        <v>2381</v>
      </c>
      <c r="BJ39" s="121" t="s">
        <v>2423</v>
      </c>
      <c r="BK39" s="121" t="s">
        <v>2465</v>
      </c>
      <c r="BL39" s="121">
        <v>0</v>
      </c>
      <c r="BM39" s="124">
        <v>0</v>
      </c>
      <c r="BN39" s="121">
        <v>0</v>
      </c>
      <c r="BO39" s="124">
        <v>0</v>
      </c>
      <c r="BP39" s="121">
        <v>0</v>
      </c>
      <c r="BQ39" s="124">
        <v>0</v>
      </c>
      <c r="BR39" s="121">
        <v>10</v>
      </c>
      <c r="BS39" s="124">
        <v>100</v>
      </c>
      <c r="BT39" s="121">
        <v>10</v>
      </c>
      <c r="BU39" s="2"/>
      <c r="BV39" s="3"/>
      <c r="BW39" s="3"/>
      <c r="BX39" s="3"/>
      <c r="BY39" s="3"/>
    </row>
    <row r="40" spans="1:77" ht="41.45" customHeight="1">
      <c r="A40" s="64" t="s">
        <v>236</v>
      </c>
      <c r="C40" s="65"/>
      <c r="D40" s="65" t="s">
        <v>64</v>
      </c>
      <c r="E40" s="66">
        <v>162.24307469180565</v>
      </c>
      <c r="F40" s="68">
        <v>99.99994867194083</v>
      </c>
      <c r="G40" s="100" t="s">
        <v>1720</v>
      </c>
      <c r="H40" s="65"/>
      <c r="I40" s="69" t="s">
        <v>236</v>
      </c>
      <c r="J40" s="70"/>
      <c r="K40" s="70"/>
      <c r="L40" s="69" t="s">
        <v>1904</v>
      </c>
      <c r="M40" s="73">
        <v>1.0171059311871444</v>
      </c>
      <c r="N40" s="74">
        <v>3341.04736328125</v>
      </c>
      <c r="O40" s="74">
        <v>5896.74169921875</v>
      </c>
      <c r="P40" s="75"/>
      <c r="Q40" s="76"/>
      <c r="R40" s="76"/>
      <c r="S40" s="86"/>
      <c r="T40" s="48">
        <v>0</v>
      </c>
      <c r="U40" s="48">
        <v>2</v>
      </c>
      <c r="V40" s="49">
        <v>0</v>
      </c>
      <c r="W40" s="49">
        <v>0.004717</v>
      </c>
      <c r="X40" s="49">
        <v>0.007608</v>
      </c>
      <c r="Y40" s="49">
        <v>0.617018</v>
      </c>
      <c r="Z40" s="49">
        <v>0.5</v>
      </c>
      <c r="AA40" s="49">
        <v>0</v>
      </c>
      <c r="AB40" s="71">
        <v>40</v>
      </c>
      <c r="AC40" s="71"/>
      <c r="AD40" s="72"/>
      <c r="AE40" s="78" t="s">
        <v>1349</v>
      </c>
      <c r="AF40" s="78">
        <v>47</v>
      </c>
      <c r="AG40" s="78">
        <v>116</v>
      </c>
      <c r="AH40" s="78">
        <v>8094</v>
      </c>
      <c r="AI40" s="78">
        <v>41</v>
      </c>
      <c r="AJ40" s="78"/>
      <c r="AK40" s="78" t="s">
        <v>1452</v>
      </c>
      <c r="AL40" s="78"/>
      <c r="AM40" s="78"/>
      <c r="AN40" s="78"/>
      <c r="AO40" s="80">
        <v>41575.771319444444</v>
      </c>
      <c r="AP40" s="83" t="s">
        <v>1636</v>
      </c>
      <c r="AQ40" s="78" t="b">
        <v>0</v>
      </c>
      <c r="AR40" s="78" t="b">
        <v>0</v>
      </c>
      <c r="AS40" s="78" t="b">
        <v>1</v>
      </c>
      <c r="AT40" s="78" t="s">
        <v>1226</v>
      </c>
      <c r="AU40" s="78">
        <v>1</v>
      </c>
      <c r="AV40" s="83" t="s">
        <v>1699</v>
      </c>
      <c r="AW40" s="78" t="b">
        <v>0</v>
      </c>
      <c r="AX40" s="78" t="s">
        <v>1759</v>
      </c>
      <c r="AY40" s="83" t="s">
        <v>1797</v>
      </c>
      <c r="AZ40" s="78" t="s">
        <v>66</v>
      </c>
      <c r="BA40" s="78" t="str">
        <f>REPLACE(INDEX(GroupVertices[Group],MATCH(Vertices[[#This Row],[Vertex]],GroupVertices[Vertex],0)),1,1,"")</f>
        <v>1</v>
      </c>
      <c r="BB40" s="48"/>
      <c r="BC40" s="48"/>
      <c r="BD40" s="48"/>
      <c r="BE40" s="48"/>
      <c r="BF40" s="48"/>
      <c r="BG40" s="48"/>
      <c r="BH40" s="121" t="s">
        <v>283</v>
      </c>
      <c r="BI40" s="121" t="s">
        <v>283</v>
      </c>
      <c r="BJ40" s="121" t="s">
        <v>2424</v>
      </c>
      <c r="BK40" s="121" t="s">
        <v>2424</v>
      </c>
      <c r="BL40" s="121">
        <v>0</v>
      </c>
      <c r="BM40" s="124">
        <v>0</v>
      </c>
      <c r="BN40" s="121">
        <v>0</v>
      </c>
      <c r="BO40" s="124">
        <v>0</v>
      </c>
      <c r="BP40" s="121">
        <v>0</v>
      </c>
      <c r="BQ40" s="124">
        <v>0</v>
      </c>
      <c r="BR40" s="121">
        <v>2</v>
      </c>
      <c r="BS40" s="124">
        <v>100</v>
      </c>
      <c r="BT40" s="121">
        <v>2</v>
      </c>
      <c r="BU40" s="2"/>
      <c r="BV40" s="3"/>
      <c r="BW40" s="3"/>
      <c r="BX40" s="3"/>
      <c r="BY40" s="3"/>
    </row>
    <row r="41" spans="1:77" ht="41.45" customHeight="1">
      <c r="A41" s="64" t="s">
        <v>283</v>
      </c>
      <c r="C41" s="65"/>
      <c r="D41" s="65" t="s">
        <v>64</v>
      </c>
      <c r="E41" s="66">
        <v>171.36850374667634</v>
      </c>
      <c r="F41" s="68">
        <v>99.9980217310527</v>
      </c>
      <c r="G41" s="100" t="s">
        <v>1721</v>
      </c>
      <c r="H41" s="65"/>
      <c r="I41" s="69" t="s">
        <v>283</v>
      </c>
      <c r="J41" s="70"/>
      <c r="K41" s="70"/>
      <c r="L41" s="69" t="s">
        <v>1905</v>
      </c>
      <c r="M41" s="73">
        <v>1.6592910978378572</v>
      </c>
      <c r="N41" s="74">
        <v>3043.44091796875</v>
      </c>
      <c r="O41" s="74">
        <v>4604.31494140625</v>
      </c>
      <c r="P41" s="75"/>
      <c r="Q41" s="76"/>
      <c r="R41" s="76"/>
      <c r="S41" s="86"/>
      <c r="T41" s="48">
        <v>3</v>
      </c>
      <c r="U41" s="48">
        <v>0</v>
      </c>
      <c r="V41" s="49">
        <v>1</v>
      </c>
      <c r="W41" s="49">
        <v>0.004739</v>
      </c>
      <c r="X41" s="49">
        <v>0.008193</v>
      </c>
      <c r="Y41" s="49">
        <v>0.889468</v>
      </c>
      <c r="Z41" s="49">
        <v>0.3333333333333333</v>
      </c>
      <c r="AA41" s="49">
        <v>0</v>
      </c>
      <c r="AB41" s="71">
        <v>41</v>
      </c>
      <c r="AC41" s="71"/>
      <c r="AD41" s="72"/>
      <c r="AE41" s="78" t="s">
        <v>1350</v>
      </c>
      <c r="AF41" s="78">
        <v>112</v>
      </c>
      <c r="AG41" s="78">
        <v>3720</v>
      </c>
      <c r="AH41" s="78">
        <v>5319</v>
      </c>
      <c r="AI41" s="78">
        <v>1143</v>
      </c>
      <c r="AJ41" s="78"/>
      <c r="AK41" s="78" t="s">
        <v>1453</v>
      </c>
      <c r="AL41" s="78" t="s">
        <v>1261</v>
      </c>
      <c r="AM41" s="83" t="s">
        <v>1573</v>
      </c>
      <c r="AN41" s="78"/>
      <c r="AO41" s="80">
        <v>41100.61413194444</v>
      </c>
      <c r="AP41" s="83" t="s">
        <v>1637</v>
      </c>
      <c r="AQ41" s="78" t="b">
        <v>0</v>
      </c>
      <c r="AR41" s="78" t="b">
        <v>0</v>
      </c>
      <c r="AS41" s="78" t="b">
        <v>1</v>
      </c>
      <c r="AT41" s="78" t="s">
        <v>1226</v>
      </c>
      <c r="AU41" s="78">
        <v>40</v>
      </c>
      <c r="AV41" s="83" t="s">
        <v>1700</v>
      </c>
      <c r="AW41" s="78" t="b">
        <v>0</v>
      </c>
      <c r="AX41" s="78" t="s">
        <v>1759</v>
      </c>
      <c r="AY41" s="83" t="s">
        <v>1798</v>
      </c>
      <c r="AZ41" s="78" t="s">
        <v>65</v>
      </c>
      <c r="BA41" s="78" t="str">
        <f>REPLACE(INDEX(GroupVertices[Group],MATCH(Vertices[[#This Row],[Vertex]],GroupVertices[Vertex],0)),1,1,"")</f>
        <v>1</v>
      </c>
      <c r="BB41" s="48"/>
      <c r="BC41" s="48"/>
      <c r="BD41" s="48"/>
      <c r="BE41" s="48"/>
      <c r="BF41" s="48"/>
      <c r="BG41" s="48"/>
      <c r="BH41" s="48"/>
      <c r="BI41" s="48"/>
      <c r="BJ41" s="48"/>
      <c r="BK41" s="48"/>
      <c r="BL41" s="48"/>
      <c r="BM41" s="49"/>
      <c r="BN41" s="48"/>
      <c r="BO41" s="49"/>
      <c r="BP41" s="48"/>
      <c r="BQ41" s="49"/>
      <c r="BR41" s="48"/>
      <c r="BS41" s="49"/>
      <c r="BT41" s="48"/>
      <c r="BU41" s="2"/>
      <c r="BV41" s="3"/>
      <c r="BW41" s="3"/>
      <c r="BX41" s="3"/>
      <c r="BY41" s="3"/>
    </row>
    <row r="42" spans="1:77" ht="41.45" customHeight="1">
      <c r="A42" s="64" t="s">
        <v>237</v>
      </c>
      <c r="C42" s="65"/>
      <c r="D42" s="65" t="s">
        <v>64</v>
      </c>
      <c r="E42" s="66">
        <v>162.87608170171623</v>
      </c>
      <c r="F42" s="68">
        <v>99.99981500512007</v>
      </c>
      <c r="G42" s="100" t="s">
        <v>638</v>
      </c>
      <c r="H42" s="65"/>
      <c r="I42" s="69" t="s">
        <v>237</v>
      </c>
      <c r="J42" s="70"/>
      <c r="K42" s="70"/>
      <c r="L42" s="69" t="s">
        <v>1906</v>
      </c>
      <c r="M42" s="73">
        <v>1.0616526269869997</v>
      </c>
      <c r="N42" s="74">
        <v>2830.913330078125</v>
      </c>
      <c r="O42" s="74">
        <v>3314.849609375</v>
      </c>
      <c r="P42" s="75"/>
      <c r="Q42" s="76"/>
      <c r="R42" s="76"/>
      <c r="S42" s="86"/>
      <c r="T42" s="48">
        <v>0</v>
      </c>
      <c r="U42" s="48">
        <v>2</v>
      </c>
      <c r="V42" s="49">
        <v>0</v>
      </c>
      <c r="W42" s="49">
        <v>0.004717</v>
      </c>
      <c r="X42" s="49">
        <v>0.007608</v>
      </c>
      <c r="Y42" s="49">
        <v>0.617018</v>
      </c>
      <c r="Z42" s="49">
        <v>0.5</v>
      </c>
      <c r="AA42" s="49">
        <v>0</v>
      </c>
      <c r="AB42" s="71">
        <v>42</v>
      </c>
      <c r="AC42" s="71"/>
      <c r="AD42" s="72"/>
      <c r="AE42" s="78" t="s">
        <v>1351</v>
      </c>
      <c r="AF42" s="78">
        <v>531</v>
      </c>
      <c r="AG42" s="78">
        <v>366</v>
      </c>
      <c r="AH42" s="78">
        <v>1486</v>
      </c>
      <c r="AI42" s="78">
        <v>2327</v>
      </c>
      <c r="AJ42" s="78"/>
      <c r="AK42" s="78" t="s">
        <v>1454</v>
      </c>
      <c r="AL42" s="78" t="s">
        <v>1536</v>
      </c>
      <c r="AM42" s="78"/>
      <c r="AN42" s="78"/>
      <c r="AO42" s="80">
        <v>41429.767905092594</v>
      </c>
      <c r="AP42" s="83" t="s">
        <v>1638</v>
      </c>
      <c r="AQ42" s="78" t="b">
        <v>1</v>
      </c>
      <c r="AR42" s="78" t="b">
        <v>0</v>
      </c>
      <c r="AS42" s="78" t="b">
        <v>1</v>
      </c>
      <c r="AT42" s="78" t="s">
        <v>1226</v>
      </c>
      <c r="AU42" s="78">
        <v>2</v>
      </c>
      <c r="AV42" s="83" t="s">
        <v>1699</v>
      </c>
      <c r="AW42" s="78" t="b">
        <v>0</v>
      </c>
      <c r="AX42" s="78" t="s">
        <v>1759</v>
      </c>
      <c r="AY42" s="83" t="s">
        <v>1799</v>
      </c>
      <c r="AZ42" s="78" t="s">
        <v>66</v>
      </c>
      <c r="BA42" s="78" t="str">
        <f>REPLACE(INDEX(GroupVertices[Group],MATCH(Vertices[[#This Row],[Vertex]],GroupVertices[Vertex],0)),1,1,"")</f>
        <v>1</v>
      </c>
      <c r="BB42" s="48"/>
      <c r="BC42" s="48"/>
      <c r="BD42" s="48"/>
      <c r="BE42" s="48"/>
      <c r="BF42" s="48"/>
      <c r="BG42" s="48"/>
      <c r="BH42" s="121" t="s">
        <v>2340</v>
      </c>
      <c r="BI42" s="121" t="s">
        <v>2340</v>
      </c>
      <c r="BJ42" s="121" t="s">
        <v>2425</v>
      </c>
      <c r="BK42" s="121" t="s">
        <v>2425</v>
      </c>
      <c r="BL42" s="121">
        <v>1</v>
      </c>
      <c r="BM42" s="124">
        <v>14.285714285714286</v>
      </c>
      <c r="BN42" s="121">
        <v>0</v>
      </c>
      <c r="BO42" s="124">
        <v>0</v>
      </c>
      <c r="BP42" s="121">
        <v>0</v>
      </c>
      <c r="BQ42" s="124">
        <v>0</v>
      </c>
      <c r="BR42" s="121">
        <v>6</v>
      </c>
      <c r="BS42" s="124">
        <v>85.71428571428571</v>
      </c>
      <c r="BT42" s="121">
        <v>7</v>
      </c>
      <c r="BU42" s="2"/>
      <c r="BV42" s="3"/>
      <c r="BW42" s="3"/>
      <c r="BX42" s="3"/>
      <c r="BY42" s="3"/>
    </row>
    <row r="43" spans="1:77" ht="41.45" customHeight="1">
      <c r="A43" s="64" t="s">
        <v>238</v>
      </c>
      <c r="C43" s="65"/>
      <c r="D43" s="65" t="s">
        <v>64</v>
      </c>
      <c r="E43" s="66">
        <v>163.8812968334542</v>
      </c>
      <c r="F43" s="68">
        <v>99.9996027422087</v>
      </c>
      <c r="G43" s="100" t="s">
        <v>639</v>
      </c>
      <c r="H43" s="65"/>
      <c r="I43" s="69" t="s">
        <v>238</v>
      </c>
      <c r="J43" s="70"/>
      <c r="K43" s="70"/>
      <c r="L43" s="69" t="s">
        <v>1907</v>
      </c>
      <c r="M43" s="73">
        <v>1.1323927799171698</v>
      </c>
      <c r="N43" s="74">
        <v>7159.77783203125</v>
      </c>
      <c r="O43" s="74">
        <v>352.9058837890625</v>
      </c>
      <c r="P43" s="75"/>
      <c r="Q43" s="76"/>
      <c r="R43" s="76"/>
      <c r="S43" s="86"/>
      <c r="T43" s="48">
        <v>0</v>
      </c>
      <c r="U43" s="48">
        <v>3</v>
      </c>
      <c r="V43" s="49">
        <v>0</v>
      </c>
      <c r="W43" s="49">
        <v>0.004739</v>
      </c>
      <c r="X43" s="49">
        <v>0.008402</v>
      </c>
      <c r="Y43" s="49">
        <v>0.808795</v>
      </c>
      <c r="Z43" s="49">
        <v>1</v>
      </c>
      <c r="AA43" s="49">
        <v>0</v>
      </c>
      <c r="AB43" s="71">
        <v>43</v>
      </c>
      <c r="AC43" s="71"/>
      <c r="AD43" s="72"/>
      <c r="AE43" s="78" t="s">
        <v>1352</v>
      </c>
      <c r="AF43" s="78">
        <v>610</v>
      </c>
      <c r="AG43" s="78">
        <v>763</v>
      </c>
      <c r="AH43" s="78">
        <v>30412</v>
      </c>
      <c r="AI43" s="78">
        <v>13452</v>
      </c>
      <c r="AJ43" s="78"/>
      <c r="AK43" s="78" t="s">
        <v>1455</v>
      </c>
      <c r="AL43" s="78" t="s">
        <v>1261</v>
      </c>
      <c r="AM43" s="78"/>
      <c r="AN43" s="78"/>
      <c r="AO43" s="80">
        <v>40797.60122685185</v>
      </c>
      <c r="AP43" s="83" t="s">
        <v>1639</v>
      </c>
      <c r="AQ43" s="78" t="b">
        <v>0</v>
      </c>
      <c r="AR43" s="78" t="b">
        <v>0</v>
      </c>
      <c r="AS43" s="78" t="b">
        <v>1</v>
      </c>
      <c r="AT43" s="78" t="s">
        <v>1226</v>
      </c>
      <c r="AU43" s="78">
        <v>3</v>
      </c>
      <c r="AV43" s="83" t="s">
        <v>1700</v>
      </c>
      <c r="AW43" s="78" t="b">
        <v>0</v>
      </c>
      <c r="AX43" s="78" t="s">
        <v>1759</v>
      </c>
      <c r="AY43" s="83" t="s">
        <v>1800</v>
      </c>
      <c r="AZ43" s="78" t="s">
        <v>66</v>
      </c>
      <c r="BA43" s="78" t="str">
        <f>REPLACE(INDEX(GroupVertices[Group],MATCH(Vertices[[#This Row],[Vertex]],GroupVertices[Vertex],0)),1,1,"")</f>
        <v>10</v>
      </c>
      <c r="BB43" s="48"/>
      <c r="BC43" s="48"/>
      <c r="BD43" s="48"/>
      <c r="BE43" s="48"/>
      <c r="BF43" s="48"/>
      <c r="BG43" s="48"/>
      <c r="BH43" s="121" t="s">
        <v>2341</v>
      </c>
      <c r="BI43" s="121" t="s">
        <v>2341</v>
      </c>
      <c r="BJ43" s="121" t="s">
        <v>2426</v>
      </c>
      <c r="BK43" s="121" t="s">
        <v>2426</v>
      </c>
      <c r="BL43" s="121">
        <v>0</v>
      </c>
      <c r="BM43" s="124">
        <v>0</v>
      </c>
      <c r="BN43" s="121">
        <v>0</v>
      </c>
      <c r="BO43" s="124">
        <v>0</v>
      </c>
      <c r="BP43" s="121">
        <v>0</v>
      </c>
      <c r="BQ43" s="124">
        <v>0</v>
      </c>
      <c r="BR43" s="121">
        <v>5</v>
      </c>
      <c r="BS43" s="124">
        <v>100</v>
      </c>
      <c r="BT43" s="121">
        <v>5</v>
      </c>
      <c r="BU43" s="2"/>
      <c r="BV43" s="3"/>
      <c r="BW43" s="3"/>
      <c r="BX43" s="3"/>
      <c r="BY43" s="3"/>
    </row>
    <row r="44" spans="1:77" ht="41.45" customHeight="1">
      <c r="A44" s="64" t="s">
        <v>265</v>
      </c>
      <c r="C44" s="65"/>
      <c r="D44" s="65" t="s">
        <v>64</v>
      </c>
      <c r="E44" s="66">
        <v>162.07089678511</v>
      </c>
      <c r="F44" s="68">
        <v>99.99998502931608</v>
      </c>
      <c r="G44" s="100" t="s">
        <v>663</v>
      </c>
      <c r="H44" s="65"/>
      <c r="I44" s="69" t="s">
        <v>265</v>
      </c>
      <c r="J44" s="70"/>
      <c r="K44" s="70"/>
      <c r="L44" s="69" t="s">
        <v>1908</v>
      </c>
      <c r="M44" s="73">
        <v>1.0049892299295837</v>
      </c>
      <c r="N44" s="74">
        <v>7770.5029296875</v>
      </c>
      <c r="O44" s="74">
        <v>1111.653564453125</v>
      </c>
      <c r="P44" s="75"/>
      <c r="Q44" s="76"/>
      <c r="R44" s="76"/>
      <c r="S44" s="86"/>
      <c r="T44" s="48">
        <v>3</v>
      </c>
      <c r="U44" s="48">
        <v>2</v>
      </c>
      <c r="V44" s="49">
        <v>0</v>
      </c>
      <c r="W44" s="49">
        <v>0.004739</v>
      </c>
      <c r="X44" s="49">
        <v>0.008402</v>
      </c>
      <c r="Y44" s="49">
        <v>0.808795</v>
      </c>
      <c r="Z44" s="49">
        <v>0.6666666666666666</v>
      </c>
      <c r="AA44" s="49">
        <v>0.6666666666666666</v>
      </c>
      <c r="AB44" s="71">
        <v>44</v>
      </c>
      <c r="AC44" s="71"/>
      <c r="AD44" s="72"/>
      <c r="AE44" s="78" t="s">
        <v>1353</v>
      </c>
      <c r="AF44" s="78">
        <v>172</v>
      </c>
      <c r="AG44" s="78">
        <v>48</v>
      </c>
      <c r="AH44" s="78">
        <v>991</v>
      </c>
      <c r="AI44" s="78">
        <v>192</v>
      </c>
      <c r="AJ44" s="78"/>
      <c r="AK44" s="78" t="s">
        <v>1456</v>
      </c>
      <c r="AL44" s="78" t="s">
        <v>1261</v>
      </c>
      <c r="AM44" s="78"/>
      <c r="AN44" s="78"/>
      <c r="AO44" s="80">
        <v>41296.70693287037</v>
      </c>
      <c r="AP44" s="83" t="s">
        <v>1640</v>
      </c>
      <c r="AQ44" s="78" t="b">
        <v>1</v>
      </c>
      <c r="AR44" s="78" t="b">
        <v>0</v>
      </c>
      <c r="AS44" s="78" t="b">
        <v>0</v>
      </c>
      <c r="AT44" s="78" t="s">
        <v>1226</v>
      </c>
      <c r="AU44" s="78">
        <v>1</v>
      </c>
      <c r="AV44" s="83" t="s">
        <v>1699</v>
      </c>
      <c r="AW44" s="78" t="b">
        <v>0</v>
      </c>
      <c r="AX44" s="78" t="s">
        <v>1759</v>
      </c>
      <c r="AY44" s="83" t="s">
        <v>1801</v>
      </c>
      <c r="AZ44" s="78" t="s">
        <v>66</v>
      </c>
      <c r="BA44" s="78" t="str">
        <f>REPLACE(INDEX(GroupVertices[Group],MATCH(Vertices[[#This Row],[Vertex]],GroupVertices[Vertex],0)),1,1,"")</f>
        <v>10</v>
      </c>
      <c r="BB44" s="48"/>
      <c r="BC44" s="48"/>
      <c r="BD44" s="48"/>
      <c r="BE44" s="48"/>
      <c r="BF44" s="48"/>
      <c r="BG44" s="48"/>
      <c r="BH44" s="121" t="s">
        <v>2342</v>
      </c>
      <c r="BI44" s="121" t="s">
        <v>2342</v>
      </c>
      <c r="BJ44" s="121" t="s">
        <v>2427</v>
      </c>
      <c r="BK44" s="121" t="s">
        <v>2427</v>
      </c>
      <c r="BL44" s="121">
        <v>0</v>
      </c>
      <c r="BM44" s="124">
        <v>0</v>
      </c>
      <c r="BN44" s="121">
        <v>0</v>
      </c>
      <c r="BO44" s="124">
        <v>0</v>
      </c>
      <c r="BP44" s="121">
        <v>0</v>
      </c>
      <c r="BQ44" s="124">
        <v>0</v>
      </c>
      <c r="BR44" s="121">
        <v>13</v>
      </c>
      <c r="BS44" s="124">
        <v>100</v>
      </c>
      <c r="BT44" s="121">
        <v>13</v>
      </c>
      <c r="BU44" s="2"/>
      <c r="BV44" s="3"/>
      <c r="BW44" s="3"/>
      <c r="BX44" s="3"/>
      <c r="BY44" s="3"/>
    </row>
    <row r="45" spans="1:77" ht="41.45" customHeight="1">
      <c r="A45" s="64" t="s">
        <v>266</v>
      </c>
      <c r="C45" s="65"/>
      <c r="D45" s="65" t="s">
        <v>64</v>
      </c>
      <c r="E45" s="66">
        <v>162.93178631858834</v>
      </c>
      <c r="F45" s="68">
        <v>99.99980324243984</v>
      </c>
      <c r="G45" s="100" t="s">
        <v>664</v>
      </c>
      <c r="H45" s="65"/>
      <c r="I45" s="69" t="s">
        <v>266</v>
      </c>
      <c r="J45" s="70"/>
      <c r="K45" s="70"/>
      <c r="L45" s="69" t="s">
        <v>1909</v>
      </c>
      <c r="M45" s="73">
        <v>1.0655727362173868</v>
      </c>
      <c r="N45" s="74">
        <v>8381.228515625</v>
      </c>
      <c r="O45" s="74">
        <v>1870.401123046875</v>
      </c>
      <c r="P45" s="75"/>
      <c r="Q45" s="76"/>
      <c r="R45" s="76"/>
      <c r="S45" s="86"/>
      <c r="T45" s="48">
        <v>4</v>
      </c>
      <c r="U45" s="48">
        <v>2</v>
      </c>
      <c r="V45" s="49">
        <v>2</v>
      </c>
      <c r="W45" s="49">
        <v>0.004762</v>
      </c>
      <c r="X45" s="49">
        <v>0.009324</v>
      </c>
      <c r="Y45" s="49">
        <v>1.010042</v>
      </c>
      <c r="Z45" s="49">
        <v>0.5</v>
      </c>
      <c r="AA45" s="49">
        <v>0.5</v>
      </c>
      <c r="AB45" s="71">
        <v>45</v>
      </c>
      <c r="AC45" s="71"/>
      <c r="AD45" s="72"/>
      <c r="AE45" s="78" t="s">
        <v>1354</v>
      </c>
      <c r="AF45" s="78">
        <v>1698</v>
      </c>
      <c r="AG45" s="78">
        <v>388</v>
      </c>
      <c r="AH45" s="78">
        <v>8901</v>
      </c>
      <c r="AI45" s="78">
        <v>1564</v>
      </c>
      <c r="AJ45" s="78"/>
      <c r="AK45" s="78" t="s">
        <v>1457</v>
      </c>
      <c r="AL45" s="78" t="s">
        <v>1537</v>
      </c>
      <c r="AM45" s="78"/>
      <c r="AN45" s="78"/>
      <c r="AO45" s="80">
        <v>40372.76008101852</v>
      </c>
      <c r="AP45" s="83" t="s">
        <v>1641</v>
      </c>
      <c r="AQ45" s="78" t="b">
        <v>0</v>
      </c>
      <c r="AR45" s="78" t="b">
        <v>0</v>
      </c>
      <c r="AS45" s="78" t="b">
        <v>1</v>
      </c>
      <c r="AT45" s="78" t="s">
        <v>1226</v>
      </c>
      <c r="AU45" s="78">
        <v>11</v>
      </c>
      <c r="AV45" s="83" t="s">
        <v>1706</v>
      </c>
      <c r="AW45" s="78" t="b">
        <v>0</v>
      </c>
      <c r="AX45" s="78" t="s">
        <v>1759</v>
      </c>
      <c r="AY45" s="83" t="s">
        <v>1802</v>
      </c>
      <c r="AZ45" s="78" t="s">
        <v>66</v>
      </c>
      <c r="BA45" s="78" t="str">
        <f>REPLACE(INDEX(GroupVertices[Group],MATCH(Vertices[[#This Row],[Vertex]],GroupVertices[Vertex],0)),1,1,"")</f>
        <v>10</v>
      </c>
      <c r="BB45" s="48"/>
      <c r="BC45" s="48"/>
      <c r="BD45" s="48"/>
      <c r="BE45" s="48"/>
      <c r="BF45" s="48"/>
      <c r="BG45" s="48"/>
      <c r="BH45" s="121" t="s">
        <v>2343</v>
      </c>
      <c r="BI45" s="121" t="s">
        <v>2343</v>
      </c>
      <c r="BJ45" s="121" t="s">
        <v>2428</v>
      </c>
      <c r="BK45" s="121" t="s">
        <v>2428</v>
      </c>
      <c r="BL45" s="121">
        <v>3</v>
      </c>
      <c r="BM45" s="124">
        <v>5.454545454545454</v>
      </c>
      <c r="BN45" s="121">
        <v>1</v>
      </c>
      <c r="BO45" s="124">
        <v>1.8181818181818181</v>
      </c>
      <c r="BP45" s="121">
        <v>0</v>
      </c>
      <c r="BQ45" s="124">
        <v>0</v>
      </c>
      <c r="BR45" s="121">
        <v>51</v>
      </c>
      <c r="BS45" s="124">
        <v>92.72727272727273</v>
      </c>
      <c r="BT45" s="121">
        <v>55</v>
      </c>
      <c r="BU45" s="2"/>
      <c r="BV45" s="3"/>
      <c r="BW45" s="3"/>
      <c r="BX45" s="3"/>
      <c r="BY45" s="3"/>
    </row>
    <row r="46" spans="1:77" ht="41.45" customHeight="1">
      <c r="A46" s="64" t="s">
        <v>239</v>
      </c>
      <c r="C46" s="65"/>
      <c r="D46" s="65" t="s">
        <v>64</v>
      </c>
      <c r="E46" s="66">
        <v>162.21015832729032</v>
      </c>
      <c r="F46" s="68">
        <v>99.9999556226155</v>
      </c>
      <c r="G46" s="100" t="s">
        <v>640</v>
      </c>
      <c r="H46" s="65"/>
      <c r="I46" s="69" t="s">
        <v>239</v>
      </c>
      <c r="J46" s="70"/>
      <c r="K46" s="70"/>
      <c r="L46" s="69" t="s">
        <v>1910</v>
      </c>
      <c r="M46" s="73">
        <v>1.014789503005552</v>
      </c>
      <c r="N46" s="74">
        <v>7465.14013671875</v>
      </c>
      <c r="O46" s="74">
        <v>3352.60595703125</v>
      </c>
      <c r="P46" s="75"/>
      <c r="Q46" s="76"/>
      <c r="R46" s="76"/>
      <c r="S46" s="86"/>
      <c r="T46" s="48">
        <v>0</v>
      </c>
      <c r="U46" s="48">
        <v>3</v>
      </c>
      <c r="V46" s="49">
        <v>418</v>
      </c>
      <c r="W46" s="49">
        <v>0.004785</v>
      </c>
      <c r="X46" s="49">
        <v>0.007023</v>
      </c>
      <c r="Y46" s="49">
        <v>1.196145</v>
      </c>
      <c r="Z46" s="49">
        <v>0</v>
      </c>
      <c r="AA46" s="49">
        <v>0</v>
      </c>
      <c r="AB46" s="71">
        <v>46</v>
      </c>
      <c r="AC46" s="71"/>
      <c r="AD46" s="72"/>
      <c r="AE46" s="78" t="s">
        <v>1355</v>
      </c>
      <c r="AF46" s="78">
        <v>194</v>
      </c>
      <c r="AG46" s="78">
        <v>103</v>
      </c>
      <c r="AH46" s="78">
        <v>1766</v>
      </c>
      <c r="AI46" s="78">
        <v>3395</v>
      </c>
      <c r="AJ46" s="78"/>
      <c r="AK46" s="78"/>
      <c r="AL46" s="78"/>
      <c r="AM46" s="78"/>
      <c r="AN46" s="78"/>
      <c r="AO46" s="80">
        <v>39929.66253472222</v>
      </c>
      <c r="AP46" s="78"/>
      <c r="AQ46" s="78" t="b">
        <v>1</v>
      </c>
      <c r="AR46" s="78" t="b">
        <v>0</v>
      </c>
      <c r="AS46" s="78" t="b">
        <v>1</v>
      </c>
      <c r="AT46" s="78" t="s">
        <v>1226</v>
      </c>
      <c r="AU46" s="78">
        <v>1</v>
      </c>
      <c r="AV46" s="83" t="s">
        <v>1699</v>
      </c>
      <c r="AW46" s="78" t="b">
        <v>0</v>
      </c>
      <c r="AX46" s="78" t="s">
        <v>1759</v>
      </c>
      <c r="AY46" s="83" t="s">
        <v>1803</v>
      </c>
      <c r="AZ46" s="78" t="s">
        <v>66</v>
      </c>
      <c r="BA46" s="78" t="str">
        <f>REPLACE(INDEX(GroupVertices[Group],MATCH(Vertices[[#This Row],[Vertex]],GroupVertices[Vertex],0)),1,1,"")</f>
        <v>9</v>
      </c>
      <c r="BB46" s="48"/>
      <c r="BC46" s="48"/>
      <c r="BD46" s="48"/>
      <c r="BE46" s="48"/>
      <c r="BF46" s="48"/>
      <c r="BG46" s="48"/>
      <c r="BH46" s="121" t="s">
        <v>2344</v>
      </c>
      <c r="BI46" s="121" t="s">
        <v>2344</v>
      </c>
      <c r="BJ46" s="121" t="s">
        <v>2429</v>
      </c>
      <c r="BK46" s="121" t="s">
        <v>2429</v>
      </c>
      <c r="BL46" s="121">
        <v>3</v>
      </c>
      <c r="BM46" s="124">
        <v>13.636363636363637</v>
      </c>
      <c r="BN46" s="121">
        <v>0</v>
      </c>
      <c r="BO46" s="124">
        <v>0</v>
      </c>
      <c r="BP46" s="121">
        <v>0</v>
      </c>
      <c r="BQ46" s="124">
        <v>0</v>
      </c>
      <c r="BR46" s="121">
        <v>19</v>
      </c>
      <c r="BS46" s="124">
        <v>86.36363636363636</v>
      </c>
      <c r="BT46" s="121">
        <v>22</v>
      </c>
      <c r="BU46" s="2"/>
      <c r="BV46" s="3"/>
      <c r="BW46" s="3"/>
      <c r="BX46" s="3"/>
      <c r="BY46" s="3"/>
    </row>
    <row r="47" spans="1:77" ht="41.45" customHeight="1">
      <c r="A47" s="64" t="s">
        <v>284</v>
      </c>
      <c r="C47" s="65"/>
      <c r="D47" s="65" t="s">
        <v>64</v>
      </c>
      <c r="E47" s="66">
        <v>167.8186004350979</v>
      </c>
      <c r="F47" s="68">
        <v>99.99877133458354</v>
      </c>
      <c r="G47" s="100" t="s">
        <v>1722</v>
      </c>
      <c r="H47" s="65"/>
      <c r="I47" s="69" t="s">
        <v>284</v>
      </c>
      <c r="J47" s="70"/>
      <c r="K47" s="70"/>
      <c r="L47" s="69" t="s">
        <v>1911</v>
      </c>
      <c r="M47" s="73">
        <v>1.4094732277922692</v>
      </c>
      <c r="N47" s="74">
        <v>8075.86572265625</v>
      </c>
      <c r="O47" s="74">
        <v>3352.60595703125</v>
      </c>
      <c r="P47" s="75"/>
      <c r="Q47" s="76"/>
      <c r="R47" s="76"/>
      <c r="S47" s="86"/>
      <c r="T47" s="48">
        <v>1</v>
      </c>
      <c r="U47" s="48">
        <v>0</v>
      </c>
      <c r="V47" s="49">
        <v>0</v>
      </c>
      <c r="W47" s="49">
        <v>0.003185</v>
      </c>
      <c r="X47" s="49">
        <v>0.000585</v>
      </c>
      <c r="Y47" s="49">
        <v>0.488908</v>
      </c>
      <c r="Z47" s="49">
        <v>0</v>
      </c>
      <c r="AA47" s="49">
        <v>0</v>
      </c>
      <c r="AB47" s="71">
        <v>47</v>
      </c>
      <c r="AC47" s="71"/>
      <c r="AD47" s="72"/>
      <c r="AE47" s="78" t="s">
        <v>1356</v>
      </c>
      <c r="AF47" s="78">
        <v>1113</v>
      </c>
      <c r="AG47" s="78">
        <v>2318</v>
      </c>
      <c r="AH47" s="78">
        <v>9557</v>
      </c>
      <c r="AI47" s="78">
        <v>36666</v>
      </c>
      <c r="AJ47" s="78"/>
      <c r="AK47" s="78" t="s">
        <v>1458</v>
      </c>
      <c r="AL47" s="78"/>
      <c r="AM47" s="83" t="s">
        <v>1574</v>
      </c>
      <c r="AN47" s="78"/>
      <c r="AO47" s="80">
        <v>41122.86704861111</v>
      </c>
      <c r="AP47" s="83" t="s">
        <v>1642</v>
      </c>
      <c r="AQ47" s="78" t="b">
        <v>1</v>
      </c>
      <c r="AR47" s="78" t="b">
        <v>0</v>
      </c>
      <c r="AS47" s="78" t="b">
        <v>1</v>
      </c>
      <c r="AT47" s="78" t="s">
        <v>1226</v>
      </c>
      <c r="AU47" s="78">
        <v>4</v>
      </c>
      <c r="AV47" s="83" t="s">
        <v>1699</v>
      </c>
      <c r="AW47" s="78" t="b">
        <v>0</v>
      </c>
      <c r="AX47" s="78" t="s">
        <v>1759</v>
      </c>
      <c r="AY47" s="83" t="s">
        <v>1804</v>
      </c>
      <c r="AZ47" s="78" t="s">
        <v>65</v>
      </c>
      <c r="BA47" s="78" t="str">
        <f>REPLACE(INDEX(GroupVertices[Group],MATCH(Vertices[[#This Row],[Vertex]],GroupVertices[Vertex],0)),1,1,"")</f>
        <v>9</v>
      </c>
      <c r="BB47" s="48"/>
      <c r="BC47" s="48"/>
      <c r="BD47" s="48"/>
      <c r="BE47" s="48"/>
      <c r="BF47" s="48"/>
      <c r="BG47" s="48"/>
      <c r="BH47" s="48"/>
      <c r="BI47" s="48"/>
      <c r="BJ47" s="48"/>
      <c r="BK47" s="48"/>
      <c r="BL47" s="48"/>
      <c r="BM47" s="49"/>
      <c r="BN47" s="48"/>
      <c r="BO47" s="49"/>
      <c r="BP47" s="48"/>
      <c r="BQ47" s="49"/>
      <c r="BR47" s="48"/>
      <c r="BS47" s="49"/>
      <c r="BT47" s="48"/>
      <c r="BU47" s="2"/>
      <c r="BV47" s="3"/>
      <c r="BW47" s="3"/>
      <c r="BX47" s="3"/>
      <c r="BY47" s="3"/>
    </row>
    <row r="48" spans="1:77" ht="41.45" customHeight="1">
      <c r="A48" s="64" t="s">
        <v>285</v>
      </c>
      <c r="C48" s="65"/>
      <c r="D48" s="65" t="s">
        <v>64</v>
      </c>
      <c r="E48" s="66">
        <v>170.8089255499154</v>
      </c>
      <c r="F48" s="68">
        <v>99.99813989252225</v>
      </c>
      <c r="G48" s="100" t="s">
        <v>1723</v>
      </c>
      <c r="H48" s="65"/>
      <c r="I48" s="69" t="s">
        <v>285</v>
      </c>
      <c r="J48" s="70"/>
      <c r="K48" s="70"/>
      <c r="L48" s="69" t="s">
        <v>1912</v>
      </c>
      <c r="M48" s="73">
        <v>1.619911818750785</v>
      </c>
      <c r="N48" s="74">
        <v>7465.14013671875</v>
      </c>
      <c r="O48" s="74">
        <v>2599.739990234375</v>
      </c>
      <c r="P48" s="75"/>
      <c r="Q48" s="76"/>
      <c r="R48" s="76"/>
      <c r="S48" s="86"/>
      <c r="T48" s="48">
        <v>1</v>
      </c>
      <c r="U48" s="48">
        <v>0</v>
      </c>
      <c r="V48" s="49">
        <v>0</v>
      </c>
      <c r="W48" s="49">
        <v>0.003185</v>
      </c>
      <c r="X48" s="49">
        <v>0.000585</v>
      </c>
      <c r="Y48" s="49">
        <v>0.488908</v>
      </c>
      <c r="Z48" s="49">
        <v>0</v>
      </c>
      <c r="AA48" s="49">
        <v>0</v>
      </c>
      <c r="AB48" s="71">
        <v>48</v>
      </c>
      <c r="AC48" s="71"/>
      <c r="AD48" s="72"/>
      <c r="AE48" s="78" t="s">
        <v>1357</v>
      </c>
      <c r="AF48" s="78">
        <v>288</v>
      </c>
      <c r="AG48" s="78">
        <v>3499</v>
      </c>
      <c r="AH48" s="78">
        <v>2011</v>
      </c>
      <c r="AI48" s="78">
        <v>1194</v>
      </c>
      <c r="AJ48" s="78"/>
      <c r="AK48" s="78" t="s">
        <v>1459</v>
      </c>
      <c r="AL48" s="78"/>
      <c r="AM48" s="78"/>
      <c r="AN48" s="78"/>
      <c r="AO48" s="80">
        <v>41266.84601851852</v>
      </c>
      <c r="AP48" s="83" t="s">
        <v>1643</v>
      </c>
      <c r="AQ48" s="78" t="b">
        <v>1</v>
      </c>
      <c r="AR48" s="78" t="b">
        <v>0</v>
      </c>
      <c r="AS48" s="78" t="b">
        <v>0</v>
      </c>
      <c r="AT48" s="78" t="s">
        <v>1226</v>
      </c>
      <c r="AU48" s="78">
        <v>25</v>
      </c>
      <c r="AV48" s="83" t="s">
        <v>1699</v>
      </c>
      <c r="AW48" s="78" t="b">
        <v>1</v>
      </c>
      <c r="AX48" s="78" t="s">
        <v>1759</v>
      </c>
      <c r="AY48" s="83" t="s">
        <v>1805</v>
      </c>
      <c r="AZ48" s="78" t="s">
        <v>65</v>
      </c>
      <c r="BA48" s="78" t="str">
        <f>REPLACE(INDEX(GroupVertices[Group],MATCH(Vertices[[#This Row],[Vertex]],GroupVertices[Vertex],0)),1,1,"")</f>
        <v>9</v>
      </c>
      <c r="BB48" s="48"/>
      <c r="BC48" s="48"/>
      <c r="BD48" s="48"/>
      <c r="BE48" s="48"/>
      <c r="BF48" s="48"/>
      <c r="BG48" s="48"/>
      <c r="BH48" s="48"/>
      <c r="BI48" s="48"/>
      <c r="BJ48" s="48"/>
      <c r="BK48" s="48"/>
      <c r="BL48" s="48"/>
      <c r="BM48" s="49"/>
      <c r="BN48" s="48"/>
      <c r="BO48" s="49"/>
      <c r="BP48" s="48"/>
      <c r="BQ48" s="49"/>
      <c r="BR48" s="48"/>
      <c r="BS48" s="49"/>
      <c r="BT48" s="48"/>
      <c r="BU48" s="2"/>
      <c r="BV48" s="3"/>
      <c r="BW48" s="3"/>
      <c r="BX48" s="3"/>
      <c r="BY48" s="3"/>
    </row>
    <row r="49" spans="1:77" ht="41.45" customHeight="1">
      <c r="A49" s="64" t="s">
        <v>240</v>
      </c>
      <c r="C49" s="65"/>
      <c r="D49" s="65" t="s">
        <v>64</v>
      </c>
      <c r="E49" s="66">
        <v>162.37474014986705</v>
      </c>
      <c r="F49" s="68">
        <v>99.9999208692421</v>
      </c>
      <c r="G49" s="100" t="s">
        <v>1724</v>
      </c>
      <c r="H49" s="65"/>
      <c r="I49" s="69" t="s">
        <v>240</v>
      </c>
      <c r="J49" s="70"/>
      <c r="K49" s="70"/>
      <c r="L49" s="69" t="s">
        <v>1913</v>
      </c>
      <c r="M49" s="73">
        <v>1.0263716439135142</v>
      </c>
      <c r="N49" s="74">
        <v>7754.49560546875</v>
      </c>
      <c r="O49" s="74">
        <v>9646.09375</v>
      </c>
      <c r="P49" s="75"/>
      <c r="Q49" s="76"/>
      <c r="R49" s="76"/>
      <c r="S49" s="86"/>
      <c r="T49" s="48">
        <v>0</v>
      </c>
      <c r="U49" s="48">
        <v>2</v>
      </c>
      <c r="V49" s="49">
        <v>0</v>
      </c>
      <c r="W49" s="49">
        <v>0.004717</v>
      </c>
      <c r="X49" s="49">
        <v>0.007984</v>
      </c>
      <c r="Y49" s="49">
        <v>0.56406</v>
      </c>
      <c r="Z49" s="49">
        <v>0.5</v>
      </c>
      <c r="AA49" s="49">
        <v>0</v>
      </c>
      <c r="AB49" s="71">
        <v>49</v>
      </c>
      <c r="AC49" s="71"/>
      <c r="AD49" s="72"/>
      <c r="AE49" s="78" t="s">
        <v>1358</v>
      </c>
      <c r="AF49" s="78">
        <v>247</v>
      </c>
      <c r="AG49" s="78">
        <v>168</v>
      </c>
      <c r="AH49" s="78">
        <v>1469</v>
      </c>
      <c r="AI49" s="78">
        <v>7914</v>
      </c>
      <c r="AJ49" s="78"/>
      <c r="AK49" s="78" t="s">
        <v>1460</v>
      </c>
      <c r="AL49" s="78" t="s">
        <v>1538</v>
      </c>
      <c r="AM49" s="83" t="s">
        <v>1575</v>
      </c>
      <c r="AN49" s="78"/>
      <c r="AO49" s="80">
        <v>41224.85528935185</v>
      </c>
      <c r="AP49" s="83" t="s">
        <v>1644</v>
      </c>
      <c r="AQ49" s="78" t="b">
        <v>1</v>
      </c>
      <c r="AR49" s="78" t="b">
        <v>0</v>
      </c>
      <c r="AS49" s="78" t="b">
        <v>1</v>
      </c>
      <c r="AT49" s="78" t="s">
        <v>1226</v>
      </c>
      <c r="AU49" s="78">
        <v>3</v>
      </c>
      <c r="AV49" s="83" t="s">
        <v>1699</v>
      </c>
      <c r="AW49" s="78" t="b">
        <v>0</v>
      </c>
      <c r="AX49" s="78" t="s">
        <v>1759</v>
      </c>
      <c r="AY49" s="83" t="s">
        <v>1806</v>
      </c>
      <c r="AZ49" s="78" t="s">
        <v>66</v>
      </c>
      <c r="BA49" s="78" t="str">
        <f>REPLACE(INDEX(GroupVertices[Group],MATCH(Vertices[[#This Row],[Vertex]],GroupVertices[Vertex],0)),1,1,"")</f>
        <v>3</v>
      </c>
      <c r="BB49" s="48"/>
      <c r="BC49" s="48"/>
      <c r="BD49" s="48"/>
      <c r="BE49" s="48"/>
      <c r="BF49" s="48"/>
      <c r="BG49" s="48"/>
      <c r="BH49" s="121" t="s">
        <v>2345</v>
      </c>
      <c r="BI49" s="121" t="s">
        <v>2345</v>
      </c>
      <c r="BJ49" s="121" t="s">
        <v>2430</v>
      </c>
      <c r="BK49" s="121" t="s">
        <v>2430</v>
      </c>
      <c r="BL49" s="121">
        <v>1</v>
      </c>
      <c r="BM49" s="124">
        <v>11.11111111111111</v>
      </c>
      <c r="BN49" s="121">
        <v>0</v>
      </c>
      <c r="BO49" s="124">
        <v>0</v>
      </c>
      <c r="BP49" s="121">
        <v>0</v>
      </c>
      <c r="BQ49" s="124">
        <v>0</v>
      </c>
      <c r="BR49" s="121">
        <v>8</v>
      </c>
      <c r="BS49" s="124">
        <v>88.88888888888889</v>
      </c>
      <c r="BT49" s="121">
        <v>9</v>
      </c>
      <c r="BU49" s="2"/>
      <c r="BV49" s="3"/>
      <c r="BW49" s="3"/>
      <c r="BX49" s="3"/>
      <c r="BY49" s="3"/>
    </row>
    <row r="50" spans="1:77" ht="41.45" customHeight="1">
      <c r="A50" s="64" t="s">
        <v>241</v>
      </c>
      <c r="C50" s="65"/>
      <c r="D50" s="65" t="s">
        <v>64</v>
      </c>
      <c r="E50" s="66">
        <v>163.7673555716703</v>
      </c>
      <c r="F50" s="68">
        <v>99.99962680223643</v>
      </c>
      <c r="G50" s="100" t="s">
        <v>641</v>
      </c>
      <c r="H50" s="65"/>
      <c r="I50" s="69" t="s">
        <v>241</v>
      </c>
      <c r="J50" s="70"/>
      <c r="K50" s="70"/>
      <c r="L50" s="69" t="s">
        <v>1914</v>
      </c>
      <c r="M50" s="73">
        <v>1.1243743746731958</v>
      </c>
      <c r="N50" s="74">
        <v>194.9122772216797</v>
      </c>
      <c r="O50" s="74">
        <v>5433.7451171875</v>
      </c>
      <c r="P50" s="75"/>
      <c r="Q50" s="76"/>
      <c r="R50" s="76"/>
      <c r="S50" s="86"/>
      <c r="T50" s="48">
        <v>0</v>
      </c>
      <c r="U50" s="48">
        <v>1</v>
      </c>
      <c r="V50" s="49">
        <v>0</v>
      </c>
      <c r="W50" s="49">
        <v>0.004695</v>
      </c>
      <c r="X50" s="49">
        <v>0.006926</v>
      </c>
      <c r="Y50" s="49">
        <v>0.365003</v>
      </c>
      <c r="Z50" s="49">
        <v>0</v>
      </c>
      <c r="AA50" s="49">
        <v>0</v>
      </c>
      <c r="AB50" s="71">
        <v>50</v>
      </c>
      <c r="AC50" s="71"/>
      <c r="AD50" s="72"/>
      <c r="AE50" s="78" t="s">
        <v>1359</v>
      </c>
      <c r="AF50" s="78">
        <v>3112</v>
      </c>
      <c r="AG50" s="78">
        <v>718</v>
      </c>
      <c r="AH50" s="78">
        <v>4140</v>
      </c>
      <c r="AI50" s="78">
        <v>25760</v>
      </c>
      <c r="AJ50" s="78"/>
      <c r="AK50" s="78" t="s">
        <v>1461</v>
      </c>
      <c r="AL50" s="78" t="s">
        <v>1261</v>
      </c>
      <c r="AM50" s="83" t="s">
        <v>1576</v>
      </c>
      <c r="AN50" s="78"/>
      <c r="AO50" s="80">
        <v>39904.61516203704</v>
      </c>
      <c r="AP50" s="83" t="s">
        <v>1645</v>
      </c>
      <c r="AQ50" s="78" t="b">
        <v>0</v>
      </c>
      <c r="AR50" s="78" t="b">
        <v>0</v>
      </c>
      <c r="AS50" s="78" t="b">
        <v>1</v>
      </c>
      <c r="AT50" s="78" t="s">
        <v>1226</v>
      </c>
      <c r="AU50" s="78">
        <v>11</v>
      </c>
      <c r="AV50" s="83" t="s">
        <v>1707</v>
      </c>
      <c r="AW50" s="78" t="b">
        <v>0</v>
      </c>
      <c r="AX50" s="78" t="s">
        <v>1759</v>
      </c>
      <c r="AY50" s="83" t="s">
        <v>1807</v>
      </c>
      <c r="AZ50" s="78" t="s">
        <v>66</v>
      </c>
      <c r="BA50" s="78" t="str">
        <f>REPLACE(INDEX(GroupVertices[Group],MATCH(Vertices[[#This Row],[Vertex]],GroupVertices[Vertex],0)),1,1,"")</f>
        <v>1</v>
      </c>
      <c r="BB50" s="48"/>
      <c r="BC50" s="48"/>
      <c r="BD50" s="48"/>
      <c r="BE50" s="48"/>
      <c r="BF50" s="48"/>
      <c r="BG50" s="48"/>
      <c r="BH50" s="121" t="s">
        <v>2346</v>
      </c>
      <c r="BI50" s="121" t="s">
        <v>2346</v>
      </c>
      <c r="BJ50" s="121" t="s">
        <v>2431</v>
      </c>
      <c r="BK50" s="121" t="s">
        <v>2431</v>
      </c>
      <c r="BL50" s="121">
        <v>0</v>
      </c>
      <c r="BM50" s="124">
        <v>0</v>
      </c>
      <c r="BN50" s="121">
        <v>0</v>
      </c>
      <c r="BO50" s="124">
        <v>0</v>
      </c>
      <c r="BP50" s="121">
        <v>0</v>
      </c>
      <c r="BQ50" s="124">
        <v>0</v>
      </c>
      <c r="BR50" s="121">
        <v>5</v>
      </c>
      <c r="BS50" s="124">
        <v>100</v>
      </c>
      <c r="BT50" s="121">
        <v>5</v>
      </c>
      <c r="BU50" s="2"/>
      <c r="BV50" s="3"/>
      <c r="BW50" s="3"/>
      <c r="BX50" s="3"/>
      <c r="BY50" s="3"/>
    </row>
    <row r="51" spans="1:77" ht="41.45" customHeight="1">
      <c r="A51" s="64" t="s">
        <v>242</v>
      </c>
      <c r="C51" s="65"/>
      <c r="D51" s="65" t="s">
        <v>64</v>
      </c>
      <c r="E51" s="66">
        <v>162.13419748610104</v>
      </c>
      <c r="F51" s="68">
        <v>99.999971662634</v>
      </c>
      <c r="G51" s="100" t="s">
        <v>642</v>
      </c>
      <c r="H51" s="65"/>
      <c r="I51" s="69" t="s">
        <v>242</v>
      </c>
      <c r="J51" s="70"/>
      <c r="K51" s="70"/>
      <c r="L51" s="69" t="s">
        <v>1915</v>
      </c>
      <c r="M51" s="73">
        <v>1.0094438995095694</v>
      </c>
      <c r="N51" s="74">
        <v>3841.447265625</v>
      </c>
      <c r="O51" s="74">
        <v>3636.227294921875</v>
      </c>
      <c r="P51" s="75"/>
      <c r="Q51" s="76"/>
      <c r="R51" s="76"/>
      <c r="S51" s="86"/>
      <c r="T51" s="48">
        <v>0</v>
      </c>
      <c r="U51" s="48">
        <v>1</v>
      </c>
      <c r="V51" s="49">
        <v>0</v>
      </c>
      <c r="W51" s="49">
        <v>0.004695</v>
      </c>
      <c r="X51" s="49">
        <v>0.006926</v>
      </c>
      <c r="Y51" s="49">
        <v>0.365003</v>
      </c>
      <c r="Z51" s="49">
        <v>0</v>
      </c>
      <c r="AA51" s="49">
        <v>0</v>
      </c>
      <c r="AB51" s="71">
        <v>51</v>
      </c>
      <c r="AC51" s="71"/>
      <c r="AD51" s="72"/>
      <c r="AE51" s="78" t="s">
        <v>1360</v>
      </c>
      <c r="AF51" s="78">
        <v>110</v>
      </c>
      <c r="AG51" s="78">
        <v>73</v>
      </c>
      <c r="AH51" s="78">
        <v>1008</v>
      </c>
      <c r="AI51" s="78">
        <v>166</v>
      </c>
      <c r="AJ51" s="78"/>
      <c r="AK51" s="78"/>
      <c r="AL51" s="78"/>
      <c r="AM51" s="78"/>
      <c r="AN51" s="78"/>
      <c r="AO51" s="80">
        <v>40897.540034722224</v>
      </c>
      <c r="AP51" s="78"/>
      <c r="AQ51" s="78" t="b">
        <v>1</v>
      </c>
      <c r="AR51" s="78" t="b">
        <v>0</v>
      </c>
      <c r="AS51" s="78" t="b">
        <v>1</v>
      </c>
      <c r="AT51" s="78" t="s">
        <v>1226</v>
      </c>
      <c r="AU51" s="78">
        <v>5</v>
      </c>
      <c r="AV51" s="83" t="s">
        <v>1699</v>
      </c>
      <c r="AW51" s="78" t="b">
        <v>0</v>
      </c>
      <c r="AX51" s="78" t="s">
        <v>1759</v>
      </c>
      <c r="AY51" s="83" t="s">
        <v>1808</v>
      </c>
      <c r="AZ51" s="78" t="s">
        <v>66</v>
      </c>
      <c r="BA51" s="78" t="str">
        <f>REPLACE(INDEX(GroupVertices[Group],MATCH(Vertices[[#This Row],[Vertex]],GroupVertices[Vertex],0)),1,1,"")</f>
        <v>1</v>
      </c>
      <c r="BB51" s="48"/>
      <c r="BC51" s="48"/>
      <c r="BD51" s="48"/>
      <c r="BE51" s="48"/>
      <c r="BF51" s="48" t="s">
        <v>584</v>
      </c>
      <c r="BG51" s="48" t="s">
        <v>584</v>
      </c>
      <c r="BH51" s="121" t="s">
        <v>2347</v>
      </c>
      <c r="BI51" s="121" t="s">
        <v>2347</v>
      </c>
      <c r="BJ51" s="121" t="s">
        <v>2432</v>
      </c>
      <c r="BK51" s="121" t="s">
        <v>2432</v>
      </c>
      <c r="BL51" s="121">
        <v>0</v>
      </c>
      <c r="BM51" s="124">
        <v>0</v>
      </c>
      <c r="BN51" s="121">
        <v>0</v>
      </c>
      <c r="BO51" s="124">
        <v>0</v>
      </c>
      <c r="BP51" s="121">
        <v>0</v>
      </c>
      <c r="BQ51" s="124">
        <v>0</v>
      </c>
      <c r="BR51" s="121">
        <v>10</v>
      </c>
      <c r="BS51" s="124">
        <v>100</v>
      </c>
      <c r="BT51" s="121">
        <v>10</v>
      </c>
      <c r="BU51" s="2"/>
      <c r="BV51" s="3"/>
      <c r="BW51" s="3"/>
      <c r="BX51" s="3"/>
      <c r="BY51" s="3"/>
    </row>
    <row r="52" spans="1:77" ht="41.45" customHeight="1">
      <c r="A52" s="64" t="s">
        <v>243</v>
      </c>
      <c r="C52" s="65"/>
      <c r="D52" s="65" t="s">
        <v>64</v>
      </c>
      <c r="E52" s="66">
        <v>162.64313512206914</v>
      </c>
      <c r="F52" s="68">
        <v>99.99986419451011</v>
      </c>
      <c r="G52" s="100" t="s">
        <v>626</v>
      </c>
      <c r="H52" s="65"/>
      <c r="I52" s="69" t="s">
        <v>243</v>
      </c>
      <c r="J52" s="70"/>
      <c r="K52" s="70"/>
      <c r="L52" s="69" t="s">
        <v>1916</v>
      </c>
      <c r="M52" s="73">
        <v>1.045259442932653</v>
      </c>
      <c r="N52" s="74">
        <v>5875.01171875</v>
      </c>
      <c r="O52" s="74">
        <v>2044.95947265625</v>
      </c>
      <c r="P52" s="75"/>
      <c r="Q52" s="76"/>
      <c r="R52" s="76"/>
      <c r="S52" s="86"/>
      <c r="T52" s="48">
        <v>0</v>
      </c>
      <c r="U52" s="48">
        <v>6</v>
      </c>
      <c r="V52" s="49">
        <v>7.4</v>
      </c>
      <c r="W52" s="49">
        <v>0.004808</v>
      </c>
      <c r="X52" s="49">
        <v>0.012251</v>
      </c>
      <c r="Y52" s="49">
        <v>1.339798</v>
      </c>
      <c r="Z52" s="49">
        <v>0.4</v>
      </c>
      <c r="AA52" s="49">
        <v>0</v>
      </c>
      <c r="AB52" s="71">
        <v>52</v>
      </c>
      <c r="AC52" s="71"/>
      <c r="AD52" s="72"/>
      <c r="AE52" s="78" t="s">
        <v>1361</v>
      </c>
      <c r="AF52" s="78">
        <v>4552</v>
      </c>
      <c r="AG52" s="78">
        <v>274</v>
      </c>
      <c r="AH52" s="78">
        <v>69628</v>
      </c>
      <c r="AI52" s="78">
        <v>69935</v>
      </c>
      <c r="AJ52" s="78"/>
      <c r="AK52" s="78"/>
      <c r="AL52" s="78"/>
      <c r="AM52" s="78"/>
      <c r="AN52" s="78"/>
      <c r="AO52" s="80">
        <v>42303.87949074074</v>
      </c>
      <c r="AP52" s="78"/>
      <c r="AQ52" s="78" t="b">
        <v>1</v>
      </c>
      <c r="AR52" s="78" t="b">
        <v>1</v>
      </c>
      <c r="AS52" s="78" t="b">
        <v>0</v>
      </c>
      <c r="AT52" s="78" t="s">
        <v>1226</v>
      </c>
      <c r="AU52" s="78">
        <v>6</v>
      </c>
      <c r="AV52" s="83" t="s">
        <v>1699</v>
      </c>
      <c r="AW52" s="78" t="b">
        <v>0</v>
      </c>
      <c r="AX52" s="78" t="s">
        <v>1759</v>
      </c>
      <c r="AY52" s="83" t="s">
        <v>1809</v>
      </c>
      <c r="AZ52" s="78" t="s">
        <v>66</v>
      </c>
      <c r="BA52" s="78" t="str">
        <f>REPLACE(INDEX(GroupVertices[Group],MATCH(Vertices[[#This Row],[Vertex]],GroupVertices[Vertex],0)),1,1,"")</f>
        <v>4</v>
      </c>
      <c r="BB52" s="48"/>
      <c r="BC52" s="48"/>
      <c r="BD52" s="48"/>
      <c r="BE52" s="48"/>
      <c r="BF52" s="48"/>
      <c r="BG52" s="48"/>
      <c r="BH52" s="121" t="s">
        <v>2348</v>
      </c>
      <c r="BI52" s="121" t="s">
        <v>2382</v>
      </c>
      <c r="BJ52" s="121" t="s">
        <v>2433</v>
      </c>
      <c r="BK52" s="121" t="s">
        <v>2433</v>
      </c>
      <c r="BL52" s="121">
        <v>3</v>
      </c>
      <c r="BM52" s="124">
        <v>4.285714285714286</v>
      </c>
      <c r="BN52" s="121">
        <v>1</v>
      </c>
      <c r="BO52" s="124">
        <v>1.4285714285714286</v>
      </c>
      <c r="BP52" s="121">
        <v>0</v>
      </c>
      <c r="BQ52" s="124">
        <v>0</v>
      </c>
      <c r="BR52" s="121">
        <v>66</v>
      </c>
      <c r="BS52" s="124">
        <v>94.28571428571429</v>
      </c>
      <c r="BT52" s="121">
        <v>70</v>
      </c>
      <c r="BU52" s="2"/>
      <c r="BV52" s="3"/>
      <c r="BW52" s="3"/>
      <c r="BX52" s="3"/>
      <c r="BY52" s="3"/>
    </row>
    <row r="53" spans="1:77" ht="41.45" customHeight="1">
      <c r="A53" s="64" t="s">
        <v>272</v>
      </c>
      <c r="C53" s="65"/>
      <c r="D53" s="65" t="s">
        <v>64</v>
      </c>
      <c r="E53" s="66">
        <v>162.44057287889774</v>
      </c>
      <c r="F53" s="68">
        <v>99.99990696789276</v>
      </c>
      <c r="G53" s="100" t="s">
        <v>669</v>
      </c>
      <c r="H53" s="65"/>
      <c r="I53" s="69" t="s">
        <v>272</v>
      </c>
      <c r="J53" s="70"/>
      <c r="K53" s="70"/>
      <c r="L53" s="69" t="s">
        <v>1917</v>
      </c>
      <c r="M53" s="73">
        <v>1.0310045002766992</v>
      </c>
      <c r="N53" s="74">
        <v>5711.25146484375</v>
      </c>
      <c r="O53" s="74">
        <v>3105.57177734375</v>
      </c>
      <c r="P53" s="75"/>
      <c r="Q53" s="76"/>
      <c r="R53" s="76"/>
      <c r="S53" s="86"/>
      <c r="T53" s="48">
        <v>3</v>
      </c>
      <c r="U53" s="48">
        <v>3</v>
      </c>
      <c r="V53" s="49">
        <v>1</v>
      </c>
      <c r="W53" s="49">
        <v>0.004739</v>
      </c>
      <c r="X53" s="49">
        <v>0.009822</v>
      </c>
      <c r="Y53" s="49">
        <v>0.957288</v>
      </c>
      <c r="Z53" s="49">
        <v>0.3333333333333333</v>
      </c>
      <c r="AA53" s="49">
        <v>0.3333333333333333</v>
      </c>
      <c r="AB53" s="71">
        <v>53</v>
      </c>
      <c r="AC53" s="71"/>
      <c r="AD53" s="72"/>
      <c r="AE53" s="78" t="s">
        <v>1362</v>
      </c>
      <c r="AF53" s="78">
        <v>65</v>
      </c>
      <c r="AG53" s="78">
        <v>194</v>
      </c>
      <c r="AH53" s="78">
        <v>22553</v>
      </c>
      <c r="AI53" s="78">
        <v>12258</v>
      </c>
      <c r="AJ53" s="78"/>
      <c r="AK53" s="78" t="s">
        <v>1462</v>
      </c>
      <c r="AL53" s="78" t="s">
        <v>1539</v>
      </c>
      <c r="AM53" s="78"/>
      <c r="AN53" s="78"/>
      <c r="AO53" s="80">
        <v>41336.86608796296</v>
      </c>
      <c r="AP53" s="78"/>
      <c r="AQ53" s="78" t="b">
        <v>0</v>
      </c>
      <c r="AR53" s="78" t="b">
        <v>0</v>
      </c>
      <c r="AS53" s="78" t="b">
        <v>0</v>
      </c>
      <c r="AT53" s="78" t="s">
        <v>1226</v>
      </c>
      <c r="AU53" s="78">
        <v>12</v>
      </c>
      <c r="AV53" s="83" t="s">
        <v>1706</v>
      </c>
      <c r="AW53" s="78" t="b">
        <v>0</v>
      </c>
      <c r="AX53" s="78" t="s">
        <v>1759</v>
      </c>
      <c r="AY53" s="83" t="s">
        <v>1810</v>
      </c>
      <c r="AZ53" s="78" t="s">
        <v>66</v>
      </c>
      <c r="BA53" s="78" t="str">
        <f>REPLACE(INDEX(GroupVertices[Group],MATCH(Vertices[[#This Row],[Vertex]],GroupVertices[Vertex],0)),1,1,"")</f>
        <v>4</v>
      </c>
      <c r="BB53" s="48" t="s">
        <v>2299</v>
      </c>
      <c r="BC53" s="48" t="s">
        <v>2299</v>
      </c>
      <c r="BD53" s="48" t="s">
        <v>580</v>
      </c>
      <c r="BE53" s="48" t="s">
        <v>580</v>
      </c>
      <c r="BF53" s="48"/>
      <c r="BG53" s="48"/>
      <c r="BH53" s="121" t="s">
        <v>2349</v>
      </c>
      <c r="BI53" s="121" t="s">
        <v>2349</v>
      </c>
      <c r="BJ53" s="121" t="s">
        <v>2434</v>
      </c>
      <c r="BK53" s="121" t="s">
        <v>2434</v>
      </c>
      <c r="BL53" s="121">
        <v>6</v>
      </c>
      <c r="BM53" s="124">
        <v>8.333333333333334</v>
      </c>
      <c r="BN53" s="121">
        <v>2</v>
      </c>
      <c r="BO53" s="124">
        <v>2.7777777777777777</v>
      </c>
      <c r="BP53" s="121">
        <v>0</v>
      </c>
      <c r="BQ53" s="124">
        <v>0</v>
      </c>
      <c r="BR53" s="121">
        <v>64</v>
      </c>
      <c r="BS53" s="124">
        <v>88.88888888888889</v>
      </c>
      <c r="BT53" s="121">
        <v>72</v>
      </c>
      <c r="BU53" s="2"/>
      <c r="BV53" s="3"/>
      <c r="BW53" s="3"/>
      <c r="BX53" s="3"/>
      <c r="BY53" s="3"/>
    </row>
    <row r="54" spans="1:77" ht="41.45" customHeight="1">
      <c r="A54" s="64" t="s">
        <v>244</v>
      </c>
      <c r="C54" s="65"/>
      <c r="D54" s="65" t="s">
        <v>64</v>
      </c>
      <c r="E54" s="66">
        <v>162.31397147691564</v>
      </c>
      <c r="F54" s="68">
        <v>99.99993370125691</v>
      </c>
      <c r="G54" s="100" t="s">
        <v>643</v>
      </c>
      <c r="H54" s="65"/>
      <c r="I54" s="69" t="s">
        <v>244</v>
      </c>
      <c r="J54" s="70"/>
      <c r="K54" s="70"/>
      <c r="L54" s="69" t="s">
        <v>1918</v>
      </c>
      <c r="M54" s="73">
        <v>1.0220951611167282</v>
      </c>
      <c r="N54" s="74">
        <v>9804.087890625</v>
      </c>
      <c r="O54" s="74">
        <v>352.9058837890625</v>
      </c>
      <c r="P54" s="75"/>
      <c r="Q54" s="76"/>
      <c r="R54" s="76"/>
      <c r="S54" s="86"/>
      <c r="T54" s="48">
        <v>1</v>
      </c>
      <c r="U54" s="48">
        <v>3</v>
      </c>
      <c r="V54" s="49">
        <v>0</v>
      </c>
      <c r="W54" s="49">
        <v>0.004739</v>
      </c>
      <c r="X54" s="49">
        <v>0.00838</v>
      </c>
      <c r="Y54" s="49">
        <v>0.822154</v>
      </c>
      <c r="Z54" s="49">
        <v>0.6666666666666666</v>
      </c>
      <c r="AA54" s="49">
        <v>0.3333333333333333</v>
      </c>
      <c r="AB54" s="71">
        <v>54</v>
      </c>
      <c r="AC54" s="71"/>
      <c r="AD54" s="72"/>
      <c r="AE54" s="78" t="s">
        <v>1363</v>
      </c>
      <c r="AF54" s="78">
        <v>302</v>
      </c>
      <c r="AG54" s="78">
        <v>144</v>
      </c>
      <c r="AH54" s="78">
        <v>1312</v>
      </c>
      <c r="AI54" s="78">
        <v>8273</v>
      </c>
      <c r="AJ54" s="78"/>
      <c r="AK54" s="78" t="s">
        <v>1463</v>
      </c>
      <c r="AL54" s="78"/>
      <c r="AM54" s="78"/>
      <c r="AN54" s="78"/>
      <c r="AO54" s="80">
        <v>41830.908055555556</v>
      </c>
      <c r="AP54" s="83" t="s">
        <v>1646</v>
      </c>
      <c r="AQ54" s="78" t="b">
        <v>1</v>
      </c>
      <c r="AR54" s="78" t="b">
        <v>0</v>
      </c>
      <c r="AS54" s="78" t="b">
        <v>0</v>
      </c>
      <c r="AT54" s="78" t="s">
        <v>1226</v>
      </c>
      <c r="AU54" s="78">
        <v>2</v>
      </c>
      <c r="AV54" s="83" t="s">
        <v>1699</v>
      </c>
      <c r="AW54" s="78" t="b">
        <v>0</v>
      </c>
      <c r="AX54" s="78" t="s">
        <v>1759</v>
      </c>
      <c r="AY54" s="83" t="s">
        <v>1811</v>
      </c>
      <c r="AZ54" s="78" t="s">
        <v>66</v>
      </c>
      <c r="BA54" s="78" t="str">
        <f>REPLACE(INDEX(GroupVertices[Group],MATCH(Vertices[[#This Row],[Vertex]],GroupVertices[Vertex],0)),1,1,"")</f>
        <v>8</v>
      </c>
      <c r="BB54" s="48"/>
      <c r="BC54" s="48"/>
      <c r="BD54" s="48"/>
      <c r="BE54" s="48"/>
      <c r="BF54" s="48"/>
      <c r="BG54" s="48"/>
      <c r="BH54" s="121" t="s">
        <v>2350</v>
      </c>
      <c r="BI54" s="121" t="s">
        <v>2350</v>
      </c>
      <c r="BJ54" s="121" t="s">
        <v>2435</v>
      </c>
      <c r="BK54" s="121" t="s">
        <v>2435</v>
      </c>
      <c r="BL54" s="121">
        <v>2</v>
      </c>
      <c r="BM54" s="124">
        <v>33.333333333333336</v>
      </c>
      <c r="BN54" s="121">
        <v>0</v>
      </c>
      <c r="BO54" s="124">
        <v>0</v>
      </c>
      <c r="BP54" s="121">
        <v>0</v>
      </c>
      <c r="BQ54" s="124">
        <v>0</v>
      </c>
      <c r="BR54" s="121">
        <v>4</v>
      </c>
      <c r="BS54" s="124">
        <v>66.66666666666667</v>
      </c>
      <c r="BT54" s="121">
        <v>6</v>
      </c>
      <c r="BU54" s="2"/>
      <c r="BV54" s="3"/>
      <c r="BW54" s="3"/>
      <c r="BX54" s="3"/>
      <c r="BY54" s="3"/>
    </row>
    <row r="55" spans="1:77" ht="41.45" customHeight="1">
      <c r="A55" s="64" t="s">
        <v>273</v>
      </c>
      <c r="C55" s="65"/>
      <c r="D55" s="65" t="s">
        <v>64</v>
      </c>
      <c r="E55" s="66">
        <v>168.3401982112642</v>
      </c>
      <c r="F55" s="68">
        <v>99.99866119312323</v>
      </c>
      <c r="G55" s="100" t="s">
        <v>1725</v>
      </c>
      <c r="H55" s="65"/>
      <c r="I55" s="69" t="s">
        <v>273</v>
      </c>
      <c r="J55" s="70"/>
      <c r="K55" s="70"/>
      <c r="L55" s="69" t="s">
        <v>1919</v>
      </c>
      <c r="M55" s="73">
        <v>1.4461797051313499</v>
      </c>
      <c r="N55" s="74">
        <v>8576.140625</v>
      </c>
      <c r="O55" s="74">
        <v>1870.401123046875</v>
      </c>
      <c r="P55" s="75"/>
      <c r="Q55" s="76"/>
      <c r="R55" s="76"/>
      <c r="S55" s="86"/>
      <c r="T55" s="48">
        <v>4</v>
      </c>
      <c r="U55" s="48">
        <v>1</v>
      </c>
      <c r="V55" s="49">
        <v>0</v>
      </c>
      <c r="W55" s="49">
        <v>0.004739</v>
      </c>
      <c r="X55" s="49">
        <v>0.009078</v>
      </c>
      <c r="Y55" s="49">
        <v>1.055098</v>
      </c>
      <c r="Z55" s="49">
        <v>0.8333333333333334</v>
      </c>
      <c r="AA55" s="49">
        <v>0</v>
      </c>
      <c r="AB55" s="71">
        <v>55</v>
      </c>
      <c r="AC55" s="71"/>
      <c r="AD55" s="72"/>
      <c r="AE55" s="78" t="s">
        <v>1364</v>
      </c>
      <c r="AF55" s="78">
        <v>59</v>
      </c>
      <c r="AG55" s="78">
        <v>2524</v>
      </c>
      <c r="AH55" s="78">
        <v>4901</v>
      </c>
      <c r="AI55" s="78">
        <v>755</v>
      </c>
      <c r="AJ55" s="78"/>
      <c r="AK55" s="78" t="s">
        <v>1464</v>
      </c>
      <c r="AL55" s="78" t="s">
        <v>1261</v>
      </c>
      <c r="AM55" s="83" t="s">
        <v>1577</v>
      </c>
      <c r="AN55" s="78"/>
      <c r="AO55" s="80">
        <v>40764.78152777778</v>
      </c>
      <c r="AP55" s="83" t="s">
        <v>1647</v>
      </c>
      <c r="AQ55" s="78" t="b">
        <v>0</v>
      </c>
      <c r="AR55" s="78" t="b">
        <v>0</v>
      </c>
      <c r="AS55" s="78" t="b">
        <v>0</v>
      </c>
      <c r="AT55" s="78" t="s">
        <v>1226</v>
      </c>
      <c r="AU55" s="78">
        <v>24</v>
      </c>
      <c r="AV55" s="83" t="s">
        <v>1700</v>
      </c>
      <c r="AW55" s="78" t="b">
        <v>0</v>
      </c>
      <c r="AX55" s="78" t="s">
        <v>1759</v>
      </c>
      <c r="AY55" s="83" t="s">
        <v>1812</v>
      </c>
      <c r="AZ55" s="78" t="s">
        <v>66</v>
      </c>
      <c r="BA55" s="78" t="str">
        <f>REPLACE(INDEX(GroupVertices[Group],MATCH(Vertices[[#This Row],[Vertex]],GroupVertices[Vertex],0)),1,1,"")</f>
        <v>8</v>
      </c>
      <c r="BB55" s="48"/>
      <c r="BC55" s="48"/>
      <c r="BD55" s="48"/>
      <c r="BE55" s="48"/>
      <c r="BF55" s="48"/>
      <c r="BG55" s="48"/>
      <c r="BH55" s="121" t="s">
        <v>2351</v>
      </c>
      <c r="BI55" s="121" t="s">
        <v>2351</v>
      </c>
      <c r="BJ55" s="121" t="s">
        <v>2436</v>
      </c>
      <c r="BK55" s="121" t="s">
        <v>2436</v>
      </c>
      <c r="BL55" s="121">
        <v>1</v>
      </c>
      <c r="BM55" s="124">
        <v>4</v>
      </c>
      <c r="BN55" s="121">
        <v>0</v>
      </c>
      <c r="BO55" s="124">
        <v>0</v>
      </c>
      <c r="BP55" s="121">
        <v>0</v>
      </c>
      <c r="BQ55" s="124">
        <v>0</v>
      </c>
      <c r="BR55" s="121">
        <v>24</v>
      </c>
      <c r="BS55" s="124">
        <v>96</v>
      </c>
      <c r="BT55" s="121">
        <v>25</v>
      </c>
      <c r="BU55" s="2"/>
      <c r="BV55" s="3"/>
      <c r="BW55" s="3"/>
      <c r="BX55" s="3"/>
      <c r="BY55" s="3"/>
    </row>
    <row r="56" spans="1:77" ht="41.45" customHeight="1">
      <c r="A56" s="64" t="s">
        <v>245</v>
      </c>
      <c r="C56" s="65"/>
      <c r="D56" s="65" t="s">
        <v>64</v>
      </c>
      <c r="E56" s="66">
        <v>163.2660140198211</v>
      </c>
      <c r="F56" s="68">
        <v>99.99973266635847</v>
      </c>
      <c r="G56" s="100" t="s">
        <v>644</v>
      </c>
      <c r="H56" s="65"/>
      <c r="I56" s="69" t="s">
        <v>245</v>
      </c>
      <c r="J56" s="70"/>
      <c r="K56" s="70"/>
      <c r="L56" s="69" t="s">
        <v>1920</v>
      </c>
      <c r="M56" s="73">
        <v>1.0890933915997105</v>
      </c>
      <c r="N56" s="74">
        <v>9190.1142578125</v>
      </c>
      <c r="O56" s="74">
        <v>1111.653564453125</v>
      </c>
      <c r="P56" s="75"/>
      <c r="Q56" s="76"/>
      <c r="R56" s="76"/>
      <c r="S56" s="86"/>
      <c r="T56" s="48">
        <v>2</v>
      </c>
      <c r="U56" s="48">
        <v>3</v>
      </c>
      <c r="V56" s="49">
        <v>0</v>
      </c>
      <c r="W56" s="49">
        <v>0.004739</v>
      </c>
      <c r="X56" s="49">
        <v>0.00838</v>
      </c>
      <c r="Y56" s="49">
        <v>0.822154</v>
      </c>
      <c r="Z56" s="49">
        <v>0.5</v>
      </c>
      <c r="AA56" s="49">
        <v>0.6666666666666666</v>
      </c>
      <c r="AB56" s="71">
        <v>56</v>
      </c>
      <c r="AC56" s="71"/>
      <c r="AD56" s="72"/>
      <c r="AE56" s="78" t="s">
        <v>1365</v>
      </c>
      <c r="AF56" s="78">
        <v>358</v>
      </c>
      <c r="AG56" s="78">
        <v>520</v>
      </c>
      <c r="AH56" s="78">
        <v>4900</v>
      </c>
      <c r="AI56" s="78">
        <v>11494</v>
      </c>
      <c r="AJ56" s="78"/>
      <c r="AK56" s="78" t="s">
        <v>1465</v>
      </c>
      <c r="AL56" s="78"/>
      <c r="AM56" s="78"/>
      <c r="AN56" s="78"/>
      <c r="AO56" s="80">
        <v>41735.982453703706</v>
      </c>
      <c r="AP56" s="83" t="s">
        <v>1648</v>
      </c>
      <c r="AQ56" s="78" t="b">
        <v>0</v>
      </c>
      <c r="AR56" s="78" t="b">
        <v>0</v>
      </c>
      <c r="AS56" s="78" t="b">
        <v>1</v>
      </c>
      <c r="AT56" s="78" t="s">
        <v>1226</v>
      </c>
      <c r="AU56" s="78">
        <v>2</v>
      </c>
      <c r="AV56" s="83" t="s">
        <v>1699</v>
      </c>
      <c r="AW56" s="78" t="b">
        <v>0</v>
      </c>
      <c r="AX56" s="78" t="s">
        <v>1759</v>
      </c>
      <c r="AY56" s="83" t="s">
        <v>1813</v>
      </c>
      <c r="AZ56" s="78" t="s">
        <v>66</v>
      </c>
      <c r="BA56" s="78" t="str">
        <f>REPLACE(INDEX(GroupVertices[Group],MATCH(Vertices[[#This Row],[Vertex]],GroupVertices[Vertex],0)),1,1,"")</f>
        <v>8</v>
      </c>
      <c r="BB56" s="48"/>
      <c r="BC56" s="48"/>
      <c r="BD56" s="48"/>
      <c r="BE56" s="48"/>
      <c r="BF56" s="48"/>
      <c r="BG56" s="48"/>
      <c r="BH56" s="121" t="s">
        <v>2352</v>
      </c>
      <c r="BI56" s="121" t="s">
        <v>2383</v>
      </c>
      <c r="BJ56" s="121" t="s">
        <v>2437</v>
      </c>
      <c r="BK56" s="121" t="s">
        <v>2466</v>
      </c>
      <c r="BL56" s="121">
        <v>0</v>
      </c>
      <c r="BM56" s="124">
        <v>0</v>
      </c>
      <c r="BN56" s="121">
        <v>0</v>
      </c>
      <c r="BO56" s="124">
        <v>0</v>
      </c>
      <c r="BP56" s="121">
        <v>0</v>
      </c>
      <c r="BQ56" s="124">
        <v>0</v>
      </c>
      <c r="BR56" s="121">
        <v>9</v>
      </c>
      <c r="BS56" s="124">
        <v>100</v>
      </c>
      <c r="BT56" s="121">
        <v>9</v>
      </c>
      <c r="BU56" s="2"/>
      <c r="BV56" s="3"/>
      <c r="BW56" s="3"/>
      <c r="BX56" s="3"/>
      <c r="BY56" s="3"/>
    </row>
    <row r="57" spans="1:77" ht="41.45" customHeight="1">
      <c r="A57" s="64" t="s">
        <v>246</v>
      </c>
      <c r="C57" s="65"/>
      <c r="D57" s="65" t="s">
        <v>64</v>
      </c>
      <c r="E57" s="66">
        <v>162.10381314962532</v>
      </c>
      <c r="F57" s="68">
        <v>99.99997807864139</v>
      </c>
      <c r="G57" s="100" t="s">
        <v>645</v>
      </c>
      <c r="H57" s="65"/>
      <c r="I57" s="69" t="s">
        <v>246</v>
      </c>
      <c r="J57" s="70"/>
      <c r="K57" s="70"/>
      <c r="L57" s="69" t="s">
        <v>1921</v>
      </c>
      <c r="M57" s="73">
        <v>1.0073056581111763</v>
      </c>
      <c r="N57" s="74">
        <v>5583.755859375</v>
      </c>
      <c r="O57" s="74">
        <v>7300.64111328125</v>
      </c>
      <c r="P57" s="75"/>
      <c r="Q57" s="76"/>
      <c r="R57" s="76"/>
      <c r="S57" s="86"/>
      <c r="T57" s="48">
        <v>5</v>
      </c>
      <c r="U57" s="48">
        <v>7</v>
      </c>
      <c r="V57" s="49">
        <v>8</v>
      </c>
      <c r="W57" s="49">
        <v>0.004831</v>
      </c>
      <c r="X57" s="49">
        <v>0.014256</v>
      </c>
      <c r="Y57" s="49">
        <v>1.519394</v>
      </c>
      <c r="Z57" s="49">
        <v>0.5</v>
      </c>
      <c r="AA57" s="49">
        <v>0.7142857142857143</v>
      </c>
      <c r="AB57" s="71">
        <v>57</v>
      </c>
      <c r="AC57" s="71"/>
      <c r="AD57" s="72"/>
      <c r="AE57" s="78" t="s">
        <v>1366</v>
      </c>
      <c r="AF57" s="78">
        <v>83</v>
      </c>
      <c r="AG57" s="78">
        <v>61</v>
      </c>
      <c r="AH57" s="78">
        <v>3527</v>
      </c>
      <c r="AI57" s="78">
        <v>5930</v>
      </c>
      <c r="AJ57" s="78"/>
      <c r="AK57" s="78"/>
      <c r="AL57" s="78"/>
      <c r="AM57" s="78"/>
      <c r="AN57" s="78"/>
      <c r="AO57" s="80">
        <v>41551.71262731482</v>
      </c>
      <c r="AP57" s="83" t="s">
        <v>1649</v>
      </c>
      <c r="AQ57" s="78" t="b">
        <v>1</v>
      </c>
      <c r="AR57" s="78" t="b">
        <v>0</v>
      </c>
      <c r="AS57" s="78" t="b">
        <v>1</v>
      </c>
      <c r="AT57" s="78" t="s">
        <v>1226</v>
      </c>
      <c r="AU57" s="78">
        <v>3</v>
      </c>
      <c r="AV57" s="83" t="s">
        <v>1699</v>
      </c>
      <c r="AW57" s="78" t="b">
        <v>0</v>
      </c>
      <c r="AX57" s="78" t="s">
        <v>1759</v>
      </c>
      <c r="AY57" s="83" t="s">
        <v>1814</v>
      </c>
      <c r="AZ57" s="78" t="s">
        <v>66</v>
      </c>
      <c r="BA57" s="78" t="str">
        <f>REPLACE(INDEX(GroupVertices[Group],MATCH(Vertices[[#This Row],[Vertex]],GroupVertices[Vertex],0)),1,1,"")</f>
        <v>2</v>
      </c>
      <c r="BB57" s="48"/>
      <c r="BC57" s="48"/>
      <c r="BD57" s="48"/>
      <c r="BE57" s="48"/>
      <c r="BF57" s="48"/>
      <c r="BG57" s="48"/>
      <c r="BH57" s="121" t="s">
        <v>2353</v>
      </c>
      <c r="BI57" s="121" t="s">
        <v>2384</v>
      </c>
      <c r="BJ57" s="121" t="s">
        <v>2438</v>
      </c>
      <c r="BK57" s="121" t="s">
        <v>2467</v>
      </c>
      <c r="BL57" s="121">
        <v>7</v>
      </c>
      <c r="BM57" s="124">
        <v>3.932584269662921</v>
      </c>
      <c r="BN57" s="121">
        <v>1</v>
      </c>
      <c r="BO57" s="124">
        <v>0.5617977528089888</v>
      </c>
      <c r="BP57" s="121">
        <v>0</v>
      </c>
      <c r="BQ57" s="124">
        <v>0</v>
      </c>
      <c r="BR57" s="121">
        <v>170</v>
      </c>
      <c r="BS57" s="124">
        <v>95.50561797752809</v>
      </c>
      <c r="BT57" s="121">
        <v>178</v>
      </c>
      <c r="BU57" s="2"/>
      <c r="BV57" s="3"/>
      <c r="BW57" s="3"/>
      <c r="BX57" s="3"/>
      <c r="BY57" s="3"/>
    </row>
    <row r="58" spans="1:77" ht="41.45" customHeight="1">
      <c r="A58" s="64" t="s">
        <v>247</v>
      </c>
      <c r="C58" s="65"/>
      <c r="D58" s="65" t="s">
        <v>64</v>
      </c>
      <c r="E58" s="66">
        <v>162</v>
      </c>
      <c r="F58" s="68">
        <v>100</v>
      </c>
      <c r="G58" s="100" t="s">
        <v>626</v>
      </c>
      <c r="H58" s="65"/>
      <c r="I58" s="69" t="s">
        <v>247</v>
      </c>
      <c r="J58" s="70"/>
      <c r="K58" s="70"/>
      <c r="L58" s="69" t="s">
        <v>1922</v>
      </c>
      <c r="M58" s="73">
        <v>1</v>
      </c>
      <c r="N58" s="74">
        <v>8578.6162109375</v>
      </c>
      <c r="O58" s="74">
        <v>8250.4892578125</v>
      </c>
      <c r="P58" s="75"/>
      <c r="Q58" s="76"/>
      <c r="R58" s="76"/>
      <c r="S58" s="86"/>
      <c r="T58" s="48">
        <v>1</v>
      </c>
      <c r="U58" s="48">
        <v>5</v>
      </c>
      <c r="V58" s="49">
        <v>5</v>
      </c>
      <c r="W58" s="49">
        <v>0.004785</v>
      </c>
      <c r="X58" s="49">
        <v>0.010624</v>
      </c>
      <c r="Y58" s="49">
        <v>1.202967</v>
      </c>
      <c r="Z58" s="49">
        <v>0.35</v>
      </c>
      <c r="AA58" s="49">
        <v>0.2</v>
      </c>
      <c r="AB58" s="71">
        <v>58</v>
      </c>
      <c r="AC58" s="71"/>
      <c r="AD58" s="72"/>
      <c r="AE58" s="78" t="s">
        <v>1367</v>
      </c>
      <c r="AF58" s="78">
        <v>35</v>
      </c>
      <c r="AG58" s="78">
        <v>20</v>
      </c>
      <c r="AH58" s="78">
        <v>1679</v>
      </c>
      <c r="AI58" s="78">
        <v>115</v>
      </c>
      <c r="AJ58" s="78"/>
      <c r="AK58" s="78"/>
      <c r="AL58" s="78"/>
      <c r="AM58" s="78"/>
      <c r="AN58" s="78"/>
      <c r="AO58" s="80">
        <v>41199.076203703706</v>
      </c>
      <c r="AP58" s="78"/>
      <c r="AQ58" s="78" t="b">
        <v>1</v>
      </c>
      <c r="AR58" s="78" t="b">
        <v>1</v>
      </c>
      <c r="AS58" s="78" t="b">
        <v>0</v>
      </c>
      <c r="AT58" s="78" t="s">
        <v>1226</v>
      </c>
      <c r="AU58" s="78">
        <v>0</v>
      </c>
      <c r="AV58" s="83" t="s">
        <v>1699</v>
      </c>
      <c r="AW58" s="78" t="b">
        <v>0</v>
      </c>
      <c r="AX58" s="78" t="s">
        <v>1759</v>
      </c>
      <c r="AY58" s="83" t="s">
        <v>1815</v>
      </c>
      <c r="AZ58" s="78" t="s">
        <v>66</v>
      </c>
      <c r="BA58" s="78" t="str">
        <f>REPLACE(INDEX(GroupVertices[Group],MATCH(Vertices[[#This Row],[Vertex]],GroupVertices[Vertex],0)),1,1,"")</f>
        <v>3</v>
      </c>
      <c r="BB58" s="48"/>
      <c r="BC58" s="48"/>
      <c r="BD58" s="48"/>
      <c r="BE58" s="48"/>
      <c r="BF58" s="48"/>
      <c r="BG58" s="48"/>
      <c r="BH58" s="121" t="s">
        <v>2354</v>
      </c>
      <c r="BI58" s="121" t="s">
        <v>2385</v>
      </c>
      <c r="BJ58" s="121" t="s">
        <v>2439</v>
      </c>
      <c r="BK58" s="121" t="s">
        <v>2468</v>
      </c>
      <c r="BL58" s="121">
        <v>7</v>
      </c>
      <c r="BM58" s="124">
        <v>6.666666666666667</v>
      </c>
      <c r="BN58" s="121">
        <v>3</v>
      </c>
      <c r="BO58" s="124">
        <v>2.857142857142857</v>
      </c>
      <c r="BP58" s="121">
        <v>0</v>
      </c>
      <c r="BQ58" s="124">
        <v>0</v>
      </c>
      <c r="BR58" s="121">
        <v>95</v>
      </c>
      <c r="BS58" s="124">
        <v>90.47619047619048</v>
      </c>
      <c r="BT58" s="121">
        <v>105</v>
      </c>
      <c r="BU58" s="2"/>
      <c r="BV58" s="3"/>
      <c r="BW58" s="3"/>
      <c r="BX58" s="3"/>
      <c r="BY58" s="3"/>
    </row>
    <row r="59" spans="1:77" ht="41.45" customHeight="1">
      <c r="A59" s="64" t="s">
        <v>286</v>
      </c>
      <c r="C59" s="65"/>
      <c r="D59" s="65" t="s">
        <v>64</v>
      </c>
      <c r="E59" s="66">
        <v>172.5231085327532</v>
      </c>
      <c r="F59" s="68">
        <v>99.99777792277162</v>
      </c>
      <c r="G59" s="100" t="s">
        <v>1726</v>
      </c>
      <c r="H59" s="65"/>
      <c r="I59" s="69" t="s">
        <v>286</v>
      </c>
      <c r="J59" s="70"/>
      <c r="K59" s="70"/>
      <c r="L59" s="69" t="s">
        <v>1923</v>
      </c>
      <c r="M59" s="73">
        <v>1.740544270976793</v>
      </c>
      <c r="N59" s="74">
        <v>8924.7744140625</v>
      </c>
      <c r="O59" s="74">
        <v>7199.27978515625</v>
      </c>
      <c r="P59" s="75"/>
      <c r="Q59" s="76"/>
      <c r="R59" s="76"/>
      <c r="S59" s="86"/>
      <c r="T59" s="48">
        <v>2</v>
      </c>
      <c r="U59" s="48">
        <v>0</v>
      </c>
      <c r="V59" s="49">
        <v>0</v>
      </c>
      <c r="W59" s="49">
        <v>0.004717</v>
      </c>
      <c r="X59" s="49">
        <v>0.007811</v>
      </c>
      <c r="Y59" s="49">
        <v>0.569507</v>
      </c>
      <c r="Z59" s="49">
        <v>0.5</v>
      </c>
      <c r="AA59" s="49">
        <v>0</v>
      </c>
      <c r="AB59" s="71">
        <v>59</v>
      </c>
      <c r="AC59" s="71"/>
      <c r="AD59" s="72"/>
      <c r="AE59" s="78" t="s">
        <v>1368</v>
      </c>
      <c r="AF59" s="78">
        <v>423</v>
      </c>
      <c r="AG59" s="78">
        <v>4176</v>
      </c>
      <c r="AH59" s="78">
        <v>37050</v>
      </c>
      <c r="AI59" s="78">
        <v>3282</v>
      </c>
      <c r="AJ59" s="78"/>
      <c r="AK59" s="78" t="s">
        <v>1466</v>
      </c>
      <c r="AL59" s="78" t="s">
        <v>1261</v>
      </c>
      <c r="AM59" s="83" t="s">
        <v>1578</v>
      </c>
      <c r="AN59" s="78"/>
      <c r="AO59" s="80">
        <v>41144.85549768519</v>
      </c>
      <c r="AP59" s="83" t="s">
        <v>1650</v>
      </c>
      <c r="AQ59" s="78" t="b">
        <v>1</v>
      </c>
      <c r="AR59" s="78" t="b">
        <v>0</v>
      </c>
      <c r="AS59" s="78" t="b">
        <v>1</v>
      </c>
      <c r="AT59" s="78" t="s">
        <v>1226</v>
      </c>
      <c r="AU59" s="78">
        <v>89</v>
      </c>
      <c r="AV59" s="83" t="s">
        <v>1699</v>
      </c>
      <c r="AW59" s="78" t="b">
        <v>0</v>
      </c>
      <c r="AX59" s="78" t="s">
        <v>1759</v>
      </c>
      <c r="AY59" s="83" t="s">
        <v>1816</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287</v>
      </c>
      <c r="C60" s="65"/>
      <c r="D60" s="65" t="s">
        <v>64</v>
      </c>
      <c r="E60" s="66">
        <v>168.00597051003143</v>
      </c>
      <c r="F60" s="68">
        <v>99.9987317692046</v>
      </c>
      <c r="G60" s="100" t="s">
        <v>1727</v>
      </c>
      <c r="H60" s="65"/>
      <c r="I60" s="69" t="s">
        <v>287</v>
      </c>
      <c r="J60" s="70"/>
      <c r="K60" s="70"/>
      <c r="L60" s="69" t="s">
        <v>1924</v>
      </c>
      <c r="M60" s="73">
        <v>1.4226590497490263</v>
      </c>
      <c r="N60" s="74">
        <v>4356.16845703125</v>
      </c>
      <c r="O60" s="74">
        <v>4069.258056640625</v>
      </c>
      <c r="P60" s="75"/>
      <c r="Q60" s="76"/>
      <c r="R60" s="76"/>
      <c r="S60" s="86"/>
      <c r="T60" s="48">
        <v>1</v>
      </c>
      <c r="U60" s="48">
        <v>0</v>
      </c>
      <c r="V60" s="49">
        <v>0</v>
      </c>
      <c r="W60" s="49">
        <v>0.004695</v>
      </c>
      <c r="X60" s="49">
        <v>0.006926</v>
      </c>
      <c r="Y60" s="49">
        <v>0.365003</v>
      </c>
      <c r="Z60" s="49">
        <v>0</v>
      </c>
      <c r="AA60" s="49">
        <v>0</v>
      </c>
      <c r="AB60" s="71">
        <v>60</v>
      </c>
      <c r="AC60" s="71"/>
      <c r="AD60" s="72"/>
      <c r="AE60" s="78" t="s">
        <v>1369</v>
      </c>
      <c r="AF60" s="78">
        <v>206</v>
      </c>
      <c r="AG60" s="78">
        <v>2392</v>
      </c>
      <c r="AH60" s="78">
        <v>7101</v>
      </c>
      <c r="AI60" s="78">
        <v>653</v>
      </c>
      <c r="AJ60" s="78"/>
      <c r="AK60" s="78" t="s">
        <v>1467</v>
      </c>
      <c r="AL60" s="78" t="s">
        <v>1261</v>
      </c>
      <c r="AM60" s="83" t="s">
        <v>1579</v>
      </c>
      <c r="AN60" s="78"/>
      <c r="AO60" s="80">
        <v>41178.73732638889</v>
      </c>
      <c r="AP60" s="83" t="s">
        <v>1651</v>
      </c>
      <c r="AQ60" s="78" t="b">
        <v>0</v>
      </c>
      <c r="AR60" s="78" t="b">
        <v>0</v>
      </c>
      <c r="AS60" s="78" t="b">
        <v>1</v>
      </c>
      <c r="AT60" s="78" t="s">
        <v>1226</v>
      </c>
      <c r="AU60" s="78">
        <v>33</v>
      </c>
      <c r="AV60" s="83" t="s">
        <v>1704</v>
      </c>
      <c r="AW60" s="78" t="b">
        <v>0</v>
      </c>
      <c r="AX60" s="78" t="s">
        <v>1759</v>
      </c>
      <c r="AY60" s="83" t="s">
        <v>1817</v>
      </c>
      <c r="AZ60" s="78" t="s">
        <v>65</v>
      </c>
      <c r="BA60" s="78" t="str">
        <f>REPLACE(INDEX(GroupVertices[Group],MATCH(Vertices[[#This Row],[Vertex]],GroupVertices[Vertex],0)),1,1,"")</f>
        <v>1</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288</v>
      </c>
      <c r="C61" s="65"/>
      <c r="D61" s="65" t="s">
        <v>64</v>
      </c>
      <c r="E61" s="66">
        <v>166.9323906212231</v>
      </c>
      <c r="F61" s="68">
        <v>99.99895846813261</v>
      </c>
      <c r="G61" s="100" t="s">
        <v>1728</v>
      </c>
      <c r="H61" s="65"/>
      <c r="I61" s="69" t="s">
        <v>288</v>
      </c>
      <c r="J61" s="70"/>
      <c r="K61" s="70"/>
      <c r="L61" s="69" t="s">
        <v>1925</v>
      </c>
      <c r="M61" s="73">
        <v>1.3471078536724719</v>
      </c>
      <c r="N61" s="74">
        <v>3199.012451171875</v>
      </c>
      <c r="O61" s="74">
        <v>7851.53271484375</v>
      </c>
      <c r="P61" s="75"/>
      <c r="Q61" s="76"/>
      <c r="R61" s="76"/>
      <c r="S61" s="86"/>
      <c r="T61" s="48">
        <v>1</v>
      </c>
      <c r="U61" s="48">
        <v>0</v>
      </c>
      <c r="V61" s="49">
        <v>0</v>
      </c>
      <c r="W61" s="49">
        <v>0.004695</v>
      </c>
      <c r="X61" s="49">
        <v>0.006926</v>
      </c>
      <c r="Y61" s="49">
        <v>0.365003</v>
      </c>
      <c r="Z61" s="49">
        <v>0</v>
      </c>
      <c r="AA61" s="49">
        <v>0</v>
      </c>
      <c r="AB61" s="71">
        <v>61</v>
      </c>
      <c r="AC61" s="71"/>
      <c r="AD61" s="72"/>
      <c r="AE61" s="78" t="s">
        <v>1370</v>
      </c>
      <c r="AF61" s="78">
        <v>1988</v>
      </c>
      <c r="AG61" s="78">
        <v>1968</v>
      </c>
      <c r="AH61" s="78">
        <v>6677</v>
      </c>
      <c r="AI61" s="78">
        <v>3539</v>
      </c>
      <c r="AJ61" s="78"/>
      <c r="AK61" s="78" t="s">
        <v>1468</v>
      </c>
      <c r="AL61" s="78" t="s">
        <v>1261</v>
      </c>
      <c r="AM61" s="83" t="s">
        <v>1580</v>
      </c>
      <c r="AN61" s="78"/>
      <c r="AO61" s="80">
        <v>39904.17530092593</v>
      </c>
      <c r="AP61" s="83" t="s">
        <v>1652</v>
      </c>
      <c r="AQ61" s="78" t="b">
        <v>0</v>
      </c>
      <c r="AR61" s="78" t="b">
        <v>0</v>
      </c>
      <c r="AS61" s="78" t="b">
        <v>1</v>
      </c>
      <c r="AT61" s="78" t="s">
        <v>1226</v>
      </c>
      <c r="AU61" s="78">
        <v>7</v>
      </c>
      <c r="AV61" s="83" t="s">
        <v>1706</v>
      </c>
      <c r="AW61" s="78" t="b">
        <v>0</v>
      </c>
      <c r="AX61" s="78" t="s">
        <v>1759</v>
      </c>
      <c r="AY61" s="83" t="s">
        <v>1818</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289</v>
      </c>
      <c r="C62" s="65"/>
      <c r="D62" s="65" t="s">
        <v>64</v>
      </c>
      <c r="E62" s="66">
        <v>183.4361493836113</v>
      </c>
      <c r="F62" s="68">
        <v>99.99547350678166</v>
      </c>
      <c r="G62" s="100" t="s">
        <v>1729</v>
      </c>
      <c r="H62" s="65"/>
      <c r="I62" s="69" t="s">
        <v>289</v>
      </c>
      <c r="J62" s="70"/>
      <c r="K62" s="70"/>
      <c r="L62" s="69" t="s">
        <v>1926</v>
      </c>
      <c r="M62" s="73">
        <v>2.508529306566297</v>
      </c>
      <c r="N62" s="74">
        <v>5043.67431640625</v>
      </c>
      <c r="O62" s="74">
        <v>4649.77490234375</v>
      </c>
      <c r="P62" s="75"/>
      <c r="Q62" s="76"/>
      <c r="R62" s="76"/>
      <c r="S62" s="86"/>
      <c r="T62" s="48">
        <v>3</v>
      </c>
      <c r="U62" s="48">
        <v>0</v>
      </c>
      <c r="V62" s="49">
        <v>0.666667</v>
      </c>
      <c r="W62" s="49">
        <v>0.004739</v>
      </c>
      <c r="X62" s="49">
        <v>0.009385</v>
      </c>
      <c r="Y62" s="49">
        <v>0.758955</v>
      </c>
      <c r="Z62" s="49">
        <v>0.6666666666666666</v>
      </c>
      <c r="AA62" s="49">
        <v>0</v>
      </c>
      <c r="AB62" s="71">
        <v>62</v>
      </c>
      <c r="AC62" s="71"/>
      <c r="AD62" s="72"/>
      <c r="AE62" s="78" t="s">
        <v>1371</v>
      </c>
      <c r="AF62" s="78">
        <v>184</v>
      </c>
      <c r="AG62" s="78">
        <v>8486</v>
      </c>
      <c r="AH62" s="78">
        <v>26349</v>
      </c>
      <c r="AI62" s="78">
        <v>7020</v>
      </c>
      <c r="AJ62" s="78"/>
      <c r="AK62" s="78" t="s">
        <v>1469</v>
      </c>
      <c r="AL62" s="78" t="s">
        <v>1540</v>
      </c>
      <c r="AM62" s="83" t="s">
        <v>1581</v>
      </c>
      <c r="AN62" s="78"/>
      <c r="AO62" s="80">
        <v>40785.697858796295</v>
      </c>
      <c r="AP62" s="83" t="s">
        <v>1653</v>
      </c>
      <c r="AQ62" s="78" t="b">
        <v>0</v>
      </c>
      <c r="AR62" s="78" t="b">
        <v>0</v>
      </c>
      <c r="AS62" s="78" t="b">
        <v>1</v>
      </c>
      <c r="AT62" s="78" t="s">
        <v>1226</v>
      </c>
      <c r="AU62" s="78">
        <v>149</v>
      </c>
      <c r="AV62" s="83" t="s">
        <v>1699</v>
      </c>
      <c r="AW62" s="78" t="b">
        <v>1</v>
      </c>
      <c r="AX62" s="78" t="s">
        <v>1759</v>
      </c>
      <c r="AY62" s="83" t="s">
        <v>1819</v>
      </c>
      <c r="AZ62" s="78" t="s">
        <v>65</v>
      </c>
      <c r="BA62" s="78" t="str">
        <f>REPLACE(INDEX(GroupVertices[Group],MATCH(Vertices[[#This Row],[Vertex]],GroupVertices[Vertex],0)),1,1,"")</f>
        <v>2</v>
      </c>
      <c r="BB62" s="48"/>
      <c r="BC62" s="48"/>
      <c r="BD62" s="48"/>
      <c r="BE62" s="48"/>
      <c r="BF62" s="48"/>
      <c r="BG62" s="48"/>
      <c r="BH62" s="48"/>
      <c r="BI62" s="48"/>
      <c r="BJ62" s="48"/>
      <c r="BK62" s="48"/>
      <c r="BL62" s="48"/>
      <c r="BM62" s="49"/>
      <c r="BN62" s="48"/>
      <c r="BO62" s="49"/>
      <c r="BP62" s="48"/>
      <c r="BQ62" s="49"/>
      <c r="BR62" s="48"/>
      <c r="BS62" s="49"/>
      <c r="BT62" s="48"/>
      <c r="BU62" s="2"/>
      <c r="BV62" s="3"/>
      <c r="BW62" s="3"/>
      <c r="BX62" s="3"/>
      <c r="BY62" s="3"/>
    </row>
    <row r="63" spans="1:77" ht="41.45" customHeight="1">
      <c r="A63" s="64" t="s">
        <v>254</v>
      </c>
      <c r="C63" s="65"/>
      <c r="D63" s="65" t="s">
        <v>64</v>
      </c>
      <c r="E63" s="66">
        <v>163.9724498428813</v>
      </c>
      <c r="F63" s="68">
        <v>99.9995834941865</v>
      </c>
      <c r="G63" s="100" t="s">
        <v>671</v>
      </c>
      <c r="H63" s="65"/>
      <c r="I63" s="69" t="s">
        <v>254</v>
      </c>
      <c r="J63" s="70"/>
      <c r="K63" s="70"/>
      <c r="L63" s="69" t="s">
        <v>1927</v>
      </c>
      <c r="M63" s="73">
        <v>1.1388075041123489</v>
      </c>
      <c r="N63" s="74">
        <v>5594.5400390625</v>
      </c>
      <c r="O63" s="74">
        <v>3636.933837890625</v>
      </c>
      <c r="P63" s="75"/>
      <c r="Q63" s="76"/>
      <c r="R63" s="76"/>
      <c r="S63" s="86"/>
      <c r="T63" s="48">
        <v>1</v>
      </c>
      <c r="U63" s="48">
        <v>3</v>
      </c>
      <c r="V63" s="49">
        <v>0.666667</v>
      </c>
      <c r="W63" s="49">
        <v>0.004739</v>
      </c>
      <c r="X63" s="49">
        <v>0.008845</v>
      </c>
      <c r="Y63" s="49">
        <v>0.775417</v>
      </c>
      <c r="Z63" s="49">
        <v>0.3333333333333333</v>
      </c>
      <c r="AA63" s="49">
        <v>0.3333333333333333</v>
      </c>
      <c r="AB63" s="71">
        <v>63</v>
      </c>
      <c r="AC63" s="71"/>
      <c r="AD63" s="72"/>
      <c r="AE63" s="78" t="s">
        <v>1372</v>
      </c>
      <c r="AF63" s="78">
        <v>177</v>
      </c>
      <c r="AG63" s="78">
        <v>799</v>
      </c>
      <c r="AH63" s="78">
        <v>9884</v>
      </c>
      <c r="AI63" s="78">
        <v>0</v>
      </c>
      <c r="AJ63" s="78"/>
      <c r="AK63" s="78" t="s">
        <v>1470</v>
      </c>
      <c r="AL63" s="78" t="s">
        <v>1518</v>
      </c>
      <c r="AM63" s="78"/>
      <c r="AN63" s="78"/>
      <c r="AO63" s="80">
        <v>41263.77381944445</v>
      </c>
      <c r="AP63" s="83" t="s">
        <v>1654</v>
      </c>
      <c r="AQ63" s="78" t="b">
        <v>0</v>
      </c>
      <c r="AR63" s="78" t="b">
        <v>0</v>
      </c>
      <c r="AS63" s="78" t="b">
        <v>1</v>
      </c>
      <c r="AT63" s="78" t="s">
        <v>1226</v>
      </c>
      <c r="AU63" s="78">
        <v>15</v>
      </c>
      <c r="AV63" s="83" t="s">
        <v>1699</v>
      </c>
      <c r="AW63" s="78" t="b">
        <v>0</v>
      </c>
      <c r="AX63" s="78" t="s">
        <v>1759</v>
      </c>
      <c r="AY63" s="83" t="s">
        <v>1820</v>
      </c>
      <c r="AZ63" s="78" t="s">
        <v>66</v>
      </c>
      <c r="BA63" s="78" t="str">
        <f>REPLACE(INDEX(GroupVertices[Group],MATCH(Vertices[[#This Row],[Vertex]],GroupVertices[Vertex],0)),1,1,"")</f>
        <v>2</v>
      </c>
      <c r="BB63" s="48"/>
      <c r="BC63" s="48"/>
      <c r="BD63" s="48"/>
      <c r="BE63" s="48"/>
      <c r="BF63" s="48" t="s">
        <v>2304</v>
      </c>
      <c r="BG63" s="48" t="s">
        <v>2304</v>
      </c>
      <c r="BH63" s="121" t="s">
        <v>2355</v>
      </c>
      <c r="BI63" s="121" t="s">
        <v>2355</v>
      </c>
      <c r="BJ63" s="121" t="s">
        <v>2440</v>
      </c>
      <c r="BK63" s="121" t="s">
        <v>2440</v>
      </c>
      <c r="BL63" s="121">
        <v>5</v>
      </c>
      <c r="BM63" s="124">
        <v>9.090909090909092</v>
      </c>
      <c r="BN63" s="121">
        <v>0</v>
      </c>
      <c r="BO63" s="124">
        <v>0</v>
      </c>
      <c r="BP63" s="121">
        <v>0</v>
      </c>
      <c r="BQ63" s="124">
        <v>0</v>
      </c>
      <c r="BR63" s="121">
        <v>50</v>
      </c>
      <c r="BS63" s="124">
        <v>90.9090909090909</v>
      </c>
      <c r="BT63" s="121">
        <v>55</v>
      </c>
      <c r="BU63" s="2"/>
      <c r="BV63" s="3"/>
      <c r="BW63" s="3"/>
      <c r="BX63" s="3"/>
      <c r="BY63" s="3"/>
    </row>
    <row r="64" spans="1:77" ht="41.45" customHeight="1">
      <c r="A64" s="64" t="s">
        <v>290</v>
      </c>
      <c r="C64" s="65"/>
      <c r="D64" s="65" t="s">
        <v>64</v>
      </c>
      <c r="E64" s="66">
        <v>165.32961687212955</v>
      </c>
      <c r="F64" s="68">
        <v>99.99929691252278</v>
      </c>
      <c r="G64" s="100" t="s">
        <v>1730</v>
      </c>
      <c r="H64" s="65"/>
      <c r="I64" s="69" t="s">
        <v>290</v>
      </c>
      <c r="J64" s="70"/>
      <c r="K64" s="70"/>
      <c r="L64" s="69" t="s">
        <v>1928</v>
      </c>
      <c r="M64" s="73">
        <v>1.2343156199072385</v>
      </c>
      <c r="N64" s="74">
        <v>822.2931518554688</v>
      </c>
      <c r="O64" s="74">
        <v>8171.66552734375</v>
      </c>
      <c r="P64" s="75"/>
      <c r="Q64" s="76"/>
      <c r="R64" s="76"/>
      <c r="S64" s="86"/>
      <c r="T64" s="48">
        <v>1</v>
      </c>
      <c r="U64" s="48">
        <v>0</v>
      </c>
      <c r="V64" s="49">
        <v>0</v>
      </c>
      <c r="W64" s="49">
        <v>0.004695</v>
      </c>
      <c r="X64" s="49">
        <v>0.006926</v>
      </c>
      <c r="Y64" s="49">
        <v>0.365003</v>
      </c>
      <c r="Z64" s="49">
        <v>0</v>
      </c>
      <c r="AA64" s="49">
        <v>0</v>
      </c>
      <c r="AB64" s="71">
        <v>64</v>
      </c>
      <c r="AC64" s="71"/>
      <c r="AD64" s="72"/>
      <c r="AE64" s="78" t="s">
        <v>1373</v>
      </c>
      <c r="AF64" s="78">
        <v>677</v>
      </c>
      <c r="AG64" s="78">
        <v>1335</v>
      </c>
      <c r="AH64" s="78">
        <v>5043</v>
      </c>
      <c r="AI64" s="78">
        <v>13449</v>
      </c>
      <c r="AJ64" s="78"/>
      <c r="AK64" s="78" t="s">
        <v>1471</v>
      </c>
      <c r="AL64" s="78"/>
      <c r="AM64" s="78"/>
      <c r="AN64" s="78"/>
      <c r="AO64" s="80">
        <v>41917.96061342592</v>
      </c>
      <c r="AP64" s="83" t="s">
        <v>1655</v>
      </c>
      <c r="AQ64" s="78" t="b">
        <v>1</v>
      </c>
      <c r="AR64" s="78" t="b">
        <v>0</v>
      </c>
      <c r="AS64" s="78" t="b">
        <v>1</v>
      </c>
      <c r="AT64" s="78" t="s">
        <v>1226</v>
      </c>
      <c r="AU64" s="78">
        <v>3</v>
      </c>
      <c r="AV64" s="83" t="s">
        <v>1699</v>
      </c>
      <c r="AW64" s="78" t="b">
        <v>0</v>
      </c>
      <c r="AX64" s="78" t="s">
        <v>1759</v>
      </c>
      <c r="AY64" s="83" t="s">
        <v>1821</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255</v>
      </c>
      <c r="C65" s="65"/>
      <c r="D65" s="65" t="s">
        <v>64</v>
      </c>
      <c r="E65" s="66">
        <v>162.77480058013052</v>
      </c>
      <c r="F65" s="68">
        <v>99.99983639181139</v>
      </c>
      <c r="G65" s="100" t="s">
        <v>652</v>
      </c>
      <c r="H65" s="65"/>
      <c r="I65" s="69" t="s">
        <v>255</v>
      </c>
      <c r="J65" s="70"/>
      <c r="K65" s="70"/>
      <c r="L65" s="69" t="s">
        <v>1929</v>
      </c>
      <c r="M65" s="73">
        <v>1.0545251556590227</v>
      </c>
      <c r="N65" s="74">
        <v>527.1561889648438</v>
      </c>
      <c r="O65" s="74">
        <v>2375.036865234375</v>
      </c>
      <c r="P65" s="75"/>
      <c r="Q65" s="76"/>
      <c r="R65" s="76"/>
      <c r="S65" s="86"/>
      <c r="T65" s="48">
        <v>1</v>
      </c>
      <c r="U65" s="48">
        <v>1</v>
      </c>
      <c r="V65" s="49">
        <v>0</v>
      </c>
      <c r="W65" s="49">
        <v>0.004695</v>
      </c>
      <c r="X65" s="49">
        <v>0.006926</v>
      </c>
      <c r="Y65" s="49">
        <v>0.365003</v>
      </c>
      <c r="Z65" s="49">
        <v>0</v>
      </c>
      <c r="AA65" s="49">
        <v>1</v>
      </c>
      <c r="AB65" s="71">
        <v>65</v>
      </c>
      <c r="AC65" s="71"/>
      <c r="AD65" s="72"/>
      <c r="AE65" s="78" t="s">
        <v>1374</v>
      </c>
      <c r="AF65" s="78">
        <v>126</v>
      </c>
      <c r="AG65" s="78">
        <v>326</v>
      </c>
      <c r="AH65" s="78">
        <v>8671</v>
      </c>
      <c r="AI65" s="78">
        <v>47</v>
      </c>
      <c r="AJ65" s="78"/>
      <c r="AK65" s="78" t="s">
        <v>1472</v>
      </c>
      <c r="AL65" s="78" t="s">
        <v>1541</v>
      </c>
      <c r="AM65" s="83" t="s">
        <v>1582</v>
      </c>
      <c r="AN65" s="78"/>
      <c r="AO65" s="80">
        <v>42632.95269675926</v>
      </c>
      <c r="AP65" s="83" t="s">
        <v>1656</v>
      </c>
      <c r="AQ65" s="78" t="b">
        <v>1</v>
      </c>
      <c r="AR65" s="78" t="b">
        <v>0</v>
      </c>
      <c r="AS65" s="78" t="b">
        <v>0</v>
      </c>
      <c r="AT65" s="78" t="s">
        <v>1226</v>
      </c>
      <c r="AU65" s="78">
        <v>8</v>
      </c>
      <c r="AV65" s="78"/>
      <c r="AW65" s="78" t="b">
        <v>0</v>
      </c>
      <c r="AX65" s="78" t="s">
        <v>1759</v>
      </c>
      <c r="AY65" s="83" t="s">
        <v>1822</v>
      </c>
      <c r="AZ65" s="78" t="s">
        <v>66</v>
      </c>
      <c r="BA65" s="78" t="str">
        <f>REPLACE(INDEX(GroupVertices[Group],MATCH(Vertices[[#This Row],[Vertex]],GroupVertices[Vertex],0)),1,1,"")</f>
        <v>1</v>
      </c>
      <c r="BB65" s="48" t="s">
        <v>559</v>
      </c>
      <c r="BC65" s="48" t="s">
        <v>559</v>
      </c>
      <c r="BD65" s="48" t="s">
        <v>580</v>
      </c>
      <c r="BE65" s="48" t="s">
        <v>580</v>
      </c>
      <c r="BF65" s="48"/>
      <c r="BG65" s="48"/>
      <c r="BH65" s="121" t="s">
        <v>2356</v>
      </c>
      <c r="BI65" s="121" t="s">
        <v>2356</v>
      </c>
      <c r="BJ65" s="121" t="s">
        <v>2441</v>
      </c>
      <c r="BK65" s="121" t="s">
        <v>2441</v>
      </c>
      <c r="BL65" s="121">
        <v>1</v>
      </c>
      <c r="BM65" s="124">
        <v>10</v>
      </c>
      <c r="BN65" s="121">
        <v>0</v>
      </c>
      <c r="BO65" s="124">
        <v>0</v>
      </c>
      <c r="BP65" s="121">
        <v>0</v>
      </c>
      <c r="BQ65" s="124">
        <v>0</v>
      </c>
      <c r="BR65" s="121">
        <v>9</v>
      </c>
      <c r="BS65" s="124">
        <v>90</v>
      </c>
      <c r="BT65" s="121">
        <v>10</v>
      </c>
      <c r="BU65" s="2"/>
      <c r="BV65" s="3"/>
      <c r="BW65" s="3"/>
      <c r="BX65" s="3"/>
      <c r="BY65" s="3"/>
    </row>
    <row r="66" spans="1:77" ht="41.45" customHeight="1">
      <c r="A66" s="64" t="s">
        <v>256</v>
      </c>
      <c r="C66" s="65"/>
      <c r="D66" s="65" t="s">
        <v>64</v>
      </c>
      <c r="E66" s="66">
        <v>164.1142434131013</v>
      </c>
      <c r="F66" s="68">
        <v>99.99955355281865</v>
      </c>
      <c r="G66" s="100" t="s">
        <v>653</v>
      </c>
      <c r="H66" s="65"/>
      <c r="I66" s="69" t="s">
        <v>256</v>
      </c>
      <c r="J66" s="70"/>
      <c r="K66" s="70"/>
      <c r="L66" s="69" t="s">
        <v>1930</v>
      </c>
      <c r="M66" s="73">
        <v>1.1487859639715163</v>
      </c>
      <c r="N66" s="74">
        <v>890.3555908203125</v>
      </c>
      <c r="O66" s="74">
        <v>1491.7138671875</v>
      </c>
      <c r="P66" s="75"/>
      <c r="Q66" s="76"/>
      <c r="R66" s="76"/>
      <c r="S66" s="86"/>
      <c r="T66" s="48">
        <v>1</v>
      </c>
      <c r="U66" s="48">
        <v>1</v>
      </c>
      <c r="V66" s="49">
        <v>0</v>
      </c>
      <c r="W66" s="49">
        <v>0.004695</v>
      </c>
      <c r="X66" s="49">
        <v>0.006926</v>
      </c>
      <c r="Y66" s="49">
        <v>0.365003</v>
      </c>
      <c r="Z66" s="49">
        <v>0</v>
      </c>
      <c r="AA66" s="49">
        <v>1</v>
      </c>
      <c r="AB66" s="71">
        <v>66</v>
      </c>
      <c r="AC66" s="71"/>
      <c r="AD66" s="72"/>
      <c r="AE66" s="78" t="s">
        <v>1375</v>
      </c>
      <c r="AF66" s="78">
        <v>910</v>
      </c>
      <c r="AG66" s="78">
        <v>855</v>
      </c>
      <c r="AH66" s="78">
        <v>14079</v>
      </c>
      <c r="AI66" s="78">
        <v>27678</v>
      </c>
      <c r="AJ66" s="78"/>
      <c r="AK66" s="78" t="s">
        <v>1473</v>
      </c>
      <c r="AL66" s="78" t="s">
        <v>1275</v>
      </c>
      <c r="AM66" s="78"/>
      <c r="AN66" s="78"/>
      <c r="AO66" s="80">
        <v>39655.92344907407</v>
      </c>
      <c r="AP66" s="83" t="s">
        <v>1657</v>
      </c>
      <c r="AQ66" s="78" t="b">
        <v>0</v>
      </c>
      <c r="AR66" s="78" t="b">
        <v>0</v>
      </c>
      <c r="AS66" s="78" t="b">
        <v>1</v>
      </c>
      <c r="AT66" s="78" t="s">
        <v>1226</v>
      </c>
      <c r="AU66" s="78">
        <v>76</v>
      </c>
      <c r="AV66" s="83" t="s">
        <v>1708</v>
      </c>
      <c r="AW66" s="78" t="b">
        <v>0</v>
      </c>
      <c r="AX66" s="78" t="s">
        <v>1759</v>
      </c>
      <c r="AY66" s="83" t="s">
        <v>1823</v>
      </c>
      <c r="AZ66" s="78" t="s">
        <v>66</v>
      </c>
      <c r="BA66" s="78" t="str">
        <f>REPLACE(INDEX(GroupVertices[Group],MATCH(Vertices[[#This Row],[Vertex]],GroupVertices[Vertex],0)),1,1,"")</f>
        <v>1</v>
      </c>
      <c r="BB66" s="48"/>
      <c r="BC66" s="48"/>
      <c r="BD66" s="48"/>
      <c r="BE66" s="48"/>
      <c r="BF66" s="48"/>
      <c r="BG66" s="48"/>
      <c r="BH66" s="121" t="s">
        <v>2357</v>
      </c>
      <c r="BI66" s="121" t="s">
        <v>2357</v>
      </c>
      <c r="BJ66" s="121" t="s">
        <v>2442</v>
      </c>
      <c r="BK66" s="121" t="s">
        <v>2442</v>
      </c>
      <c r="BL66" s="121">
        <v>1</v>
      </c>
      <c r="BM66" s="124">
        <v>2.0833333333333335</v>
      </c>
      <c r="BN66" s="121">
        <v>1</v>
      </c>
      <c r="BO66" s="124">
        <v>2.0833333333333335</v>
      </c>
      <c r="BP66" s="121">
        <v>0</v>
      </c>
      <c r="BQ66" s="124">
        <v>0</v>
      </c>
      <c r="BR66" s="121">
        <v>46</v>
      </c>
      <c r="BS66" s="124">
        <v>95.83333333333333</v>
      </c>
      <c r="BT66" s="121">
        <v>48</v>
      </c>
      <c r="BU66" s="2"/>
      <c r="BV66" s="3"/>
      <c r="BW66" s="3"/>
      <c r="BX66" s="3"/>
      <c r="BY66" s="3"/>
    </row>
    <row r="67" spans="1:77" ht="41.45" customHeight="1">
      <c r="A67" s="64" t="s">
        <v>259</v>
      </c>
      <c r="C67" s="65"/>
      <c r="D67" s="65" t="s">
        <v>64</v>
      </c>
      <c r="E67" s="66">
        <v>166.734892434131</v>
      </c>
      <c r="F67" s="68">
        <v>99.99900017218069</v>
      </c>
      <c r="G67" s="100" t="s">
        <v>657</v>
      </c>
      <c r="H67" s="65"/>
      <c r="I67" s="69" t="s">
        <v>259</v>
      </c>
      <c r="J67" s="70"/>
      <c r="K67" s="70"/>
      <c r="L67" s="69" t="s">
        <v>1931</v>
      </c>
      <c r="M67" s="73">
        <v>1.3332092845829169</v>
      </c>
      <c r="N67" s="74">
        <v>4147.2275390625</v>
      </c>
      <c r="O67" s="74">
        <v>7089.546875</v>
      </c>
      <c r="P67" s="75"/>
      <c r="Q67" s="76"/>
      <c r="R67" s="76"/>
      <c r="S67" s="86"/>
      <c r="T67" s="48">
        <v>1</v>
      </c>
      <c r="U67" s="48">
        <v>1</v>
      </c>
      <c r="V67" s="49">
        <v>0</v>
      </c>
      <c r="W67" s="49">
        <v>0.004695</v>
      </c>
      <c r="X67" s="49">
        <v>0.006926</v>
      </c>
      <c r="Y67" s="49">
        <v>0.365003</v>
      </c>
      <c r="Z67" s="49">
        <v>0</v>
      </c>
      <c r="AA67" s="49">
        <v>1</v>
      </c>
      <c r="AB67" s="71">
        <v>67</v>
      </c>
      <c r="AC67" s="71"/>
      <c r="AD67" s="72"/>
      <c r="AE67" s="78" t="s">
        <v>1376</v>
      </c>
      <c r="AF67" s="78">
        <v>422</v>
      </c>
      <c r="AG67" s="78">
        <v>1890</v>
      </c>
      <c r="AH67" s="78">
        <v>11813</v>
      </c>
      <c r="AI67" s="78">
        <v>2079</v>
      </c>
      <c r="AJ67" s="78"/>
      <c r="AK67" s="78" t="s">
        <v>1474</v>
      </c>
      <c r="AL67" s="78" t="s">
        <v>1542</v>
      </c>
      <c r="AM67" s="83" t="s">
        <v>1583</v>
      </c>
      <c r="AN67" s="78"/>
      <c r="AO67" s="80">
        <v>40629.85659722222</v>
      </c>
      <c r="AP67" s="83" t="s">
        <v>1658</v>
      </c>
      <c r="AQ67" s="78" t="b">
        <v>0</v>
      </c>
      <c r="AR67" s="78" t="b">
        <v>0</v>
      </c>
      <c r="AS67" s="78" t="b">
        <v>0</v>
      </c>
      <c r="AT67" s="78" t="s">
        <v>1226</v>
      </c>
      <c r="AU67" s="78">
        <v>42</v>
      </c>
      <c r="AV67" s="83" t="s">
        <v>1699</v>
      </c>
      <c r="AW67" s="78" t="b">
        <v>0</v>
      </c>
      <c r="AX67" s="78" t="s">
        <v>1759</v>
      </c>
      <c r="AY67" s="83" t="s">
        <v>1824</v>
      </c>
      <c r="AZ67" s="78" t="s">
        <v>66</v>
      </c>
      <c r="BA67" s="78" t="str">
        <f>REPLACE(INDEX(GroupVertices[Group],MATCH(Vertices[[#This Row],[Vertex]],GroupVertices[Vertex],0)),1,1,"")</f>
        <v>1</v>
      </c>
      <c r="BB67" s="48"/>
      <c r="BC67" s="48"/>
      <c r="BD67" s="48"/>
      <c r="BE67" s="48"/>
      <c r="BF67" s="48"/>
      <c r="BG67" s="48"/>
      <c r="BH67" s="121" t="s">
        <v>2358</v>
      </c>
      <c r="BI67" s="121" t="s">
        <v>2358</v>
      </c>
      <c r="BJ67" s="121" t="s">
        <v>2443</v>
      </c>
      <c r="BK67" s="121" t="s">
        <v>2443</v>
      </c>
      <c r="BL67" s="121">
        <v>0</v>
      </c>
      <c r="BM67" s="124">
        <v>0</v>
      </c>
      <c r="BN67" s="121">
        <v>0</v>
      </c>
      <c r="BO67" s="124">
        <v>0</v>
      </c>
      <c r="BP67" s="121">
        <v>0</v>
      </c>
      <c r="BQ67" s="124">
        <v>0</v>
      </c>
      <c r="BR67" s="121">
        <v>4</v>
      </c>
      <c r="BS67" s="124">
        <v>100</v>
      </c>
      <c r="BT67" s="121">
        <v>4</v>
      </c>
      <c r="BU67" s="2"/>
      <c r="BV67" s="3"/>
      <c r="BW67" s="3"/>
      <c r="BX67" s="3"/>
      <c r="BY67" s="3"/>
    </row>
    <row r="68" spans="1:77" ht="41.45" customHeight="1">
      <c r="A68" s="64" t="s">
        <v>260</v>
      </c>
      <c r="C68" s="65"/>
      <c r="D68" s="65" t="s">
        <v>64</v>
      </c>
      <c r="E68" s="66">
        <v>162.52159777616632</v>
      </c>
      <c r="F68" s="68">
        <v>99.99988985853969</v>
      </c>
      <c r="G68" s="100" t="s">
        <v>658</v>
      </c>
      <c r="H68" s="65"/>
      <c r="I68" s="69" t="s">
        <v>260</v>
      </c>
      <c r="J68" s="70"/>
      <c r="K68" s="70"/>
      <c r="L68" s="69" t="s">
        <v>1932</v>
      </c>
      <c r="M68" s="73">
        <v>1.0367064773390806</v>
      </c>
      <c r="N68" s="74">
        <v>1789.7191162109375</v>
      </c>
      <c r="O68" s="74">
        <v>7729.94189453125</v>
      </c>
      <c r="P68" s="75"/>
      <c r="Q68" s="76"/>
      <c r="R68" s="76"/>
      <c r="S68" s="86"/>
      <c r="T68" s="48">
        <v>1</v>
      </c>
      <c r="U68" s="48">
        <v>1</v>
      </c>
      <c r="V68" s="49">
        <v>0</v>
      </c>
      <c r="W68" s="49">
        <v>0.004695</v>
      </c>
      <c r="X68" s="49">
        <v>0.006926</v>
      </c>
      <c r="Y68" s="49">
        <v>0.365003</v>
      </c>
      <c r="Z68" s="49">
        <v>0</v>
      </c>
      <c r="AA68" s="49">
        <v>1</v>
      </c>
      <c r="AB68" s="71">
        <v>68</v>
      </c>
      <c r="AC68" s="71"/>
      <c r="AD68" s="72"/>
      <c r="AE68" s="78" t="s">
        <v>1377</v>
      </c>
      <c r="AF68" s="78">
        <v>579</v>
      </c>
      <c r="AG68" s="78">
        <v>226</v>
      </c>
      <c r="AH68" s="78">
        <v>2724</v>
      </c>
      <c r="AI68" s="78">
        <v>798</v>
      </c>
      <c r="AJ68" s="78"/>
      <c r="AK68" s="78" t="s">
        <v>1475</v>
      </c>
      <c r="AL68" s="78" t="s">
        <v>1543</v>
      </c>
      <c r="AM68" s="78"/>
      <c r="AN68" s="78"/>
      <c r="AO68" s="80">
        <v>40495.79730324074</v>
      </c>
      <c r="AP68" s="83" t="s">
        <v>1659</v>
      </c>
      <c r="AQ68" s="78" t="b">
        <v>0</v>
      </c>
      <c r="AR68" s="78" t="b">
        <v>0</v>
      </c>
      <c r="AS68" s="78" t="b">
        <v>0</v>
      </c>
      <c r="AT68" s="78" t="s">
        <v>1226</v>
      </c>
      <c r="AU68" s="78">
        <v>5</v>
      </c>
      <c r="AV68" s="83" t="s">
        <v>1704</v>
      </c>
      <c r="AW68" s="78" t="b">
        <v>0</v>
      </c>
      <c r="AX68" s="78" t="s">
        <v>1759</v>
      </c>
      <c r="AY68" s="83" t="s">
        <v>1825</v>
      </c>
      <c r="AZ68" s="78" t="s">
        <v>66</v>
      </c>
      <c r="BA68" s="78" t="str">
        <f>REPLACE(INDEX(GroupVertices[Group],MATCH(Vertices[[#This Row],[Vertex]],GroupVertices[Vertex],0)),1,1,"")</f>
        <v>1</v>
      </c>
      <c r="BB68" s="48"/>
      <c r="BC68" s="48"/>
      <c r="BD68" s="48"/>
      <c r="BE68" s="48"/>
      <c r="BF68" s="48"/>
      <c r="BG68" s="48"/>
      <c r="BH68" s="121" t="s">
        <v>1178</v>
      </c>
      <c r="BI68" s="121" t="s">
        <v>1178</v>
      </c>
      <c r="BJ68" s="121" t="s">
        <v>1178</v>
      </c>
      <c r="BK68" s="121" t="s">
        <v>1178</v>
      </c>
      <c r="BL68" s="121">
        <v>0</v>
      </c>
      <c r="BM68" s="124">
        <v>0</v>
      </c>
      <c r="BN68" s="121">
        <v>0</v>
      </c>
      <c r="BO68" s="124">
        <v>0</v>
      </c>
      <c r="BP68" s="121">
        <v>0</v>
      </c>
      <c r="BQ68" s="124">
        <v>0</v>
      </c>
      <c r="BR68" s="121">
        <v>7</v>
      </c>
      <c r="BS68" s="124">
        <v>100</v>
      </c>
      <c r="BT68" s="121">
        <v>7</v>
      </c>
      <c r="BU68" s="2"/>
      <c r="BV68" s="3"/>
      <c r="BW68" s="3"/>
      <c r="BX68" s="3"/>
      <c r="BY68" s="3"/>
    </row>
    <row r="69" spans="1:77" ht="41.45" customHeight="1">
      <c r="A69" s="64" t="s">
        <v>261</v>
      </c>
      <c r="C69" s="65"/>
      <c r="D69" s="65" t="s">
        <v>64</v>
      </c>
      <c r="E69" s="66">
        <v>163.1976492627508</v>
      </c>
      <c r="F69" s="68">
        <v>99.99974710237511</v>
      </c>
      <c r="G69" s="100" t="s">
        <v>659</v>
      </c>
      <c r="H69" s="65"/>
      <c r="I69" s="69" t="s">
        <v>261</v>
      </c>
      <c r="J69" s="70"/>
      <c r="K69" s="70"/>
      <c r="L69" s="69" t="s">
        <v>1933</v>
      </c>
      <c r="M69" s="73">
        <v>1.0842823484533262</v>
      </c>
      <c r="N69" s="74">
        <v>3201.77294921875</v>
      </c>
      <c r="O69" s="74">
        <v>9139.845703125</v>
      </c>
      <c r="P69" s="75"/>
      <c r="Q69" s="76"/>
      <c r="R69" s="76"/>
      <c r="S69" s="86"/>
      <c r="T69" s="48">
        <v>1</v>
      </c>
      <c r="U69" s="48">
        <v>1</v>
      </c>
      <c r="V69" s="49">
        <v>0</v>
      </c>
      <c r="W69" s="49">
        <v>0.004695</v>
      </c>
      <c r="X69" s="49">
        <v>0.006926</v>
      </c>
      <c r="Y69" s="49">
        <v>0.365003</v>
      </c>
      <c r="Z69" s="49">
        <v>0</v>
      </c>
      <c r="AA69" s="49">
        <v>1</v>
      </c>
      <c r="AB69" s="71">
        <v>69</v>
      </c>
      <c r="AC69" s="71"/>
      <c r="AD69" s="72"/>
      <c r="AE69" s="78" t="s">
        <v>1378</v>
      </c>
      <c r="AF69" s="78">
        <v>204</v>
      </c>
      <c r="AG69" s="78">
        <v>493</v>
      </c>
      <c r="AH69" s="78">
        <v>3044</v>
      </c>
      <c r="AI69" s="78">
        <v>71</v>
      </c>
      <c r="AJ69" s="78"/>
      <c r="AK69" s="78" t="s">
        <v>1476</v>
      </c>
      <c r="AL69" s="78"/>
      <c r="AM69" s="83" t="s">
        <v>1584</v>
      </c>
      <c r="AN69" s="78"/>
      <c r="AO69" s="80">
        <v>40643.17265046296</v>
      </c>
      <c r="AP69" s="78"/>
      <c r="AQ69" s="78" t="b">
        <v>1</v>
      </c>
      <c r="AR69" s="78" t="b">
        <v>0</v>
      </c>
      <c r="AS69" s="78" t="b">
        <v>0</v>
      </c>
      <c r="AT69" s="78" t="s">
        <v>1226</v>
      </c>
      <c r="AU69" s="78">
        <v>13</v>
      </c>
      <c r="AV69" s="83" t="s">
        <v>1699</v>
      </c>
      <c r="AW69" s="78" t="b">
        <v>0</v>
      </c>
      <c r="AX69" s="78" t="s">
        <v>1759</v>
      </c>
      <c r="AY69" s="83" t="s">
        <v>1826</v>
      </c>
      <c r="AZ69" s="78" t="s">
        <v>66</v>
      </c>
      <c r="BA69" s="78" t="str">
        <f>REPLACE(INDEX(GroupVertices[Group],MATCH(Vertices[[#This Row],[Vertex]],GroupVertices[Vertex],0)),1,1,"")</f>
        <v>1</v>
      </c>
      <c r="BB69" s="48"/>
      <c r="BC69" s="48"/>
      <c r="BD69" s="48"/>
      <c r="BE69" s="48"/>
      <c r="BF69" s="48"/>
      <c r="BG69" s="48"/>
      <c r="BH69" s="121" t="s">
        <v>2359</v>
      </c>
      <c r="BI69" s="121" t="s">
        <v>2359</v>
      </c>
      <c r="BJ69" s="121" t="s">
        <v>2444</v>
      </c>
      <c r="BK69" s="121" t="s">
        <v>2444</v>
      </c>
      <c r="BL69" s="121">
        <v>1</v>
      </c>
      <c r="BM69" s="124">
        <v>12.5</v>
      </c>
      <c r="BN69" s="121">
        <v>0</v>
      </c>
      <c r="BO69" s="124">
        <v>0</v>
      </c>
      <c r="BP69" s="121">
        <v>0</v>
      </c>
      <c r="BQ69" s="124">
        <v>0</v>
      </c>
      <c r="BR69" s="121">
        <v>7</v>
      </c>
      <c r="BS69" s="124">
        <v>87.5</v>
      </c>
      <c r="BT69" s="121">
        <v>8</v>
      </c>
      <c r="BU69" s="2"/>
      <c r="BV69" s="3"/>
      <c r="BW69" s="3"/>
      <c r="BX69" s="3"/>
      <c r="BY69" s="3"/>
    </row>
    <row r="70" spans="1:77" ht="41.45" customHeight="1">
      <c r="A70" s="64" t="s">
        <v>291</v>
      </c>
      <c r="C70" s="65"/>
      <c r="D70" s="65" t="s">
        <v>64</v>
      </c>
      <c r="E70" s="66">
        <v>163.30399444041575</v>
      </c>
      <c r="F70" s="68">
        <v>99.99972464634922</v>
      </c>
      <c r="G70" s="100" t="s">
        <v>1731</v>
      </c>
      <c r="H70" s="65"/>
      <c r="I70" s="69" t="s">
        <v>291</v>
      </c>
      <c r="J70" s="70"/>
      <c r="K70" s="70"/>
      <c r="L70" s="69" t="s">
        <v>1934</v>
      </c>
      <c r="M70" s="73">
        <v>1.0917661933477016</v>
      </c>
      <c r="N70" s="74">
        <v>1847.1689453125</v>
      </c>
      <c r="O70" s="74">
        <v>9646.09375</v>
      </c>
      <c r="P70" s="75"/>
      <c r="Q70" s="76"/>
      <c r="R70" s="76"/>
      <c r="S70" s="86"/>
      <c r="T70" s="48">
        <v>1</v>
      </c>
      <c r="U70" s="48">
        <v>0</v>
      </c>
      <c r="V70" s="49">
        <v>0</v>
      </c>
      <c r="W70" s="49">
        <v>0.004695</v>
      </c>
      <c r="X70" s="49">
        <v>0.006926</v>
      </c>
      <c r="Y70" s="49">
        <v>0.365003</v>
      </c>
      <c r="Z70" s="49">
        <v>0</v>
      </c>
      <c r="AA70" s="49">
        <v>0</v>
      </c>
      <c r="AB70" s="71">
        <v>70</v>
      </c>
      <c r="AC70" s="71"/>
      <c r="AD70" s="72"/>
      <c r="AE70" s="78" t="s">
        <v>1379</v>
      </c>
      <c r="AF70" s="78">
        <v>358</v>
      </c>
      <c r="AG70" s="78">
        <v>535</v>
      </c>
      <c r="AH70" s="78">
        <v>6039</v>
      </c>
      <c r="AI70" s="78">
        <v>2380</v>
      </c>
      <c r="AJ70" s="78"/>
      <c r="AK70" s="78" t="s">
        <v>1477</v>
      </c>
      <c r="AL70" s="78" t="s">
        <v>1544</v>
      </c>
      <c r="AM70" s="78"/>
      <c r="AN70" s="78"/>
      <c r="AO70" s="80">
        <v>41118.80175925926</v>
      </c>
      <c r="AP70" s="83" t="s">
        <v>1660</v>
      </c>
      <c r="AQ70" s="78" t="b">
        <v>1</v>
      </c>
      <c r="AR70" s="78" t="b">
        <v>0</v>
      </c>
      <c r="AS70" s="78" t="b">
        <v>1</v>
      </c>
      <c r="AT70" s="78" t="s">
        <v>1698</v>
      </c>
      <c r="AU70" s="78">
        <v>4</v>
      </c>
      <c r="AV70" s="83" t="s">
        <v>1699</v>
      </c>
      <c r="AW70" s="78" t="b">
        <v>0</v>
      </c>
      <c r="AX70" s="78" t="s">
        <v>1759</v>
      </c>
      <c r="AY70" s="83" t="s">
        <v>1827</v>
      </c>
      <c r="AZ70" s="78" t="s">
        <v>65</v>
      </c>
      <c r="BA70" s="78" t="str">
        <f>REPLACE(INDEX(GroupVertices[Group],MATCH(Vertices[[#This Row],[Vertex]],GroupVertices[Vertex],0)),1,1,"")</f>
        <v>1</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262</v>
      </c>
      <c r="C71" s="65"/>
      <c r="D71" s="65" t="s">
        <v>64</v>
      </c>
      <c r="E71" s="66">
        <v>163.36982716944647</v>
      </c>
      <c r="F71" s="68">
        <v>99.99971074499987</v>
      </c>
      <c r="G71" s="100" t="s">
        <v>660</v>
      </c>
      <c r="H71" s="65"/>
      <c r="I71" s="69" t="s">
        <v>262</v>
      </c>
      <c r="J71" s="70"/>
      <c r="K71" s="70"/>
      <c r="L71" s="69" t="s">
        <v>1935</v>
      </c>
      <c r="M71" s="73">
        <v>1.0963990497108866</v>
      </c>
      <c r="N71" s="74">
        <v>1582.976806640625</v>
      </c>
      <c r="O71" s="74">
        <v>9000.072265625</v>
      </c>
      <c r="P71" s="75"/>
      <c r="Q71" s="76"/>
      <c r="R71" s="76"/>
      <c r="S71" s="86"/>
      <c r="T71" s="48">
        <v>2</v>
      </c>
      <c r="U71" s="48">
        <v>2</v>
      </c>
      <c r="V71" s="49">
        <v>0</v>
      </c>
      <c r="W71" s="49">
        <v>0.004717</v>
      </c>
      <c r="X71" s="49">
        <v>0.007555</v>
      </c>
      <c r="Y71" s="49">
        <v>0.634787</v>
      </c>
      <c r="Z71" s="49">
        <v>1</v>
      </c>
      <c r="AA71" s="49">
        <v>1</v>
      </c>
      <c r="AB71" s="71">
        <v>71</v>
      </c>
      <c r="AC71" s="71"/>
      <c r="AD71" s="72"/>
      <c r="AE71" s="78" t="s">
        <v>1380</v>
      </c>
      <c r="AF71" s="78">
        <v>471</v>
      </c>
      <c r="AG71" s="78">
        <v>561</v>
      </c>
      <c r="AH71" s="78">
        <v>15012</v>
      </c>
      <c r="AI71" s="78">
        <v>21286</v>
      </c>
      <c r="AJ71" s="78"/>
      <c r="AK71" s="78" t="s">
        <v>1478</v>
      </c>
      <c r="AL71" s="78" t="s">
        <v>1545</v>
      </c>
      <c r="AM71" s="78"/>
      <c r="AN71" s="78"/>
      <c r="AO71" s="80">
        <v>39885.43662037037</v>
      </c>
      <c r="AP71" s="83" t="s">
        <v>1661</v>
      </c>
      <c r="AQ71" s="78" t="b">
        <v>0</v>
      </c>
      <c r="AR71" s="78" t="b">
        <v>0</v>
      </c>
      <c r="AS71" s="78" t="b">
        <v>1</v>
      </c>
      <c r="AT71" s="78" t="s">
        <v>1226</v>
      </c>
      <c r="AU71" s="78">
        <v>4</v>
      </c>
      <c r="AV71" s="83" t="s">
        <v>1707</v>
      </c>
      <c r="AW71" s="78" t="b">
        <v>0</v>
      </c>
      <c r="AX71" s="78" t="s">
        <v>1759</v>
      </c>
      <c r="AY71" s="83" t="s">
        <v>1828</v>
      </c>
      <c r="AZ71" s="78" t="s">
        <v>66</v>
      </c>
      <c r="BA71" s="78" t="str">
        <f>REPLACE(INDEX(GroupVertices[Group],MATCH(Vertices[[#This Row],[Vertex]],GroupVertices[Vertex],0)),1,1,"")</f>
        <v>1</v>
      </c>
      <c r="BB71" s="48"/>
      <c r="BC71" s="48"/>
      <c r="BD71" s="48"/>
      <c r="BE71" s="48"/>
      <c r="BF71" s="48"/>
      <c r="BG71" s="48"/>
      <c r="BH71" s="121" t="s">
        <v>2360</v>
      </c>
      <c r="BI71" s="121" t="s">
        <v>2360</v>
      </c>
      <c r="BJ71" s="121" t="s">
        <v>2445</v>
      </c>
      <c r="BK71" s="121" t="s">
        <v>2445</v>
      </c>
      <c r="BL71" s="121">
        <v>0</v>
      </c>
      <c r="BM71" s="124">
        <v>0</v>
      </c>
      <c r="BN71" s="121">
        <v>1</v>
      </c>
      <c r="BO71" s="124">
        <v>6.25</v>
      </c>
      <c r="BP71" s="121">
        <v>0</v>
      </c>
      <c r="BQ71" s="124">
        <v>0</v>
      </c>
      <c r="BR71" s="121">
        <v>15</v>
      </c>
      <c r="BS71" s="124">
        <v>93.75</v>
      </c>
      <c r="BT71" s="121">
        <v>16</v>
      </c>
      <c r="BU71" s="2"/>
      <c r="BV71" s="3"/>
      <c r="BW71" s="3"/>
      <c r="BX71" s="3"/>
      <c r="BY71" s="3"/>
    </row>
    <row r="72" spans="1:77" ht="41.45" customHeight="1">
      <c r="A72" s="64" t="s">
        <v>263</v>
      </c>
      <c r="C72" s="65"/>
      <c r="D72" s="65" t="s">
        <v>64</v>
      </c>
      <c r="E72" s="66">
        <v>164.47885545080976</v>
      </c>
      <c r="F72" s="68">
        <v>99.99947656072989</v>
      </c>
      <c r="G72" s="100" t="s">
        <v>661</v>
      </c>
      <c r="H72" s="65"/>
      <c r="I72" s="69" t="s">
        <v>263</v>
      </c>
      <c r="J72" s="70"/>
      <c r="K72" s="70"/>
      <c r="L72" s="69" t="s">
        <v>1936</v>
      </c>
      <c r="M72" s="73">
        <v>1.174444860752233</v>
      </c>
      <c r="N72" s="74">
        <v>2221.513671875</v>
      </c>
      <c r="O72" s="74">
        <v>9341.572265625</v>
      </c>
      <c r="P72" s="75"/>
      <c r="Q72" s="76"/>
      <c r="R72" s="76"/>
      <c r="S72" s="86"/>
      <c r="T72" s="48">
        <v>2</v>
      </c>
      <c r="U72" s="48">
        <v>2</v>
      </c>
      <c r="V72" s="49">
        <v>0</v>
      </c>
      <c r="W72" s="49">
        <v>0.004717</v>
      </c>
      <c r="X72" s="49">
        <v>0.007555</v>
      </c>
      <c r="Y72" s="49">
        <v>0.634787</v>
      </c>
      <c r="Z72" s="49">
        <v>1</v>
      </c>
      <c r="AA72" s="49">
        <v>1</v>
      </c>
      <c r="AB72" s="71">
        <v>72</v>
      </c>
      <c r="AC72" s="71"/>
      <c r="AD72" s="72"/>
      <c r="AE72" s="78" t="s">
        <v>1381</v>
      </c>
      <c r="AF72" s="78">
        <v>576</v>
      </c>
      <c r="AG72" s="78">
        <v>999</v>
      </c>
      <c r="AH72" s="78">
        <v>138007</v>
      </c>
      <c r="AI72" s="78">
        <v>77</v>
      </c>
      <c r="AJ72" s="78"/>
      <c r="AK72" s="78" t="s">
        <v>1479</v>
      </c>
      <c r="AL72" s="78" t="s">
        <v>1546</v>
      </c>
      <c r="AM72" s="83" t="s">
        <v>1585</v>
      </c>
      <c r="AN72" s="78"/>
      <c r="AO72" s="80">
        <v>39989.77295138889</v>
      </c>
      <c r="AP72" s="83" t="s">
        <v>1662</v>
      </c>
      <c r="AQ72" s="78" t="b">
        <v>0</v>
      </c>
      <c r="AR72" s="78" t="b">
        <v>0</v>
      </c>
      <c r="AS72" s="78" t="b">
        <v>1</v>
      </c>
      <c r="AT72" s="78" t="s">
        <v>1226</v>
      </c>
      <c r="AU72" s="78">
        <v>51</v>
      </c>
      <c r="AV72" s="83" t="s">
        <v>1709</v>
      </c>
      <c r="AW72" s="78" t="b">
        <v>0</v>
      </c>
      <c r="AX72" s="78" t="s">
        <v>1759</v>
      </c>
      <c r="AY72" s="83" t="s">
        <v>1829</v>
      </c>
      <c r="AZ72" s="78" t="s">
        <v>66</v>
      </c>
      <c r="BA72" s="78" t="str">
        <f>REPLACE(INDEX(GroupVertices[Group],MATCH(Vertices[[#This Row],[Vertex]],GroupVertices[Vertex],0)),1,1,"")</f>
        <v>1</v>
      </c>
      <c r="BB72" s="48"/>
      <c r="BC72" s="48"/>
      <c r="BD72" s="48"/>
      <c r="BE72" s="48"/>
      <c r="BF72" s="48"/>
      <c r="BG72" s="48"/>
      <c r="BH72" s="121" t="s">
        <v>2361</v>
      </c>
      <c r="BI72" s="121" t="s">
        <v>2361</v>
      </c>
      <c r="BJ72" s="121" t="s">
        <v>2446</v>
      </c>
      <c r="BK72" s="121" t="s">
        <v>2446</v>
      </c>
      <c r="BL72" s="121">
        <v>0</v>
      </c>
      <c r="BM72" s="124">
        <v>0</v>
      </c>
      <c r="BN72" s="121">
        <v>0</v>
      </c>
      <c r="BO72" s="124">
        <v>0</v>
      </c>
      <c r="BP72" s="121">
        <v>0</v>
      </c>
      <c r="BQ72" s="124">
        <v>0</v>
      </c>
      <c r="BR72" s="121">
        <v>22</v>
      </c>
      <c r="BS72" s="124">
        <v>100</v>
      </c>
      <c r="BT72" s="121">
        <v>22</v>
      </c>
      <c r="BU72" s="2"/>
      <c r="BV72" s="3"/>
      <c r="BW72" s="3"/>
      <c r="BX72" s="3"/>
      <c r="BY72" s="3"/>
    </row>
    <row r="73" spans="1:77" ht="41.45" customHeight="1">
      <c r="A73" s="64" t="s">
        <v>292</v>
      </c>
      <c r="C73" s="65"/>
      <c r="D73" s="65" t="s">
        <v>64</v>
      </c>
      <c r="E73" s="66">
        <v>164.94981266618322</v>
      </c>
      <c r="F73" s="68">
        <v>99.99937711261524</v>
      </c>
      <c r="G73" s="100" t="s">
        <v>1732</v>
      </c>
      <c r="H73" s="65"/>
      <c r="I73" s="69" t="s">
        <v>292</v>
      </c>
      <c r="J73" s="70"/>
      <c r="K73" s="70"/>
      <c r="L73" s="69" t="s">
        <v>1937</v>
      </c>
      <c r="M73" s="73">
        <v>1.2075876024273253</v>
      </c>
      <c r="N73" s="74">
        <v>3387.62109375</v>
      </c>
      <c r="O73" s="74">
        <v>1252.3836669921875</v>
      </c>
      <c r="P73" s="75"/>
      <c r="Q73" s="76"/>
      <c r="R73" s="76"/>
      <c r="S73" s="86"/>
      <c r="T73" s="48">
        <v>1</v>
      </c>
      <c r="U73" s="48">
        <v>0</v>
      </c>
      <c r="V73" s="49">
        <v>0</v>
      </c>
      <c r="W73" s="49">
        <v>0.004695</v>
      </c>
      <c r="X73" s="49">
        <v>0.006926</v>
      </c>
      <c r="Y73" s="49">
        <v>0.365003</v>
      </c>
      <c r="Z73" s="49">
        <v>0</v>
      </c>
      <c r="AA73" s="49">
        <v>0</v>
      </c>
      <c r="AB73" s="71">
        <v>73</v>
      </c>
      <c r="AC73" s="71"/>
      <c r="AD73" s="72"/>
      <c r="AE73" s="78" t="s">
        <v>1382</v>
      </c>
      <c r="AF73" s="78">
        <v>709</v>
      </c>
      <c r="AG73" s="78">
        <v>1185</v>
      </c>
      <c r="AH73" s="78">
        <v>91824</v>
      </c>
      <c r="AI73" s="78">
        <v>1733</v>
      </c>
      <c r="AJ73" s="78"/>
      <c r="AK73" s="78" t="s">
        <v>1480</v>
      </c>
      <c r="AL73" s="78"/>
      <c r="AM73" s="78"/>
      <c r="AN73" s="78"/>
      <c r="AO73" s="80">
        <v>39852.025972222225</v>
      </c>
      <c r="AP73" s="83" t="s">
        <v>1663</v>
      </c>
      <c r="AQ73" s="78" t="b">
        <v>0</v>
      </c>
      <c r="AR73" s="78" t="b">
        <v>0</v>
      </c>
      <c r="AS73" s="78" t="b">
        <v>0</v>
      </c>
      <c r="AT73" s="78" t="s">
        <v>1226</v>
      </c>
      <c r="AU73" s="78">
        <v>65</v>
      </c>
      <c r="AV73" s="83" t="s">
        <v>1710</v>
      </c>
      <c r="AW73" s="78" t="b">
        <v>0</v>
      </c>
      <c r="AX73" s="78" t="s">
        <v>1759</v>
      </c>
      <c r="AY73" s="83" t="s">
        <v>1830</v>
      </c>
      <c r="AZ73" s="78" t="s">
        <v>65</v>
      </c>
      <c r="BA73" s="78" t="str">
        <f>REPLACE(INDEX(GroupVertices[Group],MATCH(Vertices[[#This Row],[Vertex]],GroupVertices[Vertex],0)),1,1,"")</f>
        <v>1</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264</v>
      </c>
      <c r="C74" s="65"/>
      <c r="D74" s="65" t="s">
        <v>64</v>
      </c>
      <c r="E74" s="66">
        <v>162.8381012811216</v>
      </c>
      <c r="F74" s="68">
        <v>99.9998230251293</v>
      </c>
      <c r="G74" s="100" t="s">
        <v>662</v>
      </c>
      <c r="H74" s="65"/>
      <c r="I74" s="69" t="s">
        <v>264</v>
      </c>
      <c r="J74" s="70"/>
      <c r="K74" s="70"/>
      <c r="L74" s="69" t="s">
        <v>1938</v>
      </c>
      <c r="M74" s="73">
        <v>1.0589798252390084</v>
      </c>
      <c r="N74" s="74">
        <v>6310.45361328125</v>
      </c>
      <c r="O74" s="74">
        <v>3458.4775390625</v>
      </c>
      <c r="P74" s="75"/>
      <c r="Q74" s="76"/>
      <c r="R74" s="76"/>
      <c r="S74" s="86"/>
      <c r="T74" s="48">
        <v>1</v>
      </c>
      <c r="U74" s="48">
        <v>2</v>
      </c>
      <c r="V74" s="49">
        <v>0</v>
      </c>
      <c r="W74" s="49">
        <v>0.004717</v>
      </c>
      <c r="X74" s="49">
        <v>0.008064</v>
      </c>
      <c r="Y74" s="49">
        <v>0.56038</v>
      </c>
      <c r="Z74" s="49">
        <v>0.5</v>
      </c>
      <c r="AA74" s="49">
        <v>0.5</v>
      </c>
      <c r="AB74" s="71">
        <v>74</v>
      </c>
      <c r="AC74" s="71"/>
      <c r="AD74" s="72"/>
      <c r="AE74" s="78" t="s">
        <v>1383</v>
      </c>
      <c r="AF74" s="78">
        <v>912</v>
      </c>
      <c r="AG74" s="78">
        <v>351</v>
      </c>
      <c r="AH74" s="78">
        <v>20546</v>
      </c>
      <c r="AI74" s="78">
        <v>11825</v>
      </c>
      <c r="AJ74" s="78"/>
      <c r="AK74" s="78" t="s">
        <v>1481</v>
      </c>
      <c r="AL74" s="78" t="s">
        <v>1520</v>
      </c>
      <c r="AM74" s="78"/>
      <c r="AN74" s="78"/>
      <c r="AO74" s="80">
        <v>39960.61413194444</v>
      </c>
      <c r="AP74" s="83" t="s">
        <v>1664</v>
      </c>
      <c r="AQ74" s="78" t="b">
        <v>0</v>
      </c>
      <c r="AR74" s="78" t="b">
        <v>0</v>
      </c>
      <c r="AS74" s="78" t="b">
        <v>0</v>
      </c>
      <c r="AT74" s="78" t="s">
        <v>1226</v>
      </c>
      <c r="AU74" s="78">
        <v>11</v>
      </c>
      <c r="AV74" s="83" t="s">
        <v>1700</v>
      </c>
      <c r="AW74" s="78" t="b">
        <v>0</v>
      </c>
      <c r="AX74" s="78" t="s">
        <v>1759</v>
      </c>
      <c r="AY74" s="83" t="s">
        <v>1831</v>
      </c>
      <c r="AZ74" s="78" t="s">
        <v>66</v>
      </c>
      <c r="BA74" s="78" t="str">
        <f>REPLACE(INDEX(GroupVertices[Group],MATCH(Vertices[[#This Row],[Vertex]],GroupVertices[Vertex],0)),1,1,"")</f>
        <v>2</v>
      </c>
      <c r="BB74" s="48"/>
      <c r="BC74" s="48"/>
      <c r="BD74" s="48"/>
      <c r="BE74" s="48"/>
      <c r="BF74" s="48"/>
      <c r="BG74" s="48"/>
      <c r="BH74" s="121" t="s">
        <v>2362</v>
      </c>
      <c r="BI74" s="121" t="s">
        <v>2386</v>
      </c>
      <c r="BJ74" s="121" t="s">
        <v>2447</v>
      </c>
      <c r="BK74" s="121" t="s">
        <v>2469</v>
      </c>
      <c r="BL74" s="121">
        <v>0</v>
      </c>
      <c r="BM74" s="124">
        <v>0</v>
      </c>
      <c r="BN74" s="121">
        <v>2</v>
      </c>
      <c r="BO74" s="124">
        <v>18.181818181818183</v>
      </c>
      <c r="BP74" s="121">
        <v>0</v>
      </c>
      <c r="BQ74" s="124">
        <v>0</v>
      </c>
      <c r="BR74" s="121">
        <v>9</v>
      </c>
      <c r="BS74" s="124">
        <v>81.81818181818181</v>
      </c>
      <c r="BT74" s="121">
        <v>11</v>
      </c>
      <c r="BU74" s="2"/>
      <c r="BV74" s="3"/>
      <c r="BW74" s="3"/>
      <c r="BX74" s="3"/>
      <c r="BY74" s="3"/>
    </row>
    <row r="75" spans="1:77" ht="41.45" customHeight="1">
      <c r="A75" s="64" t="s">
        <v>267</v>
      </c>
      <c r="C75" s="65"/>
      <c r="D75" s="65" t="s">
        <v>64</v>
      </c>
      <c r="E75" s="66">
        <v>165.43089799371526</v>
      </c>
      <c r="F75" s="68">
        <v>99.99927552583146</v>
      </c>
      <c r="G75" s="100" t="s">
        <v>665</v>
      </c>
      <c r="H75" s="65"/>
      <c r="I75" s="69" t="s">
        <v>267</v>
      </c>
      <c r="J75" s="70"/>
      <c r="K75" s="70"/>
      <c r="L75" s="69" t="s">
        <v>1939</v>
      </c>
      <c r="M75" s="73">
        <v>1.2414430912352152</v>
      </c>
      <c r="N75" s="74">
        <v>8576.140625</v>
      </c>
      <c r="O75" s="74">
        <v>3729.038818359375</v>
      </c>
      <c r="P75" s="75"/>
      <c r="Q75" s="76"/>
      <c r="R75" s="76"/>
      <c r="S75" s="86"/>
      <c r="T75" s="48">
        <v>2</v>
      </c>
      <c r="U75" s="48">
        <v>3</v>
      </c>
      <c r="V75" s="49">
        <v>0</v>
      </c>
      <c r="W75" s="49">
        <v>0.004739</v>
      </c>
      <c r="X75" s="49">
        <v>0.00838</v>
      </c>
      <c r="Y75" s="49">
        <v>0.822154</v>
      </c>
      <c r="Z75" s="49">
        <v>0.6666666666666666</v>
      </c>
      <c r="AA75" s="49">
        <v>0.6666666666666666</v>
      </c>
      <c r="AB75" s="71">
        <v>75</v>
      </c>
      <c r="AC75" s="71"/>
      <c r="AD75" s="72"/>
      <c r="AE75" s="78" t="s">
        <v>1384</v>
      </c>
      <c r="AF75" s="78">
        <v>667</v>
      </c>
      <c r="AG75" s="78">
        <v>1375</v>
      </c>
      <c r="AH75" s="78">
        <v>25808</v>
      </c>
      <c r="AI75" s="78">
        <v>47466</v>
      </c>
      <c r="AJ75" s="78"/>
      <c r="AK75" s="78" t="s">
        <v>1482</v>
      </c>
      <c r="AL75" s="78">
        <v>402</v>
      </c>
      <c r="AM75" s="78"/>
      <c r="AN75" s="78"/>
      <c r="AO75" s="80">
        <v>40920.03155092592</v>
      </c>
      <c r="AP75" s="83" t="s">
        <v>1665</v>
      </c>
      <c r="AQ75" s="78" t="b">
        <v>0</v>
      </c>
      <c r="AR75" s="78" t="b">
        <v>0</v>
      </c>
      <c r="AS75" s="78" t="b">
        <v>1</v>
      </c>
      <c r="AT75" s="78" t="s">
        <v>1226</v>
      </c>
      <c r="AU75" s="78">
        <v>1</v>
      </c>
      <c r="AV75" s="83" t="s">
        <v>1699</v>
      </c>
      <c r="AW75" s="78" t="b">
        <v>0</v>
      </c>
      <c r="AX75" s="78" t="s">
        <v>1759</v>
      </c>
      <c r="AY75" s="83" t="s">
        <v>1832</v>
      </c>
      <c r="AZ75" s="78" t="s">
        <v>66</v>
      </c>
      <c r="BA75" s="78" t="str">
        <f>REPLACE(INDEX(GroupVertices[Group],MATCH(Vertices[[#This Row],[Vertex]],GroupVertices[Vertex],0)),1,1,"")</f>
        <v>7</v>
      </c>
      <c r="BB75" s="48"/>
      <c r="BC75" s="48"/>
      <c r="BD75" s="48"/>
      <c r="BE75" s="48"/>
      <c r="BF75" s="48"/>
      <c r="BG75" s="48"/>
      <c r="BH75" s="121" t="s">
        <v>2363</v>
      </c>
      <c r="BI75" s="121" t="s">
        <v>2387</v>
      </c>
      <c r="BJ75" s="121" t="s">
        <v>2448</v>
      </c>
      <c r="BK75" s="121" t="s">
        <v>2470</v>
      </c>
      <c r="BL75" s="121">
        <v>1</v>
      </c>
      <c r="BM75" s="124">
        <v>5</v>
      </c>
      <c r="BN75" s="121">
        <v>0</v>
      </c>
      <c r="BO75" s="124">
        <v>0</v>
      </c>
      <c r="BP75" s="121">
        <v>0</v>
      </c>
      <c r="BQ75" s="124">
        <v>0</v>
      </c>
      <c r="BR75" s="121">
        <v>19</v>
      </c>
      <c r="BS75" s="124">
        <v>95</v>
      </c>
      <c r="BT75" s="121">
        <v>20</v>
      </c>
      <c r="BU75" s="2"/>
      <c r="BV75" s="3"/>
      <c r="BW75" s="3"/>
      <c r="BX75" s="3"/>
      <c r="BY75" s="3"/>
    </row>
    <row r="76" spans="1:77" ht="41.45" customHeight="1">
      <c r="A76" s="64" t="s">
        <v>293</v>
      </c>
      <c r="C76" s="65"/>
      <c r="D76" s="65" t="s">
        <v>64</v>
      </c>
      <c r="E76" s="66">
        <v>163.83065627266134</v>
      </c>
      <c r="F76" s="68">
        <v>99.99961343555435</v>
      </c>
      <c r="G76" s="100" t="s">
        <v>1733</v>
      </c>
      <c r="H76" s="65"/>
      <c r="I76" s="69" t="s">
        <v>293</v>
      </c>
      <c r="J76" s="70"/>
      <c r="K76" s="70"/>
      <c r="L76" s="69" t="s">
        <v>1940</v>
      </c>
      <c r="M76" s="73">
        <v>1.1288290442531812</v>
      </c>
      <c r="N76" s="74">
        <v>9804.087890625</v>
      </c>
      <c r="O76" s="74">
        <v>2223.30712890625</v>
      </c>
      <c r="P76" s="75"/>
      <c r="Q76" s="76"/>
      <c r="R76" s="76"/>
      <c r="S76" s="86"/>
      <c r="T76" s="48">
        <v>3</v>
      </c>
      <c r="U76" s="48">
        <v>0</v>
      </c>
      <c r="V76" s="49">
        <v>0</v>
      </c>
      <c r="W76" s="49">
        <v>0.004739</v>
      </c>
      <c r="X76" s="49">
        <v>0.00838</v>
      </c>
      <c r="Y76" s="49">
        <v>0.822154</v>
      </c>
      <c r="Z76" s="49">
        <v>1</v>
      </c>
      <c r="AA76" s="49">
        <v>0</v>
      </c>
      <c r="AB76" s="71">
        <v>76</v>
      </c>
      <c r="AC76" s="71"/>
      <c r="AD76" s="72"/>
      <c r="AE76" s="78" t="s">
        <v>1385</v>
      </c>
      <c r="AF76" s="78">
        <v>509</v>
      </c>
      <c r="AG76" s="78">
        <v>743</v>
      </c>
      <c r="AH76" s="78">
        <v>14147</v>
      </c>
      <c r="AI76" s="78">
        <v>16490</v>
      </c>
      <c r="AJ76" s="78"/>
      <c r="AK76" s="78" t="s">
        <v>1483</v>
      </c>
      <c r="AL76" s="78" t="s">
        <v>1261</v>
      </c>
      <c r="AM76" s="78"/>
      <c r="AN76" s="78"/>
      <c r="AO76" s="80">
        <v>40973.06233796296</v>
      </c>
      <c r="AP76" s="83" t="s">
        <v>1666</v>
      </c>
      <c r="AQ76" s="78" t="b">
        <v>0</v>
      </c>
      <c r="AR76" s="78" t="b">
        <v>0</v>
      </c>
      <c r="AS76" s="78" t="b">
        <v>1</v>
      </c>
      <c r="AT76" s="78" t="s">
        <v>1226</v>
      </c>
      <c r="AU76" s="78">
        <v>0</v>
      </c>
      <c r="AV76" s="83" t="s">
        <v>1699</v>
      </c>
      <c r="AW76" s="78" t="b">
        <v>0</v>
      </c>
      <c r="AX76" s="78" t="s">
        <v>1759</v>
      </c>
      <c r="AY76" s="83" t="s">
        <v>1833</v>
      </c>
      <c r="AZ76" s="78" t="s">
        <v>65</v>
      </c>
      <c r="BA76" s="78" t="str">
        <f>REPLACE(INDEX(GroupVertices[Group],MATCH(Vertices[[#This Row],[Vertex]],GroupVertices[Vertex],0)),1,1,"")</f>
        <v>7</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row r="77" spans="1:77" ht="41.45" customHeight="1">
      <c r="A77" s="64" t="s">
        <v>268</v>
      </c>
      <c r="C77" s="65"/>
      <c r="D77" s="65" t="s">
        <v>64</v>
      </c>
      <c r="E77" s="66">
        <v>166.3095117234711</v>
      </c>
      <c r="F77" s="68">
        <v>99.99908999628424</v>
      </c>
      <c r="G77" s="100" t="s">
        <v>666</v>
      </c>
      <c r="H77" s="65"/>
      <c r="I77" s="69" t="s">
        <v>268</v>
      </c>
      <c r="J77" s="70"/>
      <c r="K77" s="70"/>
      <c r="L77" s="69" t="s">
        <v>1941</v>
      </c>
      <c r="M77" s="73">
        <v>1.3032739050054143</v>
      </c>
      <c r="N77" s="74">
        <v>9190.1142578125</v>
      </c>
      <c r="O77" s="74">
        <v>2976.1728515625</v>
      </c>
      <c r="P77" s="75"/>
      <c r="Q77" s="76"/>
      <c r="R77" s="76"/>
      <c r="S77" s="86"/>
      <c r="T77" s="48">
        <v>3</v>
      </c>
      <c r="U77" s="48">
        <v>4</v>
      </c>
      <c r="V77" s="49">
        <v>0</v>
      </c>
      <c r="W77" s="49">
        <v>0.004739</v>
      </c>
      <c r="X77" s="49">
        <v>0.009078</v>
      </c>
      <c r="Y77" s="49">
        <v>1.055098</v>
      </c>
      <c r="Z77" s="49">
        <v>0.6666666666666666</v>
      </c>
      <c r="AA77" s="49">
        <v>0.6666666666666666</v>
      </c>
      <c r="AB77" s="71">
        <v>77</v>
      </c>
      <c r="AC77" s="71"/>
      <c r="AD77" s="72"/>
      <c r="AE77" s="78" t="s">
        <v>1386</v>
      </c>
      <c r="AF77" s="78">
        <v>1420</v>
      </c>
      <c r="AG77" s="78">
        <v>1722</v>
      </c>
      <c r="AH77" s="78">
        <v>1663</v>
      </c>
      <c r="AI77" s="78">
        <v>3255</v>
      </c>
      <c r="AJ77" s="78"/>
      <c r="AK77" s="78" t="s">
        <v>1484</v>
      </c>
      <c r="AL77" s="78" t="s">
        <v>1261</v>
      </c>
      <c r="AM77" s="83" t="s">
        <v>1586</v>
      </c>
      <c r="AN77" s="78"/>
      <c r="AO77" s="80">
        <v>41169.08819444444</v>
      </c>
      <c r="AP77" s="83" t="s">
        <v>1667</v>
      </c>
      <c r="AQ77" s="78" t="b">
        <v>1</v>
      </c>
      <c r="AR77" s="78" t="b">
        <v>0</v>
      </c>
      <c r="AS77" s="78" t="b">
        <v>1</v>
      </c>
      <c r="AT77" s="78" t="s">
        <v>1226</v>
      </c>
      <c r="AU77" s="78">
        <v>13</v>
      </c>
      <c r="AV77" s="83" t="s">
        <v>1699</v>
      </c>
      <c r="AW77" s="78" t="b">
        <v>0</v>
      </c>
      <c r="AX77" s="78" t="s">
        <v>1759</v>
      </c>
      <c r="AY77" s="83" t="s">
        <v>1834</v>
      </c>
      <c r="AZ77" s="78" t="s">
        <v>66</v>
      </c>
      <c r="BA77" s="78" t="str">
        <f>REPLACE(INDEX(GroupVertices[Group],MATCH(Vertices[[#This Row],[Vertex]],GroupVertices[Vertex],0)),1,1,"")</f>
        <v>7</v>
      </c>
      <c r="BB77" s="48" t="s">
        <v>563</v>
      </c>
      <c r="BC77" s="48" t="s">
        <v>563</v>
      </c>
      <c r="BD77" s="48" t="s">
        <v>580</v>
      </c>
      <c r="BE77" s="48" t="s">
        <v>580</v>
      </c>
      <c r="BF77" s="48"/>
      <c r="BG77" s="48"/>
      <c r="BH77" s="121" t="s">
        <v>2364</v>
      </c>
      <c r="BI77" s="121" t="s">
        <v>2364</v>
      </c>
      <c r="BJ77" s="121" t="s">
        <v>2449</v>
      </c>
      <c r="BK77" s="121" t="s">
        <v>2449</v>
      </c>
      <c r="BL77" s="121">
        <v>2</v>
      </c>
      <c r="BM77" s="124">
        <v>7.6923076923076925</v>
      </c>
      <c r="BN77" s="121">
        <v>0</v>
      </c>
      <c r="BO77" s="124">
        <v>0</v>
      </c>
      <c r="BP77" s="121">
        <v>0</v>
      </c>
      <c r="BQ77" s="124">
        <v>0</v>
      </c>
      <c r="BR77" s="121">
        <v>24</v>
      </c>
      <c r="BS77" s="124">
        <v>92.3076923076923</v>
      </c>
      <c r="BT77" s="121">
        <v>26</v>
      </c>
      <c r="BU77" s="2"/>
      <c r="BV77" s="3"/>
      <c r="BW77" s="3"/>
      <c r="BX77" s="3"/>
      <c r="BY77" s="3"/>
    </row>
    <row r="78" spans="1:77" ht="41.45" customHeight="1">
      <c r="A78" s="64" t="s">
        <v>269</v>
      </c>
      <c r="C78" s="65"/>
      <c r="D78" s="65" t="s">
        <v>64</v>
      </c>
      <c r="E78" s="66">
        <v>166.00060430263477</v>
      </c>
      <c r="F78" s="68">
        <v>99.99915522569277</v>
      </c>
      <c r="G78" s="100" t="s">
        <v>667</v>
      </c>
      <c r="H78" s="65"/>
      <c r="I78" s="69" t="s">
        <v>269</v>
      </c>
      <c r="J78" s="70"/>
      <c r="K78" s="70"/>
      <c r="L78" s="69" t="s">
        <v>1942</v>
      </c>
      <c r="M78" s="73">
        <v>1.281535117455085</v>
      </c>
      <c r="N78" s="74">
        <v>765.5552368164062</v>
      </c>
      <c r="O78" s="74">
        <v>5900.296875</v>
      </c>
      <c r="P78" s="75"/>
      <c r="Q78" s="76"/>
      <c r="R78" s="76"/>
      <c r="S78" s="86"/>
      <c r="T78" s="48">
        <v>2</v>
      </c>
      <c r="U78" s="48">
        <v>1</v>
      </c>
      <c r="V78" s="49">
        <v>0</v>
      </c>
      <c r="W78" s="49">
        <v>0.004695</v>
      </c>
      <c r="X78" s="49">
        <v>0.007555</v>
      </c>
      <c r="Y78" s="49">
        <v>0.634787</v>
      </c>
      <c r="Z78" s="49">
        <v>0</v>
      </c>
      <c r="AA78" s="49">
        <v>0</v>
      </c>
      <c r="AB78" s="71">
        <v>78</v>
      </c>
      <c r="AC78" s="71"/>
      <c r="AD78" s="72"/>
      <c r="AE78" s="78" t="s">
        <v>1387</v>
      </c>
      <c r="AF78" s="78">
        <v>71</v>
      </c>
      <c r="AG78" s="78">
        <v>1600</v>
      </c>
      <c r="AH78" s="78">
        <v>8426</v>
      </c>
      <c r="AI78" s="78">
        <v>26</v>
      </c>
      <c r="AJ78" s="78"/>
      <c r="AK78" s="78" t="s">
        <v>1485</v>
      </c>
      <c r="AL78" s="78" t="s">
        <v>1527</v>
      </c>
      <c r="AM78" s="83" t="s">
        <v>1587</v>
      </c>
      <c r="AN78" s="78"/>
      <c r="AO78" s="80">
        <v>40010.235497685186</v>
      </c>
      <c r="AP78" s="83" t="s">
        <v>1668</v>
      </c>
      <c r="AQ78" s="78" t="b">
        <v>0</v>
      </c>
      <c r="AR78" s="78" t="b">
        <v>0</v>
      </c>
      <c r="AS78" s="78" t="b">
        <v>0</v>
      </c>
      <c r="AT78" s="78" t="s">
        <v>1226</v>
      </c>
      <c r="AU78" s="78">
        <v>49</v>
      </c>
      <c r="AV78" s="83" t="s">
        <v>1699</v>
      </c>
      <c r="AW78" s="78" t="b">
        <v>0</v>
      </c>
      <c r="AX78" s="78" t="s">
        <v>1759</v>
      </c>
      <c r="AY78" s="83" t="s">
        <v>1835</v>
      </c>
      <c r="AZ78" s="78" t="s">
        <v>66</v>
      </c>
      <c r="BA78" s="78" t="str">
        <f>REPLACE(INDEX(GroupVertices[Group],MATCH(Vertices[[#This Row],[Vertex]],GroupVertices[Vertex],0)),1,1,"")</f>
        <v>1</v>
      </c>
      <c r="BB78" s="48" t="s">
        <v>560</v>
      </c>
      <c r="BC78" s="48" t="s">
        <v>560</v>
      </c>
      <c r="BD78" s="48" t="s">
        <v>581</v>
      </c>
      <c r="BE78" s="48" t="s">
        <v>581</v>
      </c>
      <c r="BF78" s="48"/>
      <c r="BG78" s="48"/>
      <c r="BH78" s="121" t="s">
        <v>2365</v>
      </c>
      <c r="BI78" s="121" t="s">
        <v>2365</v>
      </c>
      <c r="BJ78" s="121" t="s">
        <v>2450</v>
      </c>
      <c r="BK78" s="121" t="s">
        <v>2450</v>
      </c>
      <c r="BL78" s="121">
        <v>4</v>
      </c>
      <c r="BM78" s="124">
        <v>10.526315789473685</v>
      </c>
      <c r="BN78" s="121">
        <v>0</v>
      </c>
      <c r="BO78" s="124">
        <v>0</v>
      </c>
      <c r="BP78" s="121">
        <v>0</v>
      </c>
      <c r="BQ78" s="124">
        <v>0</v>
      </c>
      <c r="BR78" s="121">
        <v>34</v>
      </c>
      <c r="BS78" s="124">
        <v>89.47368421052632</v>
      </c>
      <c r="BT78" s="121">
        <v>38</v>
      </c>
      <c r="BU78" s="2"/>
      <c r="BV78" s="3"/>
      <c r="BW78" s="3"/>
      <c r="BX78" s="3"/>
      <c r="BY78" s="3"/>
    </row>
    <row r="79" spans="1:77" ht="41.45" customHeight="1">
      <c r="A79" s="64" t="s">
        <v>294</v>
      </c>
      <c r="C79" s="65"/>
      <c r="D79" s="65" t="s">
        <v>64</v>
      </c>
      <c r="E79" s="66">
        <v>162.94191443074692</v>
      </c>
      <c r="F79" s="68">
        <v>99.99980110377071</v>
      </c>
      <c r="G79" s="100" t="s">
        <v>1734</v>
      </c>
      <c r="H79" s="65"/>
      <c r="I79" s="69" t="s">
        <v>294</v>
      </c>
      <c r="J79" s="70"/>
      <c r="K79" s="70"/>
      <c r="L79" s="69" t="s">
        <v>1943</v>
      </c>
      <c r="M79" s="73">
        <v>1.0662854833501845</v>
      </c>
      <c r="N79" s="74">
        <v>262.5513916015625</v>
      </c>
      <c r="O79" s="74">
        <v>4483.5205078125</v>
      </c>
      <c r="P79" s="75"/>
      <c r="Q79" s="76"/>
      <c r="R79" s="76"/>
      <c r="S79" s="86"/>
      <c r="T79" s="48">
        <v>1</v>
      </c>
      <c r="U79" s="48">
        <v>0</v>
      </c>
      <c r="V79" s="49">
        <v>0</v>
      </c>
      <c r="W79" s="49">
        <v>0.004695</v>
      </c>
      <c r="X79" s="49">
        <v>0.006926</v>
      </c>
      <c r="Y79" s="49">
        <v>0.365003</v>
      </c>
      <c r="Z79" s="49">
        <v>0</v>
      </c>
      <c r="AA79" s="49">
        <v>0</v>
      </c>
      <c r="AB79" s="71">
        <v>79</v>
      </c>
      <c r="AC79" s="71"/>
      <c r="AD79" s="72"/>
      <c r="AE79" s="78" t="s">
        <v>1388</v>
      </c>
      <c r="AF79" s="78">
        <v>484</v>
      </c>
      <c r="AG79" s="78">
        <v>392</v>
      </c>
      <c r="AH79" s="78">
        <v>1587</v>
      </c>
      <c r="AI79" s="78">
        <v>10588</v>
      </c>
      <c r="AJ79" s="78"/>
      <c r="AK79" s="78" t="s">
        <v>1486</v>
      </c>
      <c r="AL79" s="78"/>
      <c r="AM79" s="78"/>
      <c r="AN79" s="78"/>
      <c r="AO79" s="80">
        <v>41919.97671296296</v>
      </c>
      <c r="AP79" s="83" t="s">
        <v>1669</v>
      </c>
      <c r="AQ79" s="78" t="b">
        <v>1</v>
      </c>
      <c r="AR79" s="78" t="b">
        <v>0</v>
      </c>
      <c r="AS79" s="78" t="b">
        <v>0</v>
      </c>
      <c r="AT79" s="78" t="s">
        <v>1226</v>
      </c>
      <c r="AU79" s="78">
        <v>0</v>
      </c>
      <c r="AV79" s="83" t="s">
        <v>1699</v>
      </c>
      <c r="AW79" s="78" t="b">
        <v>0</v>
      </c>
      <c r="AX79" s="78" t="s">
        <v>1759</v>
      </c>
      <c r="AY79" s="83" t="s">
        <v>1836</v>
      </c>
      <c r="AZ79" s="78" t="s">
        <v>65</v>
      </c>
      <c r="BA79" s="78" t="str">
        <f>REPLACE(INDEX(GroupVertices[Group],MATCH(Vertices[[#This Row],[Vertex]],GroupVertices[Vertex],0)),1,1,"")</f>
        <v>1</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270</v>
      </c>
      <c r="C80" s="65"/>
      <c r="D80" s="65" t="s">
        <v>64</v>
      </c>
      <c r="E80" s="66">
        <v>162.2582668600435</v>
      </c>
      <c r="F80" s="68">
        <v>99.99994546393712</v>
      </c>
      <c r="G80" s="100" t="s">
        <v>668</v>
      </c>
      <c r="H80" s="65"/>
      <c r="I80" s="69" t="s">
        <v>270</v>
      </c>
      <c r="J80" s="70"/>
      <c r="K80" s="70"/>
      <c r="L80" s="69" t="s">
        <v>1944</v>
      </c>
      <c r="M80" s="73">
        <v>1.0181750518863408</v>
      </c>
      <c r="N80" s="74">
        <v>2730.349853515625</v>
      </c>
      <c r="O80" s="74">
        <v>6739.4130859375</v>
      </c>
      <c r="P80" s="75"/>
      <c r="Q80" s="76"/>
      <c r="R80" s="76"/>
      <c r="S80" s="86"/>
      <c r="T80" s="48">
        <v>2</v>
      </c>
      <c r="U80" s="48">
        <v>1</v>
      </c>
      <c r="V80" s="49">
        <v>0</v>
      </c>
      <c r="W80" s="49">
        <v>0.004695</v>
      </c>
      <c r="X80" s="49">
        <v>0.007555</v>
      </c>
      <c r="Y80" s="49">
        <v>0.634787</v>
      </c>
      <c r="Z80" s="49">
        <v>0</v>
      </c>
      <c r="AA80" s="49">
        <v>0</v>
      </c>
      <c r="AB80" s="71">
        <v>80</v>
      </c>
      <c r="AC80" s="71"/>
      <c r="AD80" s="72"/>
      <c r="AE80" s="78" t="s">
        <v>1389</v>
      </c>
      <c r="AF80" s="78">
        <v>541</v>
      </c>
      <c r="AG80" s="78">
        <v>122</v>
      </c>
      <c r="AH80" s="78">
        <v>1247</v>
      </c>
      <c r="AI80" s="78">
        <v>1683</v>
      </c>
      <c r="AJ80" s="78"/>
      <c r="AK80" s="78"/>
      <c r="AL80" s="78" t="s">
        <v>1547</v>
      </c>
      <c r="AM80" s="78"/>
      <c r="AN80" s="78"/>
      <c r="AO80" s="80">
        <v>40319.116064814814</v>
      </c>
      <c r="AP80" s="83" t="s">
        <v>1670</v>
      </c>
      <c r="AQ80" s="78" t="b">
        <v>0</v>
      </c>
      <c r="AR80" s="78" t="b">
        <v>0</v>
      </c>
      <c r="AS80" s="78" t="b">
        <v>0</v>
      </c>
      <c r="AT80" s="78" t="s">
        <v>1226</v>
      </c>
      <c r="AU80" s="78">
        <v>8</v>
      </c>
      <c r="AV80" s="83" t="s">
        <v>1699</v>
      </c>
      <c r="AW80" s="78" t="b">
        <v>0</v>
      </c>
      <c r="AX80" s="78" t="s">
        <v>1759</v>
      </c>
      <c r="AY80" s="83" t="s">
        <v>1837</v>
      </c>
      <c r="AZ80" s="78" t="s">
        <v>66</v>
      </c>
      <c r="BA80" s="78" t="str">
        <f>REPLACE(INDEX(GroupVertices[Group],MATCH(Vertices[[#This Row],[Vertex]],GroupVertices[Vertex],0)),1,1,"")</f>
        <v>1</v>
      </c>
      <c r="BB80" s="48" t="s">
        <v>561</v>
      </c>
      <c r="BC80" s="48" t="s">
        <v>561</v>
      </c>
      <c r="BD80" s="48" t="s">
        <v>580</v>
      </c>
      <c r="BE80" s="48" t="s">
        <v>580</v>
      </c>
      <c r="BF80" s="48"/>
      <c r="BG80" s="48"/>
      <c r="BH80" s="121" t="s">
        <v>2366</v>
      </c>
      <c r="BI80" s="121" t="s">
        <v>2366</v>
      </c>
      <c r="BJ80" s="121" t="s">
        <v>2451</v>
      </c>
      <c r="BK80" s="121" t="s">
        <v>2451</v>
      </c>
      <c r="BL80" s="121">
        <v>2</v>
      </c>
      <c r="BM80" s="124">
        <v>16.666666666666668</v>
      </c>
      <c r="BN80" s="121">
        <v>0</v>
      </c>
      <c r="BO80" s="124">
        <v>0</v>
      </c>
      <c r="BP80" s="121">
        <v>0</v>
      </c>
      <c r="BQ80" s="124">
        <v>0</v>
      </c>
      <c r="BR80" s="121">
        <v>10</v>
      </c>
      <c r="BS80" s="124">
        <v>83.33333333333333</v>
      </c>
      <c r="BT80" s="121">
        <v>12</v>
      </c>
      <c r="BU80" s="2"/>
      <c r="BV80" s="3"/>
      <c r="BW80" s="3"/>
      <c r="BX80" s="3"/>
      <c r="BY80" s="3"/>
    </row>
    <row r="81" spans="1:77" ht="41.45" customHeight="1">
      <c r="A81" s="64" t="s">
        <v>295</v>
      </c>
      <c r="C81" s="65"/>
      <c r="D81" s="65" t="s">
        <v>64</v>
      </c>
      <c r="E81" s="66">
        <v>1000</v>
      </c>
      <c r="F81" s="68">
        <v>99.82304651600016</v>
      </c>
      <c r="G81" s="100" t="s">
        <v>1735</v>
      </c>
      <c r="H81" s="65"/>
      <c r="I81" s="69" t="s">
        <v>295</v>
      </c>
      <c r="J81" s="70"/>
      <c r="K81" s="70"/>
      <c r="L81" s="69" t="s">
        <v>1945</v>
      </c>
      <c r="M81" s="73">
        <v>59.97269776768033</v>
      </c>
      <c r="N81" s="74">
        <v>1360.5234375</v>
      </c>
      <c r="O81" s="74">
        <v>905.18359375</v>
      </c>
      <c r="P81" s="75"/>
      <c r="Q81" s="76"/>
      <c r="R81" s="76"/>
      <c r="S81" s="86"/>
      <c r="T81" s="48">
        <v>2</v>
      </c>
      <c r="U81" s="48">
        <v>0</v>
      </c>
      <c r="V81" s="49">
        <v>0</v>
      </c>
      <c r="W81" s="49">
        <v>0.004717</v>
      </c>
      <c r="X81" s="49">
        <v>0.007962</v>
      </c>
      <c r="Y81" s="49">
        <v>0.575171</v>
      </c>
      <c r="Z81" s="49">
        <v>1</v>
      </c>
      <c r="AA81" s="49">
        <v>0</v>
      </c>
      <c r="AB81" s="71">
        <v>81</v>
      </c>
      <c r="AC81" s="71"/>
      <c r="AD81" s="72"/>
      <c r="AE81" s="78" t="s">
        <v>1390</v>
      </c>
      <c r="AF81" s="78">
        <v>10</v>
      </c>
      <c r="AG81" s="78">
        <v>330980</v>
      </c>
      <c r="AH81" s="78">
        <v>1087</v>
      </c>
      <c r="AI81" s="78">
        <v>192</v>
      </c>
      <c r="AJ81" s="78"/>
      <c r="AK81" s="78" t="s">
        <v>1487</v>
      </c>
      <c r="AL81" s="78" t="s">
        <v>1548</v>
      </c>
      <c r="AM81" s="78"/>
      <c r="AN81" s="78"/>
      <c r="AO81" s="80">
        <v>39099.64697916667</v>
      </c>
      <c r="AP81" s="83" t="s">
        <v>1671</v>
      </c>
      <c r="AQ81" s="78" t="b">
        <v>0</v>
      </c>
      <c r="AR81" s="78" t="b">
        <v>0</v>
      </c>
      <c r="AS81" s="78" t="b">
        <v>0</v>
      </c>
      <c r="AT81" s="78" t="s">
        <v>1226</v>
      </c>
      <c r="AU81" s="78">
        <v>2574</v>
      </c>
      <c r="AV81" s="83" t="s">
        <v>1699</v>
      </c>
      <c r="AW81" s="78" t="b">
        <v>0</v>
      </c>
      <c r="AX81" s="78" t="s">
        <v>1759</v>
      </c>
      <c r="AY81" s="83" t="s">
        <v>1838</v>
      </c>
      <c r="AZ81" s="78" t="s">
        <v>65</v>
      </c>
      <c r="BA81" s="78" t="str">
        <f>REPLACE(INDEX(GroupVertices[Group],MATCH(Vertices[[#This Row],[Vertex]],GroupVertices[Vertex],0)),1,1,"")</f>
        <v>1</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296</v>
      </c>
      <c r="C82" s="65"/>
      <c r="D82" s="65" t="s">
        <v>64</v>
      </c>
      <c r="E82" s="66">
        <v>166.34242808798646</v>
      </c>
      <c r="F82" s="68">
        <v>99.99908304560957</v>
      </c>
      <c r="G82" s="100" t="s">
        <v>1736</v>
      </c>
      <c r="H82" s="65"/>
      <c r="I82" s="69" t="s">
        <v>296</v>
      </c>
      <c r="J82" s="70"/>
      <c r="K82" s="70"/>
      <c r="L82" s="69" t="s">
        <v>1946</v>
      </c>
      <c r="M82" s="73">
        <v>1.305590333187007</v>
      </c>
      <c r="N82" s="74">
        <v>1504.2803955078125</v>
      </c>
      <c r="O82" s="74">
        <v>3667.0146484375</v>
      </c>
      <c r="P82" s="75"/>
      <c r="Q82" s="76"/>
      <c r="R82" s="76"/>
      <c r="S82" s="86"/>
      <c r="T82" s="48">
        <v>2</v>
      </c>
      <c r="U82" s="48">
        <v>0</v>
      </c>
      <c r="V82" s="49">
        <v>0</v>
      </c>
      <c r="W82" s="49">
        <v>0.004717</v>
      </c>
      <c r="X82" s="49">
        <v>0.007962</v>
      </c>
      <c r="Y82" s="49">
        <v>0.575171</v>
      </c>
      <c r="Z82" s="49">
        <v>1</v>
      </c>
      <c r="AA82" s="49">
        <v>0</v>
      </c>
      <c r="AB82" s="71">
        <v>82</v>
      </c>
      <c r="AC82" s="71"/>
      <c r="AD82" s="72"/>
      <c r="AE82" s="78" t="s">
        <v>1391</v>
      </c>
      <c r="AF82" s="78">
        <v>235</v>
      </c>
      <c r="AG82" s="78">
        <v>1735</v>
      </c>
      <c r="AH82" s="78">
        <v>2947</v>
      </c>
      <c r="AI82" s="78">
        <v>6203</v>
      </c>
      <c r="AJ82" s="78"/>
      <c r="AK82" s="78" t="s">
        <v>1488</v>
      </c>
      <c r="AL82" s="78" t="s">
        <v>1261</v>
      </c>
      <c r="AM82" s="83" t="s">
        <v>1588</v>
      </c>
      <c r="AN82" s="78"/>
      <c r="AO82" s="80">
        <v>41570.59890046297</v>
      </c>
      <c r="AP82" s="83" t="s">
        <v>1672</v>
      </c>
      <c r="AQ82" s="78" t="b">
        <v>1</v>
      </c>
      <c r="AR82" s="78" t="b">
        <v>0</v>
      </c>
      <c r="AS82" s="78" t="b">
        <v>0</v>
      </c>
      <c r="AT82" s="78" t="s">
        <v>1226</v>
      </c>
      <c r="AU82" s="78">
        <v>30</v>
      </c>
      <c r="AV82" s="83" t="s">
        <v>1699</v>
      </c>
      <c r="AW82" s="78" t="b">
        <v>0</v>
      </c>
      <c r="AX82" s="78" t="s">
        <v>1759</v>
      </c>
      <c r="AY82" s="83" t="s">
        <v>1839</v>
      </c>
      <c r="AZ82" s="78" t="s">
        <v>65</v>
      </c>
      <c r="BA82" s="78" t="str">
        <f>REPLACE(INDEX(GroupVertices[Group],MATCH(Vertices[[#This Row],[Vertex]],GroupVertices[Vertex],0)),1,1,"")</f>
        <v>1</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297</v>
      </c>
      <c r="C83" s="65"/>
      <c r="D83" s="65" t="s">
        <v>64</v>
      </c>
      <c r="E83" s="66">
        <v>172.8826565143824</v>
      </c>
      <c r="F83" s="68">
        <v>99.99770200001743</v>
      </c>
      <c r="G83" s="100" t="s">
        <v>1737</v>
      </c>
      <c r="H83" s="65"/>
      <c r="I83" s="69" t="s">
        <v>297</v>
      </c>
      <c r="J83" s="70"/>
      <c r="K83" s="70"/>
      <c r="L83" s="69" t="s">
        <v>1947</v>
      </c>
      <c r="M83" s="73">
        <v>1.765846794191111</v>
      </c>
      <c r="N83" s="74">
        <v>4593.4326171875</v>
      </c>
      <c r="O83" s="74">
        <v>6155.4609375</v>
      </c>
      <c r="P83" s="75"/>
      <c r="Q83" s="76"/>
      <c r="R83" s="76"/>
      <c r="S83" s="86"/>
      <c r="T83" s="48">
        <v>2</v>
      </c>
      <c r="U83" s="48">
        <v>0</v>
      </c>
      <c r="V83" s="49">
        <v>0</v>
      </c>
      <c r="W83" s="49">
        <v>0.004717</v>
      </c>
      <c r="X83" s="49">
        <v>0.008649</v>
      </c>
      <c r="Y83" s="49">
        <v>0.539254</v>
      </c>
      <c r="Z83" s="49">
        <v>1</v>
      </c>
      <c r="AA83" s="49">
        <v>0</v>
      </c>
      <c r="AB83" s="71">
        <v>83</v>
      </c>
      <c r="AC83" s="71"/>
      <c r="AD83" s="72"/>
      <c r="AE83" s="78" t="s">
        <v>1392</v>
      </c>
      <c r="AF83" s="78">
        <v>63</v>
      </c>
      <c r="AG83" s="78">
        <v>4318</v>
      </c>
      <c r="AH83" s="78">
        <v>7337</v>
      </c>
      <c r="AI83" s="78">
        <v>548</v>
      </c>
      <c r="AJ83" s="78"/>
      <c r="AK83" s="78" t="s">
        <v>1489</v>
      </c>
      <c r="AL83" s="78" t="s">
        <v>1527</v>
      </c>
      <c r="AM83" s="83" t="s">
        <v>1589</v>
      </c>
      <c r="AN83" s="78"/>
      <c r="AO83" s="80">
        <v>40956.18041666667</v>
      </c>
      <c r="AP83" s="83" t="s">
        <v>1673</v>
      </c>
      <c r="AQ83" s="78" t="b">
        <v>0</v>
      </c>
      <c r="AR83" s="78" t="b">
        <v>0</v>
      </c>
      <c r="AS83" s="78" t="b">
        <v>1</v>
      </c>
      <c r="AT83" s="78" t="s">
        <v>1226</v>
      </c>
      <c r="AU83" s="78">
        <v>51</v>
      </c>
      <c r="AV83" s="83" t="s">
        <v>1700</v>
      </c>
      <c r="AW83" s="78" t="b">
        <v>0</v>
      </c>
      <c r="AX83" s="78" t="s">
        <v>1759</v>
      </c>
      <c r="AY83" s="83" t="s">
        <v>1840</v>
      </c>
      <c r="AZ83" s="78" t="s">
        <v>65</v>
      </c>
      <c r="BA83" s="78" t="str">
        <f>REPLACE(INDEX(GroupVertices[Group],MATCH(Vertices[[#This Row],[Vertex]],GroupVertices[Vertex],0)),1,1,"")</f>
        <v>2</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274</v>
      </c>
      <c r="C84" s="65"/>
      <c r="D84" s="65" t="s">
        <v>64</v>
      </c>
      <c r="E84" s="66">
        <v>163.95219361856417</v>
      </c>
      <c r="F84" s="68">
        <v>99.99958777152476</v>
      </c>
      <c r="G84" s="100" t="s">
        <v>672</v>
      </c>
      <c r="H84" s="65"/>
      <c r="I84" s="69" t="s">
        <v>274</v>
      </c>
      <c r="J84" s="70"/>
      <c r="K84" s="70"/>
      <c r="L84" s="69" t="s">
        <v>1948</v>
      </c>
      <c r="M84" s="73">
        <v>1.1373820098467535</v>
      </c>
      <c r="N84" s="74">
        <v>4151.70751953125</v>
      </c>
      <c r="O84" s="74">
        <v>2812.8232421875</v>
      </c>
      <c r="P84" s="75"/>
      <c r="Q84" s="76"/>
      <c r="R84" s="76"/>
      <c r="S84" s="86"/>
      <c r="T84" s="48">
        <v>1</v>
      </c>
      <c r="U84" s="48">
        <v>1</v>
      </c>
      <c r="V84" s="49">
        <v>0</v>
      </c>
      <c r="W84" s="49">
        <v>0.004695</v>
      </c>
      <c r="X84" s="49">
        <v>0.006926</v>
      </c>
      <c r="Y84" s="49">
        <v>0.365003</v>
      </c>
      <c r="Z84" s="49">
        <v>0</v>
      </c>
      <c r="AA84" s="49">
        <v>1</v>
      </c>
      <c r="AB84" s="71">
        <v>84</v>
      </c>
      <c r="AC84" s="71"/>
      <c r="AD84" s="72"/>
      <c r="AE84" s="78" t="s">
        <v>1393</v>
      </c>
      <c r="AF84" s="78">
        <v>2578</v>
      </c>
      <c r="AG84" s="78">
        <v>791</v>
      </c>
      <c r="AH84" s="78">
        <v>10169</v>
      </c>
      <c r="AI84" s="78">
        <v>5187</v>
      </c>
      <c r="AJ84" s="78"/>
      <c r="AK84" s="78" t="s">
        <v>1490</v>
      </c>
      <c r="AL84" s="78" t="s">
        <v>1275</v>
      </c>
      <c r="AM84" s="78"/>
      <c r="AN84" s="78"/>
      <c r="AO84" s="80">
        <v>40786.178078703706</v>
      </c>
      <c r="AP84" s="83" t="s">
        <v>1674</v>
      </c>
      <c r="AQ84" s="78" t="b">
        <v>0</v>
      </c>
      <c r="AR84" s="78" t="b">
        <v>0</v>
      </c>
      <c r="AS84" s="78" t="b">
        <v>1</v>
      </c>
      <c r="AT84" s="78" t="s">
        <v>1226</v>
      </c>
      <c r="AU84" s="78">
        <v>23</v>
      </c>
      <c r="AV84" s="83" t="s">
        <v>1699</v>
      </c>
      <c r="AW84" s="78" t="b">
        <v>0</v>
      </c>
      <c r="AX84" s="78" t="s">
        <v>1759</v>
      </c>
      <c r="AY84" s="83" t="s">
        <v>1841</v>
      </c>
      <c r="AZ84" s="78" t="s">
        <v>66</v>
      </c>
      <c r="BA84" s="78" t="str">
        <f>REPLACE(INDEX(GroupVertices[Group],MATCH(Vertices[[#This Row],[Vertex]],GroupVertices[Vertex],0)),1,1,"")</f>
        <v>1</v>
      </c>
      <c r="BB84" s="48"/>
      <c r="BC84" s="48"/>
      <c r="BD84" s="48"/>
      <c r="BE84" s="48"/>
      <c r="BF84" s="48"/>
      <c r="BG84" s="48"/>
      <c r="BH84" s="121" t="s">
        <v>2367</v>
      </c>
      <c r="BI84" s="121" t="s">
        <v>2367</v>
      </c>
      <c r="BJ84" s="121" t="s">
        <v>2452</v>
      </c>
      <c r="BK84" s="121" t="s">
        <v>2452</v>
      </c>
      <c r="BL84" s="121">
        <v>1</v>
      </c>
      <c r="BM84" s="124">
        <v>1.1363636363636365</v>
      </c>
      <c r="BN84" s="121">
        <v>4</v>
      </c>
      <c r="BO84" s="124">
        <v>4.545454545454546</v>
      </c>
      <c r="BP84" s="121">
        <v>0</v>
      </c>
      <c r="BQ84" s="124">
        <v>0</v>
      </c>
      <c r="BR84" s="121">
        <v>83</v>
      </c>
      <c r="BS84" s="124">
        <v>94.31818181818181</v>
      </c>
      <c r="BT84" s="121">
        <v>88</v>
      </c>
      <c r="BU84" s="2"/>
      <c r="BV84" s="3"/>
      <c r="BW84" s="3"/>
      <c r="BX84" s="3"/>
      <c r="BY84" s="3"/>
    </row>
    <row r="85" spans="1:77" ht="41.45" customHeight="1">
      <c r="A85" s="64" t="s">
        <v>298</v>
      </c>
      <c r="C85" s="65"/>
      <c r="D85" s="65" t="s">
        <v>64</v>
      </c>
      <c r="E85" s="66">
        <v>523.9432801547015</v>
      </c>
      <c r="F85" s="68">
        <v>99.92357145055644</v>
      </c>
      <c r="G85" s="100" t="s">
        <v>1738</v>
      </c>
      <c r="H85" s="65"/>
      <c r="I85" s="69" t="s">
        <v>298</v>
      </c>
      <c r="J85" s="70"/>
      <c r="K85" s="70"/>
      <c r="L85" s="69" t="s">
        <v>1949</v>
      </c>
      <c r="M85" s="73">
        <v>26.471087911224416</v>
      </c>
      <c r="N85" s="74">
        <v>3823.16796875</v>
      </c>
      <c r="O85" s="74">
        <v>1778.19921875</v>
      </c>
      <c r="P85" s="75"/>
      <c r="Q85" s="76"/>
      <c r="R85" s="76"/>
      <c r="S85" s="86"/>
      <c r="T85" s="48">
        <v>1</v>
      </c>
      <c r="U85" s="48">
        <v>0</v>
      </c>
      <c r="V85" s="49">
        <v>0</v>
      </c>
      <c r="W85" s="49">
        <v>0.004695</v>
      </c>
      <c r="X85" s="49">
        <v>0.006926</v>
      </c>
      <c r="Y85" s="49">
        <v>0.365003</v>
      </c>
      <c r="Z85" s="49">
        <v>0</v>
      </c>
      <c r="AA85" s="49">
        <v>0</v>
      </c>
      <c r="AB85" s="71">
        <v>85</v>
      </c>
      <c r="AC85" s="71"/>
      <c r="AD85" s="72"/>
      <c r="AE85" s="78" t="s">
        <v>1394</v>
      </c>
      <c r="AF85" s="78">
        <v>671</v>
      </c>
      <c r="AG85" s="78">
        <v>142966</v>
      </c>
      <c r="AH85" s="78">
        <v>23815</v>
      </c>
      <c r="AI85" s="78">
        <v>617</v>
      </c>
      <c r="AJ85" s="78"/>
      <c r="AK85" s="78" t="s">
        <v>1491</v>
      </c>
      <c r="AL85" s="78"/>
      <c r="AM85" s="78"/>
      <c r="AN85" s="78"/>
      <c r="AO85" s="80">
        <v>40521.4434837963</v>
      </c>
      <c r="AP85" s="78"/>
      <c r="AQ85" s="78" t="b">
        <v>1</v>
      </c>
      <c r="AR85" s="78" t="b">
        <v>0</v>
      </c>
      <c r="AS85" s="78" t="b">
        <v>1</v>
      </c>
      <c r="AT85" s="78" t="s">
        <v>1226</v>
      </c>
      <c r="AU85" s="78">
        <v>2578</v>
      </c>
      <c r="AV85" s="83" t="s">
        <v>1699</v>
      </c>
      <c r="AW85" s="78" t="b">
        <v>1</v>
      </c>
      <c r="AX85" s="78" t="s">
        <v>1759</v>
      </c>
      <c r="AY85" s="83" t="s">
        <v>1842</v>
      </c>
      <c r="AZ85" s="78" t="s">
        <v>65</v>
      </c>
      <c r="BA85" s="78" t="str">
        <f>REPLACE(INDEX(GroupVertices[Group],MATCH(Vertices[[#This Row],[Vertex]],GroupVertices[Vertex],0)),1,1,"")</f>
        <v>1</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275</v>
      </c>
      <c r="C86" s="65"/>
      <c r="D86" s="65" t="s">
        <v>64</v>
      </c>
      <c r="E86" s="66">
        <v>163.26094996374184</v>
      </c>
      <c r="F86" s="68">
        <v>99.99973373569304</v>
      </c>
      <c r="G86" s="100" t="s">
        <v>673</v>
      </c>
      <c r="H86" s="65"/>
      <c r="I86" s="69" t="s">
        <v>275</v>
      </c>
      <c r="J86" s="70"/>
      <c r="K86" s="70"/>
      <c r="L86" s="69" t="s">
        <v>1950</v>
      </c>
      <c r="M86" s="73">
        <v>1.0887370180333116</v>
      </c>
      <c r="N86" s="74">
        <v>2018.7308349609375</v>
      </c>
      <c r="O86" s="74">
        <v>1368.4666748046875</v>
      </c>
      <c r="P86" s="75"/>
      <c r="Q86" s="76"/>
      <c r="R86" s="76"/>
      <c r="S86" s="86"/>
      <c r="T86" s="48">
        <v>1</v>
      </c>
      <c r="U86" s="48">
        <v>3</v>
      </c>
      <c r="V86" s="49">
        <v>1</v>
      </c>
      <c r="W86" s="49">
        <v>0.004739</v>
      </c>
      <c r="X86" s="49">
        <v>0.008598</v>
      </c>
      <c r="Y86" s="49">
        <v>0.830276</v>
      </c>
      <c r="Z86" s="49">
        <v>0.5</v>
      </c>
      <c r="AA86" s="49">
        <v>0.3333333333333333</v>
      </c>
      <c r="AB86" s="71">
        <v>86</v>
      </c>
      <c r="AC86" s="71"/>
      <c r="AD86" s="72"/>
      <c r="AE86" s="78" t="s">
        <v>1395</v>
      </c>
      <c r="AF86" s="78">
        <v>492</v>
      </c>
      <c r="AG86" s="78">
        <v>518</v>
      </c>
      <c r="AH86" s="78">
        <v>5615</v>
      </c>
      <c r="AI86" s="78">
        <v>2617</v>
      </c>
      <c r="AJ86" s="78"/>
      <c r="AK86" s="78" t="s">
        <v>1492</v>
      </c>
      <c r="AL86" s="78" t="s">
        <v>1261</v>
      </c>
      <c r="AM86" s="78"/>
      <c r="AN86" s="78"/>
      <c r="AO86" s="80">
        <v>40641.654699074075</v>
      </c>
      <c r="AP86" s="83" t="s">
        <v>1675</v>
      </c>
      <c r="AQ86" s="78" t="b">
        <v>0</v>
      </c>
      <c r="AR86" s="78" t="b">
        <v>0</v>
      </c>
      <c r="AS86" s="78" t="b">
        <v>0</v>
      </c>
      <c r="AT86" s="78" t="s">
        <v>1226</v>
      </c>
      <c r="AU86" s="78">
        <v>3</v>
      </c>
      <c r="AV86" s="83" t="s">
        <v>1700</v>
      </c>
      <c r="AW86" s="78" t="b">
        <v>0</v>
      </c>
      <c r="AX86" s="78" t="s">
        <v>1759</v>
      </c>
      <c r="AY86" s="83" t="s">
        <v>1843</v>
      </c>
      <c r="AZ86" s="78" t="s">
        <v>66</v>
      </c>
      <c r="BA86" s="78" t="str">
        <f>REPLACE(INDEX(GroupVertices[Group],MATCH(Vertices[[#This Row],[Vertex]],GroupVertices[Vertex],0)),1,1,"")</f>
        <v>1</v>
      </c>
      <c r="BB86" s="48"/>
      <c r="BC86" s="48"/>
      <c r="BD86" s="48"/>
      <c r="BE86" s="48"/>
      <c r="BF86" s="48"/>
      <c r="BG86" s="48"/>
      <c r="BH86" s="121" t="s">
        <v>2368</v>
      </c>
      <c r="BI86" s="121" t="s">
        <v>2368</v>
      </c>
      <c r="BJ86" s="121" t="s">
        <v>2453</v>
      </c>
      <c r="BK86" s="121" t="s">
        <v>2453</v>
      </c>
      <c r="BL86" s="121">
        <v>1</v>
      </c>
      <c r="BM86" s="124">
        <v>1.694915254237288</v>
      </c>
      <c r="BN86" s="121">
        <v>1</v>
      </c>
      <c r="BO86" s="124">
        <v>1.694915254237288</v>
      </c>
      <c r="BP86" s="121">
        <v>0</v>
      </c>
      <c r="BQ86" s="124">
        <v>0</v>
      </c>
      <c r="BR86" s="121">
        <v>57</v>
      </c>
      <c r="BS86" s="124">
        <v>96.61016949152543</v>
      </c>
      <c r="BT86" s="121">
        <v>59</v>
      </c>
      <c r="BU86" s="2"/>
      <c r="BV86" s="3"/>
      <c r="BW86" s="3"/>
      <c r="BX86" s="3"/>
      <c r="BY86" s="3"/>
    </row>
    <row r="87" spans="1:77" ht="41.45" customHeight="1">
      <c r="A87" s="64" t="s">
        <v>299</v>
      </c>
      <c r="C87" s="65"/>
      <c r="D87" s="65" t="s">
        <v>64</v>
      </c>
      <c r="E87" s="66">
        <v>164.05853879622916</v>
      </c>
      <c r="F87" s="68">
        <v>99.99956531549887</v>
      </c>
      <c r="G87" s="100" t="s">
        <v>1739</v>
      </c>
      <c r="H87" s="65"/>
      <c r="I87" s="69" t="s">
        <v>299</v>
      </c>
      <c r="J87" s="70"/>
      <c r="K87" s="70"/>
      <c r="L87" s="69" t="s">
        <v>1951</v>
      </c>
      <c r="M87" s="73">
        <v>1.1448658547411292</v>
      </c>
      <c r="N87" s="74">
        <v>2573.4462890625</v>
      </c>
      <c r="O87" s="74">
        <v>1488.747802734375</v>
      </c>
      <c r="P87" s="75"/>
      <c r="Q87" s="76"/>
      <c r="R87" s="76"/>
      <c r="S87" s="86"/>
      <c r="T87" s="48">
        <v>2</v>
      </c>
      <c r="U87" s="48">
        <v>0</v>
      </c>
      <c r="V87" s="49">
        <v>0</v>
      </c>
      <c r="W87" s="49">
        <v>0.004717</v>
      </c>
      <c r="X87" s="49">
        <v>0.007642</v>
      </c>
      <c r="Y87" s="49">
        <v>0.600247</v>
      </c>
      <c r="Z87" s="49">
        <v>1</v>
      </c>
      <c r="AA87" s="49">
        <v>0</v>
      </c>
      <c r="AB87" s="71">
        <v>87</v>
      </c>
      <c r="AC87" s="71"/>
      <c r="AD87" s="72"/>
      <c r="AE87" s="78" t="s">
        <v>1396</v>
      </c>
      <c r="AF87" s="78">
        <v>421</v>
      </c>
      <c r="AG87" s="78">
        <v>833</v>
      </c>
      <c r="AH87" s="78">
        <v>4247</v>
      </c>
      <c r="AI87" s="78">
        <v>2565</v>
      </c>
      <c r="AJ87" s="78"/>
      <c r="AK87" s="78" t="s">
        <v>1493</v>
      </c>
      <c r="AL87" s="78" t="s">
        <v>1275</v>
      </c>
      <c r="AM87" s="78"/>
      <c r="AN87" s="78"/>
      <c r="AO87" s="80">
        <v>39953.990949074076</v>
      </c>
      <c r="AP87" s="83" t="s">
        <v>1676</v>
      </c>
      <c r="AQ87" s="78" t="b">
        <v>0</v>
      </c>
      <c r="AR87" s="78" t="b">
        <v>0</v>
      </c>
      <c r="AS87" s="78" t="b">
        <v>1</v>
      </c>
      <c r="AT87" s="78" t="s">
        <v>1226</v>
      </c>
      <c r="AU87" s="78">
        <v>7</v>
      </c>
      <c r="AV87" s="83" t="s">
        <v>1699</v>
      </c>
      <c r="AW87" s="78" t="b">
        <v>0</v>
      </c>
      <c r="AX87" s="78" t="s">
        <v>1759</v>
      </c>
      <c r="AY87" s="83" t="s">
        <v>1844</v>
      </c>
      <c r="AZ87" s="78" t="s">
        <v>65</v>
      </c>
      <c r="BA87" s="78" t="str">
        <f>REPLACE(INDEX(GroupVertices[Group],MATCH(Vertices[[#This Row],[Vertex]],GroupVertices[Vertex],0)),1,1,"")</f>
        <v>1</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300</v>
      </c>
      <c r="C88" s="65"/>
      <c r="D88" s="65" t="s">
        <v>64</v>
      </c>
      <c r="E88" s="66">
        <v>163.6483502538071</v>
      </c>
      <c r="F88" s="68">
        <v>99.99965193159873</v>
      </c>
      <c r="G88" s="100" t="s">
        <v>1740</v>
      </c>
      <c r="H88" s="65"/>
      <c r="I88" s="69" t="s">
        <v>300</v>
      </c>
      <c r="J88" s="70"/>
      <c r="K88" s="70"/>
      <c r="L88" s="69" t="s">
        <v>1952</v>
      </c>
      <c r="M88" s="73">
        <v>1.115999595862823</v>
      </c>
      <c r="N88" s="74">
        <v>2508.009521484375</v>
      </c>
      <c r="O88" s="74">
        <v>8252.734375</v>
      </c>
      <c r="P88" s="75"/>
      <c r="Q88" s="76"/>
      <c r="R88" s="76"/>
      <c r="S88" s="86"/>
      <c r="T88" s="48">
        <v>1</v>
      </c>
      <c r="U88" s="48">
        <v>0</v>
      </c>
      <c r="V88" s="49">
        <v>0</v>
      </c>
      <c r="W88" s="49">
        <v>0.004695</v>
      </c>
      <c r="X88" s="49">
        <v>0.006926</v>
      </c>
      <c r="Y88" s="49">
        <v>0.365003</v>
      </c>
      <c r="Z88" s="49">
        <v>0</v>
      </c>
      <c r="AA88" s="49">
        <v>0</v>
      </c>
      <c r="AB88" s="71">
        <v>88</v>
      </c>
      <c r="AC88" s="71"/>
      <c r="AD88" s="72"/>
      <c r="AE88" s="78" t="s">
        <v>1397</v>
      </c>
      <c r="AF88" s="78">
        <v>189</v>
      </c>
      <c r="AG88" s="78">
        <v>671</v>
      </c>
      <c r="AH88" s="78">
        <v>740</v>
      </c>
      <c r="AI88" s="78">
        <v>355</v>
      </c>
      <c r="AJ88" s="78"/>
      <c r="AK88" s="78" t="s">
        <v>1494</v>
      </c>
      <c r="AL88" s="78"/>
      <c r="AM88" s="83" t="s">
        <v>1590</v>
      </c>
      <c r="AN88" s="78"/>
      <c r="AO88" s="80">
        <v>40200.727118055554</v>
      </c>
      <c r="AP88" s="83" t="s">
        <v>1677</v>
      </c>
      <c r="AQ88" s="78" t="b">
        <v>0</v>
      </c>
      <c r="AR88" s="78" t="b">
        <v>0</v>
      </c>
      <c r="AS88" s="78" t="b">
        <v>0</v>
      </c>
      <c r="AT88" s="78" t="s">
        <v>1226</v>
      </c>
      <c r="AU88" s="78">
        <v>30</v>
      </c>
      <c r="AV88" s="83" t="s">
        <v>1699</v>
      </c>
      <c r="AW88" s="78" t="b">
        <v>0</v>
      </c>
      <c r="AX88" s="78" t="s">
        <v>1759</v>
      </c>
      <c r="AY88" s="83" t="s">
        <v>1845</v>
      </c>
      <c r="AZ88" s="78" t="s">
        <v>65</v>
      </c>
      <c r="BA88" s="78" t="str">
        <f>REPLACE(INDEX(GroupVertices[Group],MATCH(Vertices[[#This Row],[Vertex]],GroupVertices[Vertex],0)),1,1,"")</f>
        <v>1</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301</v>
      </c>
      <c r="C89" s="65"/>
      <c r="D89" s="65" t="s">
        <v>64</v>
      </c>
      <c r="E89" s="66">
        <v>162.08102489726855</v>
      </c>
      <c r="F89" s="68">
        <v>99.99998289064695</v>
      </c>
      <c r="G89" s="100" t="s">
        <v>1741</v>
      </c>
      <c r="H89" s="65"/>
      <c r="I89" s="69" t="s">
        <v>301</v>
      </c>
      <c r="J89" s="70"/>
      <c r="K89" s="70"/>
      <c r="L89" s="69" t="s">
        <v>1953</v>
      </c>
      <c r="M89" s="73">
        <v>1.0057019770623814</v>
      </c>
      <c r="N89" s="74">
        <v>293.8948059082031</v>
      </c>
      <c r="O89" s="74">
        <v>3484.8486328125</v>
      </c>
      <c r="P89" s="75"/>
      <c r="Q89" s="76"/>
      <c r="R89" s="76"/>
      <c r="S89" s="86"/>
      <c r="T89" s="48">
        <v>1</v>
      </c>
      <c r="U89" s="48">
        <v>0</v>
      </c>
      <c r="V89" s="49">
        <v>0</v>
      </c>
      <c r="W89" s="49">
        <v>0.004695</v>
      </c>
      <c r="X89" s="49">
        <v>0.006926</v>
      </c>
      <c r="Y89" s="49">
        <v>0.365003</v>
      </c>
      <c r="Z89" s="49">
        <v>0</v>
      </c>
      <c r="AA89" s="49">
        <v>0</v>
      </c>
      <c r="AB89" s="71">
        <v>89</v>
      </c>
      <c r="AC89" s="71"/>
      <c r="AD89" s="72"/>
      <c r="AE89" s="78" t="s">
        <v>1398</v>
      </c>
      <c r="AF89" s="78">
        <v>70</v>
      </c>
      <c r="AG89" s="78">
        <v>52</v>
      </c>
      <c r="AH89" s="78">
        <v>39</v>
      </c>
      <c r="AI89" s="78">
        <v>24</v>
      </c>
      <c r="AJ89" s="78"/>
      <c r="AK89" s="78" t="s">
        <v>1495</v>
      </c>
      <c r="AL89" s="78" t="s">
        <v>1261</v>
      </c>
      <c r="AM89" s="78"/>
      <c r="AN89" s="78"/>
      <c r="AO89" s="80">
        <v>43537.8699537037</v>
      </c>
      <c r="AP89" s="78"/>
      <c r="AQ89" s="78" t="b">
        <v>1</v>
      </c>
      <c r="AR89" s="78" t="b">
        <v>0</v>
      </c>
      <c r="AS89" s="78" t="b">
        <v>0</v>
      </c>
      <c r="AT89" s="78" t="s">
        <v>1226</v>
      </c>
      <c r="AU89" s="78">
        <v>0</v>
      </c>
      <c r="AV89" s="78"/>
      <c r="AW89" s="78" t="b">
        <v>0</v>
      </c>
      <c r="AX89" s="78" t="s">
        <v>1759</v>
      </c>
      <c r="AY89" s="83" t="s">
        <v>1846</v>
      </c>
      <c r="AZ89" s="78" t="s">
        <v>65</v>
      </c>
      <c r="BA89" s="78" t="str">
        <f>REPLACE(INDEX(GroupVertices[Group],MATCH(Vertices[[#This Row],[Vertex]],GroupVertices[Vertex],0)),1,1,"")</f>
        <v>1</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302</v>
      </c>
      <c r="C90" s="65"/>
      <c r="D90" s="65" t="s">
        <v>64</v>
      </c>
      <c r="E90" s="66">
        <v>189.34590282813633</v>
      </c>
      <c r="F90" s="68">
        <v>99.994225593343</v>
      </c>
      <c r="G90" s="100" t="s">
        <v>1742</v>
      </c>
      <c r="H90" s="65"/>
      <c r="I90" s="69" t="s">
        <v>302</v>
      </c>
      <c r="J90" s="70"/>
      <c r="K90" s="70"/>
      <c r="L90" s="69" t="s">
        <v>1954</v>
      </c>
      <c r="M90" s="73">
        <v>2.9244172585537456</v>
      </c>
      <c r="N90" s="74">
        <v>3036.165771484375</v>
      </c>
      <c r="O90" s="74">
        <v>722.4411010742188</v>
      </c>
      <c r="P90" s="75"/>
      <c r="Q90" s="76"/>
      <c r="R90" s="76"/>
      <c r="S90" s="86"/>
      <c r="T90" s="48">
        <v>1</v>
      </c>
      <c r="U90" s="48">
        <v>0</v>
      </c>
      <c r="V90" s="49">
        <v>0</v>
      </c>
      <c r="W90" s="49">
        <v>0.004695</v>
      </c>
      <c r="X90" s="49">
        <v>0.006926</v>
      </c>
      <c r="Y90" s="49">
        <v>0.365003</v>
      </c>
      <c r="Z90" s="49">
        <v>0</v>
      </c>
      <c r="AA90" s="49">
        <v>0</v>
      </c>
      <c r="AB90" s="71">
        <v>90</v>
      </c>
      <c r="AC90" s="71"/>
      <c r="AD90" s="72"/>
      <c r="AE90" s="78" t="s">
        <v>1399</v>
      </c>
      <c r="AF90" s="78">
        <v>339</v>
      </c>
      <c r="AG90" s="78">
        <v>10820</v>
      </c>
      <c r="AH90" s="78">
        <v>10269</v>
      </c>
      <c r="AI90" s="78">
        <v>454</v>
      </c>
      <c r="AJ90" s="78"/>
      <c r="AK90" s="78" t="s">
        <v>1496</v>
      </c>
      <c r="AL90" s="78" t="s">
        <v>1525</v>
      </c>
      <c r="AM90" s="83" t="s">
        <v>1591</v>
      </c>
      <c r="AN90" s="78"/>
      <c r="AO90" s="80">
        <v>40569.91887731481</v>
      </c>
      <c r="AP90" s="83" t="s">
        <v>1678</v>
      </c>
      <c r="AQ90" s="78" t="b">
        <v>1</v>
      </c>
      <c r="AR90" s="78" t="b">
        <v>0</v>
      </c>
      <c r="AS90" s="78" t="b">
        <v>1</v>
      </c>
      <c r="AT90" s="78" t="s">
        <v>1226</v>
      </c>
      <c r="AU90" s="78">
        <v>229</v>
      </c>
      <c r="AV90" s="83" t="s">
        <v>1699</v>
      </c>
      <c r="AW90" s="78" t="b">
        <v>0</v>
      </c>
      <c r="AX90" s="78" t="s">
        <v>1759</v>
      </c>
      <c r="AY90" s="83" t="s">
        <v>1847</v>
      </c>
      <c r="AZ90" s="78" t="s">
        <v>65</v>
      </c>
      <c r="BA90" s="78" t="str">
        <f>REPLACE(INDEX(GroupVertices[Group],MATCH(Vertices[[#This Row],[Vertex]],GroupVertices[Vertex],0)),1,1,"")</f>
        <v>1</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303</v>
      </c>
      <c r="C91" s="65"/>
      <c r="D91" s="65" t="s">
        <v>64</v>
      </c>
      <c r="E91" s="66">
        <v>162.30637539279672</v>
      </c>
      <c r="F91" s="68">
        <v>99.99993530525875</v>
      </c>
      <c r="G91" s="100" t="s">
        <v>1743</v>
      </c>
      <c r="H91" s="65"/>
      <c r="I91" s="69" t="s">
        <v>303</v>
      </c>
      <c r="J91" s="70"/>
      <c r="K91" s="70"/>
      <c r="L91" s="69" t="s">
        <v>1955</v>
      </c>
      <c r="M91" s="73">
        <v>1.0215606007671298</v>
      </c>
      <c r="N91" s="74">
        <v>1882.456787109375</v>
      </c>
      <c r="O91" s="74">
        <v>368.0877685546875</v>
      </c>
      <c r="P91" s="75"/>
      <c r="Q91" s="76"/>
      <c r="R91" s="76"/>
      <c r="S91" s="86"/>
      <c r="T91" s="48">
        <v>1</v>
      </c>
      <c r="U91" s="48">
        <v>0</v>
      </c>
      <c r="V91" s="49">
        <v>0</v>
      </c>
      <c r="W91" s="49">
        <v>0.004695</v>
      </c>
      <c r="X91" s="49">
        <v>0.006926</v>
      </c>
      <c r="Y91" s="49">
        <v>0.365003</v>
      </c>
      <c r="Z91" s="49">
        <v>0</v>
      </c>
      <c r="AA91" s="49">
        <v>0</v>
      </c>
      <c r="AB91" s="71">
        <v>91</v>
      </c>
      <c r="AC91" s="71"/>
      <c r="AD91" s="72"/>
      <c r="AE91" s="78" t="s">
        <v>1400</v>
      </c>
      <c r="AF91" s="78">
        <v>428</v>
      </c>
      <c r="AG91" s="78">
        <v>141</v>
      </c>
      <c r="AH91" s="78">
        <v>3649</v>
      </c>
      <c r="AI91" s="78">
        <v>3851</v>
      </c>
      <c r="AJ91" s="78"/>
      <c r="AK91" s="78" t="s">
        <v>1497</v>
      </c>
      <c r="AL91" s="78"/>
      <c r="AM91" s="78"/>
      <c r="AN91" s="78"/>
      <c r="AO91" s="80">
        <v>41752.669583333336</v>
      </c>
      <c r="AP91" s="83" t="s">
        <v>1679</v>
      </c>
      <c r="AQ91" s="78" t="b">
        <v>0</v>
      </c>
      <c r="AR91" s="78" t="b">
        <v>0</v>
      </c>
      <c r="AS91" s="78" t="b">
        <v>1</v>
      </c>
      <c r="AT91" s="78" t="s">
        <v>1226</v>
      </c>
      <c r="AU91" s="78">
        <v>4</v>
      </c>
      <c r="AV91" s="83" t="s">
        <v>1711</v>
      </c>
      <c r="AW91" s="78" t="b">
        <v>0</v>
      </c>
      <c r="AX91" s="78" t="s">
        <v>1759</v>
      </c>
      <c r="AY91" s="83" t="s">
        <v>1848</v>
      </c>
      <c r="AZ91" s="78" t="s">
        <v>65</v>
      </c>
      <c r="BA91" s="78" t="str">
        <f>REPLACE(INDEX(GroupVertices[Group],MATCH(Vertices[[#This Row],[Vertex]],GroupVertices[Vertex],0)),1,1,"")</f>
        <v>1</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304</v>
      </c>
      <c r="C92" s="65"/>
      <c r="D92" s="65" t="s">
        <v>64</v>
      </c>
      <c r="E92" s="66">
        <v>164.49151559100798</v>
      </c>
      <c r="F92" s="68">
        <v>99.99947388739348</v>
      </c>
      <c r="G92" s="100" t="s">
        <v>1744</v>
      </c>
      <c r="H92" s="65"/>
      <c r="I92" s="69" t="s">
        <v>304</v>
      </c>
      <c r="J92" s="70"/>
      <c r="K92" s="70"/>
      <c r="L92" s="69" t="s">
        <v>1956</v>
      </c>
      <c r="M92" s="73">
        <v>1.1753357946682301</v>
      </c>
      <c r="N92" s="74">
        <v>3845.23681640625</v>
      </c>
      <c r="O92" s="74">
        <v>7642.77490234375</v>
      </c>
      <c r="P92" s="75"/>
      <c r="Q92" s="76"/>
      <c r="R92" s="76"/>
      <c r="S92" s="86"/>
      <c r="T92" s="48">
        <v>1</v>
      </c>
      <c r="U92" s="48">
        <v>0</v>
      </c>
      <c r="V92" s="49">
        <v>0</v>
      </c>
      <c r="W92" s="49">
        <v>0.004695</v>
      </c>
      <c r="X92" s="49">
        <v>0.006926</v>
      </c>
      <c r="Y92" s="49">
        <v>0.365003</v>
      </c>
      <c r="Z92" s="49">
        <v>0</v>
      </c>
      <c r="AA92" s="49">
        <v>0</v>
      </c>
      <c r="AB92" s="71">
        <v>92</v>
      </c>
      <c r="AC92" s="71"/>
      <c r="AD92" s="72"/>
      <c r="AE92" s="78" t="s">
        <v>1401</v>
      </c>
      <c r="AF92" s="78">
        <v>1205</v>
      </c>
      <c r="AG92" s="78">
        <v>1004</v>
      </c>
      <c r="AH92" s="78">
        <v>1131</v>
      </c>
      <c r="AI92" s="78">
        <v>361</v>
      </c>
      <c r="AJ92" s="78"/>
      <c r="AK92" s="78" t="s">
        <v>1498</v>
      </c>
      <c r="AL92" s="78" t="s">
        <v>1261</v>
      </c>
      <c r="AM92" s="83" t="s">
        <v>1592</v>
      </c>
      <c r="AN92" s="78"/>
      <c r="AO92" s="80">
        <v>43446.591365740744</v>
      </c>
      <c r="AP92" s="83" t="s">
        <v>1680</v>
      </c>
      <c r="AQ92" s="78" t="b">
        <v>0</v>
      </c>
      <c r="AR92" s="78" t="b">
        <v>0</v>
      </c>
      <c r="AS92" s="78" t="b">
        <v>1</v>
      </c>
      <c r="AT92" s="78" t="s">
        <v>1226</v>
      </c>
      <c r="AU92" s="78">
        <v>11</v>
      </c>
      <c r="AV92" s="83" t="s">
        <v>1699</v>
      </c>
      <c r="AW92" s="78" t="b">
        <v>0</v>
      </c>
      <c r="AX92" s="78" t="s">
        <v>1759</v>
      </c>
      <c r="AY92" s="83" t="s">
        <v>1849</v>
      </c>
      <c r="AZ92" s="78" t="s">
        <v>65</v>
      </c>
      <c r="BA92" s="78" t="str">
        <f>REPLACE(INDEX(GroupVertices[Group],MATCH(Vertices[[#This Row],[Vertex]],GroupVertices[Vertex],0)),1,1,"")</f>
        <v>1</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305</v>
      </c>
      <c r="C93" s="65"/>
      <c r="D93" s="65" t="s">
        <v>64</v>
      </c>
      <c r="E93" s="66">
        <v>177.96190476190475</v>
      </c>
      <c r="F93" s="68">
        <v>99.99662945744763</v>
      </c>
      <c r="G93" s="100" t="s">
        <v>1745</v>
      </c>
      <c r="H93" s="65"/>
      <c r="I93" s="69" t="s">
        <v>305</v>
      </c>
      <c r="J93" s="70"/>
      <c r="K93" s="70"/>
      <c r="L93" s="69" t="s">
        <v>1957</v>
      </c>
      <c r="M93" s="73">
        <v>2.123289481289149</v>
      </c>
      <c r="N93" s="74">
        <v>3655.312744140625</v>
      </c>
      <c r="O93" s="74">
        <v>8511.0732421875</v>
      </c>
      <c r="P93" s="75"/>
      <c r="Q93" s="76"/>
      <c r="R93" s="76"/>
      <c r="S93" s="86"/>
      <c r="T93" s="48">
        <v>1</v>
      </c>
      <c r="U93" s="48">
        <v>0</v>
      </c>
      <c r="V93" s="49">
        <v>0</v>
      </c>
      <c r="W93" s="49">
        <v>0.004695</v>
      </c>
      <c r="X93" s="49">
        <v>0.006926</v>
      </c>
      <c r="Y93" s="49">
        <v>0.365003</v>
      </c>
      <c r="Z93" s="49">
        <v>0</v>
      </c>
      <c r="AA93" s="49">
        <v>0</v>
      </c>
      <c r="AB93" s="71">
        <v>93</v>
      </c>
      <c r="AC93" s="71"/>
      <c r="AD93" s="72"/>
      <c r="AE93" s="78" t="s">
        <v>1402</v>
      </c>
      <c r="AF93" s="78">
        <v>2964</v>
      </c>
      <c r="AG93" s="78">
        <v>6324</v>
      </c>
      <c r="AH93" s="78">
        <v>161233</v>
      </c>
      <c r="AI93" s="78">
        <v>42882</v>
      </c>
      <c r="AJ93" s="78"/>
      <c r="AK93" s="78" t="s">
        <v>1499</v>
      </c>
      <c r="AL93" s="78" t="s">
        <v>1549</v>
      </c>
      <c r="AM93" s="83" t="s">
        <v>1593</v>
      </c>
      <c r="AN93" s="78"/>
      <c r="AO93" s="80">
        <v>39456.03121527778</v>
      </c>
      <c r="AP93" s="83" t="s">
        <v>1681</v>
      </c>
      <c r="AQ93" s="78" t="b">
        <v>0</v>
      </c>
      <c r="AR93" s="78" t="b">
        <v>0</v>
      </c>
      <c r="AS93" s="78" t="b">
        <v>0</v>
      </c>
      <c r="AT93" s="78" t="s">
        <v>1226</v>
      </c>
      <c r="AU93" s="78">
        <v>562</v>
      </c>
      <c r="AV93" s="83" t="s">
        <v>1700</v>
      </c>
      <c r="AW93" s="78" t="b">
        <v>0</v>
      </c>
      <c r="AX93" s="78" t="s">
        <v>1759</v>
      </c>
      <c r="AY93" s="83" t="s">
        <v>1850</v>
      </c>
      <c r="AZ93" s="78" t="s">
        <v>65</v>
      </c>
      <c r="BA93" s="78" t="str">
        <f>REPLACE(INDEX(GroupVertices[Group],MATCH(Vertices[[#This Row],[Vertex]],GroupVertices[Vertex],0)),1,1,"")</f>
        <v>1</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306</v>
      </c>
      <c r="C94" s="65"/>
      <c r="D94" s="65" t="s">
        <v>64</v>
      </c>
      <c r="E94" s="66">
        <v>184.22867416001935</v>
      </c>
      <c r="F94" s="68">
        <v>99.99530615592207</v>
      </c>
      <c r="G94" s="100" t="s">
        <v>1746</v>
      </c>
      <c r="H94" s="65"/>
      <c r="I94" s="69" t="s">
        <v>306</v>
      </c>
      <c r="J94" s="70"/>
      <c r="K94" s="70"/>
      <c r="L94" s="69" t="s">
        <v>1958</v>
      </c>
      <c r="M94" s="73">
        <v>2.5643017697077157</v>
      </c>
      <c r="N94" s="74">
        <v>286.91058349609375</v>
      </c>
      <c r="O94" s="74">
        <v>6608.82177734375</v>
      </c>
      <c r="P94" s="75"/>
      <c r="Q94" s="76"/>
      <c r="R94" s="76"/>
      <c r="S94" s="86"/>
      <c r="T94" s="48">
        <v>1</v>
      </c>
      <c r="U94" s="48">
        <v>0</v>
      </c>
      <c r="V94" s="49">
        <v>0</v>
      </c>
      <c r="W94" s="49">
        <v>0.004695</v>
      </c>
      <c r="X94" s="49">
        <v>0.006926</v>
      </c>
      <c r="Y94" s="49">
        <v>0.365003</v>
      </c>
      <c r="Z94" s="49">
        <v>0</v>
      </c>
      <c r="AA94" s="49">
        <v>0</v>
      </c>
      <c r="AB94" s="71">
        <v>94</v>
      </c>
      <c r="AC94" s="71"/>
      <c r="AD94" s="72"/>
      <c r="AE94" s="78" t="s">
        <v>1403</v>
      </c>
      <c r="AF94" s="78">
        <v>3732</v>
      </c>
      <c r="AG94" s="78">
        <v>8799</v>
      </c>
      <c r="AH94" s="78">
        <v>8273</v>
      </c>
      <c r="AI94" s="78">
        <v>30831</v>
      </c>
      <c r="AJ94" s="78"/>
      <c r="AK94" s="78" t="s">
        <v>1500</v>
      </c>
      <c r="AL94" s="83" t="s">
        <v>1550</v>
      </c>
      <c r="AM94" s="83" t="s">
        <v>1594</v>
      </c>
      <c r="AN94" s="78"/>
      <c r="AO94" s="80">
        <v>40122.1453587963</v>
      </c>
      <c r="AP94" s="83" t="s">
        <v>1682</v>
      </c>
      <c r="AQ94" s="78" t="b">
        <v>0</v>
      </c>
      <c r="AR94" s="78" t="b">
        <v>0</v>
      </c>
      <c r="AS94" s="78" t="b">
        <v>1</v>
      </c>
      <c r="AT94" s="78" t="s">
        <v>1226</v>
      </c>
      <c r="AU94" s="78">
        <v>843</v>
      </c>
      <c r="AV94" s="83" t="s">
        <v>1712</v>
      </c>
      <c r="AW94" s="78" t="b">
        <v>1</v>
      </c>
      <c r="AX94" s="78" t="s">
        <v>1759</v>
      </c>
      <c r="AY94" s="83" t="s">
        <v>1851</v>
      </c>
      <c r="AZ94" s="78" t="s">
        <v>65</v>
      </c>
      <c r="BA94" s="78" t="str">
        <f>REPLACE(INDEX(GroupVertices[Group],MATCH(Vertices[[#This Row],[Vertex]],GroupVertices[Vertex],0)),1,1,"")</f>
        <v>1</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307</v>
      </c>
      <c r="C95" s="65"/>
      <c r="D95" s="65" t="s">
        <v>64</v>
      </c>
      <c r="E95" s="66">
        <v>258.42975586173554</v>
      </c>
      <c r="F95" s="68">
        <v>99.97963773119214</v>
      </c>
      <c r="G95" s="100" t="s">
        <v>1747</v>
      </c>
      <c r="H95" s="65"/>
      <c r="I95" s="69" t="s">
        <v>307</v>
      </c>
      <c r="J95" s="70"/>
      <c r="K95" s="70"/>
      <c r="L95" s="69" t="s">
        <v>1959</v>
      </c>
      <c r="M95" s="73">
        <v>7.786065451366744</v>
      </c>
      <c r="N95" s="74">
        <v>1844.5772705078125</v>
      </c>
      <c r="O95" s="74">
        <v>6076.3583984375</v>
      </c>
      <c r="P95" s="75"/>
      <c r="Q95" s="76"/>
      <c r="R95" s="76"/>
      <c r="S95" s="86"/>
      <c r="T95" s="48">
        <v>1</v>
      </c>
      <c r="U95" s="48">
        <v>0</v>
      </c>
      <c r="V95" s="49">
        <v>0</v>
      </c>
      <c r="W95" s="49">
        <v>0.004695</v>
      </c>
      <c r="X95" s="49">
        <v>0.006926</v>
      </c>
      <c r="Y95" s="49">
        <v>0.365003</v>
      </c>
      <c r="Z95" s="49">
        <v>0</v>
      </c>
      <c r="AA95" s="49">
        <v>0</v>
      </c>
      <c r="AB95" s="71">
        <v>95</v>
      </c>
      <c r="AC95" s="71"/>
      <c r="AD95" s="72"/>
      <c r="AE95" s="78" t="s">
        <v>1404</v>
      </c>
      <c r="AF95" s="78">
        <v>465</v>
      </c>
      <c r="AG95" s="78">
        <v>38104</v>
      </c>
      <c r="AH95" s="78">
        <v>20384</v>
      </c>
      <c r="AI95" s="78">
        <v>13907</v>
      </c>
      <c r="AJ95" s="78"/>
      <c r="AK95" s="78" t="s">
        <v>1501</v>
      </c>
      <c r="AL95" s="78" t="s">
        <v>1551</v>
      </c>
      <c r="AM95" s="83" t="s">
        <v>1595</v>
      </c>
      <c r="AN95" s="78"/>
      <c r="AO95" s="80">
        <v>39737.6625462963</v>
      </c>
      <c r="AP95" s="83" t="s">
        <v>1683</v>
      </c>
      <c r="AQ95" s="78" t="b">
        <v>0</v>
      </c>
      <c r="AR95" s="78" t="b">
        <v>0</v>
      </c>
      <c r="AS95" s="78" t="b">
        <v>0</v>
      </c>
      <c r="AT95" s="78" t="s">
        <v>1226</v>
      </c>
      <c r="AU95" s="78">
        <v>340</v>
      </c>
      <c r="AV95" s="83" t="s">
        <v>1700</v>
      </c>
      <c r="AW95" s="78" t="b">
        <v>1</v>
      </c>
      <c r="AX95" s="78" t="s">
        <v>1759</v>
      </c>
      <c r="AY95" s="83" t="s">
        <v>1852</v>
      </c>
      <c r="AZ95" s="78" t="s">
        <v>65</v>
      </c>
      <c r="BA95" s="78" t="str">
        <f>REPLACE(INDEX(GroupVertices[Group],MATCH(Vertices[[#This Row],[Vertex]],GroupVertices[Vertex],0)),1,1,"")</f>
        <v>1</v>
      </c>
      <c r="BB95" s="48"/>
      <c r="BC95" s="48"/>
      <c r="BD95" s="48"/>
      <c r="BE95" s="48"/>
      <c r="BF95" s="48"/>
      <c r="BG95" s="48"/>
      <c r="BH95" s="48"/>
      <c r="BI95" s="48"/>
      <c r="BJ95" s="48"/>
      <c r="BK95" s="48"/>
      <c r="BL95" s="48"/>
      <c r="BM95" s="49"/>
      <c r="BN95" s="48"/>
      <c r="BO95" s="49"/>
      <c r="BP95" s="48"/>
      <c r="BQ95" s="49"/>
      <c r="BR95" s="48"/>
      <c r="BS95" s="49"/>
      <c r="BT95" s="48"/>
      <c r="BU95" s="2"/>
      <c r="BV95" s="3"/>
      <c r="BW95" s="3"/>
      <c r="BX95" s="3"/>
      <c r="BY95" s="3"/>
    </row>
    <row r="96" spans="1:77" ht="41.45" customHeight="1">
      <c r="A96" s="64" t="s">
        <v>308</v>
      </c>
      <c r="C96" s="65"/>
      <c r="D96" s="65" t="s">
        <v>64</v>
      </c>
      <c r="E96" s="66">
        <v>1000</v>
      </c>
      <c r="F96" s="68">
        <v>70</v>
      </c>
      <c r="G96" s="100" t="s">
        <v>1748</v>
      </c>
      <c r="H96" s="65"/>
      <c r="I96" s="69" t="s">
        <v>308</v>
      </c>
      <c r="J96" s="70"/>
      <c r="K96" s="70"/>
      <c r="L96" s="69" t="s">
        <v>1960</v>
      </c>
      <c r="M96" s="73">
        <v>9999</v>
      </c>
      <c r="N96" s="74">
        <v>1243.8206787109375</v>
      </c>
      <c r="O96" s="74">
        <v>6801.00634765625</v>
      </c>
      <c r="P96" s="75"/>
      <c r="Q96" s="76"/>
      <c r="R96" s="76"/>
      <c r="S96" s="86"/>
      <c r="T96" s="48">
        <v>1</v>
      </c>
      <c r="U96" s="48">
        <v>0</v>
      </c>
      <c r="V96" s="49">
        <v>0</v>
      </c>
      <c r="W96" s="49">
        <v>0.004695</v>
      </c>
      <c r="X96" s="49">
        <v>0.006926</v>
      </c>
      <c r="Y96" s="49">
        <v>0.365003</v>
      </c>
      <c r="Z96" s="49">
        <v>0</v>
      </c>
      <c r="AA96" s="49">
        <v>0</v>
      </c>
      <c r="AB96" s="71">
        <v>96</v>
      </c>
      <c r="AC96" s="71"/>
      <c r="AD96" s="72"/>
      <c r="AE96" s="78" t="s">
        <v>1405</v>
      </c>
      <c r="AF96" s="78">
        <v>140</v>
      </c>
      <c r="AG96" s="78">
        <v>56109681</v>
      </c>
      <c r="AH96" s="78">
        <v>9948</v>
      </c>
      <c r="AI96" s="78">
        <v>5869</v>
      </c>
      <c r="AJ96" s="78"/>
      <c r="AK96" s="78" t="s">
        <v>1502</v>
      </c>
      <c r="AL96" s="78" t="s">
        <v>1552</v>
      </c>
      <c r="AM96" s="83" t="s">
        <v>1596</v>
      </c>
      <c r="AN96" s="78"/>
      <c r="AO96" s="80">
        <v>39133.60826388889</v>
      </c>
      <c r="AP96" s="83" t="s">
        <v>1684</v>
      </c>
      <c r="AQ96" s="78" t="b">
        <v>0</v>
      </c>
      <c r="AR96" s="78" t="b">
        <v>0</v>
      </c>
      <c r="AS96" s="78" t="b">
        <v>1</v>
      </c>
      <c r="AT96" s="78" t="s">
        <v>1226</v>
      </c>
      <c r="AU96" s="78">
        <v>91372</v>
      </c>
      <c r="AV96" s="83" t="s">
        <v>1713</v>
      </c>
      <c r="AW96" s="78" t="b">
        <v>1</v>
      </c>
      <c r="AX96" s="78" t="s">
        <v>1759</v>
      </c>
      <c r="AY96" s="83" t="s">
        <v>1853</v>
      </c>
      <c r="AZ96" s="78" t="s">
        <v>65</v>
      </c>
      <c r="BA96" s="78" t="str">
        <f>REPLACE(INDEX(GroupVertices[Group],MATCH(Vertices[[#This Row],[Vertex]],GroupVertices[Vertex],0)),1,1,"")</f>
        <v>1</v>
      </c>
      <c r="BB96" s="48"/>
      <c r="BC96" s="48"/>
      <c r="BD96" s="48"/>
      <c r="BE96" s="48"/>
      <c r="BF96" s="48"/>
      <c r="BG96" s="48"/>
      <c r="BH96" s="48"/>
      <c r="BI96" s="48"/>
      <c r="BJ96" s="48"/>
      <c r="BK96" s="48"/>
      <c r="BL96" s="48"/>
      <c r="BM96" s="49"/>
      <c r="BN96" s="48"/>
      <c r="BO96" s="49"/>
      <c r="BP96" s="48"/>
      <c r="BQ96" s="49"/>
      <c r="BR96" s="48"/>
      <c r="BS96" s="49"/>
      <c r="BT96" s="48"/>
      <c r="BU96" s="2"/>
      <c r="BV96" s="3"/>
      <c r="BW96" s="3"/>
      <c r="BX96" s="3"/>
      <c r="BY96" s="3"/>
    </row>
    <row r="97" spans="1:77" ht="41.45" customHeight="1">
      <c r="A97" s="64" t="s">
        <v>309</v>
      </c>
      <c r="C97" s="65"/>
      <c r="D97" s="65" t="s">
        <v>64</v>
      </c>
      <c r="E97" s="66">
        <v>162.08608895334783</v>
      </c>
      <c r="F97" s="68">
        <v>99.99998182131237</v>
      </c>
      <c r="G97" s="100" t="s">
        <v>1749</v>
      </c>
      <c r="H97" s="65"/>
      <c r="I97" s="69" t="s">
        <v>309</v>
      </c>
      <c r="J97" s="70"/>
      <c r="K97" s="70"/>
      <c r="L97" s="69" t="s">
        <v>1961</v>
      </c>
      <c r="M97" s="73">
        <v>1.0060583506287804</v>
      </c>
      <c r="N97" s="74">
        <v>561.3507690429688</v>
      </c>
      <c r="O97" s="74">
        <v>7405.89013671875</v>
      </c>
      <c r="P97" s="75"/>
      <c r="Q97" s="76"/>
      <c r="R97" s="76"/>
      <c r="S97" s="86"/>
      <c r="T97" s="48">
        <v>1</v>
      </c>
      <c r="U97" s="48">
        <v>0</v>
      </c>
      <c r="V97" s="49">
        <v>0</v>
      </c>
      <c r="W97" s="49">
        <v>0.004695</v>
      </c>
      <c r="X97" s="49">
        <v>0.006926</v>
      </c>
      <c r="Y97" s="49">
        <v>0.365003</v>
      </c>
      <c r="Z97" s="49">
        <v>0</v>
      </c>
      <c r="AA97" s="49">
        <v>0</v>
      </c>
      <c r="AB97" s="71">
        <v>97</v>
      </c>
      <c r="AC97" s="71"/>
      <c r="AD97" s="72"/>
      <c r="AE97" s="78" t="s">
        <v>1406</v>
      </c>
      <c r="AF97" s="78">
        <v>37</v>
      </c>
      <c r="AG97" s="78">
        <v>54</v>
      </c>
      <c r="AH97" s="78">
        <v>83</v>
      </c>
      <c r="AI97" s="78">
        <v>27</v>
      </c>
      <c r="AJ97" s="78"/>
      <c r="AK97" s="78" t="s">
        <v>1503</v>
      </c>
      <c r="AL97" s="78"/>
      <c r="AM97" s="78"/>
      <c r="AN97" s="78"/>
      <c r="AO97" s="80">
        <v>43293.780185185184</v>
      </c>
      <c r="AP97" s="83" t="s">
        <v>1685</v>
      </c>
      <c r="AQ97" s="78" t="b">
        <v>1</v>
      </c>
      <c r="AR97" s="78" t="b">
        <v>0</v>
      </c>
      <c r="AS97" s="78" t="b">
        <v>0</v>
      </c>
      <c r="AT97" s="78" t="s">
        <v>1226</v>
      </c>
      <c r="AU97" s="78">
        <v>0</v>
      </c>
      <c r="AV97" s="78"/>
      <c r="AW97" s="78" t="b">
        <v>0</v>
      </c>
      <c r="AX97" s="78" t="s">
        <v>1759</v>
      </c>
      <c r="AY97" s="83" t="s">
        <v>1854</v>
      </c>
      <c r="AZ97" s="78" t="s">
        <v>65</v>
      </c>
      <c r="BA97" s="78" t="str">
        <f>REPLACE(INDEX(GroupVertices[Group],MATCH(Vertices[[#This Row],[Vertex]],GroupVertices[Vertex],0)),1,1,"")</f>
        <v>1</v>
      </c>
      <c r="BB97" s="48"/>
      <c r="BC97" s="48"/>
      <c r="BD97" s="48"/>
      <c r="BE97" s="48"/>
      <c r="BF97" s="48"/>
      <c r="BG97" s="48"/>
      <c r="BH97" s="48"/>
      <c r="BI97" s="48"/>
      <c r="BJ97" s="48"/>
      <c r="BK97" s="48"/>
      <c r="BL97" s="48"/>
      <c r="BM97" s="49"/>
      <c r="BN97" s="48"/>
      <c r="BO97" s="49"/>
      <c r="BP97" s="48"/>
      <c r="BQ97" s="49"/>
      <c r="BR97" s="48"/>
      <c r="BS97" s="49"/>
      <c r="BT97" s="48"/>
      <c r="BU97" s="2"/>
      <c r="BV97" s="3"/>
      <c r="BW97" s="3"/>
      <c r="BX97" s="3"/>
      <c r="BY97" s="3"/>
    </row>
    <row r="98" spans="1:77" ht="41.45" customHeight="1">
      <c r="A98" s="64" t="s">
        <v>310</v>
      </c>
      <c r="C98" s="65"/>
      <c r="D98" s="65" t="s">
        <v>64</v>
      </c>
      <c r="E98" s="66">
        <v>164.29148537587625</v>
      </c>
      <c r="F98" s="68">
        <v>99.99951612610883</v>
      </c>
      <c r="G98" s="100" t="s">
        <v>1750</v>
      </c>
      <c r="H98" s="65"/>
      <c r="I98" s="69" t="s">
        <v>310</v>
      </c>
      <c r="J98" s="70"/>
      <c r="K98" s="70"/>
      <c r="L98" s="69" t="s">
        <v>1962</v>
      </c>
      <c r="M98" s="73">
        <v>1.161259038795476</v>
      </c>
      <c r="N98" s="74">
        <v>2747.673828125</v>
      </c>
      <c r="O98" s="74">
        <v>9528.1533203125</v>
      </c>
      <c r="P98" s="75"/>
      <c r="Q98" s="76"/>
      <c r="R98" s="76"/>
      <c r="S98" s="86"/>
      <c r="T98" s="48">
        <v>1</v>
      </c>
      <c r="U98" s="48">
        <v>0</v>
      </c>
      <c r="V98" s="49">
        <v>0</v>
      </c>
      <c r="W98" s="49">
        <v>0.004695</v>
      </c>
      <c r="X98" s="49">
        <v>0.006926</v>
      </c>
      <c r="Y98" s="49">
        <v>0.365003</v>
      </c>
      <c r="Z98" s="49">
        <v>0</v>
      </c>
      <c r="AA98" s="49">
        <v>0</v>
      </c>
      <c r="AB98" s="71">
        <v>98</v>
      </c>
      <c r="AC98" s="71"/>
      <c r="AD98" s="72"/>
      <c r="AE98" s="78" t="s">
        <v>1407</v>
      </c>
      <c r="AF98" s="78">
        <v>534</v>
      </c>
      <c r="AG98" s="78">
        <v>925</v>
      </c>
      <c r="AH98" s="78">
        <v>1183</v>
      </c>
      <c r="AI98" s="78">
        <v>772</v>
      </c>
      <c r="AJ98" s="78"/>
      <c r="AK98" s="78" t="s">
        <v>1504</v>
      </c>
      <c r="AL98" s="78" t="s">
        <v>1261</v>
      </c>
      <c r="AM98" s="83" t="s">
        <v>1597</v>
      </c>
      <c r="AN98" s="78"/>
      <c r="AO98" s="80">
        <v>41705.608715277776</v>
      </c>
      <c r="AP98" s="83" t="s">
        <v>1686</v>
      </c>
      <c r="AQ98" s="78" t="b">
        <v>1</v>
      </c>
      <c r="AR98" s="78" t="b">
        <v>0</v>
      </c>
      <c r="AS98" s="78" t="b">
        <v>1</v>
      </c>
      <c r="AT98" s="78" t="s">
        <v>1226</v>
      </c>
      <c r="AU98" s="78">
        <v>43</v>
      </c>
      <c r="AV98" s="83" t="s">
        <v>1699</v>
      </c>
      <c r="AW98" s="78" t="b">
        <v>0</v>
      </c>
      <c r="AX98" s="78" t="s">
        <v>1759</v>
      </c>
      <c r="AY98" s="83" t="s">
        <v>1855</v>
      </c>
      <c r="AZ98" s="78" t="s">
        <v>65</v>
      </c>
      <c r="BA98" s="78" t="str">
        <f>REPLACE(INDEX(GroupVertices[Group],MATCH(Vertices[[#This Row],[Vertex]],GroupVertices[Vertex],0)),1,1,"")</f>
        <v>1</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311</v>
      </c>
      <c r="C99" s="65"/>
      <c r="D99" s="65" t="s">
        <v>64</v>
      </c>
      <c r="E99" s="66">
        <v>188.67491539763114</v>
      </c>
      <c r="F99" s="68">
        <v>99.99436728017302</v>
      </c>
      <c r="G99" s="100" t="s">
        <v>1751</v>
      </c>
      <c r="H99" s="65"/>
      <c r="I99" s="69" t="s">
        <v>311</v>
      </c>
      <c r="J99" s="70"/>
      <c r="K99" s="70"/>
      <c r="L99" s="69" t="s">
        <v>1963</v>
      </c>
      <c r="M99" s="73">
        <v>2.877197761005899</v>
      </c>
      <c r="N99" s="74">
        <v>6964.86572265625</v>
      </c>
      <c r="O99" s="74">
        <v>6999.08837890625</v>
      </c>
      <c r="P99" s="75"/>
      <c r="Q99" s="76"/>
      <c r="R99" s="76"/>
      <c r="S99" s="86"/>
      <c r="T99" s="48">
        <v>2</v>
      </c>
      <c r="U99" s="48">
        <v>0</v>
      </c>
      <c r="V99" s="49">
        <v>0</v>
      </c>
      <c r="W99" s="49">
        <v>0.004717</v>
      </c>
      <c r="X99" s="49">
        <v>0.008731</v>
      </c>
      <c r="Y99" s="49">
        <v>0.554264</v>
      </c>
      <c r="Z99" s="49">
        <v>1</v>
      </c>
      <c r="AA99" s="49">
        <v>0</v>
      </c>
      <c r="AB99" s="71">
        <v>99</v>
      </c>
      <c r="AC99" s="71"/>
      <c r="AD99" s="72"/>
      <c r="AE99" s="78" t="s">
        <v>1408</v>
      </c>
      <c r="AF99" s="78">
        <v>1678</v>
      </c>
      <c r="AG99" s="78">
        <v>10555</v>
      </c>
      <c r="AH99" s="78">
        <v>14137</v>
      </c>
      <c r="AI99" s="78">
        <v>6829</v>
      </c>
      <c r="AJ99" s="78"/>
      <c r="AK99" s="78" t="s">
        <v>1505</v>
      </c>
      <c r="AL99" s="78"/>
      <c r="AM99" s="83" t="s">
        <v>1598</v>
      </c>
      <c r="AN99" s="78"/>
      <c r="AO99" s="80">
        <v>41197.87939814815</v>
      </c>
      <c r="AP99" s="83" t="s">
        <v>1687</v>
      </c>
      <c r="AQ99" s="78" t="b">
        <v>1</v>
      </c>
      <c r="AR99" s="78" t="b">
        <v>0</v>
      </c>
      <c r="AS99" s="78" t="b">
        <v>1</v>
      </c>
      <c r="AT99" s="78" t="s">
        <v>1226</v>
      </c>
      <c r="AU99" s="78">
        <v>118</v>
      </c>
      <c r="AV99" s="83" t="s">
        <v>1699</v>
      </c>
      <c r="AW99" s="78" t="b">
        <v>0</v>
      </c>
      <c r="AX99" s="78" t="s">
        <v>1759</v>
      </c>
      <c r="AY99" s="83" t="s">
        <v>1856</v>
      </c>
      <c r="AZ99" s="78" t="s">
        <v>65</v>
      </c>
      <c r="BA99" s="78" t="str">
        <f>REPLACE(INDEX(GroupVertices[Group],MATCH(Vertices[[#This Row],[Vertex]],GroupVertices[Vertex],0)),1,1,"")</f>
        <v>2</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276</v>
      </c>
      <c r="C100" s="65"/>
      <c r="D100" s="65" t="s">
        <v>64</v>
      </c>
      <c r="E100" s="66">
        <v>169.45935460478609</v>
      </c>
      <c r="F100" s="68">
        <v>99.99842487018412</v>
      </c>
      <c r="G100" s="100" t="s">
        <v>674</v>
      </c>
      <c r="H100" s="65"/>
      <c r="I100" s="69" t="s">
        <v>276</v>
      </c>
      <c r="J100" s="70"/>
      <c r="K100" s="70"/>
      <c r="L100" s="69" t="s">
        <v>1964</v>
      </c>
      <c r="M100" s="73">
        <v>1.524938263305494</v>
      </c>
      <c r="N100" s="74">
        <v>6081.46337890625</v>
      </c>
      <c r="O100" s="74">
        <v>7467.3076171875</v>
      </c>
      <c r="P100" s="75"/>
      <c r="Q100" s="76"/>
      <c r="R100" s="76"/>
      <c r="S100" s="86"/>
      <c r="T100" s="48">
        <v>5</v>
      </c>
      <c r="U100" s="48">
        <v>16</v>
      </c>
      <c r="V100" s="49">
        <v>82.666667</v>
      </c>
      <c r="W100" s="49">
        <v>0.005025</v>
      </c>
      <c r="X100" s="49">
        <v>0.021676</v>
      </c>
      <c r="Y100" s="49">
        <v>3.562562</v>
      </c>
      <c r="Z100" s="49">
        <v>0.1380952380952381</v>
      </c>
      <c r="AA100" s="49">
        <v>0.26666666666666666</v>
      </c>
      <c r="AB100" s="71">
        <v>100</v>
      </c>
      <c r="AC100" s="71"/>
      <c r="AD100" s="72"/>
      <c r="AE100" s="78" t="s">
        <v>1409</v>
      </c>
      <c r="AF100" s="78">
        <v>2815</v>
      </c>
      <c r="AG100" s="78">
        <v>2966</v>
      </c>
      <c r="AH100" s="78">
        <v>47066</v>
      </c>
      <c r="AI100" s="78">
        <v>22511</v>
      </c>
      <c r="AJ100" s="78"/>
      <c r="AK100" s="78" t="s">
        <v>1506</v>
      </c>
      <c r="AL100" s="78" t="s">
        <v>1553</v>
      </c>
      <c r="AM100" s="78"/>
      <c r="AN100" s="78"/>
      <c r="AO100" s="80">
        <v>41372.195555555554</v>
      </c>
      <c r="AP100" s="83" t="s">
        <v>1688</v>
      </c>
      <c r="AQ100" s="78" t="b">
        <v>1</v>
      </c>
      <c r="AR100" s="78" t="b">
        <v>0</v>
      </c>
      <c r="AS100" s="78" t="b">
        <v>0</v>
      </c>
      <c r="AT100" s="78" t="s">
        <v>1226</v>
      </c>
      <c r="AU100" s="78">
        <v>31</v>
      </c>
      <c r="AV100" s="83" t="s">
        <v>1699</v>
      </c>
      <c r="AW100" s="78" t="b">
        <v>0</v>
      </c>
      <c r="AX100" s="78" t="s">
        <v>1759</v>
      </c>
      <c r="AY100" s="83" t="s">
        <v>1857</v>
      </c>
      <c r="AZ100" s="78" t="s">
        <v>66</v>
      </c>
      <c r="BA100" s="78" t="str">
        <f>REPLACE(INDEX(GroupVertices[Group],MATCH(Vertices[[#This Row],[Vertex]],GroupVertices[Vertex],0)),1,1,"")</f>
        <v>2</v>
      </c>
      <c r="BB100" s="48" t="s">
        <v>572</v>
      </c>
      <c r="BC100" s="48" t="s">
        <v>572</v>
      </c>
      <c r="BD100" s="48" t="s">
        <v>580</v>
      </c>
      <c r="BE100" s="48" t="s">
        <v>580</v>
      </c>
      <c r="BF100" s="48" t="s">
        <v>2305</v>
      </c>
      <c r="BG100" s="48" t="s">
        <v>2307</v>
      </c>
      <c r="BH100" s="121" t="s">
        <v>2369</v>
      </c>
      <c r="BI100" s="121" t="s">
        <v>2388</v>
      </c>
      <c r="BJ100" s="121" t="s">
        <v>2454</v>
      </c>
      <c r="BK100" s="121" t="s">
        <v>2454</v>
      </c>
      <c r="BL100" s="121">
        <v>5</v>
      </c>
      <c r="BM100" s="124">
        <v>3.2051282051282053</v>
      </c>
      <c r="BN100" s="121">
        <v>10</v>
      </c>
      <c r="BO100" s="124">
        <v>6.410256410256411</v>
      </c>
      <c r="BP100" s="121">
        <v>0</v>
      </c>
      <c r="BQ100" s="124">
        <v>0</v>
      </c>
      <c r="BR100" s="121">
        <v>141</v>
      </c>
      <c r="BS100" s="124">
        <v>90.38461538461539</v>
      </c>
      <c r="BT100" s="121">
        <v>156</v>
      </c>
      <c r="BU100" s="2"/>
      <c r="BV100" s="3"/>
      <c r="BW100" s="3"/>
      <c r="BX100" s="3"/>
      <c r="BY100" s="3"/>
    </row>
    <row r="101" spans="1:77" ht="41.45" customHeight="1">
      <c r="A101" s="64" t="s">
        <v>277</v>
      </c>
      <c r="C101" s="65"/>
      <c r="D101" s="65" t="s">
        <v>64</v>
      </c>
      <c r="E101" s="66">
        <v>177.59476069615664</v>
      </c>
      <c r="F101" s="68">
        <v>99.99670698420367</v>
      </c>
      <c r="G101" s="100" t="s">
        <v>675</v>
      </c>
      <c r="H101" s="65"/>
      <c r="I101" s="69" t="s">
        <v>277</v>
      </c>
      <c r="J101" s="70"/>
      <c r="K101" s="70"/>
      <c r="L101" s="69" t="s">
        <v>1965</v>
      </c>
      <c r="M101" s="73">
        <v>2.097452397725233</v>
      </c>
      <c r="N101" s="74">
        <v>5264.4814453125</v>
      </c>
      <c r="O101" s="74">
        <v>7272.65283203125</v>
      </c>
      <c r="P101" s="75"/>
      <c r="Q101" s="76"/>
      <c r="R101" s="76"/>
      <c r="S101" s="86"/>
      <c r="T101" s="48">
        <v>4</v>
      </c>
      <c r="U101" s="48">
        <v>5</v>
      </c>
      <c r="V101" s="49">
        <v>0</v>
      </c>
      <c r="W101" s="49">
        <v>0.004785</v>
      </c>
      <c r="X101" s="49">
        <v>0.012698</v>
      </c>
      <c r="Y101" s="49">
        <v>1.100015</v>
      </c>
      <c r="Z101" s="49">
        <v>0.85</v>
      </c>
      <c r="AA101" s="49">
        <v>0.8</v>
      </c>
      <c r="AB101" s="71">
        <v>101</v>
      </c>
      <c r="AC101" s="71"/>
      <c r="AD101" s="72"/>
      <c r="AE101" s="78" t="s">
        <v>1410</v>
      </c>
      <c r="AF101" s="78">
        <v>439</v>
      </c>
      <c r="AG101" s="78">
        <v>6179</v>
      </c>
      <c r="AH101" s="78">
        <v>19752</v>
      </c>
      <c r="AI101" s="78">
        <v>735</v>
      </c>
      <c r="AJ101" s="78"/>
      <c r="AK101" s="78" t="s">
        <v>1507</v>
      </c>
      <c r="AL101" s="78" t="s">
        <v>1554</v>
      </c>
      <c r="AM101" s="83" t="s">
        <v>1599</v>
      </c>
      <c r="AN101" s="78"/>
      <c r="AO101" s="80">
        <v>39177.513506944444</v>
      </c>
      <c r="AP101" s="83" t="s">
        <v>1689</v>
      </c>
      <c r="AQ101" s="78" t="b">
        <v>0</v>
      </c>
      <c r="AR101" s="78" t="b">
        <v>0</v>
      </c>
      <c r="AS101" s="78" t="b">
        <v>1</v>
      </c>
      <c r="AT101" s="78" t="s">
        <v>1226</v>
      </c>
      <c r="AU101" s="78">
        <v>325</v>
      </c>
      <c r="AV101" s="83" t="s">
        <v>1699</v>
      </c>
      <c r="AW101" s="78" t="b">
        <v>0</v>
      </c>
      <c r="AX101" s="78" t="s">
        <v>1759</v>
      </c>
      <c r="AY101" s="83" t="s">
        <v>1858</v>
      </c>
      <c r="AZ101" s="78" t="s">
        <v>66</v>
      </c>
      <c r="BA101" s="78" t="str">
        <f>REPLACE(INDEX(GroupVertices[Group],MATCH(Vertices[[#This Row],[Vertex]],GroupVertices[Vertex],0)),1,1,"")</f>
        <v>2</v>
      </c>
      <c r="BB101" s="48"/>
      <c r="BC101" s="48"/>
      <c r="BD101" s="48"/>
      <c r="BE101" s="48"/>
      <c r="BF101" s="48"/>
      <c r="BG101" s="48"/>
      <c r="BH101" s="121" t="s">
        <v>2370</v>
      </c>
      <c r="BI101" s="121" t="s">
        <v>2389</v>
      </c>
      <c r="BJ101" s="121" t="s">
        <v>2455</v>
      </c>
      <c r="BK101" s="121" t="s">
        <v>2471</v>
      </c>
      <c r="BL101" s="121">
        <v>3</v>
      </c>
      <c r="BM101" s="124">
        <v>3.9473684210526314</v>
      </c>
      <c r="BN101" s="121">
        <v>2</v>
      </c>
      <c r="BO101" s="124">
        <v>2.6315789473684212</v>
      </c>
      <c r="BP101" s="121">
        <v>0</v>
      </c>
      <c r="BQ101" s="124">
        <v>0</v>
      </c>
      <c r="BR101" s="121">
        <v>71</v>
      </c>
      <c r="BS101" s="124">
        <v>93.42105263157895</v>
      </c>
      <c r="BT101" s="121">
        <v>76</v>
      </c>
      <c r="BU101" s="2"/>
      <c r="BV101" s="3"/>
      <c r="BW101" s="3"/>
      <c r="BX101" s="3"/>
      <c r="BY101" s="3"/>
    </row>
    <row r="102" spans="1:77" ht="41.45" customHeight="1">
      <c r="A102" s="64" t="s">
        <v>278</v>
      </c>
      <c r="C102" s="65"/>
      <c r="D102" s="65" t="s">
        <v>64</v>
      </c>
      <c r="E102" s="66">
        <v>164.0965192168238</v>
      </c>
      <c r="F102" s="68">
        <v>99.99955729548964</v>
      </c>
      <c r="G102" s="100" t="s">
        <v>676</v>
      </c>
      <c r="H102" s="65"/>
      <c r="I102" s="69" t="s">
        <v>278</v>
      </c>
      <c r="J102" s="70"/>
      <c r="K102" s="70"/>
      <c r="L102" s="69" t="s">
        <v>1966</v>
      </c>
      <c r="M102" s="73">
        <v>1.1475386564891206</v>
      </c>
      <c r="N102" s="74">
        <v>5313.2158203125</v>
      </c>
      <c r="O102" s="74">
        <v>7932.02294921875</v>
      </c>
      <c r="P102" s="75"/>
      <c r="Q102" s="76"/>
      <c r="R102" s="76"/>
      <c r="S102" s="86"/>
      <c r="T102" s="48">
        <v>4</v>
      </c>
      <c r="U102" s="48">
        <v>5</v>
      </c>
      <c r="V102" s="49">
        <v>0</v>
      </c>
      <c r="W102" s="49">
        <v>0.004785</v>
      </c>
      <c r="X102" s="49">
        <v>0.012698</v>
      </c>
      <c r="Y102" s="49">
        <v>1.100015</v>
      </c>
      <c r="Z102" s="49">
        <v>0.85</v>
      </c>
      <c r="AA102" s="49">
        <v>0.8</v>
      </c>
      <c r="AB102" s="71">
        <v>102</v>
      </c>
      <c r="AC102" s="71"/>
      <c r="AD102" s="72"/>
      <c r="AE102" s="78" t="s">
        <v>1411</v>
      </c>
      <c r="AF102" s="78">
        <v>1311</v>
      </c>
      <c r="AG102" s="78">
        <v>848</v>
      </c>
      <c r="AH102" s="78">
        <v>25330</v>
      </c>
      <c r="AI102" s="78">
        <v>2243</v>
      </c>
      <c r="AJ102" s="78"/>
      <c r="AK102" s="78" t="s">
        <v>1508</v>
      </c>
      <c r="AL102" s="78" t="s">
        <v>1555</v>
      </c>
      <c r="AM102" s="83" t="s">
        <v>1600</v>
      </c>
      <c r="AN102" s="78"/>
      <c r="AO102" s="80">
        <v>39905.12498842592</v>
      </c>
      <c r="AP102" s="83" t="s">
        <v>1690</v>
      </c>
      <c r="AQ102" s="78" t="b">
        <v>0</v>
      </c>
      <c r="AR102" s="78" t="b">
        <v>0</v>
      </c>
      <c r="AS102" s="78" t="b">
        <v>1</v>
      </c>
      <c r="AT102" s="78" t="s">
        <v>1226</v>
      </c>
      <c r="AU102" s="78">
        <v>32</v>
      </c>
      <c r="AV102" s="83" t="s">
        <v>1699</v>
      </c>
      <c r="AW102" s="78" t="b">
        <v>0</v>
      </c>
      <c r="AX102" s="78" t="s">
        <v>1759</v>
      </c>
      <c r="AY102" s="83" t="s">
        <v>1859</v>
      </c>
      <c r="AZ102" s="78" t="s">
        <v>66</v>
      </c>
      <c r="BA102" s="78" t="str">
        <f>REPLACE(INDEX(GroupVertices[Group],MATCH(Vertices[[#This Row],[Vertex]],GroupVertices[Vertex],0)),1,1,"")</f>
        <v>2</v>
      </c>
      <c r="BB102" s="48"/>
      <c r="BC102" s="48"/>
      <c r="BD102" s="48"/>
      <c r="BE102" s="48"/>
      <c r="BF102" s="48"/>
      <c r="BG102" s="48"/>
      <c r="BH102" s="121" t="s">
        <v>2371</v>
      </c>
      <c r="BI102" s="121" t="s">
        <v>2390</v>
      </c>
      <c r="BJ102" s="121" t="s">
        <v>2456</v>
      </c>
      <c r="BK102" s="121" t="s">
        <v>2472</v>
      </c>
      <c r="BL102" s="121">
        <v>7</v>
      </c>
      <c r="BM102" s="124">
        <v>6.862745098039215</v>
      </c>
      <c r="BN102" s="121">
        <v>0</v>
      </c>
      <c r="BO102" s="124">
        <v>0</v>
      </c>
      <c r="BP102" s="121">
        <v>0</v>
      </c>
      <c r="BQ102" s="124">
        <v>0</v>
      </c>
      <c r="BR102" s="121">
        <v>95</v>
      </c>
      <c r="BS102" s="124">
        <v>93.13725490196079</v>
      </c>
      <c r="BT102" s="121">
        <v>102</v>
      </c>
      <c r="BU102" s="2"/>
      <c r="BV102" s="3"/>
      <c r="BW102" s="3"/>
      <c r="BX102" s="3"/>
      <c r="BY102" s="3"/>
    </row>
    <row r="103" spans="1:77" ht="41.45" customHeight="1">
      <c r="A103" s="64" t="s">
        <v>312</v>
      </c>
      <c r="C103" s="65"/>
      <c r="D103" s="65" t="s">
        <v>64</v>
      </c>
      <c r="E103" s="66">
        <v>166.45890137781</v>
      </c>
      <c r="F103" s="68">
        <v>99.99905845091455</v>
      </c>
      <c r="G103" s="100" t="s">
        <v>1752</v>
      </c>
      <c r="H103" s="65"/>
      <c r="I103" s="69" t="s">
        <v>312</v>
      </c>
      <c r="J103" s="70"/>
      <c r="K103" s="70"/>
      <c r="L103" s="69" t="s">
        <v>1967</v>
      </c>
      <c r="M103" s="73">
        <v>1.31378692521418</v>
      </c>
      <c r="N103" s="74">
        <v>6623.78369140625</v>
      </c>
      <c r="O103" s="74">
        <v>6618.49169921875</v>
      </c>
      <c r="P103" s="75"/>
      <c r="Q103" s="76"/>
      <c r="R103" s="76"/>
      <c r="S103" s="86"/>
      <c r="T103" s="48">
        <v>2</v>
      </c>
      <c r="U103" s="48">
        <v>0</v>
      </c>
      <c r="V103" s="49">
        <v>0</v>
      </c>
      <c r="W103" s="49">
        <v>0.004717</v>
      </c>
      <c r="X103" s="49">
        <v>0.008731</v>
      </c>
      <c r="Y103" s="49">
        <v>0.554264</v>
      </c>
      <c r="Z103" s="49">
        <v>1</v>
      </c>
      <c r="AA103" s="49">
        <v>0</v>
      </c>
      <c r="AB103" s="71">
        <v>103</v>
      </c>
      <c r="AC103" s="71"/>
      <c r="AD103" s="72"/>
      <c r="AE103" s="78" t="s">
        <v>1412</v>
      </c>
      <c r="AF103" s="78">
        <v>951</v>
      </c>
      <c r="AG103" s="78">
        <v>1781</v>
      </c>
      <c r="AH103" s="78">
        <v>3989</v>
      </c>
      <c r="AI103" s="78">
        <v>1905</v>
      </c>
      <c r="AJ103" s="78"/>
      <c r="AK103" s="78" t="s">
        <v>1509</v>
      </c>
      <c r="AL103" s="78" t="s">
        <v>1553</v>
      </c>
      <c r="AM103" s="83" t="s">
        <v>1601</v>
      </c>
      <c r="AN103" s="78"/>
      <c r="AO103" s="80">
        <v>41110.86494212963</v>
      </c>
      <c r="AP103" s="83" t="s">
        <v>1691</v>
      </c>
      <c r="AQ103" s="78" t="b">
        <v>0</v>
      </c>
      <c r="AR103" s="78" t="b">
        <v>0</v>
      </c>
      <c r="AS103" s="78" t="b">
        <v>0</v>
      </c>
      <c r="AT103" s="78" t="s">
        <v>1226</v>
      </c>
      <c r="AU103" s="78">
        <v>15</v>
      </c>
      <c r="AV103" s="83" t="s">
        <v>1700</v>
      </c>
      <c r="AW103" s="78" t="b">
        <v>0</v>
      </c>
      <c r="AX103" s="78" t="s">
        <v>1759</v>
      </c>
      <c r="AY103" s="83" t="s">
        <v>1860</v>
      </c>
      <c r="AZ103" s="78" t="s">
        <v>65</v>
      </c>
      <c r="BA103" s="78" t="str">
        <f>REPLACE(INDEX(GroupVertices[Group],MATCH(Vertices[[#This Row],[Vertex]],GroupVertices[Vertex],0)),1,1,"")</f>
        <v>2</v>
      </c>
      <c r="BB103" s="48"/>
      <c r="BC103" s="48"/>
      <c r="BD103" s="48"/>
      <c r="BE103" s="48"/>
      <c r="BF103" s="48"/>
      <c r="BG103" s="48"/>
      <c r="BH103" s="48"/>
      <c r="BI103" s="48"/>
      <c r="BJ103" s="48"/>
      <c r="BK103" s="48"/>
      <c r="BL103" s="48"/>
      <c r="BM103" s="49"/>
      <c r="BN103" s="48"/>
      <c r="BO103" s="49"/>
      <c r="BP103" s="48"/>
      <c r="BQ103" s="49"/>
      <c r="BR103" s="48"/>
      <c r="BS103" s="49"/>
      <c r="BT103" s="48"/>
      <c r="BU103" s="2"/>
      <c r="BV103" s="3"/>
      <c r="BW103" s="3"/>
      <c r="BX103" s="3"/>
      <c r="BY103" s="3"/>
    </row>
    <row r="104" spans="1:77" ht="41.45" customHeight="1">
      <c r="A104" s="64" t="s">
        <v>313</v>
      </c>
      <c r="C104" s="65"/>
      <c r="D104" s="65" t="s">
        <v>64</v>
      </c>
      <c r="E104" s="66">
        <v>165.72967730239304</v>
      </c>
      <c r="F104" s="68">
        <v>99.99921243509206</v>
      </c>
      <c r="G104" s="100" t="s">
        <v>1753</v>
      </c>
      <c r="H104" s="65"/>
      <c r="I104" s="69" t="s">
        <v>313</v>
      </c>
      <c r="J104" s="70"/>
      <c r="K104" s="70"/>
      <c r="L104" s="69" t="s">
        <v>1968</v>
      </c>
      <c r="M104" s="73">
        <v>1.262469131652747</v>
      </c>
      <c r="N104" s="74">
        <v>6366.7958984375</v>
      </c>
      <c r="O104" s="74">
        <v>8600.5146484375</v>
      </c>
      <c r="P104" s="75"/>
      <c r="Q104" s="76"/>
      <c r="R104" s="76"/>
      <c r="S104" s="86"/>
      <c r="T104" s="48">
        <v>2</v>
      </c>
      <c r="U104" s="48">
        <v>0</v>
      </c>
      <c r="V104" s="49">
        <v>0</v>
      </c>
      <c r="W104" s="49">
        <v>0.004717</v>
      </c>
      <c r="X104" s="49">
        <v>0.008731</v>
      </c>
      <c r="Y104" s="49">
        <v>0.554264</v>
      </c>
      <c r="Z104" s="49">
        <v>1</v>
      </c>
      <c r="AA104" s="49">
        <v>0</v>
      </c>
      <c r="AB104" s="71">
        <v>104</v>
      </c>
      <c r="AC104" s="71"/>
      <c r="AD104" s="72"/>
      <c r="AE104" s="78" t="s">
        <v>1413</v>
      </c>
      <c r="AF104" s="78">
        <v>172</v>
      </c>
      <c r="AG104" s="78">
        <v>1493</v>
      </c>
      <c r="AH104" s="78">
        <v>1155</v>
      </c>
      <c r="AI104" s="78">
        <v>322</v>
      </c>
      <c r="AJ104" s="78"/>
      <c r="AK104" s="78" t="s">
        <v>1510</v>
      </c>
      <c r="AL104" s="78" t="s">
        <v>1262</v>
      </c>
      <c r="AM104" s="83" t="s">
        <v>1602</v>
      </c>
      <c r="AN104" s="78"/>
      <c r="AO104" s="80">
        <v>41086.71586805556</v>
      </c>
      <c r="AP104" s="83" t="s">
        <v>1692</v>
      </c>
      <c r="AQ104" s="78" t="b">
        <v>0</v>
      </c>
      <c r="AR104" s="78" t="b">
        <v>0</v>
      </c>
      <c r="AS104" s="78" t="b">
        <v>1</v>
      </c>
      <c r="AT104" s="78" t="s">
        <v>1226</v>
      </c>
      <c r="AU104" s="78">
        <v>21</v>
      </c>
      <c r="AV104" s="83" t="s">
        <v>1699</v>
      </c>
      <c r="AW104" s="78" t="b">
        <v>0</v>
      </c>
      <c r="AX104" s="78" t="s">
        <v>1759</v>
      </c>
      <c r="AY104" s="83" t="s">
        <v>1861</v>
      </c>
      <c r="AZ104" s="78" t="s">
        <v>65</v>
      </c>
      <c r="BA104" s="78" t="str">
        <f>REPLACE(INDEX(GroupVertices[Group],MATCH(Vertices[[#This Row],[Vertex]],GroupVertices[Vertex],0)),1,1,"")</f>
        <v>2</v>
      </c>
      <c r="BB104" s="48"/>
      <c r="BC104" s="48"/>
      <c r="BD104" s="48"/>
      <c r="BE104" s="48"/>
      <c r="BF104" s="48"/>
      <c r="BG104" s="48"/>
      <c r="BH104" s="48"/>
      <c r="BI104" s="48"/>
      <c r="BJ104" s="48"/>
      <c r="BK104" s="48"/>
      <c r="BL104" s="48"/>
      <c r="BM104" s="49"/>
      <c r="BN104" s="48"/>
      <c r="BO104" s="49"/>
      <c r="BP104" s="48"/>
      <c r="BQ104" s="49"/>
      <c r="BR104" s="48"/>
      <c r="BS104" s="49"/>
      <c r="BT104" s="48"/>
      <c r="BU104" s="2"/>
      <c r="BV104" s="3"/>
      <c r="BW104" s="3"/>
      <c r="BX104" s="3"/>
      <c r="BY104" s="3"/>
    </row>
    <row r="105" spans="1:77" ht="41.45" customHeight="1">
      <c r="A105" s="64" t="s">
        <v>314</v>
      </c>
      <c r="C105" s="65"/>
      <c r="D105" s="65" t="s">
        <v>64</v>
      </c>
      <c r="E105" s="66">
        <v>163.50655668358715</v>
      </c>
      <c r="F105" s="68">
        <v>99.99968187296658</v>
      </c>
      <c r="G105" s="100" t="s">
        <v>1754</v>
      </c>
      <c r="H105" s="65"/>
      <c r="I105" s="69" t="s">
        <v>314</v>
      </c>
      <c r="J105" s="70"/>
      <c r="K105" s="70"/>
      <c r="L105" s="69" t="s">
        <v>1969</v>
      </c>
      <c r="M105" s="73">
        <v>1.1060211360036554</v>
      </c>
      <c r="N105" s="74">
        <v>5841.98828125</v>
      </c>
      <c r="O105" s="74">
        <v>9543.68359375</v>
      </c>
      <c r="P105" s="75"/>
      <c r="Q105" s="76"/>
      <c r="R105" s="76"/>
      <c r="S105" s="86"/>
      <c r="T105" s="48">
        <v>2</v>
      </c>
      <c r="U105" s="48">
        <v>0</v>
      </c>
      <c r="V105" s="49">
        <v>0</v>
      </c>
      <c r="W105" s="49">
        <v>0.004717</v>
      </c>
      <c r="X105" s="49">
        <v>0.008731</v>
      </c>
      <c r="Y105" s="49">
        <v>0.554264</v>
      </c>
      <c r="Z105" s="49">
        <v>1</v>
      </c>
      <c r="AA105" s="49">
        <v>0</v>
      </c>
      <c r="AB105" s="71">
        <v>105</v>
      </c>
      <c r="AC105" s="71"/>
      <c r="AD105" s="72"/>
      <c r="AE105" s="78" t="s">
        <v>1414</v>
      </c>
      <c r="AF105" s="78">
        <v>285</v>
      </c>
      <c r="AG105" s="78">
        <v>615</v>
      </c>
      <c r="AH105" s="78">
        <v>610</v>
      </c>
      <c r="AI105" s="78">
        <v>6382</v>
      </c>
      <c r="AJ105" s="78"/>
      <c r="AK105" s="78" t="s">
        <v>1511</v>
      </c>
      <c r="AL105" s="78"/>
      <c r="AM105" s="78"/>
      <c r="AN105" s="78"/>
      <c r="AO105" s="80">
        <v>40926.96960648148</v>
      </c>
      <c r="AP105" s="83" t="s">
        <v>1693</v>
      </c>
      <c r="AQ105" s="78" t="b">
        <v>0</v>
      </c>
      <c r="AR105" s="78" t="b">
        <v>0</v>
      </c>
      <c r="AS105" s="78" t="b">
        <v>0</v>
      </c>
      <c r="AT105" s="78" t="s">
        <v>1226</v>
      </c>
      <c r="AU105" s="78">
        <v>7</v>
      </c>
      <c r="AV105" s="83" t="s">
        <v>1699</v>
      </c>
      <c r="AW105" s="78" t="b">
        <v>0</v>
      </c>
      <c r="AX105" s="78" t="s">
        <v>1759</v>
      </c>
      <c r="AY105" s="83" t="s">
        <v>1862</v>
      </c>
      <c r="AZ105" s="78" t="s">
        <v>65</v>
      </c>
      <c r="BA105" s="78" t="str">
        <f>REPLACE(INDEX(GroupVertices[Group],MATCH(Vertices[[#This Row],[Vertex]],GroupVertices[Vertex],0)),1,1,"")</f>
        <v>2</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315</v>
      </c>
      <c r="C106" s="65"/>
      <c r="D106" s="65" t="s">
        <v>64</v>
      </c>
      <c r="E106" s="66">
        <v>165.0510937877689</v>
      </c>
      <c r="F106" s="68">
        <v>99.99935572592392</v>
      </c>
      <c r="G106" s="100" t="s">
        <v>1755</v>
      </c>
      <c r="H106" s="65"/>
      <c r="I106" s="69" t="s">
        <v>315</v>
      </c>
      <c r="J106" s="70"/>
      <c r="K106" s="70"/>
      <c r="L106" s="69" t="s">
        <v>1970</v>
      </c>
      <c r="M106" s="73">
        <v>1.214715073755302</v>
      </c>
      <c r="N106" s="74">
        <v>5456.4990234375</v>
      </c>
      <c r="O106" s="74">
        <v>9291.66796875</v>
      </c>
      <c r="P106" s="75"/>
      <c r="Q106" s="76"/>
      <c r="R106" s="76"/>
      <c r="S106" s="86"/>
      <c r="T106" s="48">
        <v>2</v>
      </c>
      <c r="U106" s="48">
        <v>0</v>
      </c>
      <c r="V106" s="49">
        <v>0</v>
      </c>
      <c r="W106" s="49">
        <v>0.004717</v>
      </c>
      <c r="X106" s="49">
        <v>0.008731</v>
      </c>
      <c r="Y106" s="49">
        <v>0.554264</v>
      </c>
      <c r="Z106" s="49">
        <v>1</v>
      </c>
      <c r="AA106" s="49">
        <v>0</v>
      </c>
      <c r="AB106" s="71">
        <v>106</v>
      </c>
      <c r="AC106" s="71"/>
      <c r="AD106" s="72"/>
      <c r="AE106" s="78" t="s">
        <v>1415</v>
      </c>
      <c r="AF106" s="78">
        <v>395</v>
      </c>
      <c r="AG106" s="78">
        <v>1225</v>
      </c>
      <c r="AH106" s="78">
        <v>121</v>
      </c>
      <c r="AI106" s="78">
        <v>5029</v>
      </c>
      <c r="AJ106" s="78"/>
      <c r="AK106" s="78" t="s">
        <v>1512</v>
      </c>
      <c r="AL106" s="78"/>
      <c r="AM106" s="78"/>
      <c r="AN106" s="78"/>
      <c r="AO106" s="80">
        <v>41778.02255787037</v>
      </c>
      <c r="AP106" s="83" t="s">
        <v>1694</v>
      </c>
      <c r="AQ106" s="78" t="b">
        <v>1</v>
      </c>
      <c r="AR106" s="78" t="b">
        <v>0</v>
      </c>
      <c r="AS106" s="78" t="b">
        <v>1</v>
      </c>
      <c r="AT106" s="78" t="s">
        <v>1226</v>
      </c>
      <c r="AU106" s="78">
        <v>15</v>
      </c>
      <c r="AV106" s="83" t="s">
        <v>1699</v>
      </c>
      <c r="AW106" s="78" t="b">
        <v>1</v>
      </c>
      <c r="AX106" s="78" t="s">
        <v>1759</v>
      </c>
      <c r="AY106" s="83" t="s">
        <v>1863</v>
      </c>
      <c r="AZ106" s="78" t="s">
        <v>65</v>
      </c>
      <c r="BA106" s="78" t="str">
        <f>REPLACE(INDEX(GroupVertices[Group],MATCH(Vertices[[#This Row],[Vertex]],GroupVertices[Vertex],0)),1,1,"")</f>
        <v>2</v>
      </c>
      <c r="BB106" s="48"/>
      <c r="BC106" s="48"/>
      <c r="BD106" s="48"/>
      <c r="BE106" s="48"/>
      <c r="BF106" s="48"/>
      <c r="BG106" s="48"/>
      <c r="BH106" s="48"/>
      <c r="BI106" s="48"/>
      <c r="BJ106" s="48"/>
      <c r="BK106" s="48"/>
      <c r="BL106" s="48"/>
      <c r="BM106" s="49"/>
      <c r="BN106" s="48"/>
      <c r="BO106" s="49"/>
      <c r="BP106" s="48"/>
      <c r="BQ106" s="49"/>
      <c r="BR106" s="48"/>
      <c r="BS106" s="49"/>
      <c r="BT106" s="48"/>
      <c r="BU106" s="2"/>
      <c r="BV106" s="3"/>
      <c r="BW106" s="3"/>
      <c r="BX106" s="3"/>
      <c r="BY106" s="3"/>
    </row>
    <row r="107" spans="1:77" ht="41.45" customHeight="1">
      <c r="A107" s="64" t="s">
        <v>316</v>
      </c>
      <c r="C107" s="65"/>
      <c r="D107" s="65" t="s">
        <v>64</v>
      </c>
      <c r="E107" s="66">
        <v>170.70004834421078</v>
      </c>
      <c r="F107" s="68">
        <v>99.99816288321543</v>
      </c>
      <c r="G107" s="100" t="s">
        <v>1756</v>
      </c>
      <c r="H107" s="65"/>
      <c r="I107" s="69" t="s">
        <v>316</v>
      </c>
      <c r="J107" s="70"/>
      <c r="K107" s="70"/>
      <c r="L107" s="69" t="s">
        <v>1971</v>
      </c>
      <c r="M107" s="73">
        <v>1.61224978707321</v>
      </c>
      <c r="N107" s="74">
        <v>6757.33740234375</v>
      </c>
      <c r="O107" s="74">
        <v>8953.953125</v>
      </c>
      <c r="P107" s="75"/>
      <c r="Q107" s="76"/>
      <c r="R107" s="76"/>
      <c r="S107" s="86"/>
      <c r="T107" s="48">
        <v>2</v>
      </c>
      <c r="U107" s="48">
        <v>0</v>
      </c>
      <c r="V107" s="49">
        <v>0</v>
      </c>
      <c r="W107" s="49">
        <v>0.004717</v>
      </c>
      <c r="X107" s="49">
        <v>0.008731</v>
      </c>
      <c r="Y107" s="49">
        <v>0.554264</v>
      </c>
      <c r="Z107" s="49">
        <v>1</v>
      </c>
      <c r="AA107" s="49">
        <v>0</v>
      </c>
      <c r="AB107" s="71">
        <v>107</v>
      </c>
      <c r="AC107" s="71"/>
      <c r="AD107" s="72"/>
      <c r="AE107" s="78" t="s">
        <v>1416</v>
      </c>
      <c r="AF107" s="78">
        <v>498</v>
      </c>
      <c r="AG107" s="78">
        <v>3456</v>
      </c>
      <c r="AH107" s="78">
        <v>2699</v>
      </c>
      <c r="AI107" s="78">
        <v>5136</v>
      </c>
      <c r="AJ107" s="78"/>
      <c r="AK107" s="78" t="s">
        <v>1513</v>
      </c>
      <c r="AL107" s="78" t="s">
        <v>1556</v>
      </c>
      <c r="AM107" s="78"/>
      <c r="AN107" s="78"/>
      <c r="AO107" s="80">
        <v>40956.90819444445</v>
      </c>
      <c r="AP107" s="83" t="s">
        <v>1695</v>
      </c>
      <c r="AQ107" s="78" t="b">
        <v>0</v>
      </c>
      <c r="AR107" s="78" t="b">
        <v>0</v>
      </c>
      <c r="AS107" s="78" t="b">
        <v>1</v>
      </c>
      <c r="AT107" s="78" t="s">
        <v>1226</v>
      </c>
      <c r="AU107" s="78">
        <v>41</v>
      </c>
      <c r="AV107" s="83" t="s">
        <v>1699</v>
      </c>
      <c r="AW107" s="78" t="b">
        <v>1</v>
      </c>
      <c r="AX107" s="78" t="s">
        <v>1759</v>
      </c>
      <c r="AY107" s="83" t="s">
        <v>1864</v>
      </c>
      <c r="AZ107" s="78" t="s">
        <v>65</v>
      </c>
      <c r="BA107" s="78" t="str">
        <f>REPLACE(INDEX(GroupVertices[Group],MATCH(Vertices[[#This Row],[Vertex]],GroupVertices[Vertex],0)),1,1,"")</f>
        <v>2</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317</v>
      </c>
      <c r="C108" s="65"/>
      <c r="D108" s="65" t="s">
        <v>64</v>
      </c>
      <c r="E108" s="66">
        <v>163.95725767464347</v>
      </c>
      <c r="F108" s="68">
        <v>99.9995867021902</v>
      </c>
      <c r="G108" s="100" t="s">
        <v>1757</v>
      </c>
      <c r="H108" s="65"/>
      <c r="I108" s="69" t="s">
        <v>317</v>
      </c>
      <c r="J108" s="70"/>
      <c r="K108" s="70"/>
      <c r="L108" s="69" t="s">
        <v>1972</v>
      </c>
      <c r="M108" s="73">
        <v>1.1377383834131523</v>
      </c>
      <c r="N108" s="74">
        <v>6915.208984375</v>
      </c>
      <c r="O108" s="74">
        <v>7966.27294921875</v>
      </c>
      <c r="P108" s="75"/>
      <c r="Q108" s="76"/>
      <c r="R108" s="76"/>
      <c r="S108" s="86"/>
      <c r="T108" s="48">
        <v>2</v>
      </c>
      <c r="U108" s="48">
        <v>0</v>
      </c>
      <c r="V108" s="49">
        <v>0</v>
      </c>
      <c r="W108" s="49">
        <v>0.004717</v>
      </c>
      <c r="X108" s="49">
        <v>0.008731</v>
      </c>
      <c r="Y108" s="49">
        <v>0.554264</v>
      </c>
      <c r="Z108" s="49">
        <v>1</v>
      </c>
      <c r="AA108" s="49">
        <v>0</v>
      </c>
      <c r="AB108" s="71">
        <v>108</v>
      </c>
      <c r="AC108" s="71"/>
      <c r="AD108" s="72"/>
      <c r="AE108" s="78" t="s">
        <v>1417</v>
      </c>
      <c r="AF108" s="78">
        <v>729</v>
      </c>
      <c r="AG108" s="78">
        <v>793</v>
      </c>
      <c r="AH108" s="78">
        <v>4162</v>
      </c>
      <c r="AI108" s="78">
        <v>9112</v>
      </c>
      <c r="AJ108" s="78"/>
      <c r="AK108" s="78" t="s">
        <v>1514</v>
      </c>
      <c r="AL108" s="78" t="s">
        <v>1529</v>
      </c>
      <c r="AM108" s="83" t="s">
        <v>1603</v>
      </c>
      <c r="AN108" s="78"/>
      <c r="AO108" s="80">
        <v>40061.119675925926</v>
      </c>
      <c r="AP108" s="83" t="s">
        <v>1696</v>
      </c>
      <c r="AQ108" s="78" t="b">
        <v>0</v>
      </c>
      <c r="AR108" s="78" t="b">
        <v>0</v>
      </c>
      <c r="AS108" s="78" t="b">
        <v>1</v>
      </c>
      <c r="AT108" s="78" t="s">
        <v>1226</v>
      </c>
      <c r="AU108" s="78">
        <v>9</v>
      </c>
      <c r="AV108" s="83" t="s">
        <v>1711</v>
      </c>
      <c r="AW108" s="78" t="b">
        <v>0</v>
      </c>
      <c r="AX108" s="78" t="s">
        <v>1759</v>
      </c>
      <c r="AY108" s="83" t="s">
        <v>1865</v>
      </c>
      <c r="AZ108" s="78" t="s">
        <v>65</v>
      </c>
      <c r="BA108" s="78" t="str">
        <f>REPLACE(INDEX(GroupVertices[Group],MATCH(Vertices[[#This Row],[Vertex]],GroupVertices[Vertex],0)),1,1,"")</f>
        <v>2</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87" t="s">
        <v>318</v>
      </c>
      <c r="C109" s="88"/>
      <c r="D109" s="88" t="s">
        <v>64</v>
      </c>
      <c r="E109" s="89">
        <v>236.66444283297074</v>
      </c>
      <c r="F109" s="90">
        <v>99.98423373115727</v>
      </c>
      <c r="G109" s="101" t="s">
        <v>1758</v>
      </c>
      <c r="H109" s="88"/>
      <c r="I109" s="91" t="s">
        <v>318</v>
      </c>
      <c r="J109" s="92"/>
      <c r="K109" s="92"/>
      <c r="L109" s="91" t="s">
        <v>1973</v>
      </c>
      <c r="M109" s="93">
        <v>6.254371862984522</v>
      </c>
      <c r="N109" s="94">
        <v>6262.52783203125</v>
      </c>
      <c r="O109" s="94">
        <v>9646.09375</v>
      </c>
      <c r="P109" s="95"/>
      <c r="Q109" s="96"/>
      <c r="R109" s="96"/>
      <c r="S109" s="97"/>
      <c r="T109" s="48">
        <v>2</v>
      </c>
      <c r="U109" s="48">
        <v>0</v>
      </c>
      <c r="V109" s="49">
        <v>0</v>
      </c>
      <c r="W109" s="49">
        <v>0.004717</v>
      </c>
      <c r="X109" s="49">
        <v>0.008731</v>
      </c>
      <c r="Y109" s="49">
        <v>0.554264</v>
      </c>
      <c r="Z109" s="49">
        <v>1</v>
      </c>
      <c r="AA109" s="49">
        <v>0</v>
      </c>
      <c r="AB109" s="98">
        <v>109</v>
      </c>
      <c r="AC109" s="98"/>
      <c r="AD109" s="99"/>
      <c r="AE109" s="78" t="s">
        <v>1418</v>
      </c>
      <c r="AF109" s="78">
        <v>1614</v>
      </c>
      <c r="AG109" s="78">
        <v>29508</v>
      </c>
      <c r="AH109" s="78">
        <v>32492</v>
      </c>
      <c r="AI109" s="78">
        <v>13088</v>
      </c>
      <c r="AJ109" s="78"/>
      <c r="AK109" s="78" t="s">
        <v>1515</v>
      </c>
      <c r="AL109" s="78" t="s">
        <v>1557</v>
      </c>
      <c r="AM109" s="83" t="s">
        <v>1604</v>
      </c>
      <c r="AN109" s="78"/>
      <c r="AO109" s="80">
        <v>40732.91339120371</v>
      </c>
      <c r="AP109" s="83" t="s">
        <v>1697</v>
      </c>
      <c r="AQ109" s="78" t="b">
        <v>0</v>
      </c>
      <c r="AR109" s="78" t="b">
        <v>0</v>
      </c>
      <c r="AS109" s="78" t="b">
        <v>1</v>
      </c>
      <c r="AT109" s="78" t="s">
        <v>1226</v>
      </c>
      <c r="AU109" s="78">
        <v>323</v>
      </c>
      <c r="AV109" s="83" t="s">
        <v>1700</v>
      </c>
      <c r="AW109" s="78" t="b">
        <v>1</v>
      </c>
      <c r="AX109" s="78" t="s">
        <v>1759</v>
      </c>
      <c r="AY109" s="83" t="s">
        <v>1866</v>
      </c>
      <c r="AZ109" s="78" t="s">
        <v>65</v>
      </c>
      <c r="BA109" s="78" t="str">
        <f>REPLACE(INDEX(GroupVertices[Group],MATCH(Vertices[[#This Row],[Vertex]],GroupVertices[Vertex],0)),1,1,"")</f>
        <v>2</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hyperlinks>
    <hyperlink ref="AL94" r:id="rId1" display="https://www.nodexlgraphgallery.org/Pages/Registration.aspx"/>
    <hyperlink ref="AM3" r:id="rId2" display="https://t.co/5jBuV31uhV"/>
    <hyperlink ref="AM6" r:id="rId3" display="http://t.co/uWI5PLFNvI"/>
    <hyperlink ref="AM7" r:id="rId4" display="https://t.co/5DF5fP3vdS"/>
    <hyperlink ref="AM13" r:id="rId5" display="https://t.co/9A4jvNMP6D"/>
    <hyperlink ref="AM14" r:id="rId6" display="https://t.co/FRG4V8CIhi"/>
    <hyperlink ref="AM17" r:id="rId7" display="https://t.co/Nk2z6RnYro"/>
    <hyperlink ref="AM23" r:id="rId8" display="https://t.co/vLlfACIDgw"/>
    <hyperlink ref="AM24" r:id="rId9" display="https://t.co/YLNb4zM67K"/>
    <hyperlink ref="AM25" r:id="rId10" display="http://t.co/mL6d5dgBrd"/>
    <hyperlink ref="AM27" r:id="rId11" display="https://t.co/SLPv9hAN0o"/>
    <hyperlink ref="AM29" r:id="rId12" display="http://t.co/SQi5deCElX"/>
    <hyperlink ref="AM30" r:id="rId13" display="https://t.co/H88Dle2wQx"/>
    <hyperlink ref="AM33" r:id="rId14" display="https://t.co/3UbVUiaOTW"/>
    <hyperlink ref="AM38" r:id="rId15" display="http://t.co/A7j6EElkfH"/>
    <hyperlink ref="AM39" r:id="rId16" display="http://t.co/n1OH5tR696"/>
    <hyperlink ref="AM41" r:id="rId17" display="https://t.co/hMHlKKdE8l"/>
    <hyperlink ref="AM47" r:id="rId18" display="https://t.co/9PoVZTOER3"/>
    <hyperlink ref="AM49" r:id="rId19" display="https://t.co/CAQB9RGHd8"/>
    <hyperlink ref="AM50" r:id="rId20" display="http://t.co/U4JwWiIxG8"/>
    <hyperlink ref="AM55" r:id="rId21" display="https://t.co/H0PZJTv1TG"/>
    <hyperlink ref="AM59" r:id="rId22" display="https://t.co/JY7MnAMkDO"/>
    <hyperlink ref="AM60" r:id="rId23" display="https://t.co/x73aSygXwp"/>
    <hyperlink ref="AM61" r:id="rId24" display="https://t.co/VcG2r4eebO"/>
    <hyperlink ref="AM62" r:id="rId25" display="https://t.co/jGxUiyWujD"/>
    <hyperlink ref="AM65" r:id="rId26" display="https://t.co/oSYuZl5inp"/>
    <hyperlink ref="AM67" r:id="rId27" display="https://t.co/ClPFQRulv6"/>
    <hyperlink ref="AM69" r:id="rId28" display="https://t.co/INQKsQfjtm"/>
    <hyperlink ref="AM72" r:id="rId29" display="https://t.co/RDjWpvBGQZ"/>
    <hyperlink ref="AM77" r:id="rId30" display="https://t.co/gnBmBufLc1"/>
    <hyperlink ref="AM78" r:id="rId31" display="http://t.co/HUD9K4xwpU"/>
    <hyperlink ref="AM82" r:id="rId32" display="https://t.co/CTGBdpCfXC"/>
    <hyperlink ref="AM83" r:id="rId33" display="https://t.co/W3rvMANpx3"/>
    <hyperlink ref="AM88" r:id="rId34" display="https://t.co/k87tYgdm2x"/>
    <hyperlink ref="AM90" r:id="rId35" display="https://t.co/CcGN9ENKlB"/>
    <hyperlink ref="AM92" r:id="rId36" display="https://t.co/TXleRkhOWx"/>
    <hyperlink ref="AM93" r:id="rId37" display="https://t.co/ol1K3QeP3F"/>
    <hyperlink ref="AM94" r:id="rId38" display="https://t.co/FKKr76FLpx"/>
    <hyperlink ref="AM95" r:id="rId39" display="https://t.co/drlWqPZTEb"/>
    <hyperlink ref="AM96" r:id="rId40" display="https://t.co/TAXQpsHa5X"/>
    <hyperlink ref="AM98" r:id="rId41" display="https://t.co/CfxAVeG1LD"/>
    <hyperlink ref="AM99" r:id="rId42" display="https://t.co/VzZGw26iWG"/>
    <hyperlink ref="AM101" r:id="rId43" display="http://t.co/TicqXqx9CV"/>
    <hyperlink ref="AM102" r:id="rId44" display="https://t.co/XjoTNJAvIW"/>
    <hyperlink ref="AM103" r:id="rId45" display="http://t.co/mDPKUhDOE1"/>
    <hyperlink ref="AM104" r:id="rId46" display="https://t.co/gpQV95ZnZJ"/>
    <hyperlink ref="AM108" r:id="rId47" display="https://t.co/AuJI04QqCR"/>
    <hyperlink ref="AM109" r:id="rId48" display="http://t.co/27rSfWbFbb"/>
    <hyperlink ref="AP3" r:id="rId49" display="https://pbs.twimg.com/profile_banners/905870828109213698/1528130256"/>
    <hyperlink ref="AP4" r:id="rId50" display="https://pbs.twimg.com/profile_banners/768270615253950464/1534197802"/>
    <hyperlink ref="AP5" r:id="rId51" display="https://pbs.twimg.com/profile_banners/600672207/1453918725"/>
    <hyperlink ref="AP6" r:id="rId52" display="https://pbs.twimg.com/profile_banners/176887325/1349052197"/>
    <hyperlink ref="AP7" r:id="rId53" display="https://pbs.twimg.com/profile_banners/80974227/1510464549"/>
    <hyperlink ref="AP8" r:id="rId54" display="https://pbs.twimg.com/profile_banners/953833313504059393/1533154545"/>
    <hyperlink ref="AP9" r:id="rId55" display="https://pbs.twimg.com/profile_banners/105598278/1496278865"/>
    <hyperlink ref="AP10" r:id="rId56" display="https://pbs.twimg.com/profile_banners/408964329/1547673344"/>
    <hyperlink ref="AP11" r:id="rId57" display="https://pbs.twimg.com/profile_banners/302938075/1517805073"/>
    <hyperlink ref="AP12" r:id="rId58" display="https://pbs.twimg.com/profile_banners/14328079/1524596446"/>
    <hyperlink ref="AP13" r:id="rId59" display="https://pbs.twimg.com/profile_banners/754073695312678913/1539806811"/>
    <hyperlink ref="AP14" r:id="rId60" display="https://pbs.twimg.com/profile_banners/87570943/1435839068"/>
    <hyperlink ref="AP15" r:id="rId61" display="https://pbs.twimg.com/profile_banners/996323678/1527689152"/>
    <hyperlink ref="AP16" r:id="rId62" display="https://pbs.twimg.com/profile_banners/960904430123089922/1544134612"/>
    <hyperlink ref="AP17" r:id="rId63" display="https://pbs.twimg.com/profile_banners/441261044/1418963008"/>
    <hyperlink ref="AP20" r:id="rId64" display="https://pbs.twimg.com/profile_banners/218324540/1427517696"/>
    <hyperlink ref="AP21" r:id="rId65" display="https://pbs.twimg.com/profile_banners/32950336/1534563170"/>
    <hyperlink ref="AP22" r:id="rId66" display="https://pbs.twimg.com/profile_banners/569307087/1506173893"/>
    <hyperlink ref="AP23" r:id="rId67" display="https://pbs.twimg.com/profile_banners/593208192/1532828229"/>
    <hyperlink ref="AP24" r:id="rId68" display="https://pbs.twimg.com/profile_banners/1066264752/1552266990"/>
    <hyperlink ref="AP25" r:id="rId69" display="https://pbs.twimg.com/profile_banners/3047416082/1552588673"/>
    <hyperlink ref="AP26" r:id="rId70" display="https://pbs.twimg.com/profile_banners/3937163413/1471906497"/>
    <hyperlink ref="AP27" r:id="rId71" display="https://pbs.twimg.com/profile_banners/17086381/1555340845"/>
    <hyperlink ref="AP28" r:id="rId72" display="https://pbs.twimg.com/profile_banners/3332249478/1550375039"/>
    <hyperlink ref="AP29" r:id="rId73" display="https://pbs.twimg.com/profile_banners/23385603/1461801325"/>
    <hyperlink ref="AP31" r:id="rId74" display="https://pbs.twimg.com/profile_banners/3272580572/1529218380"/>
    <hyperlink ref="AP32" r:id="rId75" display="https://pbs.twimg.com/profile_banners/49955428/1539050485"/>
    <hyperlink ref="AP33" r:id="rId76" display="https://pbs.twimg.com/profile_banners/204810045/1555293333"/>
    <hyperlink ref="AP34" r:id="rId77" display="https://pbs.twimg.com/profile_banners/1116025447/1540846654"/>
    <hyperlink ref="AP36" r:id="rId78" display="https://pbs.twimg.com/profile_banners/268950313/1553849754"/>
    <hyperlink ref="AP39" r:id="rId79" display="https://pbs.twimg.com/profile_banners/58497696/1525745771"/>
    <hyperlink ref="AP40" r:id="rId80" display="https://pbs.twimg.com/profile_banners/2161396040/1554811511"/>
    <hyperlink ref="AP41" r:id="rId81" display="https://pbs.twimg.com/profile_banners/632116104/1534035594"/>
    <hyperlink ref="AP42" r:id="rId82" display="https://pbs.twimg.com/profile_banners/1482937682/1545793058"/>
    <hyperlink ref="AP43" r:id="rId83" display="https://pbs.twimg.com/profile_banners/371786320/1479008738"/>
    <hyperlink ref="AP44" r:id="rId84" display="https://pbs.twimg.com/profile_banners/1112038242/1391461085"/>
    <hyperlink ref="AP45" r:id="rId85" display="https://pbs.twimg.com/profile_banners/166251103/1548712145"/>
    <hyperlink ref="AP47" r:id="rId86" display="https://pbs.twimg.com/profile_banners/731425578/1532437816"/>
    <hyperlink ref="AP48" r:id="rId87" display="https://pbs.twimg.com/profile_banners/1031273959/1393783170"/>
    <hyperlink ref="AP49" r:id="rId88" display="https://pbs.twimg.com/profile_banners/942167438/1491876448"/>
    <hyperlink ref="AP50" r:id="rId89" display="https://pbs.twimg.com/profile_banners/28118785/1484844821"/>
    <hyperlink ref="AP54" r:id="rId90" display="https://pbs.twimg.com/profile_banners/2696454370/1480745310"/>
    <hyperlink ref="AP55" r:id="rId91" display="https://pbs.twimg.com/profile_banners/351785030/1534036625"/>
    <hyperlink ref="AP56" r:id="rId92" display="https://pbs.twimg.com/profile_banners/2431144021/1435416998"/>
    <hyperlink ref="AP57" r:id="rId93" display="https://pbs.twimg.com/profile_banners/1934854556/1400107356"/>
    <hyperlink ref="AP59" r:id="rId94" display="https://pbs.twimg.com/profile_banners/776705282/1473099272"/>
    <hyperlink ref="AP60" r:id="rId95" display="https://pbs.twimg.com/profile_banners/847821883/1534035107"/>
    <hyperlink ref="AP61" r:id="rId96" display="https://pbs.twimg.com/profile_banners/28048265/1535750330"/>
    <hyperlink ref="AP62" r:id="rId97" display="https://pbs.twimg.com/profile_banners/364958564/1538066256"/>
    <hyperlink ref="AP63" r:id="rId98" display="https://pbs.twimg.com/profile_banners/1024789261/1496279603"/>
    <hyperlink ref="AP64" r:id="rId99" display="https://pbs.twimg.com/profile_banners/2841734370/1555341173"/>
    <hyperlink ref="AP65" r:id="rId100" display="https://pbs.twimg.com/profile_banners/778003708231680000/1474326848"/>
    <hyperlink ref="AP66" r:id="rId101" display="https://pbs.twimg.com/profile_banners/15614824/1468039959"/>
    <hyperlink ref="AP67" r:id="rId102" display="https://pbs.twimg.com/profile_banners/273095508/1515267226"/>
    <hyperlink ref="AP68" r:id="rId103" display="https://pbs.twimg.com/profile_banners/215371553/1360272778"/>
    <hyperlink ref="AP70" r:id="rId104" display="https://pbs.twimg.com/profile_banners/722683513/1534122510"/>
    <hyperlink ref="AP71" r:id="rId105" display="https://pbs.twimg.com/profile_banners/24153476/1555718472"/>
    <hyperlink ref="AP72" r:id="rId106" display="https://pbs.twimg.com/profile_banners/50726168/1523330648"/>
    <hyperlink ref="AP73" r:id="rId107" display="https://pbs.twimg.com/profile_banners/20343604/1540864990"/>
    <hyperlink ref="AP74" r:id="rId108" display="https://pbs.twimg.com/profile_banners/42896075/1504163079"/>
    <hyperlink ref="AP75" r:id="rId109" display="https://pbs.twimg.com/profile_banners/461625875/1536641608"/>
    <hyperlink ref="AP76" r:id="rId110" display="https://pbs.twimg.com/profile_banners/514967095/1553665431"/>
    <hyperlink ref="AP77" r:id="rId111" display="https://pbs.twimg.com/profile_banners/828149659/1522695156"/>
    <hyperlink ref="AP78" r:id="rId112" display="https://pbs.twimg.com/profile_banners/57255273/1550887288"/>
    <hyperlink ref="AP79" r:id="rId113" display="https://pbs.twimg.com/profile_banners/2845188720/1521168807"/>
    <hyperlink ref="AP80" r:id="rId114" display="https://pbs.twimg.com/profile_banners/146297045/1546833381"/>
    <hyperlink ref="AP81" r:id="rId115" display="https://pbs.twimg.com/profile_banners/655093/1439229732"/>
    <hyperlink ref="AP82" r:id="rId116" display="https://pbs.twimg.com/profile_banners/2151079860/1428068314"/>
    <hyperlink ref="AP83" r:id="rId117" display="https://pbs.twimg.com/profile_banners/494672123/1534034701"/>
    <hyperlink ref="AP84" r:id="rId118" display="https://pbs.twimg.com/profile_banners/365269036/1380379155"/>
    <hyperlink ref="AP86" r:id="rId119" display="https://pbs.twimg.com/profile_banners/279096966/1551564373"/>
    <hyperlink ref="AP87" r:id="rId120" display="https://pbs.twimg.com/profile_banners/41481983/1515633650"/>
    <hyperlink ref="AP88" r:id="rId121" display="https://pbs.twimg.com/profile_banners/107470796/1511241499"/>
    <hyperlink ref="AP90" r:id="rId122" display="https://pbs.twimg.com/profile_banners/243366276/1447281918"/>
    <hyperlink ref="AP91" r:id="rId123" display="https://pbs.twimg.com/profile_banners/2459930676/1539742887"/>
    <hyperlink ref="AP92" r:id="rId124" display="https://pbs.twimg.com/profile_banners/1072856488727756800/1552024211"/>
    <hyperlink ref="AP93" r:id="rId125" display="https://pbs.twimg.com/profile_banners/12006842/1489593974"/>
    <hyperlink ref="AP94" r:id="rId126" display="https://pbs.twimg.com/profile_banners/87606674/1405285356"/>
    <hyperlink ref="AP95" r:id="rId127" display="https://pbs.twimg.com/profile_banners/16809032/1552315600"/>
    <hyperlink ref="AP96" r:id="rId128" display="https://pbs.twimg.com/profile_banners/783214/1554147948"/>
    <hyperlink ref="AP97" r:id="rId129" display="https://pbs.twimg.com/profile_banners/1017479572865069056/1531421846"/>
    <hyperlink ref="AP98" r:id="rId130" display="https://pbs.twimg.com/profile_banners/2377200630/1525824099"/>
    <hyperlink ref="AP99" r:id="rId131" display="https://pbs.twimg.com/profile_banners/883127971/1555773062"/>
    <hyperlink ref="AP100" r:id="rId132" display="https://pbs.twimg.com/profile_banners/1335739284/1458751666"/>
    <hyperlink ref="AP101" r:id="rId133" display="https://pbs.twimg.com/profile_banners/3513271/1391531659"/>
    <hyperlink ref="AP102" r:id="rId134" display="https://pbs.twimg.com/profile_banners/28267266/1400678601"/>
    <hyperlink ref="AP103" r:id="rId135" display="https://pbs.twimg.com/profile_banners/707774702/1553878850"/>
    <hyperlink ref="AP104" r:id="rId136" display="https://pbs.twimg.com/profile_banners/619333410/1458623554"/>
    <hyperlink ref="AP105" r:id="rId137" display="https://pbs.twimg.com/profile_banners/467882896/1481651259"/>
    <hyperlink ref="AP106" r:id="rId138" display="https://pbs.twimg.com/profile_banners/2505922165/1519678453"/>
    <hyperlink ref="AP107" r:id="rId139" display="https://pbs.twimg.com/profile_banners/495359572/1538017066"/>
    <hyperlink ref="AP108" r:id="rId140" display="https://pbs.twimg.com/profile_banners/71708515/1545109140"/>
    <hyperlink ref="AP109" r:id="rId141" display="https://pbs.twimg.com/profile_banners/331892372/1553533586"/>
    <hyperlink ref="AV5" r:id="rId142" display="http://abs.twimg.com/images/themes/theme1/bg.png"/>
    <hyperlink ref="AV6" r:id="rId143" display="http://abs.twimg.com/images/themes/theme1/bg.png"/>
    <hyperlink ref="AV7" r:id="rId144" display="http://abs.twimg.com/images/themes/theme14/bg.gif"/>
    <hyperlink ref="AV8" r:id="rId145" display="http://abs.twimg.com/images/themes/theme1/bg.png"/>
    <hyperlink ref="AV9" r:id="rId146" display="http://abs.twimg.com/images/themes/theme17/bg.gif"/>
    <hyperlink ref="AV10" r:id="rId147" display="http://abs.twimg.com/images/themes/theme1/bg.png"/>
    <hyperlink ref="AV11" r:id="rId148" display="http://abs.twimg.com/images/themes/theme1/bg.png"/>
    <hyperlink ref="AV12" r:id="rId149" display="http://abs.twimg.com/images/themes/theme1/bg.png"/>
    <hyperlink ref="AV14" r:id="rId150" display="http://abs.twimg.com/images/themes/theme14/bg.gif"/>
    <hyperlink ref="AV15" r:id="rId151" display="http://abs.twimg.com/images/themes/theme14/bg.gif"/>
    <hyperlink ref="AV17" r:id="rId152" display="http://abs.twimg.com/images/themes/theme1/bg.png"/>
    <hyperlink ref="AV18" r:id="rId153" display="http://abs.twimg.com/images/themes/theme1/bg.png"/>
    <hyperlink ref="AV19" r:id="rId154" display="http://abs.twimg.com/images/themes/theme1/bg.png"/>
    <hyperlink ref="AV20" r:id="rId155" display="http://abs.twimg.com/images/themes/theme1/bg.png"/>
    <hyperlink ref="AV21" r:id="rId156" display="http://abs.twimg.com/images/themes/theme1/bg.png"/>
    <hyperlink ref="AV22" r:id="rId157" display="http://abs.twimg.com/images/themes/theme1/bg.png"/>
    <hyperlink ref="AV23" r:id="rId158" display="http://abs.twimg.com/images/themes/theme1/bg.png"/>
    <hyperlink ref="AV24" r:id="rId159" display="http://abs.twimg.com/images/themes/theme1/bg.png"/>
    <hyperlink ref="AV25" r:id="rId160" display="http://abs.twimg.com/images/themes/theme1/bg.png"/>
    <hyperlink ref="AV26" r:id="rId161" display="http://abs.twimg.com/images/themes/theme1/bg.png"/>
    <hyperlink ref="AV27" r:id="rId162" display="http://abs.twimg.com/images/themes/theme7/bg.gif"/>
    <hyperlink ref="AV28" r:id="rId163" display="http://abs.twimg.com/images/themes/theme1/bg.png"/>
    <hyperlink ref="AV29" r:id="rId164" display="http://abs.twimg.com/images/themes/theme1/bg.png"/>
    <hyperlink ref="AV30" r:id="rId165" display="http://abs.twimg.com/images/themes/theme1/bg.png"/>
    <hyperlink ref="AV31" r:id="rId166" display="http://abs.twimg.com/images/themes/theme1/bg.png"/>
    <hyperlink ref="AV32" r:id="rId167" display="http://abs.twimg.com/images/themes/theme16/bg.gif"/>
    <hyperlink ref="AV33" r:id="rId168" display="http://abs.twimg.com/images/themes/theme1/bg.png"/>
    <hyperlink ref="AV34" r:id="rId169" display="http://abs.twimg.com/images/themes/theme14/bg.gif"/>
    <hyperlink ref="AV35" r:id="rId170" display="http://abs.twimg.com/images/themes/theme1/bg.png"/>
    <hyperlink ref="AV36" r:id="rId171" display="http://abs.twimg.com/images/themes/theme9/bg.gif"/>
    <hyperlink ref="AV37" r:id="rId172" display="http://abs.twimg.com/images/themes/theme20/bg.png"/>
    <hyperlink ref="AV38" r:id="rId173" display="http://abs.twimg.com/images/themes/theme1/bg.png"/>
    <hyperlink ref="AV39" r:id="rId174" display="http://abs.twimg.com/images/themes/theme1/bg.png"/>
    <hyperlink ref="AV40" r:id="rId175" display="http://abs.twimg.com/images/themes/theme1/bg.png"/>
    <hyperlink ref="AV41" r:id="rId176" display="http://abs.twimg.com/images/themes/theme14/bg.gif"/>
    <hyperlink ref="AV42" r:id="rId177" display="http://abs.twimg.com/images/themes/theme1/bg.png"/>
    <hyperlink ref="AV43" r:id="rId178" display="http://abs.twimg.com/images/themes/theme14/bg.gif"/>
    <hyperlink ref="AV44" r:id="rId179" display="http://abs.twimg.com/images/themes/theme1/bg.png"/>
    <hyperlink ref="AV45" r:id="rId180" display="http://abs.twimg.com/images/themes/theme15/bg.png"/>
    <hyperlink ref="AV46" r:id="rId181" display="http://abs.twimg.com/images/themes/theme1/bg.png"/>
    <hyperlink ref="AV47" r:id="rId182" display="http://abs.twimg.com/images/themes/theme1/bg.png"/>
    <hyperlink ref="AV48" r:id="rId183" display="http://abs.twimg.com/images/themes/theme1/bg.png"/>
    <hyperlink ref="AV49" r:id="rId184" display="http://abs.twimg.com/images/themes/theme1/bg.png"/>
    <hyperlink ref="AV50" r:id="rId185" display="http://abs.twimg.com/images/themes/theme4/bg.gif"/>
    <hyperlink ref="AV51" r:id="rId186" display="http://abs.twimg.com/images/themes/theme1/bg.png"/>
    <hyperlink ref="AV52" r:id="rId187" display="http://abs.twimg.com/images/themes/theme1/bg.png"/>
    <hyperlink ref="AV53" r:id="rId188" display="http://abs.twimg.com/images/themes/theme15/bg.png"/>
    <hyperlink ref="AV54" r:id="rId189" display="http://abs.twimg.com/images/themes/theme1/bg.png"/>
    <hyperlink ref="AV55" r:id="rId190" display="http://abs.twimg.com/images/themes/theme14/bg.gif"/>
    <hyperlink ref="AV56" r:id="rId191" display="http://abs.twimg.com/images/themes/theme1/bg.png"/>
    <hyperlink ref="AV57" r:id="rId192" display="http://abs.twimg.com/images/themes/theme1/bg.png"/>
    <hyperlink ref="AV58" r:id="rId193" display="http://abs.twimg.com/images/themes/theme1/bg.png"/>
    <hyperlink ref="AV59" r:id="rId194" display="http://abs.twimg.com/images/themes/theme1/bg.png"/>
    <hyperlink ref="AV60" r:id="rId195" display="http://abs.twimg.com/images/themes/theme9/bg.gif"/>
    <hyperlink ref="AV61" r:id="rId196" display="http://abs.twimg.com/images/themes/theme15/bg.png"/>
    <hyperlink ref="AV62" r:id="rId197" display="http://abs.twimg.com/images/themes/theme1/bg.png"/>
    <hyperlink ref="AV63" r:id="rId198" display="http://abs.twimg.com/images/themes/theme1/bg.png"/>
    <hyperlink ref="AV64" r:id="rId199" display="http://abs.twimg.com/images/themes/theme1/bg.png"/>
    <hyperlink ref="AV66" r:id="rId200" display="http://abs.twimg.com/images/themes/theme12/bg.gif"/>
    <hyperlink ref="AV67" r:id="rId201" display="http://abs.twimg.com/images/themes/theme1/bg.png"/>
    <hyperlink ref="AV68" r:id="rId202" display="http://abs.twimg.com/images/themes/theme9/bg.gif"/>
    <hyperlink ref="AV69" r:id="rId203" display="http://abs.twimg.com/images/themes/theme1/bg.png"/>
    <hyperlink ref="AV70" r:id="rId204" display="http://abs.twimg.com/images/themes/theme1/bg.png"/>
    <hyperlink ref="AV71" r:id="rId205" display="http://abs.twimg.com/images/themes/theme4/bg.gif"/>
    <hyperlink ref="AV72" r:id="rId206" display="http://abs.twimg.com/images/themes/theme2/bg.gif"/>
    <hyperlink ref="AV73" r:id="rId207" display="http://abs.twimg.com/images/themes/theme5/bg.gif"/>
    <hyperlink ref="AV74" r:id="rId208" display="http://abs.twimg.com/images/themes/theme14/bg.gif"/>
    <hyperlink ref="AV75" r:id="rId209" display="http://abs.twimg.com/images/themes/theme1/bg.png"/>
    <hyperlink ref="AV76" r:id="rId210" display="http://abs.twimg.com/images/themes/theme1/bg.png"/>
    <hyperlink ref="AV77" r:id="rId211" display="http://abs.twimg.com/images/themes/theme1/bg.png"/>
    <hyperlink ref="AV78" r:id="rId212" display="http://abs.twimg.com/images/themes/theme1/bg.png"/>
    <hyperlink ref="AV79" r:id="rId213" display="http://abs.twimg.com/images/themes/theme1/bg.png"/>
    <hyperlink ref="AV80" r:id="rId214" display="http://abs.twimg.com/images/themes/theme1/bg.png"/>
    <hyperlink ref="AV81" r:id="rId215" display="http://abs.twimg.com/images/themes/theme1/bg.png"/>
    <hyperlink ref="AV82" r:id="rId216" display="http://abs.twimg.com/images/themes/theme1/bg.png"/>
    <hyperlink ref="AV83" r:id="rId217" display="http://abs.twimg.com/images/themes/theme14/bg.gif"/>
    <hyperlink ref="AV84" r:id="rId218" display="http://abs.twimg.com/images/themes/theme1/bg.png"/>
    <hyperlink ref="AV85" r:id="rId219" display="http://abs.twimg.com/images/themes/theme1/bg.png"/>
    <hyperlink ref="AV86" r:id="rId220" display="http://abs.twimg.com/images/themes/theme14/bg.gif"/>
    <hyperlink ref="AV87" r:id="rId221" display="http://abs.twimg.com/images/themes/theme1/bg.png"/>
    <hyperlink ref="AV88" r:id="rId222" display="http://abs.twimg.com/images/themes/theme1/bg.png"/>
    <hyperlink ref="AV90" r:id="rId223" display="http://abs.twimg.com/images/themes/theme1/bg.png"/>
    <hyperlink ref="AV91" r:id="rId224" display="http://abs.twimg.com/images/themes/theme10/bg.gif"/>
    <hyperlink ref="AV92" r:id="rId225" display="http://abs.twimg.com/images/themes/theme1/bg.png"/>
    <hyperlink ref="AV93" r:id="rId226" display="http://abs.twimg.com/images/themes/theme14/bg.gif"/>
    <hyperlink ref="AV94" r:id="rId227" display="http://abs.twimg.com/images/themes/theme19/bg.gif"/>
    <hyperlink ref="AV95" r:id="rId228" display="http://abs.twimg.com/images/themes/theme14/bg.gif"/>
    <hyperlink ref="AV96" r:id="rId229" display="http://abs.twimg.com/images/themes/theme18/bg.gif"/>
    <hyperlink ref="AV98" r:id="rId230" display="http://abs.twimg.com/images/themes/theme1/bg.png"/>
    <hyperlink ref="AV99" r:id="rId231" display="http://abs.twimg.com/images/themes/theme1/bg.png"/>
    <hyperlink ref="AV100" r:id="rId232" display="http://abs.twimg.com/images/themes/theme1/bg.png"/>
    <hyperlink ref="AV101" r:id="rId233" display="http://abs.twimg.com/images/themes/theme1/bg.png"/>
    <hyperlink ref="AV102" r:id="rId234" display="http://abs.twimg.com/images/themes/theme1/bg.png"/>
    <hyperlink ref="AV103" r:id="rId235" display="http://abs.twimg.com/images/themes/theme14/bg.gif"/>
    <hyperlink ref="AV104" r:id="rId236" display="http://abs.twimg.com/images/themes/theme1/bg.png"/>
    <hyperlink ref="AV105" r:id="rId237" display="http://abs.twimg.com/images/themes/theme1/bg.png"/>
    <hyperlink ref="AV106" r:id="rId238" display="http://abs.twimg.com/images/themes/theme1/bg.png"/>
    <hyperlink ref="AV107" r:id="rId239" display="http://abs.twimg.com/images/themes/theme1/bg.png"/>
    <hyperlink ref="AV108" r:id="rId240" display="http://abs.twimg.com/images/themes/theme10/bg.gif"/>
    <hyperlink ref="AV109" r:id="rId241" display="http://abs.twimg.com/images/themes/theme14/bg.gif"/>
    <hyperlink ref="G3" r:id="rId242" display="http://pbs.twimg.com/profile_images/940622137806667776/QrReQHA0_normal.jpg"/>
    <hyperlink ref="G4" r:id="rId243" display="http://pbs.twimg.com/profile_images/790684776038408192/k1Bf_n_U_normal.jpg"/>
    <hyperlink ref="G5" r:id="rId244" display="http://pbs.twimg.com/profile_images/826945973435957250/AodvhX-K_normal.jpg"/>
    <hyperlink ref="G6" r:id="rId245" display="http://pbs.twimg.com/profile_images/1099973292/SkullJayBlueTop01_copy_normal.jpg"/>
    <hyperlink ref="G7" r:id="rId246" display="http://pbs.twimg.com/profile_images/639838070330671105/kQ1FQAcS_normal.jpg"/>
    <hyperlink ref="G8" r:id="rId247" display="http://pbs.twimg.com/profile_images/961840002631065601/qXrnPTHb_normal.jpg"/>
    <hyperlink ref="G9" r:id="rId248" display="http://pbs.twimg.com/profile_images/1056619239627345920/LwlPMnZU_normal.jpg"/>
    <hyperlink ref="G10" r:id="rId249" display="http://pbs.twimg.com/profile_images/1114236620960600064/aWP_Qz7X_normal.png"/>
    <hyperlink ref="G11" r:id="rId250" display="http://pbs.twimg.com/profile_images/959954554359083012/lmWN3uIi_normal.jpg"/>
    <hyperlink ref="G12" r:id="rId251" display="http://pbs.twimg.com/profile_images/1117452698356523009/tp6Anzsj_normal.jpg"/>
    <hyperlink ref="G13" r:id="rId252" display="http://pbs.twimg.com/profile_images/1052660863927226368/zjZq546F_normal.jpg"/>
    <hyperlink ref="G14" r:id="rId253" display="http://pbs.twimg.com/profile_images/643765415882162176/nQAKoXJt_normal.jpg"/>
    <hyperlink ref="G15" r:id="rId254" display="http://pbs.twimg.com/profile_images/599031871255781376/J1fm9dxu_normal.jpg"/>
    <hyperlink ref="G16" r:id="rId255" display="http://pbs.twimg.com/profile_images/965029100573339648/m_BEwADn_normal.jpg"/>
    <hyperlink ref="G17" r:id="rId256" display="http://pbs.twimg.com/profile_images/677757362518794240/mhlzshHG_normal.jpg"/>
    <hyperlink ref="G18" r:id="rId257" display="http://pbs.twimg.com/profile_images/538880072111775744/lsfdRecC_normal.jpeg"/>
    <hyperlink ref="G19" r:id="rId258" display="http://abs.twimg.com/sticky/default_profile_images/default_profile_normal.png"/>
    <hyperlink ref="G20" r:id="rId259" display="http://pbs.twimg.com/profile_images/1100435913958658048/NxGgjqkp_normal.jpg"/>
    <hyperlink ref="G21" r:id="rId260" display="http://pbs.twimg.com/profile_images/1042210607129350144/dytUTpQ5_normal.jpg"/>
    <hyperlink ref="G22" r:id="rId261" display="http://pbs.twimg.com/profile_images/1046950203318833152/Y9tlJF_z_normal.jpg"/>
    <hyperlink ref="G23" r:id="rId262" display="http://pbs.twimg.com/profile_images/1111022780198387713/x1vTYcAe_normal.png"/>
    <hyperlink ref="G24" r:id="rId263" display="http://pbs.twimg.com/profile_images/1104914257320255493/juny24ZD_normal.jpg"/>
    <hyperlink ref="G25" r:id="rId264" display="http://pbs.twimg.com/profile_images/643358206509514753/4KxDdKV-_normal.jpg"/>
    <hyperlink ref="G26" r:id="rId265" display="http://pbs.twimg.com/profile_images/767857596434747393/gCTIa508_normal.jpg"/>
    <hyperlink ref="G27" r:id="rId266" display="http://pbs.twimg.com/profile_images/1117812464417165313/x-sLsmNC_normal.jpg"/>
    <hyperlink ref="G28" r:id="rId267" display="http://pbs.twimg.com/profile_images/1077931373468549120/UnBwnObd_normal.jpg"/>
    <hyperlink ref="G29" r:id="rId268" display="http://pbs.twimg.com/profile_images/725473524291260416/QU_dIfRY_normal.jpg"/>
    <hyperlink ref="G30" r:id="rId269" display="http://pbs.twimg.com/profile_images/720117596343955457/u2pQve3K_normal.jpg"/>
    <hyperlink ref="G31" r:id="rId270" display="http://pbs.twimg.com/profile_images/1058724147910578177/Fv2uZt-u_normal.jpg"/>
    <hyperlink ref="G32" r:id="rId271" display="http://pbs.twimg.com/profile_images/978735321838964737/fEWkTGlW_normal.jpg"/>
    <hyperlink ref="G33" r:id="rId272" display="http://pbs.twimg.com/profile_images/1117605331163656192/yJbhICcb_normal.png"/>
    <hyperlink ref="G34" r:id="rId273" display="http://pbs.twimg.com/profile_images/1120144514927210499/rPqvruoi_normal.jpg"/>
    <hyperlink ref="G35" r:id="rId274" display="http://pbs.twimg.com/profile_images/112891162/profile_normal.jpg"/>
    <hyperlink ref="G36" r:id="rId275" display="http://pbs.twimg.com/profile_images/1111600051984453632/c4Q5PGwg_normal.jpg"/>
    <hyperlink ref="G37" r:id="rId276" display="http://pbs.twimg.com/profile_images/1662947960/mud_1_normal.jpg"/>
    <hyperlink ref="G38" r:id="rId277" display="http://pbs.twimg.com/profile_images/826761385241554945/SNKQJW8P_normal.jpg"/>
    <hyperlink ref="G39" r:id="rId278" display="http://pbs.twimg.com/profile_images/993675433588809729/jYfy_bAk_normal.jpg"/>
    <hyperlink ref="G40" r:id="rId279" display="http://pbs.twimg.com/profile_images/1112463534313619457/IgqrtezK_normal.png"/>
    <hyperlink ref="G41" r:id="rId280" display="http://pbs.twimg.com/profile_images/1028445934261338117/_Csbir_J_normal.jpg"/>
    <hyperlink ref="G42" r:id="rId281" display="http://pbs.twimg.com/profile_images/1077759997621293056/CXC_VTuH_normal.jpg"/>
    <hyperlink ref="G43" r:id="rId282" display="http://pbs.twimg.com/profile_images/790334554607190016/ZsAsORGY_normal.jpg"/>
    <hyperlink ref="G44" r:id="rId283" display="http://pbs.twimg.com/profile_images/3213281322/f6efb7d1f9cdfe7013116e5480810e80_normal.jpeg"/>
    <hyperlink ref="G45" r:id="rId284" display="http://pbs.twimg.com/profile_images/746733700222590976/iIuGXZRL_normal.jpg"/>
    <hyperlink ref="G46" r:id="rId285" display="http://pbs.twimg.com/profile_images/591029684319584256/l0Umw0yu_normal.jpg"/>
    <hyperlink ref="G47" r:id="rId286" display="http://pbs.twimg.com/profile_images/1103122035545423872/X0WdeNR5_normal.jpg"/>
    <hyperlink ref="G48" r:id="rId287" display="http://pbs.twimg.com/profile_images/537741920936919040/o6VoV3Zr_normal.jpeg"/>
    <hyperlink ref="G49" r:id="rId288" display="http://pbs.twimg.com/profile_images/851618283396644864/l_uuWEtn_normal.jpg"/>
    <hyperlink ref="G50" r:id="rId289" display="http://pbs.twimg.com/profile_images/822123724082024448/oQyx4obs_normal.jpg"/>
    <hyperlink ref="G51" r:id="rId290" display="http://pbs.twimg.com/profile_images/705770329142996992/sSrB68Eb_normal.jpg"/>
    <hyperlink ref="G52" r:id="rId291" display="http://abs.twimg.com/sticky/default_profile_images/default_profile_normal.png"/>
    <hyperlink ref="G53" r:id="rId292" display="http://pbs.twimg.com/profile_images/378800000700751052/c49243872dd09aaeb5bfdcc08ff3bc8d_normal.jpeg"/>
    <hyperlink ref="G54" r:id="rId293" display="http://pbs.twimg.com/profile_images/836437012668370944/bzV08CY3_normal.jpg"/>
    <hyperlink ref="G55" r:id="rId294" display="http://pbs.twimg.com/profile_images/1028450258081275905/Ot_TUdhV_normal.jpg"/>
    <hyperlink ref="G56" r:id="rId295" display="http://pbs.twimg.com/profile_images/1014897714113515521/_Hbn8sSI_normal.jpg"/>
    <hyperlink ref="G57" r:id="rId296" display="http://pbs.twimg.com/profile_images/466710208597991425/pzbFeYry_normal.jpeg"/>
    <hyperlink ref="G58" r:id="rId297" display="http://abs.twimg.com/sticky/default_profile_images/default_profile_normal.png"/>
    <hyperlink ref="G59" r:id="rId298" display="http://pbs.twimg.com/profile_images/2536013033/Boone_Mug_normal.jpg"/>
    <hyperlink ref="G60" r:id="rId299" display="http://pbs.twimg.com/profile_images/1028443891152891904/Sms0N8lP_normal.jpg"/>
    <hyperlink ref="G61" r:id="rId300" display="http://pbs.twimg.com/profile_images/839352604974972928/wp8GaDe9_normal.jpg"/>
    <hyperlink ref="G62" r:id="rId301" display="http://pbs.twimg.com/profile_images/978713815503200257/7WsIgoUB_normal.jpg"/>
    <hyperlink ref="G63" r:id="rId302" display="http://pbs.twimg.com/profile_images/682734532068388864/kxtuYAFd_normal.jpg"/>
    <hyperlink ref="G64" r:id="rId303" display="http://pbs.twimg.com/profile_images/1117808011207217152/IAEmWRf9_normal.jpg"/>
    <hyperlink ref="G65" r:id="rId304" display="http://pbs.twimg.com/profile_images/778009027032776704/KCXAk7B6_normal.jpg"/>
    <hyperlink ref="G66" r:id="rId305" display="http://pbs.twimg.com/profile_images/502917117889368067/NNhzTCH__normal.jpeg"/>
    <hyperlink ref="G67" r:id="rId306" display="http://pbs.twimg.com/profile_images/992125311151099906/qzJT98g1_normal.jpg"/>
    <hyperlink ref="G68" r:id="rId307" display="http://pbs.twimg.com/profile_images/769239520571068416/OzD0XDQc_normal.jpg"/>
    <hyperlink ref="G69" r:id="rId308" display="http://pbs.twimg.com/profile_images/811397825707773953/GzepQPNz_normal.jpg"/>
    <hyperlink ref="G70" r:id="rId309" display="http://pbs.twimg.com/profile_images/1037066840843972608/0_kkCKvm_normal.jpg"/>
    <hyperlink ref="G71" r:id="rId310" display="http://pbs.twimg.com/profile_images/1000898172934291456/-raLGoqK_normal.jpg"/>
    <hyperlink ref="G72" r:id="rId311" display="http://pbs.twimg.com/profile_images/1120899996881162242/ese1-S1i_normal.png"/>
    <hyperlink ref="G73" r:id="rId312" display="http://pbs.twimg.com/profile_images/1120518578464272384/4rjCuW9n_normal.jpg"/>
    <hyperlink ref="G74" r:id="rId313" display="http://pbs.twimg.com/profile_images/864194960278597632/acEvMNnL_normal.jpg"/>
    <hyperlink ref="G75" r:id="rId314" display="http://pbs.twimg.com/profile_images/1106371480382816256/mea0JSo6_normal.jpg"/>
    <hyperlink ref="G76" r:id="rId315" display="http://pbs.twimg.com/profile_images/1110101056078274560/ZwXcwPhq_normal.jpg"/>
    <hyperlink ref="G77" r:id="rId316" display="http://pbs.twimg.com/profile_images/980880316268036096/nx8L4Rhs_normal.jpg"/>
    <hyperlink ref="G78" r:id="rId317" display="http://pbs.twimg.com/profile_images/639202160484315136/XL8Boeo5_normal.jpg"/>
    <hyperlink ref="G79" r:id="rId318" display="http://pbs.twimg.com/profile_images/1066503677266051073/DaFQYSRW_normal.jpg"/>
    <hyperlink ref="G80" r:id="rId319" display="http://pbs.twimg.com/profile_images/1082123741340069888/L6xsR6gI_normal.jpg"/>
    <hyperlink ref="G81" r:id="rId320" display="http://pbs.twimg.com/profile_images/58245337/images_normal.jpg"/>
    <hyperlink ref="G82" r:id="rId321" display="http://pbs.twimg.com/profile_images/868234499686977536/DDd3eQAd_normal.jpg"/>
    <hyperlink ref="G83" r:id="rId322" display="http://pbs.twimg.com/profile_images/1028442189574098944/VG63uZ1p_normal.jpg"/>
    <hyperlink ref="G84" r:id="rId323" display="http://pbs.twimg.com/profile_images/378800000513250297/1cd84863f04ea7229261e98274e278a0_normal.jpeg"/>
    <hyperlink ref="G85" r:id="rId324" display="http://pbs.twimg.com/profile_images/1008954654854668293/_tqusz-P_normal.jpg"/>
    <hyperlink ref="G86" r:id="rId325" display="http://pbs.twimg.com/profile_images/1101966964669497351/SJXsn1o-_normal.jpg"/>
    <hyperlink ref="G87" r:id="rId326" display="http://pbs.twimg.com/profile_images/835379160407281664/PtQwwA81_normal.jpg"/>
    <hyperlink ref="G88" r:id="rId327" display="http://pbs.twimg.com/profile_images/923243414425976832/GWZwBnhE_normal.jpg"/>
    <hyperlink ref="G89" r:id="rId328" display="http://pbs.twimg.com/profile_images/1105934886291079168/pv3Xc09h_normal.png"/>
    <hyperlink ref="G90" r:id="rId329" display="http://pbs.twimg.com/profile_images/477498319128641537/80VgI0B-_normal.jpeg"/>
    <hyperlink ref="G91" r:id="rId330" display="http://pbs.twimg.com/profile_images/1052383728792567808/NMlGtNO-_normal.jpg"/>
    <hyperlink ref="G92" r:id="rId331" display="http://pbs.twimg.com/profile_images/1072869088517443585/5QEOMp5B_normal.jpg"/>
    <hyperlink ref="G93" r:id="rId332" display="http://pbs.twimg.com/profile_images/912667889395798022/pMoB2qc8_normal.jpg"/>
    <hyperlink ref="G94" r:id="rId333" display="http://pbs.twimg.com/profile_images/849132774661308416/pa2Uplq1_normal.jpg"/>
    <hyperlink ref="G95" r:id="rId334" display="http://pbs.twimg.com/profile_images/1087719846605979648/HRHFp3Nq_normal.jpg"/>
    <hyperlink ref="G96" r:id="rId335" display="http://pbs.twimg.com/profile_images/1111729635610382336/_65QFl7B_normal.png"/>
    <hyperlink ref="G97" r:id="rId336" display="http://pbs.twimg.com/profile_images/1017480965659267073/GhV235RG_normal.jpg"/>
    <hyperlink ref="G98" r:id="rId337" display="http://pbs.twimg.com/profile_images/1061744570344517633/fKDfFqhQ_normal.jpg"/>
    <hyperlink ref="G99" r:id="rId338" display="http://pbs.twimg.com/profile_images/1095205038027350016/qs0lYHhw_normal.jpg"/>
    <hyperlink ref="G100" r:id="rId339" display="http://pbs.twimg.com/profile_images/1081573329302183938/lBSlCJ-a_normal.jpg"/>
    <hyperlink ref="G101" r:id="rId340" display="http://pbs.twimg.com/profile_images/17946522/small_normal.gif"/>
    <hyperlink ref="G102" r:id="rId341" display="http://pbs.twimg.com/profile_images/713748515365777408/ANm42zjt_normal.jpg"/>
    <hyperlink ref="G103" r:id="rId342" display="http://pbs.twimg.com/profile_images/1012361887902674944/_GgvCZOb_normal.jpg"/>
    <hyperlink ref="G104" r:id="rId343" display="http://pbs.twimg.com/profile_images/844688513408872449/1il1LBUC_normal.jpg"/>
    <hyperlink ref="G105" r:id="rId344" display="http://pbs.twimg.com/profile_images/960035852280913920/PHj4-BGL_normal.jpg"/>
    <hyperlink ref="G106" r:id="rId345" display="http://pbs.twimg.com/profile_images/821171067741990912/q8K6n86Y_normal.jpg"/>
    <hyperlink ref="G107" r:id="rId346" display="http://pbs.twimg.com/profile_images/1117245909480411137/3R9V_Wee_normal.jpg"/>
    <hyperlink ref="G108" r:id="rId347" display="http://pbs.twimg.com/profile_images/1118635068740837381/8Xnx640C_normal.png"/>
    <hyperlink ref="G109" r:id="rId348" display="http://pbs.twimg.com/profile_images/1110226197575663619/JxPjIQ0h_normal.png"/>
    <hyperlink ref="AY3" r:id="rId349" display="https://twitter.com/bugeatersfc"/>
    <hyperlink ref="AY4" r:id="rId350" display="https://twitter.com/omahalfc"/>
    <hyperlink ref="AY5" r:id="rId351" display="https://twitter.com/skcomahaboys"/>
    <hyperlink ref="AY6" r:id="rId352" display="https://twitter.com/cusoccerfans"/>
    <hyperlink ref="AY7" r:id="rId353" display="https://twitter.com/redarmyomaha"/>
    <hyperlink ref="AY8" r:id="rId354" display="https://twitter.com/thefieldhands"/>
    <hyperlink ref="AY9" r:id="rId355" display="https://twitter.com/susannahdunn"/>
    <hyperlink ref="AY10" r:id="rId356" display="https://twitter.com/recoveringops"/>
    <hyperlink ref="AY11" r:id="rId357" display="https://twitter.com/hummusloser467"/>
    <hyperlink ref="AY12" r:id="rId358" display="https://twitter.com/danjacobsen"/>
    <hyperlink ref="AY13" r:id="rId359" display="https://twitter.com/nuhockeyblog"/>
    <hyperlink ref="AY14" r:id="rId360" display="https://twitter.com/fearthetriangle"/>
    <hyperlink ref="AY15" r:id="rId361" display="https://twitter.com/burntboats"/>
    <hyperlink ref="AY16" r:id="rId362" display="https://twitter.com/nostatistics"/>
    <hyperlink ref="AY17" r:id="rId363" display="https://twitter.com/quacktordavis"/>
    <hyperlink ref="AY18" r:id="rId364" display="https://twitter.com/42raingod"/>
    <hyperlink ref="AY19" r:id="rId365" display="https://twitter.com/sailor_sunk"/>
    <hyperlink ref="AY20" r:id="rId366" display="https://twitter.com/c__lee"/>
    <hyperlink ref="AY21" r:id="rId367" display="https://twitter.com/baeikens"/>
    <hyperlink ref="AY22" r:id="rId368" display="https://twitter.com/wx_dave"/>
    <hyperlink ref="AY23" r:id="rId369" display="https://twitter.com/jacobpadilla_"/>
    <hyperlink ref="AY24" r:id="rId370" display="https://twitter.com/renatavalquier"/>
    <hyperlink ref="AY25" r:id="rId371" display="https://twitter.com/hankbounds"/>
    <hyperlink ref="AY26" r:id="rId372" display="https://twitter.com/richeson_matt"/>
    <hyperlink ref="AY27" r:id="rId373" display="https://twitter.com/biddco"/>
    <hyperlink ref="AY28" r:id="rId374" display="https://twitter.com/intlmav"/>
    <hyperlink ref="AY29" r:id="rId375" display="https://twitter.com/mavpuck"/>
    <hyperlink ref="AY30" r:id="rId376" display="https://twitter.com/seamoresports"/>
    <hyperlink ref="AY31" r:id="rId377" display="https://twitter.com/fight_the_pants"/>
    <hyperlink ref="AY32" r:id="rId378" display="https://twitter.com/kimballhal"/>
    <hyperlink ref="AY33" r:id="rId379" display="https://twitter.com/ncaaicehockey"/>
    <hyperlink ref="AY34" r:id="rId380" display="https://twitter.com/mrdahl87"/>
    <hyperlink ref="AY35" r:id="rId381" display="https://twitter.com/davidweiler"/>
    <hyperlink ref="AY36" r:id="rId382" display="https://twitter.com/hawkmav"/>
    <hyperlink ref="AY37" r:id="rId383" display="https://twitter.com/cdewispelare"/>
    <hyperlink ref="AY38" r:id="rId384" display="https://twitter.com/unoparking"/>
    <hyperlink ref="AY39" r:id="rId385" display="https://twitter.com/one_crazy_idiot"/>
    <hyperlink ref="AY40" r:id="rId386" display="https://twitter.com/dirty1313"/>
    <hyperlink ref="AY41" r:id="rId387" display="https://twitter.com/omahamsoc"/>
    <hyperlink ref="AY42" r:id="rId388" display="https://twitter.com/josephghitis"/>
    <hyperlink ref="AY43" r:id="rId389" display="https://twitter.com/conlars24"/>
    <hyperlink ref="AY44" r:id="rId390" display="https://twitter.com/kevinhupf"/>
    <hyperlink ref="AY45" r:id="rId391" display="https://twitter.com/michaelhupf"/>
    <hyperlink ref="AY46" r:id="rId392" display="https://twitter.com/kcomaha"/>
    <hyperlink ref="AY47" r:id="rId393" display="https://twitter.com/ayo_akinwole"/>
    <hyperlink ref="AY48" r:id="rId394" display="https://twitter.com/derrinhansen"/>
    <hyperlink ref="AY49" r:id="rId395" display="https://twitter.com/timtimt89"/>
    <hyperlink ref="AY50" r:id="rId396" display="https://twitter.com/patrickrunge"/>
    <hyperlink ref="AY51" r:id="rId397" display="https://twitter.com/devyn43"/>
    <hyperlink ref="AY52" r:id="rId398" display="https://twitter.com/mavgirl0"/>
    <hyperlink ref="AY53" r:id="rId399" display="https://twitter.com/secretagentmav"/>
    <hyperlink ref="AY54" r:id="rId400" display="https://twitter.com/poleskykaren"/>
    <hyperlink ref="AY55" r:id="rId401" display="https://twitter.com/omahavb"/>
    <hyperlink ref="AY56" r:id="rId402" display="https://twitter.com/oh_oh_oh_orylee"/>
    <hyperlink ref="AY57" r:id="rId403" display="https://twitter.com/waterloverc"/>
    <hyperlink ref="AY58" r:id="rId404" display="https://twitter.com/michaelgoodwil2"/>
    <hyperlink ref="AY59" r:id="rId405" display="https://twitter.com/booneowh"/>
    <hyperlink ref="AY60" r:id="rId406" display="https://twitter.com/omahawbb"/>
    <hyperlink ref="AY61" r:id="rId407" display="https://twitter.com/coach_janet"/>
    <hyperlink ref="AY62" r:id="rId408" display="https://twitter.com/dartmouth_mih"/>
    <hyperlink ref="AY63" r:id="rId409" display="https://twitter.com/unocowbell"/>
    <hyperlink ref="AY64" r:id="rId410" display="https://twitter.com/lexikajdasz"/>
    <hyperlink ref="AY65" r:id="rId411" display="https://twitter.com/thevthockeyblog"/>
    <hyperlink ref="AY66" r:id="rId412" display="https://twitter.com/amycsc"/>
    <hyperlink ref="AY67" r:id="rId413" display="https://twitter.com/miamihockeyblog"/>
    <hyperlink ref="AY68" r:id="rId414" display="https://twitter.com/siouxperman402"/>
    <hyperlink ref="AY69" r:id="rId415" display="https://twitter.com/undhoops"/>
    <hyperlink ref="AY70" r:id="rId416" display="https://twitter.com/marcosbp_"/>
    <hyperlink ref="AY71" r:id="rId417" display="https://twitter.com/210ellis"/>
    <hyperlink ref="AY72" r:id="rId418" display="https://twitter.com/runwiththedogs"/>
    <hyperlink ref="AY73" r:id="rId419" display="https://twitter.com/notmoops"/>
    <hyperlink ref="AY74" r:id="rId420" display="https://twitter.com/scofarr"/>
    <hyperlink ref="AY75" r:id="rId421" display="https://twitter.com/gutiofficial"/>
    <hyperlink ref="AY76" r:id="rId422" display="https://twitter.com/kingluiss6"/>
    <hyperlink ref="AY77" r:id="rId423" display="https://twitter.com/bobwarming"/>
    <hyperlink ref="AY78" r:id="rId424" display="https://twitter.com/owhmavs"/>
    <hyperlink ref="AY79" r:id="rId425" display="https://twitter.com/avariehoward31"/>
    <hyperlink ref="AY80" r:id="rId426" display="https://twitter.com/halliehoward_"/>
    <hyperlink ref="AY81" r:id="rId427" display="https://twitter.com/god"/>
    <hyperlink ref="AY82" r:id="rId428" display="https://twitter.com/jeffreypgold"/>
    <hyperlink ref="AY83" r:id="rId429" display="https://twitter.com/omahabsb"/>
    <hyperlink ref="AY84" r:id="rId430" display="https://twitter.com/bbrashaw"/>
    <hyperlink ref="AY85" r:id="rId431" display="https://twitter.com/iandarke"/>
    <hyperlink ref="AY86" r:id="rId432" display="https://twitter.com/lomendez12"/>
    <hyperlink ref="AY87" r:id="rId433" display="https://twitter.com/tpwalters"/>
    <hyperlink ref="AY88" r:id="rId434" display="https://twitter.com/communo"/>
    <hyperlink ref="AY89" r:id="rId435" display="https://twitter.com/ncjru"/>
    <hyperlink ref="AY90" r:id="rId436" display="https://twitter.com/u_nebraska"/>
    <hyperlink ref="AY91" r:id="rId437" display="https://twitter.com/ryanespohn"/>
    <hyperlink ref="AY92" r:id="rId438" display="https://twitter.com/drdanielgih"/>
    <hyperlink ref="AY93" r:id="rId439" display="https://twitter.com/jeremyhl"/>
    <hyperlink ref="AY94" r:id="rId440" display="https://twitter.com/nodexl"/>
    <hyperlink ref="AY95" r:id="rId441" display="https://twitter.com/unomaha"/>
    <hyperlink ref="AY96" r:id="rId442" display="https://twitter.com/twitter"/>
    <hyperlink ref="AY97" r:id="rId443" display="https://twitter.com/sachakopp"/>
    <hyperlink ref="AY98" r:id="rId444" display="https://twitter.com/unosml"/>
    <hyperlink ref="AY99" r:id="rId445" display="https://twitter.com/jeffcoxsports"/>
    <hyperlink ref="AY100" r:id="rId446" display="https://twitter.com/gohuskieswooooo"/>
    <hyperlink ref="AY101" r:id="rId447" display="https://twitter.com/inch"/>
    <hyperlink ref="AY102" r:id="rId448" display="https://twitter.com/jovenitti"/>
    <hyperlink ref="AY103" r:id="rId449" display="https://twitter.com/blizzardscsu"/>
    <hyperlink ref="AY104" r:id="rId450" display="https://twitter.com/umdchamp"/>
    <hyperlink ref="AY105" r:id="rId451" display="https://twitter.com/jacksoncates5"/>
    <hyperlink ref="AY106" r:id="rId452" display="https://twitter.com/cates_noah"/>
    <hyperlink ref="AY107" r:id="rId453" display="https://twitter.com/joeyandy19"/>
    <hyperlink ref="AY108" r:id="rId454" display="https://twitter.com/kellyhinseth"/>
    <hyperlink ref="AY109" r:id="rId455" display="https://twitter.com/thenchc"/>
  </hyperlinks>
  <printOptions/>
  <pageMargins left="0.7" right="0.7" top="0.75" bottom="0.75" header="0.3" footer="0.3"/>
  <pageSetup horizontalDpi="600" verticalDpi="600" orientation="portrait" r:id="rId460"/>
  <drawing r:id="rId459"/>
  <legacyDrawing r:id="rId457"/>
  <tableParts>
    <tablePart r:id="rId45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2065</v>
      </c>
      <c r="Z2" s="13" t="s">
        <v>2080</v>
      </c>
      <c r="AA2" s="13" t="s">
        <v>2096</v>
      </c>
      <c r="AB2" s="13" t="s">
        <v>2148</v>
      </c>
      <c r="AC2" s="13" t="s">
        <v>2221</v>
      </c>
      <c r="AD2" s="13" t="s">
        <v>2253</v>
      </c>
      <c r="AE2" s="13" t="s">
        <v>2263</v>
      </c>
      <c r="AF2" s="13" t="s">
        <v>2285</v>
      </c>
      <c r="AG2" s="118" t="s">
        <v>2780</v>
      </c>
      <c r="AH2" s="118" t="s">
        <v>2781</v>
      </c>
      <c r="AI2" s="118" t="s">
        <v>2782</v>
      </c>
      <c r="AJ2" s="118" t="s">
        <v>2783</v>
      </c>
      <c r="AK2" s="118" t="s">
        <v>2784</v>
      </c>
      <c r="AL2" s="118" t="s">
        <v>2785</v>
      </c>
      <c r="AM2" s="118" t="s">
        <v>2786</v>
      </c>
      <c r="AN2" s="118" t="s">
        <v>2787</v>
      </c>
      <c r="AO2" s="118" t="s">
        <v>2790</v>
      </c>
    </row>
    <row r="3" spans="1:41" ht="15">
      <c r="A3" s="87" t="s">
        <v>2013</v>
      </c>
      <c r="B3" s="65" t="s">
        <v>2023</v>
      </c>
      <c r="C3" s="65" t="s">
        <v>56</v>
      </c>
      <c r="D3" s="104"/>
      <c r="E3" s="103"/>
      <c r="F3" s="105" t="s">
        <v>2800</v>
      </c>
      <c r="G3" s="106"/>
      <c r="H3" s="106"/>
      <c r="I3" s="107">
        <v>3</v>
      </c>
      <c r="J3" s="108"/>
      <c r="K3" s="48">
        <v>48</v>
      </c>
      <c r="L3" s="48">
        <v>57</v>
      </c>
      <c r="M3" s="48">
        <v>65</v>
      </c>
      <c r="N3" s="48">
        <v>122</v>
      </c>
      <c r="O3" s="48">
        <v>27</v>
      </c>
      <c r="P3" s="49">
        <v>0.19298245614035087</v>
      </c>
      <c r="Q3" s="49">
        <v>0.3235294117647059</v>
      </c>
      <c r="R3" s="48">
        <v>1</v>
      </c>
      <c r="S3" s="48">
        <v>0</v>
      </c>
      <c r="T3" s="48">
        <v>48</v>
      </c>
      <c r="U3" s="48">
        <v>122</v>
      </c>
      <c r="V3" s="48">
        <v>2</v>
      </c>
      <c r="W3" s="49">
        <v>1.908854</v>
      </c>
      <c r="X3" s="49">
        <v>0.030141843971631204</v>
      </c>
      <c r="Y3" s="78" t="s">
        <v>2066</v>
      </c>
      <c r="Z3" s="78" t="s">
        <v>2081</v>
      </c>
      <c r="AA3" s="78" t="s">
        <v>2097</v>
      </c>
      <c r="AB3" s="84" t="s">
        <v>2149</v>
      </c>
      <c r="AC3" s="84" t="s">
        <v>2222</v>
      </c>
      <c r="AD3" s="84" t="s">
        <v>2254</v>
      </c>
      <c r="AE3" s="84" t="s">
        <v>2264</v>
      </c>
      <c r="AF3" s="84" t="s">
        <v>2286</v>
      </c>
      <c r="AG3" s="121">
        <v>85</v>
      </c>
      <c r="AH3" s="124">
        <v>4.5092838196286475</v>
      </c>
      <c r="AI3" s="121">
        <v>32</v>
      </c>
      <c r="AJ3" s="124">
        <v>1.6976127320954908</v>
      </c>
      <c r="AK3" s="121">
        <v>0</v>
      </c>
      <c r="AL3" s="124">
        <v>0</v>
      </c>
      <c r="AM3" s="121">
        <v>1768</v>
      </c>
      <c r="AN3" s="124">
        <v>93.79310344827586</v>
      </c>
      <c r="AO3" s="121">
        <v>1885</v>
      </c>
    </row>
    <row r="4" spans="1:41" ht="15">
      <c r="A4" s="87" t="s">
        <v>2014</v>
      </c>
      <c r="B4" s="65" t="s">
        <v>2024</v>
      </c>
      <c r="C4" s="65" t="s">
        <v>56</v>
      </c>
      <c r="D4" s="110"/>
      <c r="E4" s="109"/>
      <c r="F4" s="111" t="s">
        <v>2801</v>
      </c>
      <c r="G4" s="112"/>
      <c r="H4" s="112"/>
      <c r="I4" s="113">
        <v>4</v>
      </c>
      <c r="J4" s="114"/>
      <c r="K4" s="48">
        <v>19</v>
      </c>
      <c r="L4" s="48">
        <v>10</v>
      </c>
      <c r="M4" s="48">
        <v>73</v>
      </c>
      <c r="N4" s="48">
        <v>83</v>
      </c>
      <c r="O4" s="48">
        <v>2</v>
      </c>
      <c r="P4" s="49">
        <v>0.23076923076923078</v>
      </c>
      <c r="Q4" s="49">
        <v>0.375</v>
      </c>
      <c r="R4" s="48">
        <v>1</v>
      </c>
      <c r="S4" s="48">
        <v>0</v>
      </c>
      <c r="T4" s="48">
        <v>19</v>
      </c>
      <c r="U4" s="48">
        <v>83</v>
      </c>
      <c r="V4" s="48">
        <v>3</v>
      </c>
      <c r="W4" s="49">
        <v>2.049861</v>
      </c>
      <c r="X4" s="49">
        <v>0.0935672514619883</v>
      </c>
      <c r="Y4" s="78" t="s">
        <v>2067</v>
      </c>
      <c r="Z4" s="78" t="s">
        <v>580</v>
      </c>
      <c r="AA4" s="78" t="s">
        <v>2098</v>
      </c>
      <c r="AB4" s="84" t="s">
        <v>2150</v>
      </c>
      <c r="AC4" s="84" t="s">
        <v>2223</v>
      </c>
      <c r="AD4" s="84" t="s">
        <v>2255</v>
      </c>
      <c r="AE4" s="84" t="s">
        <v>2265</v>
      </c>
      <c r="AF4" s="84" t="s">
        <v>2287</v>
      </c>
      <c r="AG4" s="121">
        <v>28</v>
      </c>
      <c r="AH4" s="124">
        <v>4.423380726698262</v>
      </c>
      <c r="AI4" s="121">
        <v>15</v>
      </c>
      <c r="AJ4" s="124">
        <v>2.3696682464454977</v>
      </c>
      <c r="AK4" s="121">
        <v>0</v>
      </c>
      <c r="AL4" s="124">
        <v>0</v>
      </c>
      <c r="AM4" s="121">
        <v>590</v>
      </c>
      <c r="AN4" s="124">
        <v>93.20695102685625</v>
      </c>
      <c r="AO4" s="121">
        <v>633</v>
      </c>
    </row>
    <row r="5" spans="1:41" ht="15">
      <c r="A5" s="87" t="s">
        <v>2015</v>
      </c>
      <c r="B5" s="65" t="s">
        <v>2025</v>
      </c>
      <c r="C5" s="65" t="s">
        <v>56</v>
      </c>
      <c r="D5" s="110"/>
      <c r="E5" s="109"/>
      <c r="F5" s="111" t="s">
        <v>2802</v>
      </c>
      <c r="G5" s="112"/>
      <c r="H5" s="112"/>
      <c r="I5" s="113">
        <v>5</v>
      </c>
      <c r="J5" s="114"/>
      <c r="K5" s="48">
        <v>9</v>
      </c>
      <c r="L5" s="48">
        <v>7</v>
      </c>
      <c r="M5" s="48">
        <v>6</v>
      </c>
      <c r="N5" s="48">
        <v>13</v>
      </c>
      <c r="O5" s="48">
        <v>0</v>
      </c>
      <c r="P5" s="49">
        <v>0.1111111111111111</v>
      </c>
      <c r="Q5" s="49">
        <v>0.2</v>
      </c>
      <c r="R5" s="48">
        <v>1</v>
      </c>
      <c r="S5" s="48">
        <v>0</v>
      </c>
      <c r="T5" s="48">
        <v>9</v>
      </c>
      <c r="U5" s="48">
        <v>13</v>
      </c>
      <c r="V5" s="48">
        <v>4</v>
      </c>
      <c r="W5" s="49">
        <v>2</v>
      </c>
      <c r="X5" s="49">
        <v>0.1388888888888889</v>
      </c>
      <c r="Y5" s="78"/>
      <c r="Z5" s="78"/>
      <c r="AA5" s="78"/>
      <c r="AB5" s="84" t="s">
        <v>2151</v>
      </c>
      <c r="AC5" s="84" t="s">
        <v>2224</v>
      </c>
      <c r="AD5" s="84" t="s">
        <v>2256</v>
      </c>
      <c r="AE5" s="84" t="s">
        <v>2266</v>
      </c>
      <c r="AF5" s="84" t="s">
        <v>2288</v>
      </c>
      <c r="AG5" s="121">
        <v>9</v>
      </c>
      <c r="AH5" s="124">
        <v>4.128440366972477</v>
      </c>
      <c r="AI5" s="121">
        <v>8</v>
      </c>
      <c r="AJ5" s="124">
        <v>3.669724770642202</v>
      </c>
      <c r="AK5" s="121">
        <v>0</v>
      </c>
      <c r="AL5" s="124">
        <v>0</v>
      </c>
      <c r="AM5" s="121">
        <v>201</v>
      </c>
      <c r="AN5" s="124">
        <v>92.20183486238533</v>
      </c>
      <c r="AO5" s="121">
        <v>218</v>
      </c>
    </row>
    <row r="6" spans="1:41" ht="15">
      <c r="A6" s="87" t="s">
        <v>2016</v>
      </c>
      <c r="B6" s="65" t="s">
        <v>2026</v>
      </c>
      <c r="C6" s="65" t="s">
        <v>56</v>
      </c>
      <c r="D6" s="110"/>
      <c r="E6" s="109"/>
      <c r="F6" s="111" t="s">
        <v>2803</v>
      </c>
      <c r="G6" s="112"/>
      <c r="H6" s="112"/>
      <c r="I6" s="113">
        <v>6</v>
      </c>
      <c r="J6" s="114"/>
      <c r="K6" s="48">
        <v>9</v>
      </c>
      <c r="L6" s="48">
        <v>10</v>
      </c>
      <c r="M6" s="48">
        <v>8</v>
      </c>
      <c r="N6" s="48">
        <v>18</v>
      </c>
      <c r="O6" s="48">
        <v>2</v>
      </c>
      <c r="P6" s="49">
        <v>0.08333333333333333</v>
      </c>
      <c r="Q6" s="49">
        <v>0.15384615384615385</v>
      </c>
      <c r="R6" s="48">
        <v>1</v>
      </c>
      <c r="S6" s="48">
        <v>0</v>
      </c>
      <c r="T6" s="48">
        <v>9</v>
      </c>
      <c r="U6" s="48">
        <v>18</v>
      </c>
      <c r="V6" s="48">
        <v>5</v>
      </c>
      <c r="W6" s="49">
        <v>1.950617</v>
      </c>
      <c r="X6" s="49">
        <v>0.18055555555555555</v>
      </c>
      <c r="Y6" s="78" t="s">
        <v>2068</v>
      </c>
      <c r="Z6" s="78" t="s">
        <v>580</v>
      </c>
      <c r="AA6" s="78"/>
      <c r="AB6" s="84" t="s">
        <v>2152</v>
      </c>
      <c r="AC6" s="84" t="s">
        <v>2225</v>
      </c>
      <c r="AD6" s="84" t="s">
        <v>2257</v>
      </c>
      <c r="AE6" s="84" t="s">
        <v>2267</v>
      </c>
      <c r="AF6" s="84" t="s">
        <v>2289</v>
      </c>
      <c r="AG6" s="121">
        <v>15</v>
      </c>
      <c r="AH6" s="124">
        <v>5.154639175257732</v>
      </c>
      <c r="AI6" s="121">
        <v>12</v>
      </c>
      <c r="AJ6" s="124">
        <v>4.123711340206185</v>
      </c>
      <c r="AK6" s="121">
        <v>0</v>
      </c>
      <c r="AL6" s="124">
        <v>0</v>
      </c>
      <c r="AM6" s="121">
        <v>264</v>
      </c>
      <c r="AN6" s="124">
        <v>90.72164948453609</v>
      </c>
      <c r="AO6" s="121">
        <v>291</v>
      </c>
    </row>
    <row r="7" spans="1:41" ht="15">
      <c r="A7" s="87" t="s">
        <v>2017</v>
      </c>
      <c r="B7" s="65" t="s">
        <v>2027</v>
      </c>
      <c r="C7" s="65" t="s">
        <v>56</v>
      </c>
      <c r="D7" s="110"/>
      <c r="E7" s="109"/>
      <c r="F7" s="111" t="s">
        <v>2804</v>
      </c>
      <c r="G7" s="112"/>
      <c r="H7" s="112"/>
      <c r="I7" s="113">
        <v>7</v>
      </c>
      <c r="J7" s="114"/>
      <c r="K7" s="48">
        <v>5</v>
      </c>
      <c r="L7" s="48">
        <v>5</v>
      </c>
      <c r="M7" s="48">
        <v>5</v>
      </c>
      <c r="N7" s="48">
        <v>10</v>
      </c>
      <c r="O7" s="48">
        <v>0</v>
      </c>
      <c r="P7" s="49">
        <v>0.16666666666666666</v>
      </c>
      <c r="Q7" s="49">
        <v>0.2857142857142857</v>
      </c>
      <c r="R7" s="48">
        <v>1</v>
      </c>
      <c r="S7" s="48">
        <v>0</v>
      </c>
      <c r="T7" s="48">
        <v>5</v>
      </c>
      <c r="U7" s="48">
        <v>10</v>
      </c>
      <c r="V7" s="48">
        <v>2</v>
      </c>
      <c r="W7" s="49">
        <v>1.12</v>
      </c>
      <c r="X7" s="49">
        <v>0.35</v>
      </c>
      <c r="Y7" s="78"/>
      <c r="Z7" s="78"/>
      <c r="AA7" s="78" t="s">
        <v>582</v>
      </c>
      <c r="AB7" s="84" t="s">
        <v>2153</v>
      </c>
      <c r="AC7" s="84" t="s">
        <v>2226</v>
      </c>
      <c r="AD7" s="84" t="s">
        <v>2258</v>
      </c>
      <c r="AE7" s="84" t="s">
        <v>2268</v>
      </c>
      <c r="AF7" s="84" t="s">
        <v>2290</v>
      </c>
      <c r="AG7" s="121">
        <v>9</v>
      </c>
      <c r="AH7" s="124">
        <v>5.202312138728324</v>
      </c>
      <c r="AI7" s="121">
        <v>4</v>
      </c>
      <c r="AJ7" s="124">
        <v>2.3121387283236996</v>
      </c>
      <c r="AK7" s="121">
        <v>0</v>
      </c>
      <c r="AL7" s="124">
        <v>0</v>
      </c>
      <c r="AM7" s="121">
        <v>160</v>
      </c>
      <c r="AN7" s="124">
        <v>92.48554913294798</v>
      </c>
      <c r="AO7" s="121">
        <v>173</v>
      </c>
    </row>
    <row r="8" spans="1:41" ht="15">
      <c r="A8" s="87" t="s">
        <v>2018</v>
      </c>
      <c r="B8" s="65" t="s">
        <v>2028</v>
      </c>
      <c r="C8" s="65" t="s">
        <v>56</v>
      </c>
      <c r="D8" s="110"/>
      <c r="E8" s="109"/>
      <c r="F8" s="111" t="s">
        <v>2805</v>
      </c>
      <c r="G8" s="112"/>
      <c r="H8" s="112"/>
      <c r="I8" s="113">
        <v>8</v>
      </c>
      <c r="J8" s="114"/>
      <c r="K8" s="48">
        <v>5</v>
      </c>
      <c r="L8" s="48">
        <v>7</v>
      </c>
      <c r="M8" s="48">
        <v>12</v>
      </c>
      <c r="N8" s="48">
        <v>19</v>
      </c>
      <c r="O8" s="48">
        <v>0</v>
      </c>
      <c r="P8" s="49">
        <v>0.3</v>
      </c>
      <c r="Q8" s="49">
        <v>0.46153846153846156</v>
      </c>
      <c r="R8" s="48">
        <v>1</v>
      </c>
      <c r="S8" s="48">
        <v>0</v>
      </c>
      <c r="T8" s="48">
        <v>5</v>
      </c>
      <c r="U8" s="48">
        <v>19</v>
      </c>
      <c r="V8" s="48">
        <v>1</v>
      </c>
      <c r="W8" s="49">
        <v>0.8</v>
      </c>
      <c r="X8" s="49">
        <v>0.65</v>
      </c>
      <c r="Y8" s="78"/>
      <c r="Z8" s="78"/>
      <c r="AA8" s="78"/>
      <c r="AB8" s="84" t="s">
        <v>2154</v>
      </c>
      <c r="AC8" s="84" t="s">
        <v>2227</v>
      </c>
      <c r="AD8" s="84" t="s">
        <v>2259</v>
      </c>
      <c r="AE8" s="84" t="s">
        <v>2269</v>
      </c>
      <c r="AF8" s="84" t="s">
        <v>2291</v>
      </c>
      <c r="AG8" s="121">
        <v>3</v>
      </c>
      <c r="AH8" s="124">
        <v>5.172413793103448</v>
      </c>
      <c r="AI8" s="121">
        <v>1</v>
      </c>
      <c r="AJ8" s="124">
        <v>1.7241379310344827</v>
      </c>
      <c r="AK8" s="121">
        <v>0</v>
      </c>
      <c r="AL8" s="124">
        <v>0</v>
      </c>
      <c r="AM8" s="121">
        <v>54</v>
      </c>
      <c r="AN8" s="124">
        <v>93.10344827586206</v>
      </c>
      <c r="AO8" s="121">
        <v>58</v>
      </c>
    </row>
    <row r="9" spans="1:41" ht="15">
      <c r="A9" s="87" t="s">
        <v>2019</v>
      </c>
      <c r="B9" s="65" t="s">
        <v>2029</v>
      </c>
      <c r="C9" s="65" t="s">
        <v>56</v>
      </c>
      <c r="D9" s="110"/>
      <c r="E9" s="109"/>
      <c r="F9" s="111" t="s">
        <v>2806</v>
      </c>
      <c r="G9" s="112"/>
      <c r="H9" s="112"/>
      <c r="I9" s="113">
        <v>9</v>
      </c>
      <c r="J9" s="114"/>
      <c r="K9" s="48">
        <v>3</v>
      </c>
      <c r="L9" s="48">
        <v>3</v>
      </c>
      <c r="M9" s="48">
        <v>5</v>
      </c>
      <c r="N9" s="48">
        <v>8</v>
      </c>
      <c r="O9" s="48">
        <v>1</v>
      </c>
      <c r="P9" s="49">
        <v>0.3333333333333333</v>
      </c>
      <c r="Q9" s="49">
        <v>0.5</v>
      </c>
      <c r="R9" s="48">
        <v>1</v>
      </c>
      <c r="S9" s="48">
        <v>0</v>
      </c>
      <c r="T9" s="48">
        <v>3</v>
      </c>
      <c r="U9" s="48">
        <v>8</v>
      </c>
      <c r="V9" s="48">
        <v>1</v>
      </c>
      <c r="W9" s="49">
        <v>0.666667</v>
      </c>
      <c r="X9" s="49">
        <v>0.6666666666666666</v>
      </c>
      <c r="Y9" s="78" t="s">
        <v>563</v>
      </c>
      <c r="Z9" s="78" t="s">
        <v>580</v>
      </c>
      <c r="AA9" s="78"/>
      <c r="AB9" s="84" t="s">
        <v>2155</v>
      </c>
      <c r="AC9" s="84" t="s">
        <v>2228</v>
      </c>
      <c r="AD9" s="84" t="s">
        <v>2260</v>
      </c>
      <c r="AE9" s="84" t="s">
        <v>2270</v>
      </c>
      <c r="AF9" s="84" t="s">
        <v>2292</v>
      </c>
      <c r="AG9" s="121">
        <v>3</v>
      </c>
      <c r="AH9" s="124">
        <v>6.521739130434782</v>
      </c>
      <c r="AI9" s="121">
        <v>0</v>
      </c>
      <c r="AJ9" s="124">
        <v>0</v>
      </c>
      <c r="AK9" s="121">
        <v>0</v>
      </c>
      <c r="AL9" s="124">
        <v>0</v>
      </c>
      <c r="AM9" s="121">
        <v>43</v>
      </c>
      <c r="AN9" s="124">
        <v>93.47826086956522</v>
      </c>
      <c r="AO9" s="121">
        <v>46</v>
      </c>
    </row>
    <row r="10" spans="1:41" ht="14.25" customHeight="1">
      <c r="A10" s="87" t="s">
        <v>2020</v>
      </c>
      <c r="B10" s="65" t="s">
        <v>2030</v>
      </c>
      <c r="C10" s="65" t="s">
        <v>56</v>
      </c>
      <c r="D10" s="110"/>
      <c r="E10" s="109"/>
      <c r="F10" s="111" t="s">
        <v>2807</v>
      </c>
      <c r="G10" s="112"/>
      <c r="H10" s="112"/>
      <c r="I10" s="113">
        <v>10</v>
      </c>
      <c r="J10" s="114"/>
      <c r="K10" s="48">
        <v>3</v>
      </c>
      <c r="L10" s="48">
        <v>4</v>
      </c>
      <c r="M10" s="48">
        <v>2</v>
      </c>
      <c r="N10" s="48">
        <v>6</v>
      </c>
      <c r="O10" s="48">
        <v>1</v>
      </c>
      <c r="P10" s="49">
        <v>0.3333333333333333</v>
      </c>
      <c r="Q10" s="49">
        <v>0.5</v>
      </c>
      <c r="R10" s="48">
        <v>1</v>
      </c>
      <c r="S10" s="48">
        <v>0</v>
      </c>
      <c r="T10" s="48">
        <v>3</v>
      </c>
      <c r="U10" s="48">
        <v>6</v>
      </c>
      <c r="V10" s="48">
        <v>1</v>
      </c>
      <c r="W10" s="49">
        <v>0.666667</v>
      </c>
      <c r="X10" s="49">
        <v>0.6666666666666666</v>
      </c>
      <c r="Y10" s="78"/>
      <c r="Z10" s="78"/>
      <c r="AA10" s="78"/>
      <c r="AB10" s="84" t="s">
        <v>2156</v>
      </c>
      <c r="AC10" s="84" t="s">
        <v>2229</v>
      </c>
      <c r="AD10" s="84" t="s">
        <v>2261</v>
      </c>
      <c r="AE10" s="84" t="s">
        <v>2271</v>
      </c>
      <c r="AF10" s="84" t="s">
        <v>2293</v>
      </c>
      <c r="AG10" s="121">
        <v>3</v>
      </c>
      <c r="AH10" s="124">
        <v>7.5</v>
      </c>
      <c r="AI10" s="121">
        <v>0</v>
      </c>
      <c r="AJ10" s="124">
        <v>0</v>
      </c>
      <c r="AK10" s="121">
        <v>0</v>
      </c>
      <c r="AL10" s="124">
        <v>0</v>
      </c>
      <c r="AM10" s="121">
        <v>37</v>
      </c>
      <c r="AN10" s="124">
        <v>92.5</v>
      </c>
      <c r="AO10" s="121">
        <v>40</v>
      </c>
    </row>
    <row r="11" spans="1:41" ht="15">
      <c r="A11" s="87" t="s">
        <v>2021</v>
      </c>
      <c r="B11" s="65" t="s">
        <v>2031</v>
      </c>
      <c r="C11" s="65" t="s">
        <v>56</v>
      </c>
      <c r="D11" s="110"/>
      <c r="E11" s="109"/>
      <c r="F11" s="111" t="s">
        <v>2021</v>
      </c>
      <c r="G11" s="112"/>
      <c r="H11" s="112"/>
      <c r="I11" s="113">
        <v>11</v>
      </c>
      <c r="J11" s="114"/>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1178</v>
      </c>
      <c r="AC11" s="84" t="s">
        <v>1178</v>
      </c>
      <c r="AD11" s="84" t="s">
        <v>285</v>
      </c>
      <c r="AE11" s="84" t="s">
        <v>2272</v>
      </c>
      <c r="AF11" s="84" t="s">
        <v>2294</v>
      </c>
      <c r="AG11" s="121">
        <v>3</v>
      </c>
      <c r="AH11" s="124">
        <v>13.636363636363637</v>
      </c>
      <c r="AI11" s="121">
        <v>0</v>
      </c>
      <c r="AJ11" s="124">
        <v>0</v>
      </c>
      <c r="AK11" s="121">
        <v>0</v>
      </c>
      <c r="AL11" s="124">
        <v>0</v>
      </c>
      <c r="AM11" s="121">
        <v>19</v>
      </c>
      <c r="AN11" s="124">
        <v>86.36363636363636</v>
      </c>
      <c r="AO11" s="121">
        <v>22</v>
      </c>
    </row>
    <row r="12" spans="1:41" ht="15">
      <c r="A12" s="87" t="s">
        <v>2022</v>
      </c>
      <c r="B12" s="65" t="s">
        <v>2032</v>
      </c>
      <c r="C12" s="65" t="s">
        <v>56</v>
      </c>
      <c r="D12" s="110"/>
      <c r="E12" s="109"/>
      <c r="F12" s="111" t="s">
        <v>2808</v>
      </c>
      <c r="G12" s="112"/>
      <c r="H12" s="112"/>
      <c r="I12" s="113">
        <v>12</v>
      </c>
      <c r="J12" s="114"/>
      <c r="K12" s="48">
        <v>3</v>
      </c>
      <c r="L12" s="48">
        <v>4</v>
      </c>
      <c r="M12" s="48">
        <v>0</v>
      </c>
      <c r="N12" s="48">
        <v>4</v>
      </c>
      <c r="O12" s="48">
        <v>0</v>
      </c>
      <c r="P12" s="49">
        <v>0.3333333333333333</v>
      </c>
      <c r="Q12" s="49">
        <v>0.5</v>
      </c>
      <c r="R12" s="48">
        <v>1</v>
      </c>
      <c r="S12" s="48">
        <v>0</v>
      </c>
      <c r="T12" s="48">
        <v>3</v>
      </c>
      <c r="U12" s="48">
        <v>4</v>
      </c>
      <c r="V12" s="48">
        <v>1</v>
      </c>
      <c r="W12" s="49">
        <v>0.666667</v>
      </c>
      <c r="X12" s="49">
        <v>0.6666666666666666</v>
      </c>
      <c r="Y12" s="78"/>
      <c r="Z12" s="78"/>
      <c r="AA12" s="78"/>
      <c r="AB12" s="84" t="s">
        <v>2157</v>
      </c>
      <c r="AC12" s="84" t="s">
        <v>2230</v>
      </c>
      <c r="AD12" s="84" t="s">
        <v>2262</v>
      </c>
      <c r="AE12" s="84" t="s">
        <v>2273</v>
      </c>
      <c r="AF12" s="84" t="s">
        <v>2295</v>
      </c>
      <c r="AG12" s="121">
        <v>3</v>
      </c>
      <c r="AH12" s="124">
        <v>4.109589041095891</v>
      </c>
      <c r="AI12" s="121">
        <v>1</v>
      </c>
      <c r="AJ12" s="124">
        <v>1.36986301369863</v>
      </c>
      <c r="AK12" s="121">
        <v>0</v>
      </c>
      <c r="AL12" s="124">
        <v>0</v>
      </c>
      <c r="AM12" s="121">
        <v>69</v>
      </c>
      <c r="AN12" s="124">
        <v>94.52054794520548</v>
      </c>
      <c r="AO12" s="121">
        <v>73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2013</v>
      </c>
      <c r="B2" s="84" t="s">
        <v>251</v>
      </c>
      <c r="C2" s="78">
        <f>VLOOKUP(GroupVertices[[#This Row],[Vertex]],Vertices[],MATCH("ID",Vertices[[#Headers],[Vertex]:[Vertex Content Word Count]],0),FALSE)</f>
        <v>7</v>
      </c>
    </row>
    <row r="3" spans="1:3" ht="15">
      <c r="A3" s="78" t="s">
        <v>2013</v>
      </c>
      <c r="B3" s="84" t="s">
        <v>310</v>
      </c>
      <c r="C3" s="78">
        <f>VLOOKUP(GroupVertices[[#This Row],[Vertex]],Vertices[],MATCH("ID",Vertices[[#Headers],[Vertex]:[Vertex Content Word Count]],0),FALSE)</f>
        <v>98</v>
      </c>
    </row>
    <row r="4" spans="1:3" ht="15">
      <c r="A4" s="78" t="s">
        <v>2013</v>
      </c>
      <c r="B4" s="84" t="s">
        <v>309</v>
      </c>
      <c r="C4" s="78">
        <f>VLOOKUP(GroupVertices[[#This Row],[Vertex]],Vertices[],MATCH("ID",Vertices[[#Headers],[Vertex]:[Vertex Content Word Count]],0),FALSE)</f>
        <v>97</v>
      </c>
    </row>
    <row r="5" spans="1:3" ht="15">
      <c r="A5" s="78" t="s">
        <v>2013</v>
      </c>
      <c r="B5" s="84" t="s">
        <v>308</v>
      </c>
      <c r="C5" s="78">
        <f>VLOOKUP(GroupVertices[[#This Row],[Vertex]],Vertices[],MATCH("ID",Vertices[[#Headers],[Vertex]:[Vertex Content Word Count]],0),FALSE)</f>
        <v>96</v>
      </c>
    </row>
    <row r="6" spans="1:3" ht="15">
      <c r="A6" s="78" t="s">
        <v>2013</v>
      </c>
      <c r="B6" s="84" t="s">
        <v>307</v>
      </c>
      <c r="C6" s="78">
        <f>VLOOKUP(GroupVertices[[#This Row],[Vertex]],Vertices[],MATCH("ID",Vertices[[#Headers],[Vertex]:[Vertex Content Word Count]],0),FALSE)</f>
        <v>95</v>
      </c>
    </row>
    <row r="7" spans="1:3" ht="15">
      <c r="A7" s="78" t="s">
        <v>2013</v>
      </c>
      <c r="B7" s="84" t="s">
        <v>306</v>
      </c>
      <c r="C7" s="78">
        <f>VLOOKUP(GroupVertices[[#This Row],[Vertex]],Vertices[],MATCH("ID",Vertices[[#Headers],[Vertex]:[Vertex Content Word Count]],0),FALSE)</f>
        <v>94</v>
      </c>
    </row>
    <row r="8" spans="1:3" ht="15">
      <c r="A8" s="78" t="s">
        <v>2013</v>
      </c>
      <c r="B8" s="84" t="s">
        <v>305</v>
      </c>
      <c r="C8" s="78">
        <f>VLOOKUP(GroupVertices[[#This Row],[Vertex]],Vertices[],MATCH("ID",Vertices[[#Headers],[Vertex]:[Vertex Content Word Count]],0),FALSE)</f>
        <v>93</v>
      </c>
    </row>
    <row r="9" spans="1:3" ht="15">
      <c r="A9" s="78" t="s">
        <v>2013</v>
      </c>
      <c r="B9" s="84" t="s">
        <v>304</v>
      </c>
      <c r="C9" s="78">
        <f>VLOOKUP(GroupVertices[[#This Row],[Vertex]],Vertices[],MATCH("ID",Vertices[[#Headers],[Vertex]:[Vertex Content Word Count]],0),FALSE)</f>
        <v>92</v>
      </c>
    </row>
    <row r="10" spans="1:3" ht="15">
      <c r="A10" s="78" t="s">
        <v>2013</v>
      </c>
      <c r="B10" s="84" t="s">
        <v>303</v>
      </c>
      <c r="C10" s="78">
        <f>VLOOKUP(GroupVertices[[#This Row],[Vertex]],Vertices[],MATCH("ID",Vertices[[#Headers],[Vertex]:[Vertex Content Word Count]],0),FALSE)</f>
        <v>91</v>
      </c>
    </row>
    <row r="11" spans="1:3" ht="15">
      <c r="A11" s="78" t="s">
        <v>2013</v>
      </c>
      <c r="B11" s="84" t="s">
        <v>302</v>
      </c>
      <c r="C11" s="78">
        <f>VLOOKUP(GroupVertices[[#This Row],[Vertex]],Vertices[],MATCH("ID",Vertices[[#Headers],[Vertex]:[Vertex Content Word Count]],0),FALSE)</f>
        <v>90</v>
      </c>
    </row>
    <row r="12" spans="1:3" ht="15">
      <c r="A12" s="78" t="s">
        <v>2013</v>
      </c>
      <c r="B12" s="84" t="s">
        <v>301</v>
      </c>
      <c r="C12" s="78">
        <f>VLOOKUP(GroupVertices[[#This Row],[Vertex]],Vertices[],MATCH("ID",Vertices[[#Headers],[Vertex]:[Vertex Content Word Count]],0),FALSE)</f>
        <v>89</v>
      </c>
    </row>
    <row r="13" spans="1:3" ht="15">
      <c r="A13" s="78" t="s">
        <v>2013</v>
      </c>
      <c r="B13" s="84" t="s">
        <v>300</v>
      </c>
      <c r="C13" s="78">
        <f>VLOOKUP(GroupVertices[[#This Row],[Vertex]],Vertices[],MATCH("ID",Vertices[[#Headers],[Vertex]:[Vertex Content Word Count]],0),FALSE)</f>
        <v>88</v>
      </c>
    </row>
    <row r="14" spans="1:3" ht="15">
      <c r="A14" s="78" t="s">
        <v>2013</v>
      </c>
      <c r="B14" s="84" t="s">
        <v>299</v>
      </c>
      <c r="C14" s="78">
        <f>VLOOKUP(GroupVertices[[#This Row],[Vertex]],Vertices[],MATCH("ID",Vertices[[#Headers],[Vertex]:[Vertex Content Word Count]],0),FALSE)</f>
        <v>87</v>
      </c>
    </row>
    <row r="15" spans="1:3" ht="15">
      <c r="A15" s="78" t="s">
        <v>2013</v>
      </c>
      <c r="B15" s="84" t="s">
        <v>275</v>
      </c>
      <c r="C15" s="78">
        <f>VLOOKUP(GroupVertices[[#This Row],[Vertex]],Vertices[],MATCH("ID",Vertices[[#Headers],[Vertex]:[Vertex Content Word Count]],0),FALSE)</f>
        <v>86</v>
      </c>
    </row>
    <row r="16" spans="1:3" ht="15">
      <c r="A16" s="78" t="s">
        <v>2013</v>
      </c>
      <c r="B16" s="84" t="s">
        <v>271</v>
      </c>
      <c r="C16" s="78">
        <f>VLOOKUP(GroupVertices[[#This Row],[Vertex]],Vertices[],MATCH("ID",Vertices[[#Headers],[Vertex]:[Vertex Content Word Count]],0),FALSE)</f>
        <v>36</v>
      </c>
    </row>
    <row r="17" spans="1:3" ht="15">
      <c r="A17" s="78" t="s">
        <v>2013</v>
      </c>
      <c r="B17" s="84" t="s">
        <v>298</v>
      </c>
      <c r="C17" s="78">
        <f>VLOOKUP(GroupVertices[[#This Row],[Vertex]],Vertices[],MATCH("ID",Vertices[[#Headers],[Vertex]:[Vertex Content Word Count]],0),FALSE)</f>
        <v>85</v>
      </c>
    </row>
    <row r="18" spans="1:3" ht="15">
      <c r="A18" s="78" t="s">
        <v>2013</v>
      </c>
      <c r="B18" s="84" t="s">
        <v>274</v>
      </c>
      <c r="C18" s="78">
        <f>VLOOKUP(GroupVertices[[#This Row],[Vertex]],Vertices[],MATCH("ID",Vertices[[#Headers],[Vertex]:[Vertex Content Word Count]],0),FALSE)</f>
        <v>84</v>
      </c>
    </row>
    <row r="19" spans="1:3" ht="15">
      <c r="A19" s="78" t="s">
        <v>2013</v>
      </c>
      <c r="B19" s="84" t="s">
        <v>296</v>
      </c>
      <c r="C19" s="78">
        <f>VLOOKUP(GroupVertices[[#This Row],[Vertex]],Vertices[],MATCH("ID",Vertices[[#Headers],[Vertex]:[Vertex Content Word Count]],0),FALSE)</f>
        <v>82</v>
      </c>
    </row>
    <row r="20" spans="1:3" ht="15">
      <c r="A20" s="78" t="s">
        <v>2013</v>
      </c>
      <c r="B20" s="84" t="s">
        <v>295</v>
      </c>
      <c r="C20" s="78">
        <f>VLOOKUP(GroupVertices[[#This Row],[Vertex]],Vertices[],MATCH("ID",Vertices[[#Headers],[Vertex]:[Vertex Content Word Count]],0),FALSE)</f>
        <v>81</v>
      </c>
    </row>
    <row r="21" spans="1:3" ht="15">
      <c r="A21" s="78" t="s">
        <v>2013</v>
      </c>
      <c r="B21" s="84" t="s">
        <v>270</v>
      </c>
      <c r="C21" s="78">
        <f>VLOOKUP(GroupVertices[[#This Row],[Vertex]],Vertices[],MATCH("ID",Vertices[[#Headers],[Vertex]:[Vertex Content Word Count]],0),FALSE)</f>
        <v>80</v>
      </c>
    </row>
    <row r="22" spans="1:3" ht="15">
      <c r="A22" s="78" t="s">
        <v>2013</v>
      </c>
      <c r="B22" s="84" t="s">
        <v>294</v>
      </c>
      <c r="C22" s="78">
        <f>VLOOKUP(GroupVertices[[#This Row],[Vertex]],Vertices[],MATCH("ID",Vertices[[#Headers],[Vertex]:[Vertex Content Word Count]],0),FALSE)</f>
        <v>79</v>
      </c>
    </row>
    <row r="23" spans="1:3" ht="15">
      <c r="A23" s="78" t="s">
        <v>2013</v>
      </c>
      <c r="B23" s="84" t="s">
        <v>269</v>
      </c>
      <c r="C23" s="78">
        <f>VLOOKUP(GroupVertices[[#This Row],[Vertex]],Vertices[],MATCH("ID",Vertices[[#Headers],[Vertex]:[Vertex Content Word Count]],0),FALSE)</f>
        <v>78</v>
      </c>
    </row>
    <row r="24" spans="1:3" ht="15">
      <c r="A24" s="78" t="s">
        <v>2013</v>
      </c>
      <c r="B24" s="84" t="s">
        <v>292</v>
      </c>
      <c r="C24" s="78">
        <f>VLOOKUP(GroupVertices[[#This Row],[Vertex]],Vertices[],MATCH("ID",Vertices[[#Headers],[Vertex]:[Vertex Content Word Count]],0),FALSE)</f>
        <v>73</v>
      </c>
    </row>
    <row r="25" spans="1:3" ht="15">
      <c r="A25" s="78" t="s">
        <v>2013</v>
      </c>
      <c r="B25" s="84" t="s">
        <v>263</v>
      </c>
      <c r="C25" s="78">
        <f>VLOOKUP(GroupVertices[[#This Row],[Vertex]],Vertices[],MATCH("ID",Vertices[[#Headers],[Vertex]:[Vertex Content Word Count]],0),FALSE)</f>
        <v>72</v>
      </c>
    </row>
    <row r="26" spans="1:3" ht="15">
      <c r="A26" s="78" t="s">
        <v>2013</v>
      </c>
      <c r="B26" s="84" t="s">
        <v>262</v>
      </c>
      <c r="C26" s="78">
        <f>VLOOKUP(GroupVertices[[#This Row],[Vertex]],Vertices[],MATCH("ID",Vertices[[#Headers],[Vertex]:[Vertex Content Word Count]],0),FALSE)</f>
        <v>71</v>
      </c>
    </row>
    <row r="27" spans="1:3" ht="15">
      <c r="A27" s="78" t="s">
        <v>2013</v>
      </c>
      <c r="B27" s="84" t="s">
        <v>291</v>
      </c>
      <c r="C27" s="78">
        <f>VLOOKUP(GroupVertices[[#This Row],[Vertex]],Vertices[],MATCH("ID",Vertices[[#Headers],[Vertex]:[Vertex Content Word Count]],0),FALSE)</f>
        <v>70</v>
      </c>
    </row>
    <row r="28" spans="1:3" ht="15">
      <c r="A28" s="78" t="s">
        <v>2013</v>
      </c>
      <c r="B28" s="84" t="s">
        <v>261</v>
      </c>
      <c r="C28" s="78">
        <f>VLOOKUP(GroupVertices[[#This Row],[Vertex]],Vertices[],MATCH("ID",Vertices[[#Headers],[Vertex]:[Vertex Content Word Count]],0),FALSE)</f>
        <v>69</v>
      </c>
    </row>
    <row r="29" spans="1:3" ht="15">
      <c r="A29" s="78" t="s">
        <v>2013</v>
      </c>
      <c r="B29" s="84" t="s">
        <v>260</v>
      </c>
      <c r="C29" s="78">
        <f>VLOOKUP(GroupVertices[[#This Row],[Vertex]],Vertices[],MATCH("ID",Vertices[[#Headers],[Vertex]:[Vertex Content Word Count]],0),FALSE)</f>
        <v>68</v>
      </c>
    </row>
    <row r="30" spans="1:3" ht="15">
      <c r="A30" s="78" t="s">
        <v>2013</v>
      </c>
      <c r="B30" s="84" t="s">
        <v>259</v>
      </c>
      <c r="C30" s="78">
        <f>VLOOKUP(GroupVertices[[#This Row],[Vertex]],Vertices[],MATCH("ID",Vertices[[#Headers],[Vertex]:[Vertex Content Word Count]],0),FALSE)</f>
        <v>67</v>
      </c>
    </row>
    <row r="31" spans="1:3" ht="15">
      <c r="A31" s="78" t="s">
        <v>2013</v>
      </c>
      <c r="B31" s="84" t="s">
        <v>256</v>
      </c>
      <c r="C31" s="78">
        <f>VLOOKUP(GroupVertices[[#This Row],[Vertex]],Vertices[],MATCH("ID",Vertices[[#Headers],[Vertex]:[Vertex Content Word Count]],0),FALSE)</f>
        <v>66</v>
      </c>
    </row>
    <row r="32" spans="1:3" ht="15">
      <c r="A32" s="78" t="s">
        <v>2013</v>
      </c>
      <c r="B32" s="84" t="s">
        <v>255</v>
      </c>
      <c r="C32" s="78">
        <f>VLOOKUP(GroupVertices[[#This Row],[Vertex]],Vertices[],MATCH("ID",Vertices[[#Headers],[Vertex]:[Vertex Content Word Count]],0),FALSE)</f>
        <v>65</v>
      </c>
    </row>
    <row r="33" spans="1:3" ht="15">
      <c r="A33" s="78" t="s">
        <v>2013</v>
      </c>
      <c r="B33" s="84" t="s">
        <v>290</v>
      </c>
      <c r="C33" s="78">
        <f>VLOOKUP(GroupVertices[[#This Row],[Vertex]],Vertices[],MATCH("ID",Vertices[[#Headers],[Vertex]:[Vertex Content Word Count]],0),FALSE)</f>
        <v>64</v>
      </c>
    </row>
    <row r="34" spans="1:3" ht="15">
      <c r="A34" s="78" t="s">
        <v>2013</v>
      </c>
      <c r="B34" s="84" t="s">
        <v>288</v>
      </c>
      <c r="C34" s="78">
        <f>VLOOKUP(GroupVertices[[#This Row],[Vertex]],Vertices[],MATCH("ID",Vertices[[#Headers],[Vertex]:[Vertex Content Word Count]],0),FALSE)</f>
        <v>61</v>
      </c>
    </row>
    <row r="35" spans="1:3" ht="15">
      <c r="A35" s="78" t="s">
        <v>2013</v>
      </c>
      <c r="B35" s="84" t="s">
        <v>287</v>
      </c>
      <c r="C35" s="78">
        <f>VLOOKUP(GroupVertices[[#This Row],[Vertex]],Vertices[],MATCH("ID",Vertices[[#Headers],[Vertex]:[Vertex Content Word Count]],0),FALSE)</f>
        <v>60</v>
      </c>
    </row>
    <row r="36" spans="1:3" ht="15">
      <c r="A36" s="78" t="s">
        <v>2013</v>
      </c>
      <c r="B36" s="84" t="s">
        <v>242</v>
      </c>
      <c r="C36" s="78">
        <f>VLOOKUP(GroupVertices[[#This Row],[Vertex]],Vertices[],MATCH("ID",Vertices[[#Headers],[Vertex]:[Vertex Content Word Count]],0),FALSE)</f>
        <v>51</v>
      </c>
    </row>
    <row r="37" spans="1:3" ht="15">
      <c r="A37" s="78" t="s">
        <v>2013</v>
      </c>
      <c r="B37" s="84" t="s">
        <v>241</v>
      </c>
      <c r="C37" s="78">
        <f>VLOOKUP(GroupVertices[[#This Row],[Vertex]],Vertices[],MATCH("ID",Vertices[[#Headers],[Vertex]:[Vertex Content Word Count]],0),FALSE)</f>
        <v>50</v>
      </c>
    </row>
    <row r="38" spans="1:3" ht="15">
      <c r="A38" s="78" t="s">
        <v>2013</v>
      </c>
      <c r="B38" s="84" t="s">
        <v>237</v>
      </c>
      <c r="C38" s="78">
        <f>VLOOKUP(GroupVertices[[#This Row],[Vertex]],Vertices[],MATCH("ID",Vertices[[#Headers],[Vertex]:[Vertex Content Word Count]],0),FALSE)</f>
        <v>42</v>
      </c>
    </row>
    <row r="39" spans="1:3" ht="15">
      <c r="A39" s="78" t="s">
        <v>2013</v>
      </c>
      <c r="B39" s="84" t="s">
        <v>283</v>
      </c>
      <c r="C39" s="78">
        <f>VLOOKUP(GroupVertices[[#This Row],[Vertex]],Vertices[],MATCH("ID",Vertices[[#Headers],[Vertex]:[Vertex Content Word Count]],0),FALSE)</f>
        <v>41</v>
      </c>
    </row>
    <row r="40" spans="1:3" ht="15">
      <c r="A40" s="78" t="s">
        <v>2013</v>
      </c>
      <c r="B40" s="84" t="s">
        <v>236</v>
      </c>
      <c r="C40" s="78">
        <f>VLOOKUP(GroupVertices[[#This Row],[Vertex]],Vertices[],MATCH("ID",Vertices[[#Headers],[Vertex]:[Vertex Content Word Count]],0),FALSE)</f>
        <v>40</v>
      </c>
    </row>
    <row r="41" spans="1:3" ht="15">
      <c r="A41" s="78" t="s">
        <v>2013</v>
      </c>
      <c r="B41" s="84" t="s">
        <v>280</v>
      </c>
      <c r="C41" s="78">
        <f>VLOOKUP(GroupVertices[[#This Row],[Vertex]],Vertices[],MATCH("ID",Vertices[[#Headers],[Vertex]:[Vertex Content Word Count]],0),FALSE)</f>
        <v>25</v>
      </c>
    </row>
    <row r="42" spans="1:3" ht="15">
      <c r="A42" s="78" t="s">
        <v>2013</v>
      </c>
      <c r="B42" s="84" t="s">
        <v>233</v>
      </c>
      <c r="C42" s="78">
        <f>VLOOKUP(GroupVertices[[#This Row],[Vertex]],Vertices[],MATCH("ID",Vertices[[#Headers],[Vertex]:[Vertex Content Word Count]],0),FALSE)</f>
        <v>35</v>
      </c>
    </row>
    <row r="43" spans="1:3" ht="15">
      <c r="A43" s="78" t="s">
        <v>2013</v>
      </c>
      <c r="B43" s="84" t="s">
        <v>227</v>
      </c>
      <c r="C43" s="78">
        <f>VLOOKUP(GroupVertices[[#This Row],[Vertex]],Vertices[],MATCH("ID",Vertices[[#Headers],[Vertex]:[Vertex Content Word Count]],0),FALSE)</f>
        <v>24</v>
      </c>
    </row>
    <row r="44" spans="1:3" ht="15">
      <c r="A44" s="78" t="s">
        <v>2013</v>
      </c>
      <c r="B44" s="84" t="s">
        <v>226</v>
      </c>
      <c r="C44" s="78">
        <f>VLOOKUP(GroupVertices[[#This Row],[Vertex]],Vertices[],MATCH("ID",Vertices[[#Headers],[Vertex]:[Vertex Content Word Count]],0),FALSE)</f>
        <v>23</v>
      </c>
    </row>
    <row r="45" spans="1:3" ht="15">
      <c r="A45" s="78" t="s">
        <v>2013</v>
      </c>
      <c r="B45" s="84" t="s">
        <v>225</v>
      </c>
      <c r="C45" s="78">
        <f>VLOOKUP(GroupVertices[[#This Row],[Vertex]],Vertices[],MATCH("ID",Vertices[[#Headers],[Vertex]:[Vertex Content Word Count]],0),FALSE)</f>
        <v>22</v>
      </c>
    </row>
    <row r="46" spans="1:3" ht="15">
      <c r="A46" s="78" t="s">
        <v>2013</v>
      </c>
      <c r="B46" s="84" t="s">
        <v>224</v>
      </c>
      <c r="C46" s="78">
        <f>VLOOKUP(GroupVertices[[#This Row],[Vertex]],Vertices[],MATCH("ID",Vertices[[#Headers],[Vertex]:[Vertex Content Word Count]],0),FALSE)</f>
        <v>21</v>
      </c>
    </row>
    <row r="47" spans="1:3" ht="15">
      <c r="A47" s="78" t="s">
        <v>2013</v>
      </c>
      <c r="B47" s="84" t="s">
        <v>223</v>
      </c>
      <c r="C47" s="78">
        <f>VLOOKUP(GroupVertices[[#This Row],[Vertex]],Vertices[],MATCH("ID",Vertices[[#Headers],[Vertex]:[Vertex Content Word Count]],0),FALSE)</f>
        <v>20</v>
      </c>
    </row>
    <row r="48" spans="1:3" ht="15">
      <c r="A48" s="78" t="s">
        <v>2013</v>
      </c>
      <c r="B48" s="84" t="s">
        <v>222</v>
      </c>
      <c r="C48" s="78">
        <f>VLOOKUP(GroupVertices[[#This Row],[Vertex]],Vertices[],MATCH("ID",Vertices[[#Headers],[Vertex]:[Vertex Content Word Count]],0),FALSE)</f>
        <v>19</v>
      </c>
    </row>
    <row r="49" spans="1:3" ht="15">
      <c r="A49" s="78" t="s">
        <v>2013</v>
      </c>
      <c r="B49" s="84" t="s">
        <v>221</v>
      </c>
      <c r="C49" s="78">
        <f>VLOOKUP(GroupVertices[[#This Row],[Vertex]],Vertices[],MATCH("ID",Vertices[[#Headers],[Vertex]:[Vertex Content Word Count]],0),FALSE)</f>
        <v>18</v>
      </c>
    </row>
    <row r="50" spans="1:3" ht="15">
      <c r="A50" s="78" t="s">
        <v>2014</v>
      </c>
      <c r="B50" s="84" t="s">
        <v>276</v>
      </c>
      <c r="C50" s="78">
        <f>VLOOKUP(GroupVertices[[#This Row],[Vertex]],Vertices[],MATCH("ID",Vertices[[#Headers],[Vertex]:[Vertex Content Word Count]],0),FALSE)</f>
        <v>100</v>
      </c>
    </row>
    <row r="51" spans="1:3" ht="15">
      <c r="A51" s="78" t="s">
        <v>2014</v>
      </c>
      <c r="B51" s="84" t="s">
        <v>318</v>
      </c>
      <c r="C51" s="78">
        <f>VLOOKUP(GroupVertices[[#This Row],[Vertex]],Vertices[],MATCH("ID",Vertices[[#Headers],[Vertex]:[Vertex Content Word Count]],0),FALSE)</f>
        <v>109</v>
      </c>
    </row>
    <row r="52" spans="1:3" ht="15">
      <c r="A52" s="78" t="s">
        <v>2014</v>
      </c>
      <c r="B52" s="84" t="s">
        <v>317</v>
      </c>
      <c r="C52" s="78">
        <f>VLOOKUP(GroupVertices[[#This Row],[Vertex]],Vertices[],MATCH("ID",Vertices[[#Headers],[Vertex]:[Vertex Content Word Count]],0),FALSE)</f>
        <v>108</v>
      </c>
    </row>
    <row r="53" spans="1:3" ht="15">
      <c r="A53" s="78" t="s">
        <v>2014</v>
      </c>
      <c r="B53" s="84" t="s">
        <v>316</v>
      </c>
      <c r="C53" s="78">
        <f>VLOOKUP(GroupVertices[[#This Row],[Vertex]],Vertices[],MATCH("ID",Vertices[[#Headers],[Vertex]:[Vertex Content Word Count]],0),FALSE)</f>
        <v>107</v>
      </c>
    </row>
    <row r="54" spans="1:3" ht="15">
      <c r="A54" s="78" t="s">
        <v>2014</v>
      </c>
      <c r="B54" s="84" t="s">
        <v>315</v>
      </c>
      <c r="C54" s="78">
        <f>VLOOKUP(GroupVertices[[#This Row],[Vertex]],Vertices[],MATCH("ID",Vertices[[#Headers],[Vertex]:[Vertex Content Word Count]],0),FALSE)</f>
        <v>106</v>
      </c>
    </row>
    <row r="55" spans="1:3" ht="15">
      <c r="A55" s="78" t="s">
        <v>2014</v>
      </c>
      <c r="B55" s="84" t="s">
        <v>314</v>
      </c>
      <c r="C55" s="78">
        <f>VLOOKUP(GroupVertices[[#This Row],[Vertex]],Vertices[],MATCH("ID",Vertices[[#Headers],[Vertex]:[Vertex Content Word Count]],0),FALSE)</f>
        <v>105</v>
      </c>
    </row>
    <row r="56" spans="1:3" ht="15">
      <c r="A56" s="78" t="s">
        <v>2014</v>
      </c>
      <c r="B56" s="84" t="s">
        <v>313</v>
      </c>
      <c r="C56" s="78">
        <f>VLOOKUP(GroupVertices[[#This Row],[Vertex]],Vertices[],MATCH("ID",Vertices[[#Headers],[Vertex]:[Vertex Content Word Count]],0),FALSE)</f>
        <v>104</v>
      </c>
    </row>
    <row r="57" spans="1:3" ht="15">
      <c r="A57" s="78" t="s">
        <v>2014</v>
      </c>
      <c r="B57" s="84" t="s">
        <v>312</v>
      </c>
      <c r="C57" s="78">
        <f>VLOOKUP(GroupVertices[[#This Row],[Vertex]],Vertices[],MATCH("ID",Vertices[[#Headers],[Vertex]:[Vertex Content Word Count]],0),FALSE)</f>
        <v>103</v>
      </c>
    </row>
    <row r="58" spans="1:3" ht="15">
      <c r="A58" s="78" t="s">
        <v>2014</v>
      </c>
      <c r="B58" s="84" t="s">
        <v>278</v>
      </c>
      <c r="C58" s="78">
        <f>VLOOKUP(GroupVertices[[#This Row],[Vertex]],Vertices[],MATCH("ID",Vertices[[#Headers],[Vertex]:[Vertex Content Word Count]],0),FALSE)</f>
        <v>102</v>
      </c>
    </row>
    <row r="59" spans="1:3" ht="15">
      <c r="A59" s="78" t="s">
        <v>2014</v>
      </c>
      <c r="B59" s="84" t="s">
        <v>277</v>
      </c>
      <c r="C59" s="78">
        <f>VLOOKUP(GroupVertices[[#This Row],[Vertex]],Vertices[],MATCH("ID",Vertices[[#Headers],[Vertex]:[Vertex Content Word Count]],0),FALSE)</f>
        <v>101</v>
      </c>
    </row>
    <row r="60" spans="1:3" ht="15">
      <c r="A60" s="78" t="s">
        <v>2014</v>
      </c>
      <c r="B60" s="84" t="s">
        <v>246</v>
      </c>
      <c r="C60" s="78">
        <f>VLOOKUP(GroupVertices[[#This Row],[Vertex]],Vertices[],MATCH("ID",Vertices[[#Headers],[Vertex]:[Vertex Content Word Count]],0),FALSE)</f>
        <v>57</v>
      </c>
    </row>
    <row r="61" spans="1:3" ht="15">
      <c r="A61" s="78" t="s">
        <v>2014</v>
      </c>
      <c r="B61" s="84" t="s">
        <v>253</v>
      </c>
      <c r="C61" s="78">
        <f>VLOOKUP(GroupVertices[[#This Row],[Vertex]],Vertices[],MATCH("ID",Vertices[[#Headers],[Vertex]:[Vertex Content Word Count]],0),FALSE)</f>
        <v>28</v>
      </c>
    </row>
    <row r="62" spans="1:3" ht="15">
      <c r="A62" s="78" t="s">
        <v>2014</v>
      </c>
      <c r="B62" s="84" t="s">
        <v>281</v>
      </c>
      <c r="C62" s="78">
        <f>VLOOKUP(GroupVertices[[#This Row],[Vertex]],Vertices[],MATCH("ID",Vertices[[#Headers],[Vertex]:[Vertex Content Word Count]],0),FALSE)</f>
        <v>33</v>
      </c>
    </row>
    <row r="63" spans="1:3" ht="15">
      <c r="A63" s="78" t="s">
        <v>2014</v>
      </c>
      <c r="B63" s="84" t="s">
        <v>311</v>
      </c>
      <c r="C63" s="78">
        <f>VLOOKUP(GroupVertices[[#This Row],[Vertex]],Vertices[],MATCH("ID",Vertices[[#Headers],[Vertex]:[Vertex Content Word Count]],0),FALSE)</f>
        <v>99</v>
      </c>
    </row>
    <row r="64" spans="1:3" ht="15">
      <c r="A64" s="78" t="s">
        <v>2014</v>
      </c>
      <c r="B64" s="84" t="s">
        <v>297</v>
      </c>
      <c r="C64" s="78">
        <f>VLOOKUP(GroupVertices[[#This Row],[Vertex]],Vertices[],MATCH("ID",Vertices[[#Headers],[Vertex]:[Vertex Content Word Count]],0),FALSE)</f>
        <v>83</v>
      </c>
    </row>
    <row r="65" spans="1:3" ht="15">
      <c r="A65" s="78" t="s">
        <v>2014</v>
      </c>
      <c r="B65" s="84" t="s">
        <v>264</v>
      </c>
      <c r="C65" s="78">
        <f>VLOOKUP(GroupVertices[[#This Row],[Vertex]],Vertices[],MATCH("ID",Vertices[[#Headers],[Vertex]:[Vertex Content Word Count]],0),FALSE)</f>
        <v>74</v>
      </c>
    </row>
    <row r="66" spans="1:3" ht="15">
      <c r="A66" s="78" t="s">
        <v>2014</v>
      </c>
      <c r="B66" s="84" t="s">
        <v>254</v>
      </c>
      <c r="C66" s="78">
        <f>VLOOKUP(GroupVertices[[#This Row],[Vertex]],Vertices[],MATCH("ID",Vertices[[#Headers],[Vertex]:[Vertex Content Word Count]],0),FALSE)</f>
        <v>63</v>
      </c>
    </row>
    <row r="67" spans="1:3" ht="15">
      <c r="A67" s="78" t="s">
        <v>2014</v>
      </c>
      <c r="B67" s="84" t="s">
        <v>289</v>
      </c>
      <c r="C67" s="78">
        <f>VLOOKUP(GroupVertices[[#This Row],[Vertex]],Vertices[],MATCH("ID",Vertices[[#Headers],[Vertex]:[Vertex Content Word Count]],0),FALSE)</f>
        <v>62</v>
      </c>
    </row>
    <row r="68" spans="1:3" ht="15">
      <c r="A68" s="78" t="s">
        <v>2014</v>
      </c>
      <c r="B68" s="84" t="s">
        <v>230</v>
      </c>
      <c r="C68" s="78">
        <f>VLOOKUP(GroupVertices[[#This Row],[Vertex]],Vertices[],MATCH("ID",Vertices[[#Headers],[Vertex]:[Vertex Content Word Count]],0),FALSE)</f>
        <v>32</v>
      </c>
    </row>
    <row r="69" spans="1:3" ht="15">
      <c r="A69" s="78" t="s">
        <v>2015</v>
      </c>
      <c r="B69" s="84" t="s">
        <v>229</v>
      </c>
      <c r="C69" s="78">
        <f>VLOOKUP(GroupVertices[[#This Row],[Vertex]],Vertices[],MATCH("ID",Vertices[[#Headers],[Vertex]:[Vertex Content Word Count]],0),FALSE)</f>
        <v>27</v>
      </c>
    </row>
    <row r="70" spans="1:3" ht="15">
      <c r="A70" s="78" t="s">
        <v>2015</v>
      </c>
      <c r="B70" s="84" t="s">
        <v>286</v>
      </c>
      <c r="C70" s="78">
        <f>VLOOKUP(GroupVertices[[#This Row],[Vertex]],Vertices[],MATCH("ID",Vertices[[#Headers],[Vertex]:[Vertex Content Word Count]],0),FALSE)</f>
        <v>59</v>
      </c>
    </row>
    <row r="71" spans="1:3" ht="15">
      <c r="A71" s="78" t="s">
        <v>2015</v>
      </c>
      <c r="B71" s="84" t="s">
        <v>247</v>
      </c>
      <c r="C71" s="78">
        <f>VLOOKUP(GroupVertices[[#This Row],[Vertex]],Vertices[],MATCH("ID",Vertices[[#Headers],[Vertex]:[Vertex Content Word Count]],0),FALSE)</f>
        <v>58</v>
      </c>
    </row>
    <row r="72" spans="1:3" ht="15">
      <c r="A72" s="78" t="s">
        <v>2015</v>
      </c>
      <c r="B72" s="84" t="s">
        <v>282</v>
      </c>
      <c r="C72" s="78">
        <f>VLOOKUP(GroupVertices[[#This Row],[Vertex]],Vertices[],MATCH("ID",Vertices[[#Headers],[Vertex]:[Vertex Content Word Count]],0),FALSE)</f>
        <v>38</v>
      </c>
    </row>
    <row r="73" spans="1:3" ht="15">
      <c r="A73" s="78" t="s">
        <v>2015</v>
      </c>
      <c r="B73" s="84" t="s">
        <v>215</v>
      </c>
      <c r="C73" s="78">
        <f>VLOOKUP(GroupVertices[[#This Row],[Vertex]],Vertices[],MATCH("ID",Vertices[[#Headers],[Vertex]:[Vertex Content Word Count]],0),FALSE)</f>
        <v>12</v>
      </c>
    </row>
    <row r="74" spans="1:3" ht="15">
      <c r="A74" s="78" t="s">
        <v>2015</v>
      </c>
      <c r="B74" s="84" t="s">
        <v>240</v>
      </c>
      <c r="C74" s="78">
        <f>VLOOKUP(GroupVertices[[#This Row],[Vertex]],Vertices[],MATCH("ID",Vertices[[#Headers],[Vertex]:[Vertex Content Word Count]],0),FALSE)</f>
        <v>49</v>
      </c>
    </row>
    <row r="75" spans="1:3" ht="15">
      <c r="A75" s="78" t="s">
        <v>2015</v>
      </c>
      <c r="B75" s="84" t="s">
        <v>235</v>
      </c>
      <c r="C75" s="78">
        <f>VLOOKUP(GroupVertices[[#This Row],[Vertex]],Vertices[],MATCH("ID",Vertices[[#Headers],[Vertex]:[Vertex Content Word Count]],0),FALSE)</f>
        <v>39</v>
      </c>
    </row>
    <row r="76" spans="1:3" ht="15">
      <c r="A76" s="78" t="s">
        <v>2015</v>
      </c>
      <c r="B76" s="84" t="s">
        <v>234</v>
      </c>
      <c r="C76" s="78">
        <f>VLOOKUP(GroupVertices[[#This Row],[Vertex]],Vertices[],MATCH("ID",Vertices[[#Headers],[Vertex]:[Vertex Content Word Count]],0),FALSE)</f>
        <v>37</v>
      </c>
    </row>
    <row r="77" spans="1:3" ht="15">
      <c r="A77" s="78" t="s">
        <v>2015</v>
      </c>
      <c r="B77" s="84" t="s">
        <v>214</v>
      </c>
      <c r="C77" s="78">
        <f>VLOOKUP(GroupVertices[[#This Row],[Vertex]],Vertices[],MATCH("ID",Vertices[[#Headers],[Vertex]:[Vertex Content Word Count]],0),FALSE)</f>
        <v>11</v>
      </c>
    </row>
    <row r="78" spans="1:3" ht="15">
      <c r="A78" s="78" t="s">
        <v>2016</v>
      </c>
      <c r="B78" s="84" t="s">
        <v>272</v>
      </c>
      <c r="C78" s="78">
        <f>VLOOKUP(GroupVertices[[#This Row],[Vertex]],Vertices[],MATCH("ID",Vertices[[#Headers],[Vertex]:[Vertex Content Word Count]],0),FALSE)</f>
        <v>53</v>
      </c>
    </row>
    <row r="79" spans="1:3" ht="15">
      <c r="A79" s="78" t="s">
        <v>2016</v>
      </c>
      <c r="B79" s="84" t="s">
        <v>243</v>
      </c>
      <c r="C79" s="78">
        <f>VLOOKUP(GroupVertices[[#This Row],[Vertex]],Vertices[],MATCH("ID",Vertices[[#Headers],[Vertex]:[Vertex Content Word Count]],0),FALSE)</f>
        <v>52</v>
      </c>
    </row>
    <row r="80" spans="1:3" ht="15">
      <c r="A80" s="78" t="s">
        <v>2016</v>
      </c>
      <c r="B80" s="84" t="s">
        <v>257</v>
      </c>
      <c r="C80" s="78">
        <f>VLOOKUP(GroupVertices[[#This Row],[Vertex]],Vertices[],MATCH("ID",Vertices[[#Headers],[Vertex]:[Vertex Content Word Count]],0),FALSE)</f>
        <v>30</v>
      </c>
    </row>
    <row r="81" spans="1:3" ht="15">
      <c r="A81" s="78" t="s">
        <v>2016</v>
      </c>
      <c r="B81" s="84" t="s">
        <v>258</v>
      </c>
      <c r="C81" s="78">
        <f>VLOOKUP(GroupVertices[[#This Row],[Vertex]],Vertices[],MATCH("ID",Vertices[[#Headers],[Vertex]:[Vertex Content Word Count]],0),FALSE)</f>
        <v>29</v>
      </c>
    </row>
    <row r="82" spans="1:3" ht="15">
      <c r="A82" s="78" t="s">
        <v>2016</v>
      </c>
      <c r="B82" s="84" t="s">
        <v>252</v>
      </c>
      <c r="C82" s="78">
        <f>VLOOKUP(GroupVertices[[#This Row],[Vertex]],Vertices[],MATCH("ID",Vertices[[#Headers],[Vertex]:[Vertex Content Word Count]],0),FALSE)</f>
        <v>10</v>
      </c>
    </row>
    <row r="83" spans="1:3" ht="15">
      <c r="A83" s="78" t="s">
        <v>2016</v>
      </c>
      <c r="B83" s="84" t="s">
        <v>232</v>
      </c>
      <c r="C83" s="78">
        <f>VLOOKUP(GroupVertices[[#This Row],[Vertex]],Vertices[],MATCH("ID",Vertices[[#Headers],[Vertex]:[Vertex Content Word Count]],0),FALSE)</f>
        <v>31</v>
      </c>
    </row>
    <row r="84" spans="1:3" ht="15">
      <c r="A84" s="78" t="s">
        <v>2016</v>
      </c>
      <c r="B84" s="84" t="s">
        <v>231</v>
      </c>
      <c r="C84" s="78">
        <f>VLOOKUP(GroupVertices[[#This Row],[Vertex]],Vertices[],MATCH("ID",Vertices[[#Headers],[Vertex]:[Vertex Content Word Count]],0),FALSE)</f>
        <v>34</v>
      </c>
    </row>
    <row r="85" spans="1:3" ht="15">
      <c r="A85" s="78" t="s">
        <v>2016</v>
      </c>
      <c r="B85" s="84" t="s">
        <v>228</v>
      </c>
      <c r="C85" s="78">
        <f>VLOOKUP(GroupVertices[[#This Row],[Vertex]],Vertices[],MATCH("ID",Vertices[[#Headers],[Vertex]:[Vertex Content Word Count]],0),FALSE)</f>
        <v>26</v>
      </c>
    </row>
    <row r="86" spans="1:3" ht="15">
      <c r="A86" s="78" t="s">
        <v>2016</v>
      </c>
      <c r="B86" s="84" t="s">
        <v>213</v>
      </c>
      <c r="C86" s="78">
        <f>VLOOKUP(GroupVertices[[#This Row],[Vertex]],Vertices[],MATCH("ID",Vertices[[#Headers],[Vertex]:[Vertex Content Word Count]],0),FALSE)</f>
        <v>9</v>
      </c>
    </row>
    <row r="87" spans="1:3" ht="15">
      <c r="A87" s="78" t="s">
        <v>2017</v>
      </c>
      <c r="B87" s="84" t="s">
        <v>220</v>
      </c>
      <c r="C87" s="78">
        <f>VLOOKUP(GroupVertices[[#This Row],[Vertex]],Vertices[],MATCH("ID",Vertices[[#Headers],[Vertex]:[Vertex Content Word Count]],0),FALSE)</f>
        <v>17</v>
      </c>
    </row>
    <row r="88" spans="1:3" ht="15">
      <c r="A88" s="78" t="s">
        <v>2017</v>
      </c>
      <c r="B88" s="84" t="s">
        <v>217</v>
      </c>
      <c r="C88" s="78">
        <f>VLOOKUP(GroupVertices[[#This Row],[Vertex]],Vertices[],MATCH("ID",Vertices[[#Headers],[Vertex]:[Vertex Content Word Count]],0),FALSE)</f>
        <v>15</v>
      </c>
    </row>
    <row r="89" spans="1:3" ht="15">
      <c r="A89" s="78" t="s">
        <v>2017</v>
      </c>
      <c r="B89" s="84" t="s">
        <v>219</v>
      </c>
      <c r="C89" s="78">
        <f>VLOOKUP(GroupVertices[[#This Row],[Vertex]],Vertices[],MATCH("ID",Vertices[[#Headers],[Vertex]:[Vertex Content Word Count]],0),FALSE)</f>
        <v>16</v>
      </c>
    </row>
    <row r="90" spans="1:3" ht="15">
      <c r="A90" s="78" t="s">
        <v>2017</v>
      </c>
      <c r="B90" s="84" t="s">
        <v>218</v>
      </c>
      <c r="C90" s="78">
        <f>VLOOKUP(GroupVertices[[#This Row],[Vertex]],Vertices[],MATCH("ID",Vertices[[#Headers],[Vertex]:[Vertex Content Word Count]],0),FALSE)</f>
        <v>14</v>
      </c>
    </row>
    <row r="91" spans="1:3" ht="15">
      <c r="A91" s="78" t="s">
        <v>2017</v>
      </c>
      <c r="B91" s="84" t="s">
        <v>216</v>
      </c>
      <c r="C91" s="78">
        <f>VLOOKUP(GroupVertices[[#This Row],[Vertex]],Vertices[],MATCH("ID",Vertices[[#Headers],[Vertex]:[Vertex Content Word Count]],0),FALSE)</f>
        <v>13</v>
      </c>
    </row>
    <row r="92" spans="1:3" ht="15">
      <c r="A92" s="78" t="s">
        <v>2018</v>
      </c>
      <c r="B92" s="84" t="s">
        <v>250</v>
      </c>
      <c r="C92" s="78">
        <f>VLOOKUP(GroupVertices[[#This Row],[Vertex]],Vertices[],MATCH("ID",Vertices[[#Headers],[Vertex]:[Vertex Content Word Count]],0),FALSE)</f>
        <v>8</v>
      </c>
    </row>
    <row r="93" spans="1:3" ht="15">
      <c r="A93" s="78" t="s">
        <v>2018</v>
      </c>
      <c r="B93" s="84" t="s">
        <v>279</v>
      </c>
      <c r="C93" s="78">
        <f>VLOOKUP(GroupVertices[[#This Row],[Vertex]],Vertices[],MATCH("ID",Vertices[[#Headers],[Vertex]:[Vertex Content Word Count]],0),FALSE)</f>
        <v>6</v>
      </c>
    </row>
    <row r="94" spans="1:3" ht="15">
      <c r="A94" s="78" t="s">
        <v>2018</v>
      </c>
      <c r="B94" s="84" t="s">
        <v>248</v>
      </c>
      <c r="C94" s="78">
        <f>VLOOKUP(GroupVertices[[#This Row],[Vertex]],Vertices[],MATCH("ID",Vertices[[#Headers],[Vertex]:[Vertex Content Word Count]],0),FALSE)</f>
        <v>5</v>
      </c>
    </row>
    <row r="95" spans="1:3" ht="15">
      <c r="A95" s="78" t="s">
        <v>2018</v>
      </c>
      <c r="B95" s="84" t="s">
        <v>249</v>
      </c>
      <c r="C95" s="78">
        <f>VLOOKUP(GroupVertices[[#This Row],[Vertex]],Vertices[],MATCH("ID",Vertices[[#Headers],[Vertex]:[Vertex Content Word Count]],0),FALSE)</f>
        <v>4</v>
      </c>
    </row>
    <row r="96" spans="1:3" ht="15">
      <c r="A96" s="78" t="s">
        <v>2018</v>
      </c>
      <c r="B96" s="84" t="s">
        <v>212</v>
      </c>
      <c r="C96" s="78">
        <f>VLOOKUP(GroupVertices[[#This Row],[Vertex]],Vertices[],MATCH("ID",Vertices[[#Headers],[Vertex]:[Vertex Content Word Count]],0),FALSE)</f>
        <v>3</v>
      </c>
    </row>
    <row r="97" spans="1:3" ht="15">
      <c r="A97" s="78" t="s">
        <v>2019</v>
      </c>
      <c r="B97" s="84" t="s">
        <v>268</v>
      </c>
      <c r="C97" s="78">
        <f>VLOOKUP(GroupVertices[[#This Row],[Vertex]],Vertices[],MATCH("ID",Vertices[[#Headers],[Vertex]:[Vertex Content Word Count]],0),FALSE)</f>
        <v>77</v>
      </c>
    </row>
    <row r="98" spans="1:3" ht="15">
      <c r="A98" s="78" t="s">
        <v>2019</v>
      </c>
      <c r="B98" s="84" t="s">
        <v>267</v>
      </c>
      <c r="C98" s="78">
        <f>VLOOKUP(GroupVertices[[#This Row],[Vertex]],Vertices[],MATCH("ID",Vertices[[#Headers],[Vertex]:[Vertex Content Word Count]],0),FALSE)</f>
        <v>75</v>
      </c>
    </row>
    <row r="99" spans="1:3" ht="15">
      <c r="A99" s="78" t="s">
        <v>2019</v>
      </c>
      <c r="B99" s="84" t="s">
        <v>293</v>
      </c>
      <c r="C99" s="78">
        <f>VLOOKUP(GroupVertices[[#This Row],[Vertex]],Vertices[],MATCH("ID",Vertices[[#Headers],[Vertex]:[Vertex Content Word Count]],0),FALSE)</f>
        <v>76</v>
      </c>
    </row>
    <row r="100" spans="1:3" ht="15">
      <c r="A100" s="78" t="s">
        <v>2020</v>
      </c>
      <c r="B100" s="84" t="s">
        <v>245</v>
      </c>
      <c r="C100" s="78">
        <f>VLOOKUP(GroupVertices[[#This Row],[Vertex]],Vertices[],MATCH("ID",Vertices[[#Headers],[Vertex]:[Vertex Content Word Count]],0),FALSE)</f>
        <v>56</v>
      </c>
    </row>
    <row r="101" spans="1:3" ht="15">
      <c r="A101" s="78" t="s">
        <v>2020</v>
      </c>
      <c r="B101" s="84" t="s">
        <v>273</v>
      </c>
      <c r="C101" s="78">
        <f>VLOOKUP(GroupVertices[[#This Row],[Vertex]],Vertices[],MATCH("ID",Vertices[[#Headers],[Vertex]:[Vertex Content Word Count]],0),FALSE)</f>
        <v>55</v>
      </c>
    </row>
    <row r="102" spans="1:3" ht="15">
      <c r="A102" s="78" t="s">
        <v>2020</v>
      </c>
      <c r="B102" s="84" t="s">
        <v>244</v>
      </c>
      <c r="C102" s="78">
        <f>VLOOKUP(GroupVertices[[#This Row],[Vertex]],Vertices[],MATCH("ID",Vertices[[#Headers],[Vertex]:[Vertex Content Word Count]],0),FALSE)</f>
        <v>54</v>
      </c>
    </row>
    <row r="103" spans="1:3" ht="15">
      <c r="A103" s="78" t="s">
        <v>2021</v>
      </c>
      <c r="B103" s="84" t="s">
        <v>239</v>
      </c>
      <c r="C103" s="78">
        <f>VLOOKUP(GroupVertices[[#This Row],[Vertex]],Vertices[],MATCH("ID",Vertices[[#Headers],[Vertex]:[Vertex Content Word Count]],0),FALSE)</f>
        <v>46</v>
      </c>
    </row>
    <row r="104" spans="1:3" ht="15">
      <c r="A104" s="78" t="s">
        <v>2021</v>
      </c>
      <c r="B104" s="84" t="s">
        <v>285</v>
      </c>
      <c r="C104" s="78">
        <f>VLOOKUP(GroupVertices[[#This Row],[Vertex]],Vertices[],MATCH("ID",Vertices[[#Headers],[Vertex]:[Vertex Content Word Count]],0),FALSE)</f>
        <v>48</v>
      </c>
    </row>
    <row r="105" spans="1:3" ht="15">
      <c r="A105" s="78" t="s">
        <v>2021</v>
      </c>
      <c r="B105" s="84" t="s">
        <v>284</v>
      </c>
      <c r="C105" s="78">
        <f>VLOOKUP(GroupVertices[[#This Row],[Vertex]],Vertices[],MATCH("ID",Vertices[[#Headers],[Vertex]:[Vertex Content Word Count]],0),FALSE)</f>
        <v>47</v>
      </c>
    </row>
    <row r="106" spans="1:3" ht="15">
      <c r="A106" s="78" t="s">
        <v>2022</v>
      </c>
      <c r="B106" s="84" t="s">
        <v>266</v>
      </c>
      <c r="C106" s="78">
        <f>VLOOKUP(GroupVertices[[#This Row],[Vertex]],Vertices[],MATCH("ID",Vertices[[#Headers],[Vertex]:[Vertex Content Word Count]],0),FALSE)</f>
        <v>45</v>
      </c>
    </row>
    <row r="107" spans="1:3" ht="15">
      <c r="A107" s="78" t="s">
        <v>2022</v>
      </c>
      <c r="B107" s="84" t="s">
        <v>265</v>
      </c>
      <c r="C107" s="78">
        <f>VLOOKUP(GroupVertices[[#This Row],[Vertex]],Vertices[],MATCH("ID",Vertices[[#Headers],[Vertex]:[Vertex Content Word Count]],0),FALSE)</f>
        <v>44</v>
      </c>
    </row>
    <row r="108" spans="1:3" ht="15">
      <c r="A108" s="78" t="s">
        <v>2022</v>
      </c>
      <c r="B108" s="84" t="s">
        <v>238</v>
      </c>
      <c r="C108" s="78">
        <f>VLOOKUP(GroupVertices[[#This Row],[Vertex]],Vertices[],MATCH("ID",Vertices[[#Headers],[Vertex]:[Vertex Content Word Count]],0),FALSE)</f>
        <v>43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2039</v>
      </c>
      <c r="B2" s="34" t="s">
        <v>1974</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105</v>
      </c>
      <c r="L2" s="37">
        <f>MIN(Vertices[Closeness Centrality])</f>
        <v>0.003185</v>
      </c>
      <c r="M2" s="38">
        <f>COUNTIF(Vertices[Closeness Centrality],"&gt;= "&amp;L2)-COUNTIF(Vertices[Closeness Centrality],"&gt;="&amp;L3)</f>
        <v>2</v>
      </c>
      <c r="N2" s="37">
        <f>MIN(Vertices[Eigenvector Centrality])</f>
        <v>0.000585</v>
      </c>
      <c r="O2" s="38">
        <f>COUNTIF(Vertices[Eigenvector Centrality],"&gt;= "&amp;N2)-COUNTIF(Vertices[Eigenvector Centrality],"&gt;="&amp;N3)</f>
        <v>2</v>
      </c>
      <c r="P2" s="37">
        <f>MIN(Vertices[PageRank])</f>
        <v>0.365003</v>
      </c>
      <c r="Q2" s="38">
        <f>COUNTIF(Vertices[PageRank],"&gt;= "&amp;P2)-COUNTIF(Vertices[PageRank],"&gt;="&amp;P3)</f>
        <v>77</v>
      </c>
      <c r="R2" s="37">
        <f>MIN(Vertices[Clustering Coefficient])</f>
        <v>0</v>
      </c>
      <c r="S2" s="43">
        <f>COUNTIF(Vertices[Clustering Coefficient],"&gt;= "&amp;R2)-COUNTIF(Vertices[Clustering Coefficient],"&gt;="&amp;R3)</f>
        <v>38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1.1636363636363636</v>
      </c>
      <c r="G3" s="40">
        <f>COUNTIF(Vertices[In-Degree],"&gt;= "&amp;F3)-COUNTIF(Vertices[In-Degree],"&gt;="&amp;F4)</f>
        <v>19</v>
      </c>
      <c r="H3" s="39">
        <f aca="true" t="shared" si="3" ref="H3:H26">H2+($H$57-$H$2)/BinDivisor</f>
        <v>1.3636363636363635</v>
      </c>
      <c r="I3" s="40">
        <f>COUNTIF(Vertices[Out-Degree],"&gt;= "&amp;H3)-COUNTIF(Vertices[Out-Degree],"&gt;="&amp;H4)</f>
        <v>20</v>
      </c>
      <c r="J3" s="39">
        <f aca="true" t="shared" si="4" ref="J3:J26">J2+($J$57-$J$2)/BinDivisor</f>
        <v>194.70424241818182</v>
      </c>
      <c r="K3" s="40">
        <f>COUNTIF(Vertices[Betweenness Centrality],"&gt;= "&amp;J3)-COUNTIF(Vertices[Betweenness Centrality],"&gt;="&amp;J4)</f>
        <v>0</v>
      </c>
      <c r="L3" s="39">
        <f aca="true" t="shared" si="5" ref="L3:L26">L2+($L$57-$L$2)/BinDivisor</f>
        <v>0.0032954363636363633</v>
      </c>
      <c r="M3" s="40">
        <f>COUNTIF(Vertices[Closeness Centrality],"&gt;= "&amp;L3)-COUNTIF(Vertices[Closeness Centrality],"&gt;="&amp;L4)</f>
        <v>0</v>
      </c>
      <c r="N3" s="39">
        <f aca="true" t="shared" si="6" ref="N3:N26">N2+($N$57-$N$2)/BinDivisor</f>
        <v>0.0020866181818181818</v>
      </c>
      <c r="O3" s="40">
        <f>COUNTIF(Vertices[Eigenvector Centrality],"&gt;= "&amp;N3)-COUNTIF(Vertices[Eigenvector Centrality],"&gt;="&amp;N4)</f>
        <v>0</v>
      </c>
      <c r="P3" s="39">
        <f aca="true" t="shared" si="7" ref="P3:P26">P2+($P$57-$P$2)/BinDivisor</f>
        <v>0.8412607636363636</v>
      </c>
      <c r="Q3" s="40">
        <f>COUNTIF(Vertices[PageRank],"&gt;= "&amp;P3)-COUNTIF(Vertices[PageRank],"&gt;="&amp;P4)</f>
        <v>20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107</v>
      </c>
      <c r="D4" s="32">
        <f t="shared" si="1"/>
        <v>0</v>
      </c>
      <c r="E4" s="3">
        <f>COUNTIF(Vertices[Degree],"&gt;= "&amp;D4)-COUNTIF(Vertices[Degree],"&gt;="&amp;D5)</f>
        <v>0</v>
      </c>
      <c r="F4" s="37">
        <f t="shared" si="2"/>
        <v>2.327272727272727</v>
      </c>
      <c r="G4" s="38">
        <f>COUNTIF(Vertices[In-Degree],"&gt;= "&amp;F4)-COUNTIF(Vertices[In-Degree],"&gt;="&amp;F5)</f>
        <v>9</v>
      </c>
      <c r="H4" s="37">
        <f t="shared" si="3"/>
        <v>2.727272727272727</v>
      </c>
      <c r="I4" s="38">
        <f>COUNTIF(Vertices[Out-Degree],"&gt;= "&amp;H4)-COUNTIF(Vertices[Out-Degree],"&gt;="&amp;H5)</f>
        <v>17</v>
      </c>
      <c r="J4" s="37">
        <f t="shared" si="4"/>
        <v>389.40848483636364</v>
      </c>
      <c r="K4" s="38">
        <f>COUNTIF(Vertices[Betweenness Centrality],"&gt;= "&amp;J4)-COUNTIF(Vertices[Betweenness Centrality],"&gt;="&amp;J5)</f>
        <v>1</v>
      </c>
      <c r="L4" s="37">
        <f t="shared" si="5"/>
        <v>0.0034058727272727267</v>
      </c>
      <c r="M4" s="38">
        <f>COUNTIF(Vertices[Closeness Centrality],"&gt;= "&amp;L4)-COUNTIF(Vertices[Closeness Centrality],"&gt;="&amp;L5)</f>
        <v>0</v>
      </c>
      <c r="N4" s="37">
        <f t="shared" si="6"/>
        <v>0.0035882363636363635</v>
      </c>
      <c r="O4" s="38">
        <f>COUNTIF(Vertices[Eigenvector Centrality],"&gt;= "&amp;N4)-COUNTIF(Vertices[Eigenvector Centrality],"&gt;="&amp;N5)</f>
        <v>0</v>
      </c>
      <c r="P4" s="37">
        <f t="shared" si="7"/>
        <v>1.3175185272727272</v>
      </c>
      <c r="Q4" s="38">
        <f>COUNTIF(Vertices[PageRank],"&gt;= "&amp;P4)-COUNTIF(Vertices[PageRank],"&gt;="&amp;P5)</f>
        <v>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3.4909090909090907</v>
      </c>
      <c r="G5" s="40">
        <f>COUNTIF(Vertices[In-Degree],"&gt;= "&amp;F5)-COUNTIF(Vertices[In-Degree],"&gt;="&amp;F6)</f>
        <v>12</v>
      </c>
      <c r="H5" s="39">
        <f t="shared" si="3"/>
        <v>4.090909090909091</v>
      </c>
      <c r="I5" s="40">
        <f>COUNTIF(Vertices[Out-Degree],"&gt;= "&amp;H5)-COUNTIF(Vertices[Out-Degree],"&gt;="&amp;H6)</f>
        <v>4</v>
      </c>
      <c r="J5" s="39">
        <f t="shared" si="4"/>
        <v>584.1127272545455</v>
      </c>
      <c r="K5" s="40">
        <f>COUNTIF(Vertices[Betweenness Centrality],"&gt;= "&amp;J5)-COUNTIF(Vertices[Betweenness Centrality],"&gt;="&amp;J6)</f>
        <v>0</v>
      </c>
      <c r="L5" s="39">
        <f t="shared" si="5"/>
        <v>0.00351630909090909</v>
      </c>
      <c r="M5" s="40">
        <f>COUNTIF(Vertices[Closeness Centrality],"&gt;= "&amp;L5)-COUNTIF(Vertices[Closeness Centrality],"&gt;="&amp;L6)</f>
        <v>0</v>
      </c>
      <c r="N5" s="39">
        <f t="shared" si="6"/>
        <v>0.005089854545454546</v>
      </c>
      <c r="O5" s="40">
        <f>COUNTIF(Vertices[Eigenvector Centrality],"&gt;= "&amp;N5)-COUNTIF(Vertices[Eigenvector Centrality],"&gt;="&amp;N6)</f>
        <v>0</v>
      </c>
      <c r="P5" s="39">
        <f t="shared" si="7"/>
        <v>1.7937762909090909</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158</v>
      </c>
      <c r="D6" s="32">
        <f t="shared" si="1"/>
        <v>0</v>
      </c>
      <c r="E6" s="3">
        <f>COUNTIF(Vertices[Degree],"&gt;= "&amp;D6)-COUNTIF(Vertices[Degree],"&gt;="&amp;D7)</f>
        <v>0</v>
      </c>
      <c r="F6" s="37">
        <f t="shared" si="2"/>
        <v>4.654545454545454</v>
      </c>
      <c r="G6" s="38">
        <f>COUNTIF(Vertices[In-Degree],"&gt;= "&amp;F6)-COUNTIF(Vertices[In-Degree],"&gt;="&amp;F7)</f>
        <v>5</v>
      </c>
      <c r="H6" s="37">
        <f t="shared" si="3"/>
        <v>5.454545454545454</v>
      </c>
      <c r="I6" s="38">
        <f>COUNTIF(Vertices[Out-Degree],"&gt;= "&amp;H6)-COUNTIF(Vertices[Out-Degree],"&gt;="&amp;H7)</f>
        <v>5</v>
      </c>
      <c r="J6" s="37">
        <f t="shared" si="4"/>
        <v>778.8169696727273</v>
      </c>
      <c r="K6" s="38">
        <f>COUNTIF(Vertices[Betweenness Centrality],"&gt;= "&amp;J6)-COUNTIF(Vertices[Betweenness Centrality],"&gt;="&amp;J7)</f>
        <v>0</v>
      </c>
      <c r="L6" s="37">
        <f t="shared" si="5"/>
        <v>0.0036267454545454536</v>
      </c>
      <c r="M6" s="38">
        <f>COUNTIF(Vertices[Closeness Centrality],"&gt;= "&amp;L6)-COUNTIF(Vertices[Closeness Centrality],"&gt;="&amp;L7)</f>
        <v>0</v>
      </c>
      <c r="N6" s="37">
        <f t="shared" si="6"/>
        <v>0.006591472727272727</v>
      </c>
      <c r="O6" s="38">
        <f>COUNTIF(Vertices[Eigenvector Centrality],"&gt;= "&amp;N6)-COUNTIF(Vertices[Eigenvector Centrality],"&gt;="&amp;N7)</f>
        <v>53</v>
      </c>
      <c r="P6" s="37">
        <f t="shared" si="7"/>
        <v>2.2700340545454543</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331</v>
      </c>
      <c r="D7" s="32">
        <f t="shared" si="1"/>
        <v>0</v>
      </c>
      <c r="E7" s="3">
        <f>COUNTIF(Vertices[Degree],"&gt;= "&amp;D7)-COUNTIF(Vertices[Degree],"&gt;="&amp;D8)</f>
        <v>0</v>
      </c>
      <c r="F7" s="39">
        <f t="shared" si="2"/>
        <v>5.818181818181818</v>
      </c>
      <c r="G7" s="40">
        <f>COUNTIF(Vertices[In-Degree],"&gt;= "&amp;F7)-COUNTIF(Vertices[In-Degree],"&gt;="&amp;F8)</f>
        <v>0</v>
      </c>
      <c r="H7" s="39">
        <f t="shared" si="3"/>
        <v>6.8181818181818175</v>
      </c>
      <c r="I7" s="40">
        <f>COUNTIF(Vertices[Out-Degree],"&gt;= "&amp;H7)-COUNTIF(Vertices[Out-Degree],"&gt;="&amp;H8)</f>
        <v>1</v>
      </c>
      <c r="J7" s="39">
        <f t="shared" si="4"/>
        <v>973.5212120909091</v>
      </c>
      <c r="K7" s="40">
        <f>COUNTIF(Vertices[Betweenness Centrality],"&gt;= "&amp;J7)-COUNTIF(Vertices[Betweenness Centrality],"&gt;="&amp;J8)</f>
        <v>0</v>
      </c>
      <c r="L7" s="39">
        <f t="shared" si="5"/>
        <v>0.003737181818181817</v>
      </c>
      <c r="M7" s="40">
        <f>COUNTIF(Vertices[Closeness Centrality],"&gt;= "&amp;L7)-COUNTIF(Vertices[Closeness Centrality],"&gt;="&amp;L8)</f>
        <v>0</v>
      </c>
      <c r="N7" s="39">
        <f t="shared" si="6"/>
        <v>0.00809309090909091</v>
      </c>
      <c r="O7" s="40">
        <f>COUNTIF(Vertices[Eigenvector Centrality],"&gt;= "&amp;N7)-COUNTIF(Vertices[Eigenvector Centrality],"&gt;="&amp;N8)</f>
        <v>28</v>
      </c>
      <c r="P7" s="39">
        <f t="shared" si="7"/>
        <v>2.7462918181818177</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489</v>
      </c>
      <c r="D8" s="32">
        <f t="shared" si="1"/>
        <v>0</v>
      </c>
      <c r="E8" s="3">
        <f>COUNTIF(Vertices[Degree],"&gt;= "&amp;D8)-COUNTIF(Vertices[Degree],"&gt;="&amp;D9)</f>
        <v>0</v>
      </c>
      <c r="F8" s="37">
        <f t="shared" si="2"/>
        <v>6.981818181818182</v>
      </c>
      <c r="G8" s="38">
        <f>COUNTIF(Vertices[In-Degree],"&gt;= "&amp;F8)-COUNTIF(Vertices[In-Degree],"&gt;="&amp;F9)</f>
        <v>2</v>
      </c>
      <c r="H8" s="37">
        <f t="shared" si="3"/>
        <v>8.181818181818182</v>
      </c>
      <c r="I8" s="38">
        <f>COUNTIF(Vertices[Out-Degree],"&gt;= "&amp;H8)-COUNTIF(Vertices[Out-Degree],"&gt;="&amp;H9)</f>
        <v>0</v>
      </c>
      <c r="J8" s="37">
        <f t="shared" si="4"/>
        <v>1168.225454509091</v>
      </c>
      <c r="K8" s="38">
        <f>COUNTIF(Vertices[Betweenness Centrality],"&gt;= "&amp;J8)-COUNTIF(Vertices[Betweenness Centrality],"&gt;="&amp;J9)</f>
        <v>0</v>
      </c>
      <c r="L8" s="37">
        <f t="shared" si="5"/>
        <v>0.0038476181818181804</v>
      </c>
      <c r="M8" s="38">
        <f>COUNTIF(Vertices[Closeness Centrality],"&gt;= "&amp;L8)-COUNTIF(Vertices[Closeness Centrality],"&gt;="&amp;L9)</f>
        <v>0</v>
      </c>
      <c r="N8" s="37">
        <f t="shared" si="6"/>
        <v>0.009594709090909091</v>
      </c>
      <c r="O8" s="38">
        <f>COUNTIF(Vertices[Eigenvector Centrality],"&gt;= "&amp;N8)-COUNTIF(Vertices[Eigenvector Centrality],"&gt;="&amp;N9)</f>
        <v>9</v>
      </c>
      <c r="P8" s="37">
        <f t="shared" si="7"/>
        <v>3.222549581818181</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8.145454545454546</v>
      </c>
      <c r="G9" s="40">
        <f>COUNTIF(Vertices[In-Degree],"&gt;= "&amp;F9)-COUNTIF(Vertices[In-Degree],"&gt;="&amp;F10)</f>
        <v>0</v>
      </c>
      <c r="H9" s="39">
        <f t="shared" si="3"/>
        <v>9.545454545454545</v>
      </c>
      <c r="I9" s="40">
        <f>COUNTIF(Vertices[Out-Degree],"&gt;= "&amp;H9)-COUNTIF(Vertices[Out-Degree],"&gt;="&amp;H10)</f>
        <v>0</v>
      </c>
      <c r="J9" s="39">
        <f t="shared" si="4"/>
        <v>1362.9296969272727</v>
      </c>
      <c r="K9" s="40">
        <f>COUNTIF(Vertices[Betweenness Centrality],"&gt;= "&amp;J9)-COUNTIF(Vertices[Betweenness Centrality],"&gt;="&amp;J10)</f>
        <v>0</v>
      </c>
      <c r="L9" s="39">
        <f t="shared" si="5"/>
        <v>0.003958054545454544</v>
      </c>
      <c r="M9" s="40">
        <f>COUNTIF(Vertices[Closeness Centrality],"&gt;= "&amp;L9)-COUNTIF(Vertices[Closeness Centrality],"&gt;="&amp;L10)</f>
        <v>0</v>
      </c>
      <c r="N9" s="39">
        <f t="shared" si="6"/>
        <v>0.011096327272727273</v>
      </c>
      <c r="O9" s="40">
        <f>COUNTIF(Vertices[Eigenvector Centrality],"&gt;= "&amp;N9)-COUNTIF(Vertices[Eigenvector Centrality],"&gt;="&amp;N10)</f>
        <v>4</v>
      </c>
      <c r="P9" s="39">
        <f t="shared" si="7"/>
        <v>3.6988073454545445</v>
      </c>
      <c r="Q9" s="40">
        <f>COUNTIF(Vertices[PageRank],"&gt;= "&amp;P9)-COUNTIF(Vertices[PageRank],"&gt;="&amp;P10)</f>
        <v>0</v>
      </c>
      <c r="R9" s="39">
        <f t="shared" si="8"/>
        <v>0.1272727272727273</v>
      </c>
      <c r="S9" s="44">
        <f>COUNTIF(Vertices[Clustering Coefficient],"&gt;= "&amp;R9)-COUNTIF(Vertices[Clustering Coefficient],"&gt;="&amp;R10)</f>
        <v>1</v>
      </c>
      <c r="T9" s="39" t="e">
        <f ca="1" t="shared" si="9"/>
        <v>#REF!</v>
      </c>
      <c r="U9" s="40" t="e">
        <f ca="1" t="shared" si="0"/>
        <v>#REF!</v>
      </c>
    </row>
    <row r="10" spans="1:21" ht="15">
      <c r="A10" s="34" t="s">
        <v>151</v>
      </c>
      <c r="B10" s="34">
        <v>33</v>
      </c>
      <c r="D10" s="32">
        <f t="shared" si="1"/>
        <v>0</v>
      </c>
      <c r="E10" s="3">
        <f>COUNTIF(Vertices[Degree],"&gt;= "&amp;D10)-COUNTIF(Vertices[Degree],"&gt;="&amp;D11)</f>
        <v>0</v>
      </c>
      <c r="F10" s="37">
        <f t="shared" si="2"/>
        <v>9.30909090909091</v>
      </c>
      <c r="G10" s="38">
        <f>COUNTIF(Vertices[In-Degree],"&gt;= "&amp;F10)-COUNTIF(Vertices[In-Degree],"&gt;="&amp;F11)</f>
        <v>1</v>
      </c>
      <c r="H10" s="37">
        <f t="shared" si="3"/>
        <v>10.909090909090908</v>
      </c>
      <c r="I10" s="38">
        <f>COUNTIF(Vertices[Out-Degree],"&gt;= "&amp;H10)-COUNTIF(Vertices[Out-Degree],"&gt;="&amp;H11)</f>
        <v>0</v>
      </c>
      <c r="J10" s="37">
        <f t="shared" si="4"/>
        <v>1557.6339393454546</v>
      </c>
      <c r="K10" s="38">
        <f>COUNTIF(Vertices[Betweenness Centrality],"&gt;= "&amp;J10)-COUNTIF(Vertices[Betweenness Centrality],"&gt;="&amp;J11)</f>
        <v>0</v>
      </c>
      <c r="L10" s="37">
        <f t="shared" si="5"/>
        <v>0.004068490909090908</v>
      </c>
      <c r="M10" s="38">
        <f>COUNTIF(Vertices[Closeness Centrality],"&gt;= "&amp;L10)-COUNTIF(Vertices[Closeness Centrality],"&gt;="&amp;L11)</f>
        <v>0</v>
      </c>
      <c r="N10" s="37">
        <f t="shared" si="6"/>
        <v>0.012597945454545454</v>
      </c>
      <c r="O10" s="38">
        <f>COUNTIF(Vertices[Eigenvector Centrality],"&gt;= "&amp;N10)-COUNTIF(Vertices[Eigenvector Centrality],"&gt;="&amp;N11)</f>
        <v>7</v>
      </c>
      <c r="P10" s="37">
        <f t="shared" si="7"/>
        <v>4.175065109090908</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10.472727272727274</v>
      </c>
      <c r="G11" s="40">
        <f>COUNTIF(Vertices[In-Degree],"&gt;= "&amp;F11)-COUNTIF(Vertices[In-Degree],"&gt;="&amp;F12)</f>
        <v>0</v>
      </c>
      <c r="H11" s="39">
        <f t="shared" si="3"/>
        <v>12.272727272727272</v>
      </c>
      <c r="I11" s="40">
        <f>COUNTIF(Vertices[Out-Degree],"&gt;= "&amp;H11)-COUNTIF(Vertices[Out-Degree],"&gt;="&amp;H12)</f>
        <v>0</v>
      </c>
      <c r="J11" s="39">
        <f t="shared" si="4"/>
        <v>1752.3381817636364</v>
      </c>
      <c r="K11" s="40">
        <f>COUNTIF(Vertices[Betweenness Centrality],"&gt;= "&amp;J11)-COUNTIF(Vertices[Betweenness Centrality],"&gt;="&amp;J12)</f>
        <v>0</v>
      </c>
      <c r="L11" s="39">
        <f t="shared" si="5"/>
        <v>0.004178927272727271</v>
      </c>
      <c r="M11" s="40">
        <f>COUNTIF(Vertices[Closeness Centrality],"&gt;= "&amp;L11)-COUNTIF(Vertices[Closeness Centrality],"&gt;="&amp;L12)</f>
        <v>0</v>
      </c>
      <c r="N11" s="39">
        <f t="shared" si="6"/>
        <v>0.014099563636363636</v>
      </c>
      <c r="O11" s="40">
        <f>COUNTIF(Vertices[Eigenvector Centrality],"&gt;= "&amp;N11)-COUNTIF(Vertices[Eigenvector Centrality],"&gt;="&amp;N12)</f>
        <v>1</v>
      </c>
      <c r="P11" s="39">
        <f t="shared" si="7"/>
        <v>4.651322872727271</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170</v>
      </c>
      <c r="B12" s="34">
        <v>0.26</v>
      </c>
      <c r="D12" s="32">
        <f t="shared" si="1"/>
        <v>0</v>
      </c>
      <c r="E12" s="3">
        <f>COUNTIF(Vertices[Degree],"&gt;= "&amp;D12)-COUNTIF(Vertices[Degree],"&gt;="&amp;D13)</f>
        <v>0</v>
      </c>
      <c r="F12" s="37">
        <f t="shared" si="2"/>
        <v>11.636363636363638</v>
      </c>
      <c r="G12" s="38">
        <f>COUNTIF(Vertices[In-Degree],"&gt;= "&amp;F12)-COUNTIF(Vertices[In-Degree],"&gt;="&amp;F13)</f>
        <v>0</v>
      </c>
      <c r="H12" s="37">
        <f t="shared" si="3"/>
        <v>13.636363636363635</v>
      </c>
      <c r="I12" s="38">
        <f>COUNTIF(Vertices[Out-Degree],"&gt;= "&amp;H12)-COUNTIF(Vertices[Out-Degree],"&gt;="&amp;H13)</f>
        <v>0</v>
      </c>
      <c r="J12" s="37">
        <f t="shared" si="4"/>
        <v>1947.0424241818182</v>
      </c>
      <c r="K12" s="38">
        <f>COUNTIF(Vertices[Betweenness Centrality],"&gt;= "&amp;J12)-COUNTIF(Vertices[Betweenness Centrality],"&gt;="&amp;J13)</f>
        <v>0</v>
      </c>
      <c r="L12" s="37">
        <f t="shared" si="5"/>
        <v>0.0042893636363636346</v>
      </c>
      <c r="M12" s="38">
        <f>COUNTIF(Vertices[Closeness Centrality],"&gt;= "&amp;L12)-COUNTIF(Vertices[Closeness Centrality],"&gt;="&amp;L13)</f>
        <v>0</v>
      </c>
      <c r="N12" s="37">
        <f t="shared" si="6"/>
        <v>0.015601181818181818</v>
      </c>
      <c r="O12" s="38">
        <f>COUNTIF(Vertices[Eigenvector Centrality],"&gt;= "&amp;N12)-COUNTIF(Vertices[Eigenvector Centrality],"&gt;="&amp;N13)</f>
        <v>0</v>
      </c>
      <c r="P12" s="37">
        <f t="shared" si="7"/>
        <v>5.127580636363635</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0.4126984126984127</v>
      </c>
      <c r="D13" s="32">
        <f t="shared" si="1"/>
        <v>0</v>
      </c>
      <c r="E13" s="3">
        <f>COUNTIF(Vertices[Degree],"&gt;= "&amp;D13)-COUNTIF(Vertices[Degree],"&gt;="&amp;D14)</f>
        <v>0</v>
      </c>
      <c r="F13" s="39">
        <f t="shared" si="2"/>
        <v>12.800000000000002</v>
      </c>
      <c r="G13" s="40">
        <f>COUNTIF(Vertices[In-Degree],"&gt;= "&amp;F13)-COUNTIF(Vertices[In-Degree],"&gt;="&amp;F14)</f>
        <v>0</v>
      </c>
      <c r="H13" s="39">
        <f t="shared" si="3"/>
        <v>14.999999999999998</v>
      </c>
      <c r="I13" s="40">
        <f>COUNTIF(Vertices[Out-Degree],"&gt;= "&amp;H13)-COUNTIF(Vertices[Out-Degree],"&gt;="&amp;H14)</f>
        <v>1</v>
      </c>
      <c r="J13" s="39">
        <f t="shared" si="4"/>
        <v>2141.7466666</v>
      </c>
      <c r="K13" s="40">
        <f>COUNTIF(Vertices[Betweenness Centrality],"&gt;= "&amp;J13)-COUNTIF(Vertices[Betweenness Centrality],"&gt;="&amp;J14)</f>
        <v>0</v>
      </c>
      <c r="L13" s="39">
        <f t="shared" si="5"/>
        <v>0.004399799999999998</v>
      </c>
      <c r="M13" s="40">
        <f>COUNTIF(Vertices[Closeness Centrality],"&gt;= "&amp;L13)-COUNTIF(Vertices[Closeness Centrality],"&gt;="&amp;L14)</f>
        <v>0</v>
      </c>
      <c r="N13" s="39">
        <f t="shared" si="6"/>
        <v>0.0171028</v>
      </c>
      <c r="O13" s="40">
        <f>COUNTIF(Vertices[Eigenvector Centrality],"&gt;= "&amp;N13)-COUNTIF(Vertices[Eigenvector Centrality],"&gt;="&amp;N14)</f>
        <v>0</v>
      </c>
      <c r="P13" s="39">
        <f t="shared" si="7"/>
        <v>5.603838399999998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13.963636363636367</v>
      </c>
      <c r="G14" s="38">
        <f>COUNTIF(Vertices[In-Degree],"&gt;= "&amp;F14)-COUNTIF(Vertices[In-Degree],"&gt;="&amp;F15)</f>
        <v>0</v>
      </c>
      <c r="H14" s="37">
        <f t="shared" si="3"/>
        <v>16.363636363636363</v>
      </c>
      <c r="I14" s="38">
        <f>COUNTIF(Vertices[Out-Degree],"&gt;= "&amp;H14)-COUNTIF(Vertices[Out-Degree],"&gt;="&amp;H15)</f>
        <v>0</v>
      </c>
      <c r="J14" s="37">
        <f t="shared" si="4"/>
        <v>2336.450909018182</v>
      </c>
      <c r="K14" s="38">
        <f>COUNTIF(Vertices[Betweenness Centrality],"&gt;= "&amp;J14)-COUNTIF(Vertices[Betweenness Centrality],"&gt;="&amp;J15)</f>
        <v>0</v>
      </c>
      <c r="L14" s="37">
        <f t="shared" si="5"/>
        <v>0.004510236363636361</v>
      </c>
      <c r="M14" s="38">
        <f>COUNTIF(Vertices[Closeness Centrality],"&gt;= "&amp;L14)-COUNTIF(Vertices[Closeness Centrality],"&gt;="&amp;L15)</f>
        <v>0</v>
      </c>
      <c r="N14" s="37">
        <f t="shared" si="6"/>
        <v>0.018604418181818183</v>
      </c>
      <c r="O14" s="38">
        <f>COUNTIF(Vertices[Eigenvector Centrality],"&gt;= "&amp;N14)-COUNTIF(Vertices[Eigenvector Centrality],"&gt;="&amp;N15)</f>
        <v>0</v>
      </c>
      <c r="P14" s="37">
        <f t="shared" si="7"/>
        <v>6.0800961636363615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15.12727272727273</v>
      </c>
      <c r="G15" s="40">
        <f>COUNTIF(Vertices[In-Degree],"&gt;= "&amp;F15)-COUNTIF(Vertices[In-Degree],"&gt;="&amp;F16)</f>
        <v>0</v>
      </c>
      <c r="H15" s="39">
        <f t="shared" si="3"/>
        <v>17.727272727272727</v>
      </c>
      <c r="I15" s="40">
        <f>COUNTIF(Vertices[Out-Degree],"&gt;= "&amp;H15)-COUNTIF(Vertices[Out-Degree],"&gt;="&amp;H16)</f>
        <v>0</v>
      </c>
      <c r="J15" s="39">
        <f t="shared" si="4"/>
        <v>2531.1551514363637</v>
      </c>
      <c r="K15" s="40">
        <f>COUNTIF(Vertices[Betweenness Centrality],"&gt;= "&amp;J15)-COUNTIF(Vertices[Betweenness Centrality],"&gt;="&amp;J16)</f>
        <v>0</v>
      </c>
      <c r="L15" s="39">
        <f t="shared" si="5"/>
        <v>0.004620672727272725</v>
      </c>
      <c r="M15" s="40">
        <f>COUNTIF(Vertices[Closeness Centrality],"&gt;= "&amp;L15)-COUNTIF(Vertices[Closeness Centrality],"&gt;="&amp;L16)</f>
        <v>61</v>
      </c>
      <c r="N15" s="39">
        <f t="shared" si="6"/>
        <v>0.020106036363636365</v>
      </c>
      <c r="O15" s="40">
        <f>COUNTIF(Vertices[Eigenvector Centrality],"&gt;= "&amp;N15)-COUNTIF(Vertices[Eigenvector Centrality],"&gt;="&amp;N16)</f>
        <v>1</v>
      </c>
      <c r="P15" s="39">
        <f t="shared" si="7"/>
        <v>6.556353927272725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16.290909090909093</v>
      </c>
      <c r="G16" s="38">
        <f>COUNTIF(Vertices[In-Degree],"&gt;= "&amp;F16)-COUNTIF(Vertices[In-Degree],"&gt;="&amp;F17)</f>
        <v>0</v>
      </c>
      <c r="H16" s="37">
        <f t="shared" si="3"/>
        <v>19.09090909090909</v>
      </c>
      <c r="I16" s="38">
        <f>COUNTIF(Vertices[Out-Degree],"&gt;= "&amp;H16)-COUNTIF(Vertices[Out-Degree],"&gt;="&amp;H17)</f>
        <v>0</v>
      </c>
      <c r="J16" s="37">
        <f t="shared" si="4"/>
        <v>2725.8593938545455</v>
      </c>
      <c r="K16" s="38">
        <f>COUNTIF(Vertices[Betweenness Centrality],"&gt;= "&amp;J16)-COUNTIF(Vertices[Betweenness Centrality],"&gt;="&amp;J17)</f>
        <v>0</v>
      </c>
      <c r="L16" s="37">
        <f t="shared" si="5"/>
        <v>0.004731109090909088</v>
      </c>
      <c r="M16" s="38">
        <f>COUNTIF(Vertices[Closeness Centrality],"&gt;= "&amp;L16)-COUNTIF(Vertices[Closeness Centrality],"&gt;="&amp;L17)</f>
        <v>40</v>
      </c>
      <c r="N16" s="37">
        <f t="shared" si="6"/>
        <v>0.021607654545454547</v>
      </c>
      <c r="O16" s="38">
        <f>COUNTIF(Vertices[Eigenvector Centrality],"&gt;= "&amp;N16)-COUNTIF(Vertices[Eigenvector Centrality],"&gt;="&amp;N17)</f>
        <v>1</v>
      </c>
      <c r="P16" s="37">
        <f t="shared" si="7"/>
        <v>7.032611690909088</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107</v>
      </c>
      <c r="D17" s="32">
        <f t="shared" si="1"/>
        <v>0</v>
      </c>
      <c r="E17" s="3">
        <f>COUNTIF(Vertices[Degree],"&gt;= "&amp;D17)-COUNTIF(Vertices[Degree],"&gt;="&amp;D18)</f>
        <v>0</v>
      </c>
      <c r="F17" s="39">
        <f t="shared" si="2"/>
        <v>17.454545454545457</v>
      </c>
      <c r="G17" s="40">
        <f>COUNTIF(Vertices[In-Degree],"&gt;= "&amp;F17)-COUNTIF(Vertices[In-Degree],"&gt;="&amp;F18)</f>
        <v>0</v>
      </c>
      <c r="H17" s="39">
        <f t="shared" si="3"/>
        <v>20.454545454545453</v>
      </c>
      <c r="I17" s="40">
        <f>COUNTIF(Vertices[Out-Degree],"&gt;= "&amp;H17)-COUNTIF(Vertices[Out-Degree],"&gt;="&amp;H18)</f>
        <v>0</v>
      </c>
      <c r="J17" s="39">
        <f t="shared" si="4"/>
        <v>2920.5636362727273</v>
      </c>
      <c r="K17" s="40">
        <f>COUNTIF(Vertices[Betweenness Centrality],"&gt;= "&amp;J17)-COUNTIF(Vertices[Betweenness Centrality],"&gt;="&amp;J18)</f>
        <v>0</v>
      </c>
      <c r="L17" s="39">
        <f t="shared" si="5"/>
        <v>0.004841545454545452</v>
      </c>
      <c r="M17" s="40">
        <f>COUNTIF(Vertices[Closeness Centrality],"&gt;= "&amp;L17)-COUNTIF(Vertices[Closeness Centrality],"&gt;="&amp;L18)</f>
        <v>2</v>
      </c>
      <c r="N17" s="39">
        <f t="shared" si="6"/>
        <v>0.02310927272727273</v>
      </c>
      <c r="O17" s="40">
        <f>COUNTIF(Vertices[Eigenvector Centrality],"&gt;= "&amp;N17)-COUNTIF(Vertices[Eigenvector Centrality],"&gt;="&amp;N18)</f>
        <v>0</v>
      </c>
      <c r="P17" s="39">
        <f t="shared" si="7"/>
        <v>7.508869454545452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489</v>
      </c>
      <c r="D18" s="32">
        <f t="shared" si="1"/>
        <v>0</v>
      </c>
      <c r="E18" s="3">
        <f>COUNTIF(Vertices[Degree],"&gt;= "&amp;D18)-COUNTIF(Vertices[Degree],"&gt;="&amp;D19)</f>
        <v>0</v>
      </c>
      <c r="F18" s="37">
        <f t="shared" si="2"/>
        <v>18.61818181818182</v>
      </c>
      <c r="G18" s="38">
        <f>COUNTIF(Vertices[In-Degree],"&gt;= "&amp;F18)-COUNTIF(Vertices[In-Degree],"&gt;="&amp;F19)</f>
        <v>0</v>
      </c>
      <c r="H18" s="37">
        <f t="shared" si="3"/>
        <v>21.818181818181817</v>
      </c>
      <c r="I18" s="38">
        <f>COUNTIF(Vertices[Out-Degree],"&gt;= "&amp;H18)-COUNTIF(Vertices[Out-Degree],"&gt;="&amp;H19)</f>
        <v>0</v>
      </c>
      <c r="J18" s="37">
        <f t="shared" si="4"/>
        <v>3115.267878690909</v>
      </c>
      <c r="K18" s="38">
        <f>COUNTIF(Vertices[Betweenness Centrality],"&gt;= "&amp;J18)-COUNTIF(Vertices[Betweenness Centrality],"&gt;="&amp;J19)</f>
        <v>0</v>
      </c>
      <c r="L18" s="37">
        <f t="shared" si="5"/>
        <v>0.004951981818181815</v>
      </c>
      <c r="M18" s="38">
        <f>COUNTIF(Vertices[Closeness Centrality],"&gt;= "&amp;L18)-COUNTIF(Vertices[Closeness Centrality],"&gt;="&amp;L19)</f>
        <v>1</v>
      </c>
      <c r="N18" s="37">
        <f t="shared" si="6"/>
        <v>0.02461089090909091</v>
      </c>
      <c r="O18" s="38">
        <f>COUNTIF(Vertices[Eigenvector Centrality],"&gt;= "&amp;N18)-COUNTIF(Vertices[Eigenvector Centrality],"&gt;="&amp;N19)</f>
        <v>0</v>
      </c>
      <c r="P18" s="37">
        <f t="shared" si="7"/>
        <v>7.985127218181815</v>
      </c>
      <c r="Q18" s="38">
        <f>COUNTIF(Vertices[PageRank],"&gt;= "&amp;P18)-COUNTIF(Vertices[PageRank],"&gt;="&amp;P19)</f>
        <v>0</v>
      </c>
      <c r="R18" s="37">
        <f t="shared" si="8"/>
        <v>0.29090909090909095</v>
      </c>
      <c r="S18" s="43">
        <f>COUNTIF(Vertices[Clustering Coefficient],"&gt;= "&amp;R18)-COUNTIF(Vertices[Clustering Coefficient],"&gt;="&amp;R19)</f>
        <v>2</v>
      </c>
      <c r="T18" s="37" t="e">
        <f ca="1" t="shared" si="9"/>
        <v>#REF!</v>
      </c>
      <c r="U18" s="38" t="e">
        <f ca="1" t="shared" si="0"/>
        <v>#REF!</v>
      </c>
    </row>
    <row r="19" spans="1:21" ht="15">
      <c r="A19" s="119"/>
      <c r="B19" s="119"/>
      <c r="D19" s="32">
        <f t="shared" si="1"/>
        <v>0</v>
      </c>
      <c r="E19" s="3">
        <f>COUNTIF(Vertices[Degree],"&gt;= "&amp;D19)-COUNTIF(Vertices[Degree],"&gt;="&amp;D20)</f>
        <v>0</v>
      </c>
      <c r="F19" s="39">
        <f t="shared" si="2"/>
        <v>19.781818181818185</v>
      </c>
      <c r="G19" s="40">
        <f>COUNTIF(Vertices[In-Degree],"&gt;= "&amp;F19)-COUNTIF(Vertices[In-Degree],"&gt;="&amp;F20)</f>
        <v>0</v>
      </c>
      <c r="H19" s="39">
        <f t="shared" si="3"/>
        <v>23.18181818181818</v>
      </c>
      <c r="I19" s="40">
        <f>COUNTIF(Vertices[Out-Degree],"&gt;= "&amp;H19)-COUNTIF(Vertices[Out-Degree],"&gt;="&amp;H20)</f>
        <v>0</v>
      </c>
      <c r="J19" s="39">
        <f t="shared" si="4"/>
        <v>3309.972121109091</v>
      </c>
      <c r="K19" s="40">
        <f>COUNTIF(Vertices[Betweenness Centrality],"&gt;= "&amp;J19)-COUNTIF(Vertices[Betweenness Centrality],"&gt;="&amp;J20)</f>
        <v>0</v>
      </c>
      <c r="L19" s="39">
        <f t="shared" si="5"/>
        <v>0.0050624181818181785</v>
      </c>
      <c r="M19" s="40">
        <f>COUNTIF(Vertices[Closeness Centrality],"&gt;= "&amp;L19)-COUNTIF(Vertices[Closeness Centrality],"&gt;="&amp;L20)</f>
        <v>0</v>
      </c>
      <c r="N19" s="39">
        <f t="shared" si="6"/>
        <v>0.026112509090909092</v>
      </c>
      <c r="O19" s="40">
        <f>COUNTIF(Vertices[Eigenvector Centrality],"&gt;= "&amp;N19)-COUNTIF(Vertices[Eigenvector Centrality],"&gt;="&amp;N20)</f>
        <v>0</v>
      </c>
      <c r="P19" s="39">
        <f t="shared" si="7"/>
        <v>8.46138498181818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20.94545454545455</v>
      </c>
      <c r="G20" s="38">
        <f>COUNTIF(Vertices[In-Degree],"&gt;= "&amp;F20)-COUNTIF(Vertices[In-Degree],"&gt;="&amp;F21)</f>
        <v>0</v>
      </c>
      <c r="H20" s="37">
        <f t="shared" si="3"/>
        <v>24.545454545454543</v>
      </c>
      <c r="I20" s="38">
        <f>COUNTIF(Vertices[Out-Degree],"&gt;= "&amp;H20)-COUNTIF(Vertices[Out-Degree],"&gt;="&amp;H21)</f>
        <v>0</v>
      </c>
      <c r="J20" s="37">
        <f t="shared" si="4"/>
        <v>3504.6763635272728</v>
      </c>
      <c r="K20" s="38">
        <f>COUNTIF(Vertices[Betweenness Centrality],"&gt;= "&amp;J20)-COUNTIF(Vertices[Betweenness Centrality],"&gt;="&amp;J21)</f>
        <v>0</v>
      </c>
      <c r="L20" s="37">
        <f t="shared" si="5"/>
        <v>0.005172854545454542</v>
      </c>
      <c r="M20" s="38">
        <f>COUNTIF(Vertices[Closeness Centrality],"&gt;= "&amp;L20)-COUNTIF(Vertices[Closeness Centrality],"&gt;="&amp;L21)</f>
        <v>0</v>
      </c>
      <c r="N20" s="37">
        <f t="shared" si="6"/>
        <v>0.027614127272727274</v>
      </c>
      <c r="O20" s="38">
        <f>COUNTIF(Vertices[Eigenvector Centrality],"&gt;= "&amp;N20)-COUNTIF(Vertices[Eigenvector Centrality],"&gt;="&amp;N21)</f>
        <v>0</v>
      </c>
      <c r="P20" s="37">
        <f t="shared" si="7"/>
        <v>8.937642745454543</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1.982357</v>
      </c>
      <c r="D21" s="32">
        <f t="shared" si="1"/>
        <v>0</v>
      </c>
      <c r="E21" s="3">
        <f>COUNTIF(Vertices[Degree],"&gt;= "&amp;D21)-COUNTIF(Vertices[Degree],"&gt;="&amp;D22)</f>
        <v>0</v>
      </c>
      <c r="F21" s="39">
        <f t="shared" si="2"/>
        <v>22.109090909090913</v>
      </c>
      <c r="G21" s="40">
        <f>COUNTIF(Vertices[In-Degree],"&gt;= "&amp;F21)-COUNTIF(Vertices[In-Degree],"&gt;="&amp;F22)</f>
        <v>0</v>
      </c>
      <c r="H21" s="39">
        <f t="shared" si="3"/>
        <v>25.909090909090907</v>
      </c>
      <c r="I21" s="40">
        <f>COUNTIF(Vertices[Out-Degree],"&gt;= "&amp;H21)-COUNTIF(Vertices[Out-Degree],"&gt;="&amp;H22)</f>
        <v>0</v>
      </c>
      <c r="J21" s="39">
        <f t="shared" si="4"/>
        <v>3699.3806059454546</v>
      </c>
      <c r="K21" s="40">
        <f>COUNTIF(Vertices[Betweenness Centrality],"&gt;= "&amp;J21)-COUNTIF(Vertices[Betweenness Centrality],"&gt;="&amp;J22)</f>
        <v>0</v>
      </c>
      <c r="L21" s="39">
        <f t="shared" si="5"/>
        <v>0.005283290909090905</v>
      </c>
      <c r="M21" s="40">
        <f>COUNTIF(Vertices[Closeness Centrality],"&gt;= "&amp;L21)-COUNTIF(Vertices[Closeness Centrality],"&gt;="&amp;L22)</f>
        <v>0</v>
      </c>
      <c r="N21" s="39">
        <f t="shared" si="6"/>
        <v>0.029115745454545455</v>
      </c>
      <c r="O21" s="40">
        <f>COUNTIF(Vertices[Eigenvector Centrality],"&gt;= "&amp;N21)-COUNTIF(Vertices[Eigenvector Centrality],"&gt;="&amp;N22)</f>
        <v>0</v>
      </c>
      <c r="P21" s="39">
        <f t="shared" si="7"/>
        <v>9.413900509090906</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19"/>
      <c r="B22" s="119"/>
      <c r="D22" s="32">
        <f t="shared" si="1"/>
        <v>0</v>
      </c>
      <c r="E22" s="3">
        <f>COUNTIF(Vertices[Degree],"&gt;= "&amp;D22)-COUNTIF(Vertices[Degree],"&gt;="&amp;D23)</f>
        <v>0</v>
      </c>
      <c r="F22" s="37">
        <f t="shared" si="2"/>
        <v>23.272727272727277</v>
      </c>
      <c r="G22" s="38">
        <f>COUNTIF(Vertices[In-Degree],"&gt;= "&amp;F22)-COUNTIF(Vertices[In-Degree],"&gt;="&amp;F23)</f>
        <v>0</v>
      </c>
      <c r="H22" s="37">
        <f t="shared" si="3"/>
        <v>27.27272727272727</v>
      </c>
      <c r="I22" s="38">
        <f>COUNTIF(Vertices[Out-Degree],"&gt;= "&amp;H22)-COUNTIF(Vertices[Out-Degree],"&gt;="&amp;H23)</f>
        <v>0</v>
      </c>
      <c r="J22" s="37">
        <f t="shared" si="4"/>
        <v>3894.0848483636364</v>
      </c>
      <c r="K22" s="38">
        <f>COUNTIF(Vertices[Betweenness Centrality],"&gt;= "&amp;J22)-COUNTIF(Vertices[Betweenness Centrality],"&gt;="&amp;J23)</f>
        <v>0</v>
      </c>
      <c r="L22" s="37">
        <f t="shared" si="5"/>
        <v>0.005393727272727269</v>
      </c>
      <c r="M22" s="38">
        <f>COUNTIF(Vertices[Closeness Centrality],"&gt;= "&amp;L22)-COUNTIF(Vertices[Closeness Centrality],"&gt;="&amp;L23)</f>
        <v>0</v>
      </c>
      <c r="N22" s="37">
        <f t="shared" si="6"/>
        <v>0.030617363636363637</v>
      </c>
      <c r="O22" s="38">
        <f>COUNTIF(Vertices[Eigenvector Centrality],"&gt;= "&amp;N22)-COUNTIF(Vertices[Eigenvector Centrality],"&gt;="&amp;N23)</f>
        <v>0</v>
      </c>
      <c r="P22" s="37">
        <f t="shared" si="7"/>
        <v>9.89015827272727</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0.022218303650149887</v>
      </c>
      <c r="D23" s="32">
        <f t="shared" si="1"/>
        <v>0</v>
      </c>
      <c r="E23" s="3">
        <f>COUNTIF(Vertices[Degree],"&gt;= "&amp;D23)-COUNTIF(Vertices[Degree],"&gt;="&amp;D24)</f>
        <v>0</v>
      </c>
      <c r="F23" s="39">
        <f t="shared" si="2"/>
        <v>24.43636363636364</v>
      </c>
      <c r="G23" s="40">
        <f>COUNTIF(Vertices[In-Degree],"&gt;= "&amp;F23)-COUNTIF(Vertices[In-Degree],"&gt;="&amp;F24)</f>
        <v>0</v>
      </c>
      <c r="H23" s="39">
        <f t="shared" si="3"/>
        <v>28.636363636363633</v>
      </c>
      <c r="I23" s="40">
        <f>COUNTIF(Vertices[Out-Degree],"&gt;= "&amp;H23)-COUNTIF(Vertices[Out-Degree],"&gt;="&amp;H24)</f>
        <v>0</v>
      </c>
      <c r="J23" s="39">
        <f t="shared" si="4"/>
        <v>4088.7890907818182</v>
      </c>
      <c r="K23" s="40">
        <f>COUNTIF(Vertices[Betweenness Centrality],"&gt;= "&amp;J23)-COUNTIF(Vertices[Betweenness Centrality],"&gt;="&amp;J24)</f>
        <v>0</v>
      </c>
      <c r="L23" s="39">
        <f t="shared" si="5"/>
        <v>0.005504163636363632</v>
      </c>
      <c r="M23" s="40">
        <f>COUNTIF(Vertices[Closeness Centrality],"&gt;= "&amp;L23)-COUNTIF(Vertices[Closeness Centrality],"&gt;="&amp;L24)</f>
        <v>0</v>
      </c>
      <c r="N23" s="39">
        <f t="shared" si="6"/>
        <v>0.03211898181818182</v>
      </c>
      <c r="O23" s="40">
        <f>COUNTIF(Vertices[Eigenvector Centrality],"&gt;= "&amp;N23)-COUNTIF(Vertices[Eigenvector Centrality],"&gt;="&amp;N24)</f>
        <v>0</v>
      </c>
      <c r="P23" s="39">
        <f t="shared" si="7"/>
        <v>10.366416036363633</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2040</v>
      </c>
      <c r="B24" s="34">
        <v>0.233573</v>
      </c>
      <c r="D24" s="32">
        <f t="shared" si="1"/>
        <v>0</v>
      </c>
      <c r="E24" s="3">
        <f>COUNTIF(Vertices[Degree],"&gt;= "&amp;D24)-COUNTIF(Vertices[Degree],"&gt;="&amp;D25)</f>
        <v>0</v>
      </c>
      <c r="F24" s="37">
        <f t="shared" si="2"/>
        <v>25.600000000000005</v>
      </c>
      <c r="G24" s="38">
        <f>COUNTIF(Vertices[In-Degree],"&gt;= "&amp;F24)-COUNTIF(Vertices[In-Degree],"&gt;="&amp;F25)</f>
        <v>0</v>
      </c>
      <c r="H24" s="37">
        <f t="shared" si="3"/>
        <v>29.999999999999996</v>
      </c>
      <c r="I24" s="38">
        <f>COUNTIF(Vertices[Out-Degree],"&gt;= "&amp;H24)-COUNTIF(Vertices[Out-Degree],"&gt;="&amp;H25)</f>
        <v>0</v>
      </c>
      <c r="J24" s="37">
        <f t="shared" si="4"/>
        <v>4283.4933332</v>
      </c>
      <c r="K24" s="38">
        <f>COUNTIF(Vertices[Betweenness Centrality],"&gt;= "&amp;J24)-COUNTIF(Vertices[Betweenness Centrality],"&gt;="&amp;J25)</f>
        <v>0</v>
      </c>
      <c r="L24" s="37">
        <f t="shared" si="5"/>
        <v>0.005614599999999996</v>
      </c>
      <c r="M24" s="38">
        <f>COUNTIF(Vertices[Closeness Centrality],"&gt;= "&amp;L24)-COUNTIF(Vertices[Closeness Centrality],"&gt;="&amp;L25)</f>
        <v>0</v>
      </c>
      <c r="N24" s="37">
        <f t="shared" si="6"/>
        <v>0.0336206</v>
      </c>
      <c r="O24" s="38">
        <f>COUNTIF(Vertices[Eigenvector Centrality],"&gt;= "&amp;N24)-COUNTIF(Vertices[Eigenvector Centrality],"&gt;="&amp;N25)</f>
        <v>0</v>
      </c>
      <c r="P24" s="37">
        <f t="shared" si="7"/>
        <v>10.842673799999996</v>
      </c>
      <c r="Q24" s="38">
        <f>COUNTIF(Vertices[PageRank],"&gt;= "&amp;P24)-COUNTIF(Vertices[PageRank],"&gt;="&amp;P25)</f>
        <v>0</v>
      </c>
      <c r="R24" s="37">
        <f t="shared" si="8"/>
        <v>0.4000000000000001</v>
      </c>
      <c r="S24" s="43">
        <f>COUNTIF(Vertices[Clustering Coefficient],"&gt;= "&amp;R24)-COUNTIF(Vertices[Clustering Coefficient],"&gt;="&amp;R25)</f>
        <v>2</v>
      </c>
      <c r="T24" s="37" t="e">
        <f ca="1" t="shared" si="9"/>
        <v>#REF!</v>
      </c>
      <c r="U24" s="38" t="e">
        <f ca="1" t="shared" si="0"/>
        <v>#REF!</v>
      </c>
    </row>
    <row r="25" spans="1:21" ht="15">
      <c r="A25" s="119"/>
      <c r="B25" s="119"/>
      <c r="D25" s="32">
        <f t="shared" si="1"/>
        <v>0</v>
      </c>
      <c r="E25" s="3">
        <f>COUNTIF(Vertices[Degree],"&gt;= "&amp;D25)-COUNTIF(Vertices[Degree],"&gt;="&amp;D26)</f>
        <v>0</v>
      </c>
      <c r="F25" s="39">
        <f t="shared" si="2"/>
        <v>26.76363636363637</v>
      </c>
      <c r="G25" s="40">
        <f>COUNTIF(Vertices[In-Degree],"&gt;= "&amp;F25)-COUNTIF(Vertices[In-Degree],"&gt;="&amp;F26)</f>
        <v>0</v>
      </c>
      <c r="H25" s="39">
        <f t="shared" si="3"/>
        <v>31.36363636363636</v>
      </c>
      <c r="I25" s="40">
        <f>COUNTIF(Vertices[Out-Degree],"&gt;= "&amp;H25)-COUNTIF(Vertices[Out-Degree],"&gt;="&amp;H26)</f>
        <v>0</v>
      </c>
      <c r="J25" s="39">
        <f t="shared" si="4"/>
        <v>4478.197575618182</v>
      </c>
      <c r="K25" s="40">
        <f>COUNTIF(Vertices[Betweenness Centrality],"&gt;= "&amp;J25)-COUNTIF(Vertices[Betweenness Centrality],"&gt;="&amp;J26)</f>
        <v>0</v>
      </c>
      <c r="L25" s="39">
        <f t="shared" si="5"/>
        <v>0.005725036363636359</v>
      </c>
      <c r="M25" s="40">
        <f>COUNTIF(Vertices[Closeness Centrality],"&gt;= "&amp;L25)-COUNTIF(Vertices[Closeness Centrality],"&gt;="&amp;L26)</f>
        <v>0</v>
      </c>
      <c r="N25" s="39">
        <f t="shared" si="6"/>
        <v>0.03512221818181818</v>
      </c>
      <c r="O25" s="40">
        <f>COUNTIF(Vertices[Eigenvector Centrality],"&gt;= "&amp;N25)-COUNTIF(Vertices[Eigenvector Centrality],"&gt;="&amp;N26)</f>
        <v>0</v>
      </c>
      <c r="P25" s="39">
        <f t="shared" si="7"/>
        <v>11.31893156363636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2041</v>
      </c>
      <c r="B26" s="34" t="s">
        <v>2042</v>
      </c>
      <c r="D26" s="32">
        <f t="shared" si="1"/>
        <v>0</v>
      </c>
      <c r="E26" s="3">
        <f>COUNTIF(Vertices[Degree],"&gt;= "&amp;D26)-COUNTIF(Vertices[Degree],"&gt;="&amp;D28)</f>
        <v>0</v>
      </c>
      <c r="F26" s="37">
        <f t="shared" si="2"/>
        <v>27.927272727272733</v>
      </c>
      <c r="G26" s="38">
        <f>COUNTIF(Vertices[In-Degree],"&gt;= "&amp;F26)-COUNTIF(Vertices[In-Degree],"&gt;="&amp;F28)</f>
        <v>0</v>
      </c>
      <c r="H26" s="37">
        <f t="shared" si="3"/>
        <v>32.72727272727273</v>
      </c>
      <c r="I26" s="38">
        <f>COUNTIF(Vertices[Out-Degree],"&gt;= "&amp;H26)-COUNTIF(Vertices[Out-Degree],"&gt;="&amp;H28)</f>
        <v>0</v>
      </c>
      <c r="J26" s="37">
        <f t="shared" si="4"/>
        <v>4672.901818036364</v>
      </c>
      <c r="K26" s="38">
        <f>COUNTIF(Vertices[Betweenness Centrality],"&gt;= "&amp;J26)-COUNTIF(Vertices[Betweenness Centrality],"&gt;="&amp;J28)</f>
        <v>0</v>
      </c>
      <c r="L26" s="37">
        <f t="shared" si="5"/>
        <v>0.0058354727272727225</v>
      </c>
      <c r="M26" s="38">
        <f>COUNTIF(Vertices[Closeness Centrality],"&gt;= "&amp;L26)-COUNTIF(Vertices[Closeness Centrality],"&gt;="&amp;L28)</f>
        <v>0</v>
      </c>
      <c r="N26" s="37">
        <f t="shared" si="6"/>
        <v>0.036623836363636364</v>
      </c>
      <c r="O26" s="38">
        <f>COUNTIF(Vertices[Eigenvector Centrality],"&gt;= "&amp;N26)-COUNTIF(Vertices[Eigenvector Centrality],"&gt;="&amp;N28)</f>
        <v>0</v>
      </c>
      <c r="P26" s="37">
        <f t="shared" si="7"/>
        <v>11.795189327272723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-54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29.090909090909097</v>
      </c>
      <c r="G28" s="40">
        <f>COUNTIF(Vertices[In-Degree],"&gt;= "&amp;F28)-COUNTIF(Vertices[In-Degree],"&gt;="&amp;F40)</f>
        <v>0</v>
      </c>
      <c r="H28" s="39">
        <f>H26+($H$57-$H$2)/BinDivisor</f>
        <v>34.09090909090909</v>
      </c>
      <c r="I28" s="40">
        <f>COUNTIF(Vertices[Out-Degree],"&gt;= "&amp;H28)-COUNTIF(Vertices[Out-Degree],"&gt;="&amp;H40)</f>
        <v>0</v>
      </c>
      <c r="J28" s="39">
        <f>J26+($J$57-$J$2)/BinDivisor</f>
        <v>4867.6060604545455</v>
      </c>
      <c r="K28" s="40">
        <f>COUNTIF(Vertices[Betweenness Centrality],"&gt;= "&amp;J28)-COUNTIF(Vertices[Betweenness Centrality],"&gt;="&amp;J40)</f>
        <v>0</v>
      </c>
      <c r="L28" s="39">
        <f>L26+($L$57-$L$2)/BinDivisor</f>
        <v>0.005945909090909086</v>
      </c>
      <c r="M28" s="40">
        <f>COUNTIF(Vertices[Closeness Centrality],"&gt;= "&amp;L28)-COUNTIF(Vertices[Closeness Centrality],"&gt;="&amp;L40)</f>
        <v>0</v>
      </c>
      <c r="N28" s="39">
        <f>N26+($N$57-$N$2)/BinDivisor</f>
        <v>0.038125454545454546</v>
      </c>
      <c r="O28" s="40">
        <f>COUNTIF(Vertices[Eigenvector Centrality],"&gt;= "&amp;N28)-COUNTIF(Vertices[Eigenvector Centrality],"&gt;="&amp;N40)</f>
        <v>0</v>
      </c>
      <c r="P28" s="39">
        <f>P26+($P$57-$P$2)/BinDivisor</f>
        <v>12.271447090909087</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-1</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-54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-1</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-54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30.25454545454546</v>
      </c>
      <c r="G40" s="38">
        <f>COUNTIF(Vertices[In-Degree],"&gt;= "&amp;F40)-COUNTIF(Vertices[In-Degree],"&gt;="&amp;F41)</f>
        <v>0</v>
      </c>
      <c r="H40" s="37">
        <f>H28+($H$57-$H$2)/BinDivisor</f>
        <v>35.45454545454546</v>
      </c>
      <c r="I40" s="38">
        <f>COUNTIF(Vertices[Out-Degree],"&gt;= "&amp;H40)-COUNTIF(Vertices[Out-Degree],"&gt;="&amp;H41)</f>
        <v>0</v>
      </c>
      <c r="J40" s="37">
        <f>J28+($J$57-$J$2)/BinDivisor</f>
        <v>5062.310302872727</v>
      </c>
      <c r="K40" s="38">
        <f>COUNTIF(Vertices[Betweenness Centrality],"&gt;= "&amp;J40)-COUNTIF(Vertices[Betweenness Centrality],"&gt;="&amp;J41)</f>
        <v>0</v>
      </c>
      <c r="L40" s="37">
        <f>L28+($L$57-$L$2)/BinDivisor</f>
        <v>0.006056345454545449</v>
      </c>
      <c r="M40" s="38">
        <f>COUNTIF(Vertices[Closeness Centrality],"&gt;= "&amp;L40)-COUNTIF(Vertices[Closeness Centrality],"&gt;="&amp;L41)</f>
        <v>0</v>
      </c>
      <c r="N40" s="37">
        <f>N28+($N$57-$N$2)/BinDivisor</f>
        <v>0.03962707272727273</v>
      </c>
      <c r="O40" s="38">
        <f>COUNTIF(Vertices[Eigenvector Centrality],"&gt;= "&amp;N40)-COUNTIF(Vertices[Eigenvector Centrality],"&gt;="&amp;N41)</f>
        <v>0</v>
      </c>
      <c r="P40" s="37">
        <f>P28+($P$57-$P$2)/BinDivisor</f>
        <v>12.74770485454545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31.418181818181825</v>
      </c>
      <c r="G41" s="40">
        <f>COUNTIF(Vertices[In-Degree],"&gt;= "&amp;F41)-COUNTIF(Vertices[In-Degree],"&gt;="&amp;F42)</f>
        <v>0</v>
      </c>
      <c r="H41" s="39">
        <f aca="true" t="shared" si="12" ref="H41:H56">H40+($H$57-$H$2)/BinDivisor</f>
        <v>36.81818181818183</v>
      </c>
      <c r="I41" s="40">
        <f>COUNTIF(Vertices[Out-Degree],"&gt;= "&amp;H41)-COUNTIF(Vertices[Out-Degree],"&gt;="&amp;H42)</f>
        <v>0</v>
      </c>
      <c r="J41" s="39">
        <f aca="true" t="shared" si="13" ref="J41:J56">J40+($J$57-$J$2)/BinDivisor</f>
        <v>5257.014545290909</v>
      </c>
      <c r="K41" s="40">
        <f>COUNTIF(Vertices[Betweenness Centrality],"&gt;= "&amp;J41)-COUNTIF(Vertices[Betweenness Centrality],"&gt;="&amp;J42)</f>
        <v>0</v>
      </c>
      <c r="L41" s="39">
        <f aca="true" t="shared" si="14" ref="L41:L56">L40+($L$57-$L$2)/BinDivisor</f>
        <v>0.006166781818181813</v>
      </c>
      <c r="M41" s="40">
        <f>COUNTIF(Vertices[Closeness Centrality],"&gt;= "&amp;L41)-COUNTIF(Vertices[Closeness Centrality],"&gt;="&amp;L42)</f>
        <v>0</v>
      </c>
      <c r="N41" s="39">
        <f aca="true" t="shared" si="15" ref="N41:N56">N40+($N$57-$N$2)/BinDivisor</f>
        <v>0.04112869090909091</v>
      </c>
      <c r="O41" s="40">
        <f>COUNTIF(Vertices[Eigenvector Centrality],"&gt;= "&amp;N41)-COUNTIF(Vertices[Eigenvector Centrality],"&gt;="&amp;N42)</f>
        <v>0</v>
      </c>
      <c r="P41" s="39">
        <f aca="true" t="shared" si="16" ref="P41:P56">P40+($P$57-$P$2)/BinDivisor</f>
        <v>13.223962618181814</v>
      </c>
      <c r="Q41" s="40">
        <f>COUNTIF(Vertices[PageRank],"&gt;= "&amp;P41)-COUNTIF(Vertices[PageRank],"&gt;="&amp;P42)</f>
        <v>0</v>
      </c>
      <c r="R41" s="39">
        <f aca="true" t="shared" si="17" ref="R41:R56">R40+($R$57-$R$2)/BinDivisor</f>
        <v>0.490909090909091</v>
      </c>
      <c r="S41" s="44">
        <f>COUNTIF(Vertices[Clustering Coefficient],"&gt;= "&amp;R41)-COUNTIF(Vertices[Clustering Coefficient],"&gt;="&amp;R42)</f>
        <v>15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32.581818181818186</v>
      </c>
      <c r="G42" s="38">
        <f>COUNTIF(Vertices[In-Degree],"&gt;= "&amp;F42)-COUNTIF(Vertices[In-Degree],"&gt;="&amp;F43)</f>
        <v>0</v>
      </c>
      <c r="H42" s="37">
        <f t="shared" si="12"/>
        <v>38.181818181818194</v>
      </c>
      <c r="I42" s="38">
        <f>COUNTIF(Vertices[Out-Degree],"&gt;= "&amp;H42)-COUNTIF(Vertices[Out-Degree],"&gt;="&amp;H43)</f>
        <v>0</v>
      </c>
      <c r="J42" s="37">
        <f t="shared" si="13"/>
        <v>5451.718787709091</v>
      </c>
      <c r="K42" s="38">
        <f>COUNTIF(Vertices[Betweenness Centrality],"&gt;= "&amp;J42)-COUNTIF(Vertices[Betweenness Centrality],"&gt;="&amp;J43)</f>
        <v>0</v>
      </c>
      <c r="L42" s="37">
        <f t="shared" si="14"/>
        <v>0.006277218181818176</v>
      </c>
      <c r="M42" s="38">
        <f>COUNTIF(Vertices[Closeness Centrality],"&gt;= "&amp;L42)-COUNTIF(Vertices[Closeness Centrality],"&gt;="&amp;L43)</f>
        <v>0</v>
      </c>
      <c r="N42" s="37">
        <f t="shared" si="15"/>
        <v>0.04263030909090909</v>
      </c>
      <c r="O42" s="38">
        <f>COUNTIF(Vertices[Eigenvector Centrality],"&gt;= "&amp;N42)-COUNTIF(Vertices[Eigenvector Centrality],"&gt;="&amp;N43)</f>
        <v>0</v>
      </c>
      <c r="P42" s="37">
        <f t="shared" si="16"/>
        <v>13.700220381818177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33.74545454545455</v>
      </c>
      <c r="G43" s="40">
        <f>COUNTIF(Vertices[In-Degree],"&gt;= "&amp;F43)-COUNTIF(Vertices[In-Degree],"&gt;="&amp;F44)</f>
        <v>0</v>
      </c>
      <c r="H43" s="39">
        <f t="shared" si="12"/>
        <v>39.54545454545456</v>
      </c>
      <c r="I43" s="40">
        <f>COUNTIF(Vertices[Out-Degree],"&gt;= "&amp;H43)-COUNTIF(Vertices[Out-Degree],"&gt;="&amp;H44)</f>
        <v>0</v>
      </c>
      <c r="J43" s="39">
        <f t="shared" si="13"/>
        <v>5646.423030127273</v>
      </c>
      <c r="K43" s="40">
        <f>COUNTIF(Vertices[Betweenness Centrality],"&gt;= "&amp;J43)-COUNTIF(Vertices[Betweenness Centrality],"&gt;="&amp;J44)</f>
        <v>0</v>
      </c>
      <c r="L43" s="39">
        <f t="shared" si="14"/>
        <v>0.00638765454545454</v>
      </c>
      <c r="M43" s="40">
        <f>COUNTIF(Vertices[Closeness Centrality],"&gt;= "&amp;L43)-COUNTIF(Vertices[Closeness Centrality],"&gt;="&amp;L44)</f>
        <v>0</v>
      </c>
      <c r="N43" s="39">
        <f t="shared" si="15"/>
        <v>0.04413192727272727</v>
      </c>
      <c r="O43" s="40">
        <f>COUNTIF(Vertices[Eigenvector Centrality],"&gt;= "&amp;N43)-COUNTIF(Vertices[Eigenvector Centrality],"&gt;="&amp;N44)</f>
        <v>0</v>
      </c>
      <c r="P43" s="39">
        <f t="shared" si="16"/>
        <v>14.17647814545454</v>
      </c>
      <c r="Q43" s="40">
        <f>COUNTIF(Vertices[PageRank],"&gt;= "&amp;P43)-COUNTIF(Vertices[PageRank],"&gt;="&amp;P44)</f>
        <v>0</v>
      </c>
      <c r="R43" s="39">
        <f t="shared" si="17"/>
        <v>0.5272727272727273</v>
      </c>
      <c r="S43" s="44">
        <f>COUNTIF(Vertices[Clustering Coefficient],"&gt;= "&amp;R43)-COUNTIF(Vertices[Clustering Coefficient],"&gt;="&amp;R44)</f>
        <v>2</v>
      </c>
      <c r="T43" s="39" t="e">
        <f ca="1" t="shared" si="18"/>
        <v>#REF!</v>
      </c>
      <c r="U43" s="40" t="e">
        <f ca="1" t="shared" si="0"/>
        <v>#REF!</v>
      </c>
    </row>
    <row r="44" spans="1:21" ht="15">
      <c r="A44" s="33"/>
      <c r="B44" s="33"/>
      <c r="D44" s="32">
        <f t="shared" si="10"/>
        <v>0</v>
      </c>
      <c r="E44" s="3">
        <f>COUNTIF(Vertices[Degree],"&gt;= "&amp;D44)-COUNTIF(Vertices[Degree],"&gt;="&amp;D45)</f>
        <v>0</v>
      </c>
      <c r="F44" s="37">
        <f t="shared" si="11"/>
        <v>34.909090909090914</v>
      </c>
      <c r="G44" s="38">
        <f>COUNTIF(Vertices[In-Degree],"&gt;= "&amp;F44)-COUNTIF(Vertices[In-Degree],"&gt;="&amp;F45)</f>
        <v>0</v>
      </c>
      <c r="H44" s="37">
        <f t="shared" si="12"/>
        <v>40.90909090909093</v>
      </c>
      <c r="I44" s="38">
        <f>COUNTIF(Vertices[Out-Degree],"&gt;= "&amp;H44)-COUNTIF(Vertices[Out-Degree],"&gt;="&amp;H45)</f>
        <v>0</v>
      </c>
      <c r="J44" s="37">
        <f t="shared" si="13"/>
        <v>5841.127272545455</v>
      </c>
      <c r="K44" s="38">
        <f>COUNTIF(Vertices[Betweenness Centrality],"&gt;= "&amp;J44)-COUNTIF(Vertices[Betweenness Centrality],"&gt;="&amp;J45)</f>
        <v>0</v>
      </c>
      <c r="L44" s="37">
        <f t="shared" si="14"/>
        <v>0.006498090909090903</v>
      </c>
      <c r="M44" s="38">
        <f>COUNTIF(Vertices[Closeness Centrality],"&gt;= "&amp;L44)-COUNTIF(Vertices[Closeness Centrality],"&gt;="&amp;L45)</f>
        <v>0</v>
      </c>
      <c r="N44" s="37">
        <f t="shared" si="15"/>
        <v>0.045633545454545454</v>
      </c>
      <c r="O44" s="38">
        <f>COUNTIF(Vertices[Eigenvector Centrality],"&gt;= "&amp;N44)-COUNTIF(Vertices[Eigenvector Centrality],"&gt;="&amp;N45)</f>
        <v>0</v>
      </c>
      <c r="P44" s="37">
        <f t="shared" si="16"/>
        <v>14.652735909090904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36.07272727272728</v>
      </c>
      <c r="G45" s="40">
        <f>COUNTIF(Vertices[In-Degree],"&gt;= "&amp;F45)-COUNTIF(Vertices[In-Degree],"&gt;="&amp;F46)</f>
        <v>0</v>
      </c>
      <c r="H45" s="39">
        <f t="shared" si="12"/>
        <v>42.272727272727295</v>
      </c>
      <c r="I45" s="40">
        <f>COUNTIF(Vertices[Out-Degree],"&gt;= "&amp;H45)-COUNTIF(Vertices[Out-Degree],"&gt;="&amp;H46)</f>
        <v>0</v>
      </c>
      <c r="J45" s="39">
        <f t="shared" si="13"/>
        <v>6035.831514963636</v>
      </c>
      <c r="K45" s="40">
        <f>COUNTIF(Vertices[Betweenness Centrality],"&gt;= "&amp;J45)-COUNTIF(Vertices[Betweenness Centrality],"&gt;="&amp;J46)</f>
        <v>0</v>
      </c>
      <c r="L45" s="39">
        <f t="shared" si="14"/>
        <v>0.0066085272727272664</v>
      </c>
      <c r="M45" s="40">
        <f>COUNTIF(Vertices[Closeness Centrality],"&gt;= "&amp;L45)-COUNTIF(Vertices[Closeness Centrality],"&gt;="&amp;L46)</f>
        <v>0</v>
      </c>
      <c r="N45" s="39">
        <f t="shared" si="15"/>
        <v>0.047135163636363636</v>
      </c>
      <c r="O45" s="40">
        <f>COUNTIF(Vertices[Eigenvector Centrality],"&gt;= "&amp;N45)-COUNTIF(Vertices[Eigenvector Centrality],"&gt;="&amp;N46)</f>
        <v>0</v>
      </c>
      <c r="P45" s="39">
        <f t="shared" si="16"/>
        <v>15.128993672727267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37.23636363636364</v>
      </c>
      <c r="G46" s="38">
        <f>COUNTIF(Vertices[In-Degree],"&gt;= "&amp;F46)-COUNTIF(Vertices[In-Degree],"&gt;="&amp;F47)</f>
        <v>0</v>
      </c>
      <c r="H46" s="37">
        <f t="shared" si="12"/>
        <v>43.63636363636366</v>
      </c>
      <c r="I46" s="38">
        <f>COUNTIF(Vertices[Out-Degree],"&gt;= "&amp;H46)-COUNTIF(Vertices[Out-Degree],"&gt;="&amp;H47)</f>
        <v>0</v>
      </c>
      <c r="J46" s="37">
        <f t="shared" si="13"/>
        <v>6230.535757381818</v>
      </c>
      <c r="K46" s="38">
        <f>COUNTIF(Vertices[Betweenness Centrality],"&gt;= "&amp;J46)-COUNTIF(Vertices[Betweenness Centrality],"&gt;="&amp;J47)</f>
        <v>0</v>
      </c>
      <c r="L46" s="37">
        <f t="shared" si="14"/>
        <v>0.00671896363636363</v>
      </c>
      <c r="M46" s="38">
        <f>COUNTIF(Vertices[Closeness Centrality],"&gt;= "&amp;L46)-COUNTIF(Vertices[Closeness Centrality],"&gt;="&amp;L47)</f>
        <v>0</v>
      </c>
      <c r="N46" s="37">
        <f t="shared" si="15"/>
        <v>0.04863678181818182</v>
      </c>
      <c r="O46" s="38">
        <f>COUNTIF(Vertices[Eigenvector Centrality],"&gt;= "&amp;N46)-COUNTIF(Vertices[Eigenvector Centrality],"&gt;="&amp;N47)</f>
        <v>0</v>
      </c>
      <c r="P46" s="37">
        <f t="shared" si="16"/>
        <v>15.60525143636363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38.400000000000006</v>
      </c>
      <c r="G47" s="40">
        <f>COUNTIF(Vertices[In-Degree],"&gt;= "&amp;F47)-COUNTIF(Vertices[In-Degree],"&gt;="&amp;F48)</f>
        <v>0</v>
      </c>
      <c r="H47" s="39">
        <f t="shared" si="12"/>
        <v>45.00000000000003</v>
      </c>
      <c r="I47" s="40">
        <f>COUNTIF(Vertices[Out-Degree],"&gt;= "&amp;H47)-COUNTIF(Vertices[Out-Degree],"&gt;="&amp;H48)</f>
        <v>0</v>
      </c>
      <c r="J47" s="39">
        <f t="shared" si="13"/>
        <v>6425.2399998</v>
      </c>
      <c r="K47" s="40">
        <f>COUNTIF(Vertices[Betweenness Centrality],"&gt;= "&amp;J47)-COUNTIF(Vertices[Betweenness Centrality],"&gt;="&amp;J48)</f>
        <v>0</v>
      </c>
      <c r="L47" s="39">
        <f t="shared" si="14"/>
        <v>0.006829399999999993</v>
      </c>
      <c r="M47" s="40">
        <f>COUNTIF(Vertices[Closeness Centrality],"&gt;= "&amp;L47)-COUNTIF(Vertices[Closeness Centrality],"&gt;="&amp;L48)</f>
        <v>0</v>
      </c>
      <c r="N47" s="39">
        <f t="shared" si="15"/>
        <v>0.0501384</v>
      </c>
      <c r="O47" s="40">
        <f>COUNTIF(Vertices[Eigenvector Centrality],"&gt;= "&amp;N47)-COUNTIF(Vertices[Eigenvector Centrality],"&gt;="&amp;N48)</f>
        <v>0</v>
      </c>
      <c r="P47" s="39">
        <f t="shared" si="16"/>
        <v>16.081509199999996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39.56363636363637</v>
      </c>
      <c r="G48" s="38">
        <f>COUNTIF(Vertices[In-Degree],"&gt;= "&amp;F48)-COUNTIF(Vertices[In-Degree],"&gt;="&amp;F49)</f>
        <v>0</v>
      </c>
      <c r="H48" s="37">
        <f t="shared" si="12"/>
        <v>46.363636363636395</v>
      </c>
      <c r="I48" s="38">
        <f>COUNTIF(Vertices[Out-Degree],"&gt;= "&amp;H48)-COUNTIF(Vertices[Out-Degree],"&gt;="&amp;H49)</f>
        <v>0</v>
      </c>
      <c r="J48" s="37">
        <f t="shared" si="13"/>
        <v>6619.944242218182</v>
      </c>
      <c r="K48" s="38">
        <f>COUNTIF(Vertices[Betweenness Centrality],"&gt;= "&amp;J48)-COUNTIF(Vertices[Betweenness Centrality],"&gt;="&amp;J49)</f>
        <v>0</v>
      </c>
      <c r="L48" s="37">
        <f t="shared" si="14"/>
        <v>0.006939836363636357</v>
      </c>
      <c r="M48" s="38">
        <f>COUNTIF(Vertices[Closeness Centrality],"&gt;= "&amp;L48)-COUNTIF(Vertices[Closeness Centrality],"&gt;="&amp;L49)</f>
        <v>0</v>
      </c>
      <c r="N48" s="37">
        <f t="shared" si="15"/>
        <v>0.05164001818181818</v>
      </c>
      <c r="O48" s="38">
        <f>COUNTIF(Vertices[Eigenvector Centrality],"&gt;= "&amp;N48)-COUNTIF(Vertices[Eigenvector Centrality],"&gt;="&amp;N49)</f>
        <v>0</v>
      </c>
      <c r="P48" s="37">
        <f t="shared" si="16"/>
        <v>16.55776696363636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40.727272727272734</v>
      </c>
      <c r="G49" s="40">
        <f>COUNTIF(Vertices[In-Degree],"&gt;= "&amp;F49)-COUNTIF(Vertices[In-Degree],"&gt;="&amp;F50)</f>
        <v>0</v>
      </c>
      <c r="H49" s="39">
        <f t="shared" si="12"/>
        <v>47.72727272727276</v>
      </c>
      <c r="I49" s="40">
        <f>COUNTIF(Vertices[Out-Degree],"&gt;= "&amp;H49)-COUNTIF(Vertices[Out-Degree],"&gt;="&amp;H50)</f>
        <v>0</v>
      </c>
      <c r="J49" s="39">
        <f t="shared" si="13"/>
        <v>6814.648484636364</v>
      </c>
      <c r="K49" s="40">
        <f>COUNTIF(Vertices[Betweenness Centrality],"&gt;= "&amp;J49)-COUNTIF(Vertices[Betweenness Centrality],"&gt;="&amp;J50)</f>
        <v>0</v>
      </c>
      <c r="L49" s="39">
        <f t="shared" si="14"/>
        <v>0.00705027272727272</v>
      </c>
      <c r="M49" s="40">
        <f>COUNTIF(Vertices[Closeness Centrality],"&gt;= "&amp;L49)-COUNTIF(Vertices[Closeness Centrality],"&gt;="&amp;L50)</f>
        <v>0</v>
      </c>
      <c r="N49" s="39">
        <f t="shared" si="15"/>
        <v>0.05314163636363636</v>
      </c>
      <c r="O49" s="40">
        <f>COUNTIF(Vertices[Eigenvector Centrality],"&gt;= "&amp;N49)-COUNTIF(Vertices[Eigenvector Centrality],"&gt;="&amp;N50)</f>
        <v>0</v>
      </c>
      <c r="P49" s="39">
        <f t="shared" si="16"/>
        <v>17.034024727272726</v>
      </c>
      <c r="Q49" s="40">
        <f>COUNTIF(Vertices[PageRank],"&gt;= "&amp;P49)-COUNTIF(Vertices[PageRank],"&gt;="&amp;P50)</f>
        <v>0</v>
      </c>
      <c r="R49" s="39">
        <f t="shared" si="17"/>
        <v>0.6363636363636365</v>
      </c>
      <c r="S49" s="44">
        <f>COUNTIF(Vertices[Clustering Coefficient],"&gt;= "&amp;R49)-COUNTIF(Vertices[Clustering Coefficient],"&gt;="&amp;R50)</f>
        <v>3</v>
      </c>
      <c r="T49" s="39" t="e">
        <f ca="1" t="shared" si="18"/>
        <v>#REF!</v>
      </c>
      <c r="U49" s="40" t="e">
        <f ca="1" t="shared" si="0"/>
        <v>#REF!</v>
      </c>
    </row>
    <row r="50" spans="4:21" ht="15">
      <c r="D50" s="32">
        <f t="shared" si="10"/>
        <v>0</v>
      </c>
      <c r="E50" s="3">
        <f>COUNTIF(Vertices[Degree],"&gt;= "&amp;D50)-COUNTIF(Vertices[Degree],"&gt;="&amp;D51)</f>
        <v>0</v>
      </c>
      <c r="F50" s="37">
        <f t="shared" si="11"/>
        <v>41.8909090909091</v>
      </c>
      <c r="G50" s="38">
        <f>COUNTIF(Vertices[In-Degree],"&gt;= "&amp;F50)-COUNTIF(Vertices[In-Degree],"&gt;="&amp;F51)</f>
        <v>0</v>
      </c>
      <c r="H50" s="37">
        <f t="shared" si="12"/>
        <v>49.09090909090913</v>
      </c>
      <c r="I50" s="38">
        <f>COUNTIF(Vertices[Out-Degree],"&gt;= "&amp;H50)-COUNTIF(Vertices[Out-Degree],"&gt;="&amp;H51)</f>
        <v>0</v>
      </c>
      <c r="J50" s="37">
        <f t="shared" si="13"/>
        <v>7009.3527270545455</v>
      </c>
      <c r="K50" s="38">
        <f>COUNTIF(Vertices[Betweenness Centrality],"&gt;= "&amp;J50)-COUNTIF(Vertices[Betweenness Centrality],"&gt;="&amp;J51)</f>
        <v>0</v>
      </c>
      <c r="L50" s="37">
        <f t="shared" si="14"/>
        <v>0.0071607090909090836</v>
      </c>
      <c r="M50" s="38">
        <f>COUNTIF(Vertices[Closeness Centrality],"&gt;= "&amp;L50)-COUNTIF(Vertices[Closeness Centrality],"&gt;="&amp;L51)</f>
        <v>0</v>
      </c>
      <c r="N50" s="37">
        <f t="shared" si="15"/>
        <v>0.054643254545454545</v>
      </c>
      <c r="O50" s="38">
        <f>COUNTIF(Vertices[Eigenvector Centrality],"&gt;= "&amp;N50)-COUNTIF(Vertices[Eigenvector Centrality],"&gt;="&amp;N51)</f>
        <v>0</v>
      </c>
      <c r="P50" s="37">
        <f t="shared" si="16"/>
        <v>17.51028249090909</v>
      </c>
      <c r="Q50" s="38">
        <f>COUNTIF(Vertices[PageRank],"&gt;= "&amp;P50)-COUNTIF(Vertices[PageRank],"&gt;="&amp;P51)</f>
        <v>0</v>
      </c>
      <c r="R50" s="37">
        <f t="shared" si="17"/>
        <v>0.6545454545454547</v>
      </c>
      <c r="S50" s="43">
        <f>COUNTIF(Vertices[Clustering Coefficient],"&gt;= "&amp;R50)-COUNTIF(Vertices[Clustering Coefficient],"&gt;="&amp;R51)</f>
        <v>6</v>
      </c>
      <c r="T50" s="37" t="e">
        <f ca="1" t="shared" si="18"/>
        <v>#REF!</v>
      </c>
      <c r="U50" s="38" t="e">
        <f ca="1" t="shared" si="0"/>
        <v>#REF!</v>
      </c>
    </row>
    <row r="51" spans="4:21" ht="15">
      <c r="D51" s="32">
        <f t="shared" si="10"/>
        <v>0</v>
      </c>
      <c r="E51" s="3">
        <f>COUNTIF(Vertices[Degree],"&gt;= "&amp;D51)-COUNTIF(Vertices[Degree],"&gt;="&amp;D52)</f>
        <v>0</v>
      </c>
      <c r="F51" s="39">
        <f t="shared" si="11"/>
        <v>43.05454545454546</v>
      </c>
      <c r="G51" s="40">
        <f>COUNTIF(Vertices[In-Degree],"&gt;= "&amp;F51)-COUNTIF(Vertices[In-Degree],"&gt;="&amp;F52)</f>
        <v>0</v>
      </c>
      <c r="H51" s="39">
        <f t="shared" si="12"/>
        <v>50.454545454545496</v>
      </c>
      <c r="I51" s="40">
        <f>COUNTIF(Vertices[Out-Degree],"&gt;= "&amp;H51)-COUNTIF(Vertices[Out-Degree],"&gt;="&amp;H52)</f>
        <v>0</v>
      </c>
      <c r="J51" s="39">
        <f t="shared" si="13"/>
        <v>7204.056969472727</v>
      </c>
      <c r="K51" s="40">
        <f>COUNTIF(Vertices[Betweenness Centrality],"&gt;= "&amp;J51)-COUNTIF(Vertices[Betweenness Centrality],"&gt;="&amp;J52)</f>
        <v>0</v>
      </c>
      <c r="L51" s="39">
        <f t="shared" si="14"/>
        <v>0.007271145454545447</v>
      </c>
      <c r="M51" s="40">
        <f>COUNTIF(Vertices[Closeness Centrality],"&gt;= "&amp;L51)-COUNTIF(Vertices[Closeness Centrality],"&gt;="&amp;L52)</f>
        <v>0</v>
      </c>
      <c r="N51" s="39">
        <f t="shared" si="15"/>
        <v>0.05614487272727273</v>
      </c>
      <c r="O51" s="40">
        <f>COUNTIF(Vertices[Eigenvector Centrality],"&gt;= "&amp;N51)-COUNTIF(Vertices[Eigenvector Centrality],"&gt;="&amp;N52)</f>
        <v>0</v>
      </c>
      <c r="P51" s="39">
        <f t="shared" si="16"/>
        <v>17.986540254545456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44.218181818181826</v>
      </c>
      <c r="G52" s="38">
        <f>COUNTIF(Vertices[In-Degree],"&gt;= "&amp;F52)-COUNTIF(Vertices[In-Degree],"&gt;="&amp;F53)</f>
        <v>0</v>
      </c>
      <c r="H52" s="37">
        <f t="shared" si="12"/>
        <v>51.81818181818186</v>
      </c>
      <c r="I52" s="38">
        <f>COUNTIF(Vertices[Out-Degree],"&gt;= "&amp;H52)-COUNTIF(Vertices[Out-Degree],"&gt;="&amp;H53)</f>
        <v>0</v>
      </c>
      <c r="J52" s="37">
        <f t="shared" si="13"/>
        <v>7398.761211890909</v>
      </c>
      <c r="K52" s="38">
        <f>COUNTIF(Vertices[Betweenness Centrality],"&gt;= "&amp;J52)-COUNTIF(Vertices[Betweenness Centrality],"&gt;="&amp;J53)</f>
        <v>0</v>
      </c>
      <c r="L52" s="37">
        <f t="shared" si="14"/>
        <v>0.00738158181818181</v>
      </c>
      <c r="M52" s="38">
        <f>COUNTIF(Vertices[Closeness Centrality],"&gt;= "&amp;L52)-COUNTIF(Vertices[Closeness Centrality],"&gt;="&amp;L53)</f>
        <v>0</v>
      </c>
      <c r="N52" s="37">
        <f t="shared" si="15"/>
        <v>0.05764649090909091</v>
      </c>
      <c r="O52" s="38">
        <f>COUNTIF(Vertices[Eigenvector Centrality],"&gt;= "&amp;N52)-COUNTIF(Vertices[Eigenvector Centrality],"&gt;="&amp;N53)</f>
        <v>0</v>
      </c>
      <c r="P52" s="37">
        <f t="shared" si="16"/>
        <v>18.46279801818182</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45.38181818181819</v>
      </c>
      <c r="G53" s="40">
        <f>COUNTIF(Vertices[In-Degree],"&gt;= "&amp;F53)-COUNTIF(Vertices[In-Degree],"&gt;="&amp;F54)</f>
        <v>0</v>
      </c>
      <c r="H53" s="39">
        <f t="shared" si="12"/>
        <v>53.18181818181823</v>
      </c>
      <c r="I53" s="40">
        <f>COUNTIF(Vertices[Out-Degree],"&gt;= "&amp;H53)-COUNTIF(Vertices[Out-Degree],"&gt;="&amp;H54)</f>
        <v>0</v>
      </c>
      <c r="J53" s="39">
        <f t="shared" si="13"/>
        <v>7593.465454309091</v>
      </c>
      <c r="K53" s="40">
        <f>COUNTIF(Vertices[Betweenness Centrality],"&gt;= "&amp;J53)-COUNTIF(Vertices[Betweenness Centrality],"&gt;="&amp;J54)</f>
        <v>0</v>
      </c>
      <c r="L53" s="39">
        <f t="shared" si="14"/>
        <v>0.007492018181818174</v>
      </c>
      <c r="M53" s="40">
        <f>COUNTIF(Vertices[Closeness Centrality],"&gt;= "&amp;L53)-COUNTIF(Vertices[Closeness Centrality],"&gt;="&amp;L54)</f>
        <v>0</v>
      </c>
      <c r="N53" s="39">
        <f t="shared" si="15"/>
        <v>0.05914810909090909</v>
      </c>
      <c r="O53" s="40">
        <f>COUNTIF(Vertices[Eigenvector Centrality],"&gt;= "&amp;N53)-COUNTIF(Vertices[Eigenvector Centrality],"&gt;="&amp;N54)</f>
        <v>0</v>
      </c>
      <c r="P53" s="39">
        <f t="shared" si="16"/>
        <v>18.939055781818187</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46.545454545454554</v>
      </c>
      <c r="G54" s="38">
        <f>COUNTIF(Vertices[In-Degree],"&gt;= "&amp;F54)-COUNTIF(Vertices[In-Degree],"&gt;="&amp;F55)</f>
        <v>0</v>
      </c>
      <c r="H54" s="37">
        <f t="shared" si="12"/>
        <v>54.5454545454546</v>
      </c>
      <c r="I54" s="38">
        <f>COUNTIF(Vertices[Out-Degree],"&gt;= "&amp;H54)-COUNTIF(Vertices[Out-Degree],"&gt;="&amp;H55)</f>
        <v>0</v>
      </c>
      <c r="J54" s="37">
        <f t="shared" si="13"/>
        <v>7788.169696727273</v>
      </c>
      <c r="K54" s="38">
        <f>COUNTIF(Vertices[Betweenness Centrality],"&gt;= "&amp;J54)-COUNTIF(Vertices[Betweenness Centrality],"&gt;="&amp;J55)</f>
        <v>0</v>
      </c>
      <c r="L54" s="37">
        <f t="shared" si="14"/>
        <v>0.007602454545454537</v>
      </c>
      <c r="M54" s="38">
        <f>COUNTIF(Vertices[Closeness Centrality],"&gt;= "&amp;L54)-COUNTIF(Vertices[Closeness Centrality],"&gt;="&amp;L55)</f>
        <v>0</v>
      </c>
      <c r="N54" s="37">
        <f t="shared" si="15"/>
        <v>0.06064972727272727</v>
      </c>
      <c r="O54" s="38">
        <f>COUNTIF(Vertices[Eigenvector Centrality],"&gt;= "&amp;N54)-COUNTIF(Vertices[Eigenvector Centrality],"&gt;="&amp;N55)</f>
        <v>0</v>
      </c>
      <c r="P54" s="37">
        <f t="shared" si="16"/>
        <v>19.415313545454552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47.70909090909092</v>
      </c>
      <c r="G55" s="40">
        <f>COUNTIF(Vertices[In-Degree],"&gt;= "&amp;F55)-COUNTIF(Vertices[In-Degree],"&gt;="&amp;F56)</f>
        <v>0</v>
      </c>
      <c r="H55" s="39">
        <f t="shared" si="12"/>
        <v>55.90909090909096</v>
      </c>
      <c r="I55" s="40">
        <f>COUNTIF(Vertices[Out-Degree],"&gt;= "&amp;H55)-COUNTIF(Vertices[Out-Degree],"&gt;="&amp;H56)</f>
        <v>0</v>
      </c>
      <c r="J55" s="39">
        <f t="shared" si="13"/>
        <v>7982.873939145455</v>
      </c>
      <c r="K55" s="40">
        <f>COUNTIF(Vertices[Betweenness Centrality],"&gt;= "&amp;J55)-COUNTIF(Vertices[Betweenness Centrality],"&gt;="&amp;J56)</f>
        <v>0</v>
      </c>
      <c r="L55" s="39">
        <f t="shared" si="14"/>
        <v>0.007712890909090901</v>
      </c>
      <c r="M55" s="40">
        <f>COUNTIF(Vertices[Closeness Centrality],"&gt;= "&amp;L55)-COUNTIF(Vertices[Closeness Centrality],"&gt;="&amp;L56)</f>
        <v>0</v>
      </c>
      <c r="N55" s="39">
        <f t="shared" si="15"/>
        <v>0.062151345454545454</v>
      </c>
      <c r="O55" s="40">
        <f>COUNTIF(Vertices[Eigenvector Centrality],"&gt;= "&amp;N55)-COUNTIF(Vertices[Eigenvector Centrality],"&gt;="&amp;N56)</f>
        <v>0</v>
      </c>
      <c r="P55" s="39">
        <f t="shared" si="16"/>
        <v>19.891571309090917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48.87272727272728</v>
      </c>
      <c r="G56" s="38">
        <f>COUNTIF(Vertices[In-Degree],"&gt;= "&amp;F56)-COUNTIF(Vertices[In-Degree],"&gt;="&amp;F57)</f>
        <v>0</v>
      </c>
      <c r="H56" s="37">
        <f t="shared" si="12"/>
        <v>57.27272727272733</v>
      </c>
      <c r="I56" s="38">
        <f>COUNTIF(Vertices[Out-Degree],"&gt;= "&amp;H56)-COUNTIF(Vertices[Out-Degree],"&gt;="&amp;H57)</f>
        <v>0</v>
      </c>
      <c r="J56" s="37">
        <f t="shared" si="13"/>
        <v>8177.5781815636365</v>
      </c>
      <c r="K56" s="38">
        <f>COUNTIF(Vertices[Betweenness Centrality],"&gt;= "&amp;J56)-COUNTIF(Vertices[Betweenness Centrality],"&gt;="&amp;J57)</f>
        <v>0</v>
      </c>
      <c r="L56" s="37">
        <f t="shared" si="14"/>
        <v>0.007823327272727264</v>
      </c>
      <c r="M56" s="38">
        <f>COUNTIF(Vertices[Closeness Centrality],"&gt;= "&amp;L56)-COUNTIF(Vertices[Closeness Centrality],"&gt;="&amp;L57)</f>
        <v>0</v>
      </c>
      <c r="N56" s="37">
        <f t="shared" si="15"/>
        <v>0.06365296363636364</v>
      </c>
      <c r="O56" s="38">
        <f>COUNTIF(Vertices[Eigenvector Centrality],"&gt;= "&amp;N56)-COUNTIF(Vertices[Eigenvector Centrality],"&gt;="&amp;N57)</f>
        <v>0</v>
      </c>
      <c r="P56" s="37">
        <f t="shared" si="16"/>
        <v>20.367829072727282</v>
      </c>
      <c r="Q56" s="38">
        <f>COUNTIF(Vertices[PageRank],"&gt;= "&amp;P56)-COUNTIF(Vertices[PageRank],"&gt;="&amp;P57)</f>
        <v>0</v>
      </c>
      <c r="R56" s="37">
        <f t="shared" si="17"/>
        <v>0.7636363636363638</v>
      </c>
      <c r="S56" s="43">
        <f>COUNTIF(Vertices[Clustering Coefficient],"&gt;= "&amp;R56)-COUNTIF(Vertices[Clustering Coefficient],"&gt;="&amp;R57)</f>
        <v>7</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64</v>
      </c>
      <c r="G57" s="42">
        <f>COUNTIF(Vertices[In-Degree],"&gt;= "&amp;F57)-COUNTIF(Vertices[In-Degree],"&gt;="&amp;F58)</f>
        <v>1</v>
      </c>
      <c r="H57" s="41">
        <f>MAX(Vertices[Out-Degree])</f>
        <v>75</v>
      </c>
      <c r="I57" s="42">
        <f>COUNTIF(Vertices[Out-Degree],"&gt;= "&amp;H57)-COUNTIF(Vertices[Out-Degree],"&gt;="&amp;H58)</f>
        <v>1</v>
      </c>
      <c r="J57" s="41">
        <f>MAX(Vertices[Betweenness Centrality])</f>
        <v>10708.733333</v>
      </c>
      <c r="K57" s="42">
        <f>COUNTIF(Vertices[Betweenness Centrality],"&gt;= "&amp;J57)-COUNTIF(Vertices[Betweenness Centrality],"&gt;="&amp;J58)</f>
        <v>1</v>
      </c>
      <c r="L57" s="41">
        <f>MAX(Vertices[Closeness Centrality])</f>
        <v>0.009259</v>
      </c>
      <c r="M57" s="42">
        <f>COUNTIF(Vertices[Closeness Centrality],"&gt;= "&amp;L57)-COUNTIF(Vertices[Closeness Centrality],"&gt;="&amp;L58)</f>
        <v>1</v>
      </c>
      <c r="N57" s="41">
        <f>MAX(Vertices[Eigenvector Centrality])</f>
        <v>0.083174</v>
      </c>
      <c r="O57" s="42">
        <f>COUNTIF(Vertices[Eigenvector Centrality],"&gt;= "&amp;N57)-COUNTIF(Vertices[Eigenvector Centrality],"&gt;="&amp;N58)</f>
        <v>1</v>
      </c>
      <c r="P57" s="41">
        <f>MAX(Vertices[PageRank])</f>
        <v>26.55918</v>
      </c>
      <c r="Q57" s="42">
        <f>COUNTIF(Vertices[PageRank],"&gt;= "&amp;P57)-COUNTIF(Vertices[PageRank],"&gt;="&amp;P58)</f>
        <v>1</v>
      </c>
      <c r="R57" s="41">
        <f>MAX(Vertices[Clustering Coefficient])</f>
        <v>1</v>
      </c>
      <c r="S57" s="45">
        <f>COUNTIF(Vertices[Clustering Coefficient],"&gt;= "&amp;R57)-COUNTIF(Vertices[Clustering Coefficient],"&gt;="&amp;R58)</f>
        <v>21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64</v>
      </c>
    </row>
    <row r="71" spans="1:2" ht="15">
      <c r="A71" s="33" t="s">
        <v>90</v>
      </c>
      <c r="B71" s="47">
        <f>_xlfn.IFERROR(AVERAGE(Vertices[In-Degree]),NoMetricMessage)</f>
        <v>2.439252336448598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75</v>
      </c>
    </row>
    <row r="85" spans="1:2" ht="15">
      <c r="A85" s="33" t="s">
        <v>96</v>
      </c>
      <c r="B85" s="47">
        <f>_xlfn.IFERROR(AVERAGE(Vertices[Out-Degree]),NoMetricMessage)</f>
        <v>2.439252336448598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10708.733333</v>
      </c>
    </row>
    <row r="99" spans="1:2" ht="15">
      <c r="A99" s="33" t="s">
        <v>102</v>
      </c>
      <c r="B99" s="47">
        <f>_xlfn.IFERROR(AVERAGE(Vertices[Betweenness Centrality]),NoMetricMessage)</f>
        <v>106.11214954205604</v>
      </c>
    </row>
    <row r="100" spans="1:2" ht="15">
      <c r="A100" s="33" t="s">
        <v>103</v>
      </c>
      <c r="B100" s="47">
        <f>_xlfn.IFERROR(MEDIAN(Vertices[Betweenness Centrality]),NoMetricMessage)</f>
        <v>0</v>
      </c>
    </row>
    <row r="111" spans="1:2" ht="15">
      <c r="A111" s="33" t="s">
        <v>106</v>
      </c>
      <c r="B111" s="47">
        <f>IF(COUNT(Vertices[Closeness Centrality])&gt;0,L2,NoMetricMessage)</f>
        <v>0.003185</v>
      </c>
    </row>
    <row r="112" spans="1:2" ht="15">
      <c r="A112" s="33" t="s">
        <v>107</v>
      </c>
      <c r="B112" s="47">
        <f>IF(COUNT(Vertices[Closeness Centrality])&gt;0,L57,NoMetricMessage)</f>
        <v>0.009259</v>
      </c>
    </row>
    <row r="113" spans="1:2" ht="15">
      <c r="A113" s="33" t="s">
        <v>108</v>
      </c>
      <c r="B113" s="47">
        <f>_xlfn.IFERROR(AVERAGE(Vertices[Closeness Centrality]),NoMetricMessage)</f>
        <v>0.004749775700934583</v>
      </c>
    </row>
    <row r="114" spans="1:2" ht="15">
      <c r="A114" s="33" t="s">
        <v>109</v>
      </c>
      <c r="B114" s="47">
        <f>_xlfn.IFERROR(MEDIAN(Vertices[Closeness Centrality]),NoMetricMessage)</f>
        <v>0.004717</v>
      </c>
    </row>
    <row r="125" spans="1:2" ht="15">
      <c r="A125" s="33" t="s">
        <v>112</v>
      </c>
      <c r="B125" s="47">
        <f>IF(COUNT(Vertices[Eigenvector Centrality])&gt;0,N2,NoMetricMessage)</f>
        <v>0.000585</v>
      </c>
    </row>
    <row r="126" spans="1:2" ht="15">
      <c r="A126" s="33" t="s">
        <v>113</v>
      </c>
      <c r="B126" s="47">
        <f>IF(COUNT(Vertices[Eigenvector Centrality])&gt;0,N57,NoMetricMessage)</f>
        <v>0.083174</v>
      </c>
    </row>
    <row r="127" spans="1:2" ht="15">
      <c r="A127" s="33" t="s">
        <v>114</v>
      </c>
      <c r="B127" s="47">
        <f>_xlfn.IFERROR(AVERAGE(Vertices[Eigenvector Centrality]),NoMetricMessage)</f>
        <v>0.009345738317757013</v>
      </c>
    </row>
    <row r="128" spans="1:2" ht="15">
      <c r="A128" s="33" t="s">
        <v>115</v>
      </c>
      <c r="B128" s="47">
        <f>_xlfn.IFERROR(MEDIAN(Vertices[Eigenvector Centrality]),NoMetricMessage)</f>
        <v>0.008064</v>
      </c>
    </row>
    <row r="139" spans="1:2" ht="15">
      <c r="A139" s="33" t="s">
        <v>140</v>
      </c>
      <c r="B139" s="47">
        <f>IF(COUNT(Vertices[PageRank])&gt;0,P2,NoMetricMessage)</f>
        <v>0.365003</v>
      </c>
    </row>
    <row r="140" spans="1:2" ht="15">
      <c r="A140" s="33" t="s">
        <v>141</v>
      </c>
      <c r="B140" s="47">
        <f>IF(COUNT(Vertices[PageRank])&gt;0,P57,NoMetricMessage)</f>
        <v>26.55918</v>
      </c>
    </row>
    <row r="141" spans="1:2" ht="15">
      <c r="A141" s="33" t="s">
        <v>142</v>
      </c>
      <c r="B141" s="47">
        <f>_xlfn.IFERROR(AVERAGE(Vertices[PageRank]),NoMetricMessage)</f>
        <v>0.999995056074767</v>
      </c>
    </row>
    <row r="142" spans="1:2" ht="15">
      <c r="A142" s="33" t="s">
        <v>143</v>
      </c>
      <c r="B142" s="47">
        <f>_xlfn.IFERROR(MEDIAN(Vertices[PageRank]),NoMetricMessage)</f>
        <v>0.584514</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0.42866698223290195</v>
      </c>
    </row>
    <row r="156" spans="1:2" ht="15">
      <c r="A156" s="33" t="s">
        <v>121</v>
      </c>
      <c r="B156" s="47">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1976</v>
      </c>
      <c r="K7" s="13" t="s">
        <v>1977</v>
      </c>
    </row>
    <row r="8" spans="1:11" ht="409.5">
      <c r="A8"/>
      <c r="B8">
        <v>2</v>
      </c>
      <c r="C8">
        <v>2</v>
      </c>
      <c r="D8" t="s">
        <v>61</v>
      </c>
      <c r="E8" t="s">
        <v>61</v>
      </c>
      <c r="H8" t="s">
        <v>73</v>
      </c>
      <c r="J8" t="s">
        <v>1978</v>
      </c>
      <c r="K8" s="13" t="s">
        <v>1979</v>
      </c>
    </row>
    <row r="9" spans="1:11" ht="409.5">
      <c r="A9"/>
      <c r="B9">
        <v>3</v>
      </c>
      <c r="C9">
        <v>4</v>
      </c>
      <c r="D9" t="s">
        <v>62</v>
      </c>
      <c r="E9" t="s">
        <v>62</v>
      </c>
      <c r="H9" t="s">
        <v>74</v>
      </c>
      <c r="J9" t="s">
        <v>1980</v>
      </c>
      <c r="K9" s="102" t="s">
        <v>1981</v>
      </c>
    </row>
    <row r="10" spans="1:11" ht="409.5">
      <c r="A10"/>
      <c r="B10">
        <v>4</v>
      </c>
      <c r="D10" t="s">
        <v>63</v>
      </c>
      <c r="E10" t="s">
        <v>63</v>
      </c>
      <c r="H10" t="s">
        <v>75</v>
      </c>
      <c r="J10" t="s">
        <v>1982</v>
      </c>
      <c r="K10" s="13" t="s">
        <v>1983</v>
      </c>
    </row>
    <row r="11" spans="1:11" ht="15">
      <c r="A11"/>
      <c r="B11">
        <v>5</v>
      </c>
      <c r="D11" t="s">
        <v>46</v>
      </c>
      <c r="E11">
        <v>1</v>
      </c>
      <c r="H11" t="s">
        <v>76</v>
      </c>
      <c r="J11" t="s">
        <v>1984</v>
      </c>
      <c r="K11" t="s">
        <v>1985</v>
      </c>
    </row>
    <row r="12" spans="1:11" ht="15">
      <c r="A12"/>
      <c r="B12"/>
      <c r="D12" t="s">
        <v>64</v>
      </c>
      <c r="E12">
        <v>2</v>
      </c>
      <c r="H12">
        <v>0</v>
      </c>
      <c r="J12" t="s">
        <v>1986</v>
      </c>
      <c r="K12" t="s">
        <v>1987</v>
      </c>
    </row>
    <row r="13" spans="1:11" ht="15">
      <c r="A13"/>
      <c r="B13"/>
      <c r="D13">
        <v>1</v>
      </c>
      <c r="E13">
        <v>3</v>
      </c>
      <c r="H13">
        <v>1</v>
      </c>
      <c r="J13" t="s">
        <v>1988</v>
      </c>
      <c r="K13" t="s">
        <v>1989</v>
      </c>
    </row>
    <row r="14" spans="4:11" ht="15">
      <c r="D14">
        <v>2</v>
      </c>
      <c r="E14">
        <v>4</v>
      </c>
      <c r="H14">
        <v>2</v>
      </c>
      <c r="J14" t="s">
        <v>1990</v>
      </c>
      <c r="K14" t="s">
        <v>1991</v>
      </c>
    </row>
    <row r="15" spans="4:11" ht="15">
      <c r="D15">
        <v>3</v>
      </c>
      <c r="E15">
        <v>5</v>
      </c>
      <c r="H15">
        <v>3</v>
      </c>
      <c r="J15" t="s">
        <v>1992</v>
      </c>
      <c r="K15" t="s">
        <v>1993</v>
      </c>
    </row>
    <row r="16" spans="4:11" ht="15">
      <c r="D16">
        <v>4</v>
      </c>
      <c r="E16">
        <v>6</v>
      </c>
      <c r="H16">
        <v>4</v>
      </c>
      <c r="J16" t="s">
        <v>1994</v>
      </c>
      <c r="K16" t="s">
        <v>1995</v>
      </c>
    </row>
    <row r="17" spans="4:11" ht="15">
      <c r="D17">
        <v>5</v>
      </c>
      <c r="E17">
        <v>7</v>
      </c>
      <c r="H17">
        <v>5</v>
      </c>
      <c r="J17" t="s">
        <v>1996</v>
      </c>
      <c r="K17" t="s">
        <v>1997</v>
      </c>
    </row>
    <row r="18" spans="4:11" ht="15">
      <c r="D18">
        <v>6</v>
      </c>
      <c r="E18">
        <v>8</v>
      </c>
      <c r="H18">
        <v>6</v>
      </c>
      <c r="J18" t="s">
        <v>1998</v>
      </c>
      <c r="K18" t="s">
        <v>1999</v>
      </c>
    </row>
    <row r="19" spans="4:11" ht="15">
      <c r="D19">
        <v>7</v>
      </c>
      <c r="E19">
        <v>9</v>
      </c>
      <c r="H19">
        <v>7</v>
      </c>
      <c r="J19" t="s">
        <v>2000</v>
      </c>
      <c r="K19" t="s">
        <v>2001</v>
      </c>
    </row>
    <row r="20" spans="4:11" ht="15">
      <c r="D20">
        <v>8</v>
      </c>
      <c r="H20">
        <v>8</v>
      </c>
      <c r="J20" t="s">
        <v>2002</v>
      </c>
      <c r="K20" t="s">
        <v>2003</v>
      </c>
    </row>
    <row r="21" spans="4:11" ht="409.5">
      <c r="D21">
        <v>9</v>
      </c>
      <c r="H21">
        <v>9</v>
      </c>
      <c r="J21" t="s">
        <v>2004</v>
      </c>
      <c r="K21" s="13" t="s">
        <v>2005</v>
      </c>
    </row>
    <row r="22" spans="4:11" ht="409.5">
      <c r="D22">
        <v>10</v>
      </c>
      <c r="J22" t="s">
        <v>2006</v>
      </c>
      <c r="K22" s="13" t="s">
        <v>2007</v>
      </c>
    </row>
    <row r="23" spans="4:11" ht="409.5">
      <c r="D23">
        <v>11</v>
      </c>
      <c r="J23" t="s">
        <v>2008</v>
      </c>
      <c r="K23" s="13" t="s">
        <v>2009</v>
      </c>
    </row>
    <row r="24" spans="10:11" ht="409.5">
      <c r="J24" t="s">
        <v>2010</v>
      </c>
      <c r="K24" s="13" t="s">
        <v>2812</v>
      </c>
    </row>
    <row r="25" spans="10:11" ht="15">
      <c r="J25" t="s">
        <v>2011</v>
      </c>
      <c r="K25" t="b">
        <v>0</v>
      </c>
    </row>
    <row r="26" spans="10:11" ht="15">
      <c r="J26" t="s">
        <v>2809</v>
      </c>
      <c r="K26" t="s">
        <v>2810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2036</v>
      </c>
      <c r="B2" s="117" t="s">
        <v>2037</v>
      </c>
      <c r="C2" s="118" t="s">
        <v>2038</v>
      </c>
    </row>
    <row r="3" spans="1:3" ht="15">
      <c r="A3" s="116" t="s">
        <v>2013</v>
      </c>
      <c r="B3" s="116" t="s">
        <v>2013</v>
      </c>
      <c r="C3" s="34">
        <v>122</v>
      </c>
    </row>
    <row r="4" spans="1:3" ht="15">
      <c r="A4" s="116" t="s">
        <v>2013</v>
      </c>
      <c r="B4" s="116" t="s">
        <v>2014</v>
      </c>
      <c r="C4" s="34">
        <v>27</v>
      </c>
    </row>
    <row r="5" spans="1:3" ht="15">
      <c r="A5" s="116" t="s">
        <v>2013</v>
      </c>
      <c r="B5" s="116" t="s">
        <v>2015</v>
      </c>
      <c r="C5" s="34">
        <v>10</v>
      </c>
    </row>
    <row r="6" spans="1:3" ht="15">
      <c r="A6" s="116" t="s">
        <v>2013</v>
      </c>
      <c r="B6" s="116" t="s">
        <v>2016</v>
      </c>
      <c r="C6" s="34">
        <v>13</v>
      </c>
    </row>
    <row r="7" spans="1:3" ht="15">
      <c r="A7" s="116" t="s">
        <v>2013</v>
      </c>
      <c r="B7" s="116" t="s">
        <v>2017</v>
      </c>
      <c r="C7" s="34">
        <v>1</v>
      </c>
    </row>
    <row r="8" spans="1:3" ht="15">
      <c r="A8" s="116" t="s">
        <v>2013</v>
      </c>
      <c r="B8" s="116" t="s">
        <v>2018</v>
      </c>
      <c r="C8" s="34">
        <v>4</v>
      </c>
    </row>
    <row r="9" spans="1:3" ht="15">
      <c r="A9" s="116" t="s">
        <v>2013</v>
      </c>
      <c r="B9" s="116" t="s">
        <v>2019</v>
      </c>
      <c r="C9" s="34">
        <v>8</v>
      </c>
    </row>
    <row r="10" spans="1:3" ht="15">
      <c r="A10" s="116" t="s">
        <v>2013</v>
      </c>
      <c r="B10" s="116" t="s">
        <v>2020</v>
      </c>
      <c r="C10" s="34">
        <v>4</v>
      </c>
    </row>
    <row r="11" spans="1:3" ht="15">
      <c r="A11" s="116" t="s">
        <v>2013</v>
      </c>
      <c r="B11" s="116" t="s">
        <v>2022</v>
      </c>
      <c r="C11" s="34">
        <v>2</v>
      </c>
    </row>
    <row r="12" spans="1:3" ht="15">
      <c r="A12" s="116" t="s">
        <v>2014</v>
      </c>
      <c r="B12" s="116" t="s">
        <v>2013</v>
      </c>
      <c r="C12" s="34">
        <v>36</v>
      </c>
    </row>
    <row r="13" spans="1:3" ht="15">
      <c r="A13" s="116" t="s">
        <v>2014</v>
      </c>
      <c r="B13" s="116" t="s">
        <v>2014</v>
      </c>
      <c r="C13" s="34">
        <v>83</v>
      </c>
    </row>
    <row r="14" spans="1:3" ht="15">
      <c r="A14" s="116" t="s">
        <v>2014</v>
      </c>
      <c r="B14" s="116" t="s">
        <v>2015</v>
      </c>
      <c r="C14" s="34">
        <v>6</v>
      </c>
    </row>
    <row r="15" spans="1:3" ht="15">
      <c r="A15" s="116" t="s">
        <v>2014</v>
      </c>
      <c r="B15" s="116" t="s">
        <v>2016</v>
      </c>
      <c r="C15" s="34">
        <v>2</v>
      </c>
    </row>
    <row r="16" spans="1:3" ht="15">
      <c r="A16" s="116" t="s">
        <v>2015</v>
      </c>
      <c r="B16" s="116" t="s">
        <v>2013</v>
      </c>
      <c r="C16" s="34">
        <v>16</v>
      </c>
    </row>
    <row r="17" spans="1:3" ht="15">
      <c r="A17" s="116" t="s">
        <v>2015</v>
      </c>
      <c r="B17" s="116" t="s">
        <v>2014</v>
      </c>
      <c r="C17" s="34">
        <v>2</v>
      </c>
    </row>
    <row r="18" spans="1:3" ht="15">
      <c r="A18" s="116" t="s">
        <v>2015</v>
      </c>
      <c r="B18" s="116" t="s">
        <v>2015</v>
      </c>
      <c r="C18" s="34">
        <v>13</v>
      </c>
    </row>
    <row r="19" spans="1:3" ht="15">
      <c r="A19" s="116" t="s">
        <v>2015</v>
      </c>
      <c r="B19" s="116" t="s">
        <v>2016</v>
      </c>
      <c r="C19" s="34">
        <v>1</v>
      </c>
    </row>
    <row r="20" spans="1:3" ht="15">
      <c r="A20" s="116" t="s">
        <v>2016</v>
      </c>
      <c r="B20" s="116" t="s">
        <v>2013</v>
      </c>
      <c r="C20" s="34">
        <v>26</v>
      </c>
    </row>
    <row r="21" spans="1:3" ht="15">
      <c r="A21" s="116" t="s">
        <v>2016</v>
      </c>
      <c r="B21" s="116" t="s">
        <v>2014</v>
      </c>
      <c r="C21" s="34">
        <v>13</v>
      </c>
    </row>
    <row r="22" spans="1:3" ht="15">
      <c r="A22" s="116" t="s">
        <v>2016</v>
      </c>
      <c r="B22" s="116" t="s">
        <v>2015</v>
      </c>
      <c r="C22" s="34">
        <v>2</v>
      </c>
    </row>
    <row r="23" spans="1:3" ht="15">
      <c r="A23" s="116" t="s">
        <v>2016</v>
      </c>
      <c r="B23" s="116" t="s">
        <v>2016</v>
      </c>
      <c r="C23" s="34">
        <v>18</v>
      </c>
    </row>
    <row r="24" spans="1:3" ht="15">
      <c r="A24" s="116" t="s">
        <v>2016</v>
      </c>
      <c r="B24" s="116" t="s">
        <v>2022</v>
      </c>
      <c r="C24" s="34">
        <v>1</v>
      </c>
    </row>
    <row r="25" spans="1:3" ht="15">
      <c r="A25" s="116" t="s">
        <v>2017</v>
      </c>
      <c r="B25" s="116" t="s">
        <v>2013</v>
      </c>
      <c r="C25" s="34">
        <v>9</v>
      </c>
    </row>
    <row r="26" spans="1:3" ht="15">
      <c r="A26" s="116" t="s">
        <v>2017</v>
      </c>
      <c r="B26" s="116" t="s">
        <v>2017</v>
      </c>
      <c r="C26" s="34">
        <v>10</v>
      </c>
    </row>
    <row r="27" spans="1:3" ht="15">
      <c r="A27" s="116" t="s">
        <v>2018</v>
      </c>
      <c r="B27" s="116" t="s">
        <v>2013</v>
      </c>
      <c r="C27" s="34">
        <v>7</v>
      </c>
    </row>
    <row r="28" spans="1:3" ht="15">
      <c r="A28" s="116" t="s">
        <v>2018</v>
      </c>
      <c r="B28" s="116" t="s">
        <v>2018</v>
      </c>
      <c r="C28" s="34">
        <v>19</v>
      </c>
    </row>
    <row r="29" spans="1:3" ht="15">
      <c r="A29" s="116" t="s">
        <v>2019</v>
      </c>
      <c r="B29" s="116" t="s">
        <v>2013</v>
      </c>
      <c r="C29" s="34">
        <v>5</v>
      </c>
    </row>
    <row r="30" spans="1:3" ht="15">
      <c r="A30" s="116" t="s">
        <v>2019</v>
      </c>
      <c r="B30" s="116" t="s">
        <v>2019</v>
      </c>
      <c r="C30" s="34">
        <v>8</v>
      </c>
    </row>
    <row r="31" spans="1:3" ht="15">
      <c r="A31" s="116" t="s">
        <v>2020</v>
      </c>
      <c r="B31" s="116" t="s">
        <v>2013</v>
      </c>
      <c r="C31" s="34">
        <v>3</v>
      </c>
    </row>
    <row r="32" spans="1:3" ht="15">
      <c r="A32" s="116" t="s">
        <v>2020</v>
      </c>
      <c r="B32" s="116" t="s">
        <v>2020</v>
      </c>
      <c r="C32" s="34">
        <v>6</v>
      </c>
    </row>
    <row r="33" spans="1:3" ht="15">
      <c r="A33" s="116" t="s">
        <v>2021</v>
      </c>
      <c r="B33" s="116" t="s">
        <v>2013</v>
      </c>
      <c r="C33" s="34">
        <v>1</v>
      </c>
    </row>
    <row r="34" spans="1:3" ht="15">
      <c r="A34" s="116" t="s">
        <v>2021</v>
      </c>
      <c r="B34" s="116" t="s">
        <v>2021</v>
      </c>
      <c r="C34" s="34">
        <v>2</v>
      </c>
    </row>
    <row r="35" spans="1:3" ht="15">
      <c r="A35" s="116" t="s">
        <v>2022</v>
      </c>
      <c r="B35" s="116" t="s">
        <v>2013</v>
      </c>
      <c r="C35" s="34">
        <v>5</v>
      </c>
    </row>
    <row r="36" spans="1:3" ht="15">
      <c r="A36" s="116" t="s">
        <v>2022</v>
      </c>
      <c r="B36" s="116" t="s">
        <v>2022</v>
      </c>
      <c r="C36" s="34">
        <v>4</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2043</v>
      </c>
      <c r="B1" s="13" t="s">
        <v>2044</v>
      </c>
      <c r="C1" s="13" t="s">
        <v>2045</v>
      </c>
      <c r="D1" s="13" t="s">
        <v>2047</v>
      </c>
      <c r="E1" s="13" t="s">
        <v>2046</v>
      </c>
      <c r="F1" s="13" t="s">
        <v>2049</v>
      </c>
      <c r="G1" s="78" t="s">
        <v>2048</v>
      </c>
      <c r="H1" s="78" t="s">
        <v>2051</v>
      </c>
      <c r="I1" s="13" t="s">
        <v>2050</v>
      </c>
      <c r="J1" s="13" t="s">
        <v>2053</v>
      </c>
      <c r="K1" s="78" t="s">
        <v>2052</v>
      </c>
      <c r="L1" s="78" t="s">
        <v>2055</v>
      </c>
      <c r="M1" s="78" t="s">
        <v>2054</v>
      </c>
      <c r="N1" s="78" t="s">
        <v>2057</v>
      </c>
      <c r="O1" s="13" t="s">
        <v>2056</v>
      </c>
      <c r="P1" s="13" t="s">
        <v>2059</v>
      </c>
      <c r="Q1" s="78" t="s">
        <v>2058</v>
      </c>
      <c r="R1" s="78" t="s">
        <v>2061</v>
      </c>
      <c r="S1" s="78" t="s">
        <v>2060</v>
      </c>
      <c r="T1" s="78" t="s">
        <v>2063</v>
      </c>
      <c r="U1" s="78" t="s">
        <v>2062</v>
      </c>
      <c r="V1" s="78" t="s">
        <v>2064</v>
      </c>
    </row>
    <row r="2" spans="1:22" ht="15">
      <c r="A2" s="83" t="s">
        <v>559</v>
      </c>
      <c r="B2" s="78">
        <v>3</v>
      </c>
      <c r="C2" s="83" t="s">
        <v>559</v>
      </c>
      <c r="D2" s="78">
        <v>3</v>
      </c>
      <c r="E2" s="83" t="s">
        <v>572</v>
      </c>
      <c r="F2" s="78">
        <v>1</v>
      </c>
      <c r="G2" s="78"/>
      <c r="H2" s="78"/>
      <c r="I2" s="83" t="s">
        <v>564</v>
      </c>
      <c r="J2" s="78">
        <v>1</v>
      </c>
      <c r="K2" s="78"/>
      <c r="L2" s="78"/>
      <c r="M2" s="78"/>
      <c r="N2" s="78"/>
      <c r="O2" s="83" t="s">
        <v>563</v>
      </c>
      <c r="P2" s="78">
        <v>1</v>
      </c>
      <c r="Q2" s="78"/>
      <c r="R2" s="78"/>
      <c r="S2" s="78"/>
      <c r="T2" s="78"/>
      <c r="U2" s="78"/>
      <c r="V2" s="78"/>
    </row>
    <row r="3" spans="1:22" ht="15">
      <c r="A3" s="83" t="s">
        <v>572</v>
      </c>
      <c r="B3" s="78">
        <v>2</v>
      </c>
      <c r="C3" s="83" t="s">
        <v>562</v>
      </c>
      <c r="D3" s="78">
        <v>2</v>
      </c>
      <c r="E3" s="83" t="s">
        <v>568</v>
      </c>
      <c r="F3" s="78">
        <v>1</v>
      </c>
      <c r="G3" s="78"/>
      <c r="H3" s="78"/>
      <c r="I3" s="83" t="s">
        <v>565</v>
      </c>
      <c r="J3" s="78">
        <v>1</v>
      </c>
      <c r="K3" s="78"/>
      <c r="L3" s="78"/>
      <c r="M3" s="78"/>
      <c r="N3" s="78"/>
      <c r="O3" s="78"/>
      <c r="P3" s="78"/>
      <c r="Q3" s="78"/>
      <c r="R3" s="78"/>
      <c r="S3" s="78"/>
      <c r="T3" s="78"/>
      <c r="U3" s="78"/>
      <c r="V3" s="78"/>
    </row>
    <row r="4" spans="1:22" ht="15">
      <c r="A4" s="83" t="s">
        <v>562</v>
      </c>
      <c r="B4" s="78">
        <v>2</v>
      </c>
      <c r="C4" s="83" t="s">
        <v>569</v>
      </c>
      <c r="D4" s="78">
        <v>1</v>
      </c>
      <c r="E4" s="78"/>
      <c r="F4" s="78"/>
      <c r="G4" s="78"/>
      <c r="H4" s="78"/>
      <c r="I4" s="78"/>
      <c r="J4" s="78"/>
      <c r="K4" s="78"/>
      <c r="L4" s="78"/>
      <c r="M4" s="78"/>
      <c r="N4" s="78"/>
      <c r="O4" s="78"/>
      <c r="P4" s="78"/>
      <c r="Q4" s="78"/>
      <c r="R4" s="78"/>
      <c r="S4" s="78"/>
      <c r="T4" s="78"/>
      <c r="U4" s="78"/>
      <c r="V4" s="78"/>
    </row>
    <row r="5" spans="1:22" ht="15">
      <c r="A5" s="83" t="s">
        <v>569</v>
      </c>
      <c r="B5" s="78">
        <v>1</v>
      </c>
      <c r="C5" s="83" t="s">
        <v>570</v>
      </c>
      <c r="D5" s="78">
        <v>1</v>
      </c>
      <c r="E5" s="78"/>
      <c r="F5" s="78"/>
      <c r="G5" s="78"/>
      <c r="H5" s="78"/>
      <c r="I5" s="78"/>
      <c r="J5" s="78"/>
      <c r="K5" s="78"/>
      <c r="L5" s="78"/>
      <c r="M5" s="78"/>
      <c r="N5" s="78"/>
      <c r="O5" s="78"/>
      <c r="P5" s="78"/>
      <c r="Q5" s="78"/>
      <c r="R5" s="78"/>
      <c r="S5" s="78"/>
      <c r="T5" s="78"/>
      <c r="U5" s="78"/>
      <c r="V5" s="78"/>
    </row>
    <row r="6" spans="1:22" ht="15">
      <c r="A6" s="83" t="s">
        <v>566</v>
      </c>
      <c r="B6" s="78">
        <v>1</v>
      </c>
      <c r="C6" s="83" t="s">
        <v>571</v>
      </c>
      <c r="D6" s="78">
        <v>1</v>
      </c>
      <c r="E6" s="78"/>
      <c r="F6" s="78"/>
      <c r="G6" s="78"/>
      <c r="H6" s="78"/>
      <c r="I6" s="78"/>
      <c r="J6" s="78"/>
      <c r="K6" s="78"/>
      <c r="L6" s="78"/>
      <c r="M6" s="78"/>
      <c r="N6" s="78"/>
      <c r="O6" s="78"/>
      <c r="P6" s="78"/>
      <c r="Q6" s="78"/>
      <c r="R6" s="78"/>
      <c r="S6" s="78"/>
      <c r="T6" s="78"/>
      <c r="U6" s="78"/>
      <c r="V6" s="78"/>
    </row>
    <row r="7" spans="1:22" ht="15">
      <c r="A7" s="83" t="s">
        <v>561</v>
      </c>
      <c r="B7" s="78">
        <v>1</v>
      </c>
      <c r="C7" s="83" t="s">
        <v>573</v>
      </c>
      <c r="D7" s="78">
        <v>1</v>
      </c>
      <c r="E7" s="78"/>
      <c r="F7" s="78"/>
      <c r="G7" s="78"/>
      <c r="H7" s="78"/>
      <c r="I7" s="78"/>
      <c r="J7" s="78"/>
      <c r="K7" s="78"/>
      <c r="L7" s="78"/>
      <c r="M7" s="78"/>
      <c r="N7" s="78"/>
      <c r="O7" s="78"/>
      <c r="P7" s="78"/>
      <c r="Q7" s="78"/>
      <c r="R7" s="78"/>
      <c r="S7" s="78"/>
      <c r="T7" s="78"/>
      <c r="U7" s="78"/>
      <c r="V7" s="78"/>
    </row>
    <row r="8" spans="1:22" ht="15">
      <c r="A8" s="83" t="s">
        <v>560</v>
      </c>
      <c r="B8" s="78">
        <v>1</v>
      </c>
      <c r="C8" s="83" t="s">
        <v>574</v>
      </c>
      <c r="D8" s="78">
        <v>1</v>
      </c>
      <c r="E8" s="78"/>
      <c r="F8" s="78"/>
      <c r="G8" s="78"/>
      <c r="H8" s="78"/>
      <c r="I8" s="78"/>
      <c r="J8" s="78"/>
      <c r="K8" s="78"/>
      <c r="L8" s="78"/>
      <c r="M8" s="78"/>
      <c r="N8" s="78"/>
      <c r="O8" s="78"/>
      <c r="P8" s="78"/>
      <c r="Q8" s="78"/>
      <c r="R8" s="78"/>
      <c r="S8" s="78"/>
      <c r="T8" s="78"/>
      <c r="U8" s="78"/>
      <c r="V8" s="78"/>
    </row>
    <row r="9" spans="1:22" ht="15">
      <c r="A9" s="83" t="s">
        <v>563</v>
      </c>
      <c r="B9" s="78">
        <v>1</v>
      </c>
      <c r="C9" s="83" t="s">
        <v>575</v>
      </c>
      <c r="D9" s="78">
        <v>1</v>
      </c>
      <c r="E9" s="78"/>
      <c r="F9" s="78"/>
      <c r="G9" s="78"/>
      <c r="H9" s="78"/>
      <c r="I9" s="78"/>
      <c r="J9" s="78"/>
      <c r="K9" s="78"/>
      <c r="L9" s="78"/>
      <c r="M9" s="78"/>
      <c r="N9" s="78"/>
      <c r="O9" s="78"/>
      <c r="P9" s="78"/>
      <c r="Q9" s="78"/>
      <c r="R9" s="78"/>
      <c r="S9" s="78"/>
      <c r="T9" s="78"/>
      <c r="U9" s="78"/>
      <c r="V9" s="78"/>
    </row>
    <row r="10" spans="1:22" ht="15">
      <c r="A10" s="83" t="s">
        <v>565</v>
      </c>
      <c r="B10" s="78">
        <v>1</v>
      </c>
      <c r="C10" s="83" t="s">
        <v>576</v>
      </c>
      <c r="D10" s="78">
        <v>1</v>
      </c>
      <c r="E10" s="78"/>
      <c r="F10" s="78"/>
      <c r="G10" s="78"/>
      <c r="H10" s="78"/>
      <c r="I10" s="78"/>
      <c r="J10" s="78"/>
      <c r="K10" s="78"/>
      <c r="L10" s="78"/>
      <c r="M10" s="78"/>
      <c r="N10" s="78"/>
      <c r="O10" s="78"/>
      <c r="P10" s="78"/>
      <c r="Q10" s="78"/>
      <c r="R10" s="78"/>
      <c r="S10" s="78"/>
      <c r="T10" s="78"/>
      <c r="U10" s="78"/>
      <c r="V10" s="78"/>
    </row>
    <row r="11" spans="1:22" ht="15">
      <c r="A11" s="83" t="s">
        <v>564</v>
      </c>
      <c r="B11" s="78">
        <v>1</v>
      </c>
      <c r="C11" s="83" t="s">
        <v>577</v>
      </c>
      <c r="D11" s="78">
        <v>1</v>
      </c>
      <c r="E11" s="78"/>
      <c r="F11" s="78"/>
      <c r="G11" s="78"/>
      <c r="H11" s="78"/>
      <c r="I11" s="78"/>
      <c r="J11" s="78"/>
      <c r="K11" s="78"/>
      <c r="L11" s="78"/>
      <c r="M11" s="78"/>
      <c r="N11" s="78"/>
      <c r="O11" s="78"/>
      <c r="P11" s="78"/>
      <c r="Q11" s="78"/>
      <c r="R11" s="78"/>
      <c r="S11" s="78"/>
      <c r="T11" s="78"/>
      <c r="U11" s="78"/>
      <c r="V11" s="78"/>
    </row>
    <row r="14" spans="1:22" ht="15" customHeight="1">
      <c r="A14" s="13" t="s">
        <v>2069</v>
      </c>
      <c r="B14" s="13" t="s">
        <v>2044</v>
      </c>
      <c r="C14" s="13" t="s">
        <v>2070</v>
      </c>
      <c r="D14" s="13" t="s">
        <v>2047</v>
      </c>
      <c r="E14" s="13" t="s">
        <v>2071</v>
      </c>
      <c r="F14" s="13" t="s">
        <v>2049</v>
      </c>
      <c r="G14" s="78" t="s">
        <v>2072</v>
      </c>
      <c r="H14" s="78" t="s">
        <v>2051</v>
      </c>
      <c r="I14" s="13" t="s">
        <v>2073</v>
      </c>
      <c r="J14" s="13" t="s">
        <v>2053</v>
      </c>
      <c r="K14" s="78" t="s">
        <v>2074</v>
      </c>
      <c r="L14" s="78" t="s">
        <v>2055</v>
      </c>
      <c r="M14" s="78" t="s">
        <v>2075</v>
      </c>
      <c r="N14" s="78" t="s">
        <v>2057</v>
      </c>
      <c r="O14" s="13" t="s">
        <v>2076</v>
      </c>
      <c r="P14" s="13" t="s">
        <v>2059</v>
      </c>
      <c r="Q14" s="78" t="s">
        <v>2077</v>
      </c>
      <c r="R14" s="78" t="s">
        <v>2061</v>
      </c>
      <c r="S14" s="78" t="s">
        <v>2078</v>
      </c>
      <c r="T14" s="78" t="s">
        <v>2063</v>
      </c>
      <c r="U14" s="78" t="s">
        <v>2079</v>
      </c>
      <c r="V14" s="78" t="s">
        <v>2064</v>
      </c>
    </row>
    <row r="15" spans="1:22" ht="15">
      <c r="A15" s="78" t="s">
        <v>580</v>
      </c>
      <c r="B15" s="78">
        <v>24</v>
      </c>
      <c r="C15" s="78" t="s">
        <v>580</v>
      </c>
      <c r="D15" s="78">
        <v>19</v>
      </c>
      <c r="E15" s="78" t="s">
        <v>580</v>
      </c>
      <c r="F15" s="78">
        <v>2</v>
      </c>
      <c r="G15" s="78"/>
      <c r="H15" s="78"/>
      <c r="I15" s="78" t="s">
        <v>580</v>
      </c>
      <c r="J15" s="78">
        <v>2</v>
      </c>
      <c r="K15" s="78"/>
      <c r="L15" s="78"/>
      <c r="M15" s="78"/>
      <c r="N15" s="78"/>
      <c r="O15" s="78" t="s">
        <v>580</v>
      </c>
      <c r="P15" s="78">
        <v>1</v>
      </c>
      <c r="Q15" s="78"/>
      <c r="R15" s="78"/>
      <c r="S15" s="78"/>
      <c r="T15" s="78"/>
      <c r="U15" s="78"/>
      <c r="V15" s="78"/>
    </row>
    <row r="16" spans="1:22" ht="15">
      <c r="A16" s="78" t="s">
        <v>581</v>
      </c>
      <c r="B16" s="78">
        <v>1</v>
      </c>
      <c r="C16" s="78" t="s">
        <v>581</v>
      </c>
      <c r="D16" s="78">
        <v>1</v>
      </c>
      <c r="E16" s="78"/>
      <c r="F16" s="78"/>
      <c r="G16" s="78"/>
      <c r="H16" s="78"/>
      <c r="I16" s="78"/>
      <c r="J16" s="78"/>
      <c r="K16" s="78"/>
      <c r="L16" s="78"/>
      <c r="M16" s="78"/>
      <c r="N16" s="78"/>
      <c r="O16" s="78"/>
      <c r="P16" s="78"/>
      <c r="Q16" s="78"/>
      <c r="R16" s="78"/>
      <c r="S16" s="78"/>
      <c r="T16" s="78"/>
      <c r="U16" s="78"/>
      <c r="V16" s="78"/>
    </row>
    <row r="19" spans="1:22" ht="15" customHeight="1">
      <c r="A19" s="13" t="s">
        <v>2082</v>
      </c>
      <c r="B19" s="13" t="s">
        <v>2044</v>
      </c>
      <c r="C19" s="13" t="s">
        <v>2086</v>
      </c>
      <c r="D19" s="13" t="s">
        <v>2047</v>
      </c>
      <c r="E19" s="13" t="s">
        <v>2087</v>
      </c>
      <c r="F19" s="13" t="s">
        <v>2049</v>
      </c>
      <c r="G19" s="78" t="s">
        <v>2088</v>
      </c>
      <c r="H19" s="78" t="s">
        <v>2051</v>
      </c>
      <c r="I19" s="78" t="s">
        <v>2089</v>
      </c>
      <c r="J19" s="78" t="s">
        <v>2053</v>
      </c>
      <c r="K19" s="13" t="s">
        <v>2090</v>
      </c>
      <c r="L19" s="13" t="s">
        <v>2055</v>
      </c>
      <c r="M19" s="78" t="s">
        <v>2091</v>
      </c>
      <c r="N19" s="78" t="s">
        <v>2057</v>
      </c>
      <c r="O19" s="78" t="s">
        <v>2092</v>
      </c>
      <c r="P19" s="78" t="s">
        <v>2059</v>
      </c>
      <c r="Q19" s="78" t="s">
        <v>2093</v>
      </c>
      <c r="R19" s="78" t="s">
        <v>2061</v>
      </c>
      <c r="S19" s="78" t="s">
        <v>2094</v>
      </c>
      <c r="T19" s="78" t="s">
        <v>2063</v>
      </c>
      <c r="U19" s="78" t="s">
        <v>2095</v>
      </c>
      <c r="V19" s="78" t="s">
        <v>2064</v>
      </c>
    </row>
    <row r="20" spans="1:22" ht="15">
      <c r="A20" s="78" t="s">
        <v>588</v>
      </c>
      <c r="B20" s="78">
        <v>3</v>
      </c>
      <c r="C20" s="78" t="s">
        <v>586</v>
      </c>
      <c r="D20" s="78">
        <v>1</v>
      </c>
      <c r="E20" s="78" t="s">
        <v>588</v>
      </c>
      <c r="F20" s="78">
        <v>3</v>
      </c>
      <c r="G20" s="78"/>
      <c r="H20" s="78"/>
      <c r="I20" s="78"/>
      <c r="J20" s="78"/>
      <c r="K20" s="78" t="s">
        <v>582</v>
      </c>
      <c r="L20" s="78">
        <v>1</v>
      </c>
      <c r="M20" s="78"/>
      <c r="N20" s="78"/>
      <c r="O20" s="78"/>
      <c r="P20" s="78"/>
      <c r="Q20" s="78"/>
      <c r="R20" s="78"/>
      <c r="S20" s="78"/>
      <c r="T20" s="78"/>
      <c r="U20" s="78"/>
      <c r="V20" s="78"/>
    </row>
    <row r="21" spans="1:22" ht="15">
      <c r="A21" s="78" t="s">
        <v>586</v>
      </c>
      <c r="B21" s="78">
        <v>2</v>
      </c>
      <c r="C21" s="78" t="s">
        <v>584</v>
      </c>
      <c r="D21" s="78">
        <v>1</v>
      </c>
      <c r="E21" s="78" t="s">
        <v>589</v>
      </c>
      <c r="F21" s="78">
        <v>1</v>
      </c>
      <c r="G21" s="78"/>
      <c r="H21" s="78"/>
      <c r="I21" s="78"/>
      <c r="J21" s="78"/>
      <c r="K21" s="78"/>
      <c r="L21" s="78"/>
      <c r="M21" s="78"/>
      <c r="N21" s="78"/>
      <c r="O21" s="78"/>
      <c r="P21" s="78"/>
      <c r="Q21" s="78"/>
      <c r="R21" s="78"/>
      <c r="S21" s="78"/>
      <c r="T21" s="78"/>
      <c r="U21" s="78"/>
      <c r="V21" s="78"/>
    </row>
    <row r="22" spans="1:22" ht="15">
      <c r="A22" s="78" t="s">
        <v>589</v>
      </c>
      <c r="B22" s="78">
        <v>1</v>
      </c>
      <c r="C22" s="78" t="s">
        <v>2083</v>
      </c>
      <c r="D22" s="78">
        <v>1</v>
      </c>
      <c r="E22" s="78" t="s">
        <v>585</v>
      </c>
      <c r="F22" s="78">
        <v>1</v>
      </c>
      <c r="G22" s="78"/>
      <c r="H22" s="78"/>
      <c r="I22" s="78"/>
      <c r="J22" s="78"/>
      <c r="K22" s="78"/>
      <c r="L22" s="78"/>
      <c r="M22" s="78"/>
      <c r="N22" s="78"/>
      <c r="O22" s="78"/>
      <c r="P22" s="78"/>
      <c r="Q22" s="78"/>
      <c r="R22" s="78"/>
      <c r="S22" s="78"/>
      <c r="T22" s="78"/>
      <c r="U22" s="78"/>
      <c r="V22" s="78"/>
    </row>
    <row r="23" spans="1:22" ht="15">
      <c r="A23" s="78" t="s">
        <v>587</v>
      </c>
      <c r="B23" s="78">
        <v>1</v>
      </c>
      <c r="C23" s="78" t="s">
        <v>2084</v>
      </c>
      <c r="D23" s="78">
        <v>1</v>
      </c>
      <c r="E23" s="78" t="s">
        <v>586</v>
      </c>
      <c r="F23" s="78">
        <v>1</v>
      </c>
      <c r="G23" s="78"/>
      <c r="H23" s="78"/>
      <c r="I23" s="78"/>
      <c r="J23" s="78"/>
      <c r="K23" s="78"/>
      <c r="L23" s="78"/>
      <c r="M23" s="78"/>
      <c r="N23" s="78"/>
      <c r="O23" s="78"/>
      <c r="P23" s="78"/>
      <c r="Q23" s="78"/>
      <c r="R23" s="78"/>
      <c r="S23" s="78"/>
      <c r="T23" s="78"/>
      <c r="U23" s="78"/>
      <c r="V23" s="78"/>
    </row>
    <row r="24" spans="1:22" ht="15">
      <c r="A24" s="78" t="s">
        <v>585</v>
      </c>
      <c r="B24" s="78">
        <v>1</v>
      </c>
      <c r="C24" s="78" t="s">
        <v>2085</v>
      </c>
      <c r="D24" s="78">
        <v>1</v>
      </c>
      <c r="E24" s="78" t="s">
        <v>587</v>
      </c>
      <c r="F24" s="78">
        <v>1</v>
      </c>
      <c r="G24" s="78"/>
      <c r="H24" s="78"/>
      <c r="I24" s="78"/>
      <c r="J24" s="78"/>
      <c r="K24" s="78"/>
      <c r="L24" s="78"/>
      <c r="M24" s="78"/>
      <c r="N24" s="78"/>
      <c r="O24" s="78"/>
      <c r="P24" s="78"/>
      <c r="Q24" s="78"/>
      <c r="R24" s="78"/>
      <c r="S24" s="78"/>
      <c r="T24" s="78"/>
      <c r="U24" s="78"/>
      <c r="V24" s="78"/>
    </row>
    <row r="25" spans="1:22" ht="15">
      <c r="A25" s="78" t="s">
        <v>584</v>
      </c>
      <c r="B25" s="78">
        <v>1</v>
      </c>
      <c r="C25" s="78"/>
      <c r="D25" s="78"/>
      <c r="E25" s="78"/>
      <c r="F25" s="78"/>
      <c r="G25" s="78"/>
      <c r="H25" s="78"/>
      <c r="I25" s="78"/>
      <c r="J25" s="78"/>
      <c r="K25" s="78"/>
      <c r="L25" s="78"/>
      <c r="M25" s="78"/>
      <c r="N25" s="78"/>
      <c r="O25" s="78"/>
      <c r="P25" s="78"/>
      <c r="Q25" s="78"/>
      <c r="R25" s="78"/>
      <c r="S25" s="78"/>
      <c r="T25" s="78"/>
      <c r="U25" s="78"/>
      <c r="V25" s="78"/>
    </row>
    <row r="26" spans="1:22" ht="15">
      <c r="A26" s="78" t="s">
        <v>2083</v>
      </c>
      <c r="B26" s="78">
        <v>1</v>
      </c>
      <c r="C26" s="78"/>
      <c r="D26" s="78"/>
      <c r="E26" s="78"/>
      <c r="F26" s="78"/>
      <c r="G26" s="78"/>
      <c r="H26" s="78"/>
      <c r="I26" s="78"/>
      <c r="J26" s="78"/>
      <c r="K26" s="78"/>
      <c r="L26" s="78"/>
      <c r="M26" s="78"/>
      <c r="N26" s="78"/>
      <c r="O26" s="78"/>
      <c r="P26" s="78"/>
      <c r="Q26" s="78"/>
      <c r="R26" s="78"/>
      <c r="S26" s="78"/>
      <c r="T26" s="78"/>
      <c r="U26" s="78"/>
      <c r="V26" s="78"/>
    </row>
    <row r="27" spans="1:22" ht="15">
      <c r="A27" s="78" t="s">
        <v>2084</v>
      </c>
      <c r="B27" s="78">
        <v>1</v>
      </c>
      <c r="C27" s="78"/>
      <c r="D27" s="78"/>
      <c r="E27" s="78"/>
      <c r="F27" s="78"/>
      <c r="G27" s="78"/>
      <c r="H27" s="78"/>
      <c r="I27" s="78"/>
      <c r="J27" s="78"/>
      <c r="K27" s="78"/>
      <c r="L27" s="78"/>
      <c r="M27" s="78"/>
      <c r="N27" s="78"/>
      <c r="O27" s="78"/>
      <c r="P27" s="78"/>
      <c r="Q27" s="78"/>
      <c r="R27" s="78"/>
      <c r="S27" s="78"/>
      <c r="T27" s="78"/>
      <c r="U27" s="78"/>
      <c r="V27" s="78"/>
    </row>
    <row r="28" spans="1:22" ht="15">
      <c r="A28" s="78" t="s">
        <v>2085</v>
      </c>
      <c r="B28" s="78">
        <v>1</v>
      </c>
      <c r="C28" s="78"/>
      <c r="D28" s="78"/>
      <c r="E28" s="78"/>
      <c r="F28" s="78"/>
      <c r="G28" s="78"/>
      <c r="H28" s="78"/>
      <c r="I28" s="78"/>
      <c r="J28" s="78"/>
      <c r="K28" s="78"/>
      <c r="L28" s="78"/>
      <c r="M28" s="78"/>
      <c r="N28" s="78"/>
      <c r="O28" s="78"/>
      <c r="P28" s="78"/>
      <c r="Q28" s="78"/>
      <c r="R28" s="78"/>
      <c r="S28" s="78"/>
      <c r="T28" s="78"/>
      <c r="U28" s="78"/>
      <c r="V28" s="78"/>
    </row>
    <row r="29" spans="1:22" ht="15">
      <c r="A29" s="78" t="s">
        <v>582</v>
      </c>
      <c r="B29" s="78">
        <v>1</v>
      </c>
      <c r="C29" s="78"/>
      <c r="D29" s="78"/>
      <c r="E29" s="78"/>
      <c r="F29" s="78"/>
      <c r="G29" s="78"/>
      <c r="H29" s="78"/>
      <c r="I29" s="78"/>
      <c r="J29" s="78"/>
      <c r="K29" s="78"/>
      <c r="L29" s="78"/>
      <c r="M29" s="78"/>
      <c r="N29" s="78"/>
      <c r="O29" s="78"/>
      <c r="P29" s="78"/>
      <c r="Q29" s="78"/>
      <c r="R29" s="78"/>
      <c r="S29" s="78"/>
      <c r="T29" s="78"/>
      <c r="U29" s="78"/>
      <c r="V29" s="78"/>
    </row>
    <row r="32" spans="1:22" ht="15" customHeight="1">
      <c r="A32" s="13" t="s">
        <v>2099</v>
      </c>
      <c r="B32" s="13" t="s">
        <v>2044</v>
      </c>
      <c r="C32" s="13" t="s">
        <v>2106</v>
      </c>
      <c r="D32" s="13" t="s">
        <v>2047</v>
      </c>
      <c r="E32" s="13" t="s">
        <v>2114</v>
      </c>
      <c r="F32" s="13" t="s">
        <v>2049</v>
      </c>
      <c r="G32" s="13" t="s">
        <v>2119</v>
      </c>
      <c r="H32" s="13" t="s">
        <v>2051</v>
      </c>
      <c r="I32" s="13" t="s">
        <v>2126</v>
      </c>
      <c r="J32" s="13" t="s">
        <v>2053</v>
      </c>
      <c r="K32" s="13" t="s">
        <v>2130</v>
      </c>
      <c r="L32" s="13" t="s">
        <v>2055</v>
      </c>
      <c r="M32" s="13" t="s">
        <v>2137</v>
      </c>
      <c r="N32" s="13" t="s">
        <v>2057</v>
      </c>
      <c r="O32" s="13" t="s">
        <v>2140</v>
      </c>
      <c r="P32" s="13" t="s">
        <v>2059</v>
      </c>
      <c r="Q32" s="13" t="s">
        <v>2144</v>
      </c>
      <c r="R32" s="13" t="s">
        <v>2061</v>
      </c>
      <c r="S32" s="78" t="s">
        <v>2146</v>
      </c>
      <c r="T32" s="78" t="s">
        <v>2063</v>
      </c>
      <c r="U32" s="13" t="s">
        <v>2147</v>
      </c>
      <c r="V32" s="13" t="s">
        <v>2064</v>
      </c>
    </row>
    <row r="33" spans="1:22" ht="15">
      <c r="A33" s="84" t="s">
        <v>2100</v>
      </c>
      <c r="B33" s="84">
        <v>161</v>
      </c>
      <c r="C33" s="84" t="s">
        <v>251</v>
      </c>
      <c r="D33" s="84">
        <v>42</v>
      </c>
      <c r="E33" s="84" t="s">
        <v>251</v>
      </c>
      <c r="F33" s="84">
        <v>36</v>
      </c>
      <c r="G33" s="84" t="s">
        <v>251</v>
      </c>
      <c r="H33" s="84">
        <v>16</v>
      </c>
      <c r="I33" s="84" t="s">
        <v>251</v>
      </c>
      <c r="J33" s="84">
        <v>26</v>
      </c>
      <c r="K33" s="84" t="s">
        <v>251</v>
      </c>
      <c r="L33" s="84">
        <v>9</v>
      </c>
      <c r="M33" s="84" t="s">
        <v>251</v>
      </c>
      <c r="N33" s="84">
        <v>7</v>
      </c>
      <c r="O33" s="84" t="s">
        <v>251</v>
      </c>
      <c r="P33" s="84">
        <v>5</v>
      </c>
      <c r="Q33" s="84" t="s">
        <v>251</v>
      </c>
      <c r="R33" s="84">
        <v>3</v>
      </c>
      <c r="S33" s="84"/>
      <c r="T33" s="84"/>
      <c r="U33" s="84" t="s">
        <v>251</v>
      </c>
      <c r="V33" s="84">
        <v>5</v>
      </c>
    </row>
    <row r="34" spans="1:22" ht="15">
      <c r="A34" s="84" t="s">
        <v>2101</v>
      </c>
      <c r="B34" s="84">
        <v>73</v>
      </c>
      <c r="C34" s="84" t="s">
        <v>2105</v>
      </c>
      <c r="D34" s="84">
        <v>18</v>
      </c>
      <c r="E34" s="84" t="s">
        <v>253</v>
      </c>
      <c r="F34" s="84">
        <v>16</v>
      </c>
      <c r="G34" s="84" t="s">
        <v>282</v>
      </c>
      <c r="H34" s="84">
        <v>7</v>
      </c>
      <c r="I34" s="84" t="s">
        <v>253</v>
      </c>
      <c r="J34" s="84">
        <v>9</v>
      </c>
      <c r="K34" s="84" t="s">
        <v>2131</v>
      </c>
      <c r="L34" s="84">
        <v>7</v>
      </c>
      <c r="M34" s="84" t="s">
        <v>279</v>
      </c>
      <c r="N34" s="84">
        <v>6</v>
      </c>
      <c r="O34" s="84" t="s">
        <v>293</v>
      </c>
      <c r="P34" s="84">
        <v>4</v>
      </c>
      <c r="Q34" s="84" t="s">
        <v>273</v>
      </c>
      <c r="R34" s="84">
        <v>3</v>
      </c>
      <c r="S34" s="84"/>
      <c r="T34" s="84"/>
      <c r="U34" s="84" t="s">
        <v>265</v>
      </c>
      <c r="V34" s="84">
        <v>2</v>
      </c>
    </row>
    <row r="35" spans="1:22" ht="15">
      <c r="A35" s="84" t="s">
        <v>2102</v>
      </c>
      <c r="B35" s="84">
        <v>0</v>
      </c>
      <c r="C35" s="84" t="s">
        <v>2107</v>
      </c>
      <c r="D35" s="84">
        <v>9</v>
      </c>
      <c r="E35" s="84" t="s">
        <v>278</v>
      </c>
      <c r="F35" s="84">
        <v>12</v>
      </c>
      <c r="G35" s="84" t="s">
        <v>2120</v>
      </c>
      <c r="H35" s="84">
        <v>3</v>
      </c>
      <c r="I35" s="84" t="s">
        <v>2127</v>
      </c>
      <c r="J35" s="84">
        <v>6</v>
      </c>
      <c r="K35" s="84" t="s">
        <v>217</v>
      </c>
      <c r="L35" s="84">
        <v>6</v>
      </c>
      <c r="M35" s="84" t="s">
        <v>249</v>
      </c>
      <c r="N35" s="84">
        <v>5</v>
      </c>
      <c r="O35" s="84" t="s">
        <v>267</v>
      </c>
      <c r="P35" s="84">
        <v>2</v>
      </c>
      <c r="Q35" s="84" t="s">
        <v>2145</v>
      </c>
      <c r="R35" s="84">
        <v>2</v>
      </c>
      <c r="S35" s="84"/>
      <c r="T35" s="84"/>
      <c r="U35" s="84" t="s">
        <v>266</v>
      </c>
      <c r="V35" s="84">
        <v>2</v>
      </c>
    </row>
    <row r="36" spans="1:22" ht="15">
      <c r="A36" s="84" t="s">
        <v>2103</v>
      </c>
      <c r="B36" s="84">
        <v>3205</v>
      </c>
      <c r="C36" s="84" t="s">
        <v>2108</v>
      </c>
      <c r="D36" s="84">
        <v>8</v>
      </c>
      <c r="E36" s="84" t="s">
        <v>277</v>
      </c>
      <c r="F36" s="84">
        <v>12</v>
      </c>
      <c r="G36" s="84" t="s">
        <v>2121</v>
      </c>
      <c r="H36" s="84">
        <v>3</v>
      </c>
      <c r="I36" s="84" t="s">
        <v>258</v>
      </c>
      <c r="J36" s="84">
        <v>6</v>
      </c>
      <c r="K36" s="84" t="s">
        <v>218</v>
      </c>
      <c r="L36" s="84">
        <v>4</v>
      </c>
      <c r="M36" s="84" t="s">
        <v>248</v>
      </c>
      <c r="N36" s="84">
        <v>4</v>
      </c>
      <c r="O36" s="84" t="s">
        <v>2141</v>
      </c>
      <c r="P36" s="84">
        <v>2</v>
      </c>
      <c r="Q36" s="84"/>
      <c r="R36" s="84"/>
      <c r="S36" s="84"/>
      <c r="T36" s="84"/>
      <c r="U36" s="84"/>
      <c r="V36" s="84"/>
    </row>
    <row r="37" spans="1:22" ht="15">
      <c r="A37" s="84" t="s">
        <v>2104</v>
      </c>
      <c r="B37" s="84">
        <v>3439</v>
      </c>
      <c r="C37" s="84" t="s">
        <v>271</v>
      </c>
      <c r="D37" s="84">
        <v>8</v>
      </c>
      <c r="E37" s="84" t="s">
        <v>276</v>
      </c>
      <c r="F37" s="84">
        <v>11</v>
      </c>
      <c r="G37" s="84" t="s">
        <v>2122</v>
      </c>
      <c r="H37" s="84">
        <v>3</v>
      </c>
      <c r="I37" s="84" t="s">
        <v>2112</v>
      </c>
      <c r="J37" s="84">
        <v>4</v>
      </c>
      <c r="K37" s="84" t="s">
        <v>2132</v>
      </c>
      <c r="L37" s="84">
        <v>3</v>
      </c>
      <c r="M37" s="84" t="s">
        <v>250</v>
      </c>
      <c r="N37" s="84">
        <v>4</v>
      </c>
      <c r="O37" s="84" t="s">
        <v>2142</v>
      </c>
      <c r="P37" s="84">
        <v>2</v>
      </c>
      <c r="Q37" s="84"/>
      <c r="R37" s="84"/>
      <c r="S37" s="84"/>
      <c r="T37" s="84"/>
      <c r="U37" s="84"/>
      <c r="V37" s="84"/>
    </row>
    <row r="38" spans="1:22" ht="15">
      <c r="A38" s="84" t="s">
        <v>251</v>
      </c>
      <c r="B38" s="84">
        <v>149</v>
      </c>
      <c r="C38" s="84" t="s">
        <v>2109</v>
      </c>
      <c r="D38" s="84">
        <v>7</v>
      </c>
      <c r="E38" s="84" t="s">
        <v>281</v>
      </c>
      <c r="F38" s="84">
        <v>8</v>
      </c>
      <c r="G38" s="84" t="s">
        <v>215</v>
      </c>
      <c r="H38" s="84">
        <v>3</v>
      </c>
      <c r="I38" s="84" t="s">
        <v>257</v>
      </c>
      <c r="J38" s="84">
        <v>4</v>
      </c>
      <c r="K38" s="84" t="s">
        <v>2105</v>
      </c>
      <c r="L38" s="84">
        <v>3</v>
      </c>
      <c r="M38" s="84" t="s">
        <v>2138</v>
      </c>
      <c r="N38" s="84">
        <v>2</v>
      </c>
      <c r="O38" s="84" t="s">
        <v>2143</v>
      </c>
      <c r="P38" s="84">
        <v>2</v>
      </c>
      <c r="Q38" s="84"/>
      <c r="R38" s="84"/>
      <c r="S38" s="84"/>
      <c r="T38" s="84"/>
      <c r="U38" s="84"/>
      <c r="V38" s="84"/>
    </row>
    <row r="39" spans="1:22" ht="15">
      <c r="A39" s="84" t="s">
        <v>253</v>
      </c>
      <c r="B39" s="84">
        <v>30</v>
      </c>
      <c r="C39" s="84" t="s">
        <v>2110</v>
      </c>
      <c r="D39" s="84">
        <v>6</v>
      </c>
      <c r="E39" s="84" t="s">
        <v>2115</v>
      </c>
      <c r="F39" s="84">
        <v>8</v>
      </c>
      <c r="G39" s="84" t="s">
        <v>2123</v>
      </c>
      <c r="H39" s="84">
        <v>2</v>
      </c>
      <c r="I39" s="84" t="s">
        <v>281</v>
      </c>
      <c r="J39" s="84">
        <v>4</v>
      </c>
      <c r="K39" s="84" t="s">
        <v>2133</v>
      </c>
      <c r="L39" s="84">
        <v>2</v>
      </c>
      <c r="M39" s="84" t="s">
        <v>2139</v>
      </c>
      <c r="N39" s="84">
        <v>2</v>
      </c>
      <c r="O39" s="84" t="s">
        <v>268</v>
      </c>
      <c r="P39" s="84">
        <v>2</v>
      </c>
      <c r="Q39" s="84"/>
      <c r="R39" s="84"/>
      <c r="S39" s="84"/>
      <c r="T39" s="84"/>
      <c r="U39" s="84"/>
      <c r="V39" s="84"/>
    </row>
    <row r="40" spans="1:22" ht="15">
      <c r="A40" s="84" t="s">
        <v>2105</v>
      </c>
      <c r="B40" s="84">
        <v>23</v>
      </c>
      <c r="C40" s="84" t="s">
        <v>2111</v>
      </c>
      <c r="D40" s="84">
        <v>6</v>
      </c>
      <c r="E40" s="84" t="s">
        <v>2116</v>
      </c>
      <c r="F40" s="84">
        <v>6</v>
      </c>
      <c r="G40" s="84" t="s">
        <v>2124</v>
      </c>
      <c r="H40" s="84">
        <v>2</v>
      </c>
      <c r="I40" s="84" t="s">
        <v>2128</v>
      </c>
      <c r="J40" s="84">
        <v>3</v>
      </c>
      <c r="K40" s="84" t="s">
        <v>2134</v>
      </c>
      <c r="L40" s="84">
        <v>2</v>
      </c>
      <c r="M40" s="84"/>
      <c r="N40" s="84"/>
      <c r="O40" s="84"/>
      <c r="P40" s="84"/>
      <c r="Q40" s="84"/>
      <c r="R40" s="84"/>
      <c r="S40" s="84"/>
      <c r="T40" s="84"/>
      <c r="U40" s="84"/>
      <c r="V40" s="84"/>
    </row>
    <row r="41" spans="1:22" ht="15">
      <c r="A41" s="84" t="s">
        <v>276</v>
      </c>
      <c r="B41" s="84">
        <v>15</v>
      </c>
      <c r="C41" s="84" t="s">
        <v>2112</v>
      </c>
      <c r="D41" s="84">
        <v>6</v>
      </c>
      <c r="E41" s="84" t="s">
        <v>2117</v>
      </c>
      <c r="F41" s="84">
        <v>6</v>
      </c>
      <c r="G41" s="84" t="s">
        <v>2125</v>
      </c>
      <c r="H41" s="84">
        <v>2</v>
      </c>
      <c r="I41" s="84" t="s">
        <v>2108</v>
      </c>
      <c r="J41" s="84">
        <v>3</v>
      </c>
      <c r="K41" s="84" t="s">
        <v>2135</v>
      </c>
      <c r="L41" s="84">
        <v>2</v>
      </c>
      <c r="M41" s="84"/>
      <c r="N41" s="84"/>
      <c r="O41" s="84"/>
      <c r="P41" s="84"/>
      <c r="Q41" s="84"/>
      <c r="R41" s="84"/>
      <c r="S41" s="84"/>
      <c r="T41" s="84"/>
      <c r="U41" s="84"/>
      <c r="V41" s="84"/>
    </row>
    <row r="42" spans="1:22" ht="15">
      <c r="A42" s="84" t="s">
        <v>277</v>
      </c>
      <c r="B42" s="84">
        <v>13</v>
      </c>
      <c r="C42" s="84" t="s">
        <v>2113</v>
      </c>
      <c r="D42" s="84">
        <v>6</v>
      </c>
      <c r="E42" s="84" t="s">
        <v>2118</v>
      </c>
      <c r="F42" s="84">
        <v>5</v>
      </c>
      <c r="G42" s="84" t="s">
        <v>246</v>
      </c>
      <c r="H42" s="84">
        <v>2</v>
      </c>
      <c r="I42" s="84" t="s">
        <v>2129</v>
      </c>
      <c r="J42" s="84">
        <v>3</v>
      </c>
      <c r="K42" s="84" t="s">
        <v>2136</v>
      </c>
      <c r="L42" s="84">
        <v>2</v>
      </c>
      <c r="M42" s="84"/>
      <c r="N42" s="84"/>
      <c r="O42" s="84"/>
      <c r="P42" s="84"/>
      <c r="Q42" s="84"/>
      <c r="R42" s="84"/>
      <c r="S42" s="84"/>
      <c r="T42" s="84"/>
      <c r="U42" s="84"/>
      <c r="V42" s="84"/>
    </row>
    <row r="45" spans="1:22" ht="15" customHeight="1">
      <c r="A45" s="13" t="s">
        <v>2158</v>
      </c>
      <c r="B45" s="13" t="s">
        <v>2044</v>
      </c>
      <c r="C45" s="13" t="s">
        <v>2169</v>
      </c>
      <c r="D45" s="13" t="s">
        <v>2047</v>
      </c>
      <c r="E45" s="13" t="s">
        <v>2178</v>
      </c>
      <c r="F45" s="13" t="s">
        <v>2049</v>
      </c>
      <c r="G45" s="13" t="s">
        <v>2183</v>
      </c>
      <c r="H45" s="13" t="s">
        <v>2051</v>
      </c>
      <c r="I45" s="13" t="s">
        <v>2187</v>
      </c>
      <c r="J45" s="13" t="s">
        <v>2053</v>
      </c>
      <c r="K45" s="13" t="s">
        <v>2195</v>
      </c>
      <c r="L45" s="13" t="s">
        <v>2055</v>
      </c>
      <c r="M45" s="13" t="s">
        <v>2201</v>
      </c>
      <c r="N45" s="13" t="s">
        <v>2057</v>
      </c>
      <c r="O45" s="13" t="s">
        <v>2208</v>
      </c>
      <c r="P45" s="13" t="s">
        <v>2059</v>
      </c>
      <c r="Q45" s="13" t="s">
        <v>2214</v>
      </c>
      <c r="R45" s="13" t="s">
        <v>2061</v>
      </c>
      <c r="S45" s="78" t="s">
        <v>2217</v>
      </c>
      <c r="T45" s="78" t="s">
        <v>2063</v>
      </c>
      <c r="U45" s="13" t="s">
        <v>2218</v>
      </c>
      <c r="V45" s="13" t="s">
        <v>2064</v>
      </c>
    </row>
    <row r="46" spans="1:22" ht="15">
      <c r="A46" s="84" t="s">
        <v>2159</v>
      </c>
      <c r="B46" s="84">
        <v>12</v>
      </c>
      <c r="C46" s="84" t="s">
        <v>2170</v>
      </c>
      <c r="D46" s="84">
        <v>4</v>
      </c>
      <c r="E46" s="84" t="s">
        <v>2159</v>
      </c>
      <c r="F46" s="84">
        <v>8</v>
      </c>
      <c r="G46" s="84" t="s">
        <v>2163</v>
      </c>
      <c r="H46" s="84">
        <v>7</v>
      </c>
      <c r="I46" s="84" t="s">
        <v>2164</v>
      </c>
      <c r="J46" s="84">
        <v>4</v>
      </c>
      <c r="K46" s="84" t="s">
        <v>2196</v>
      </c>
      <c r="L46" s="84">
        <v>5</v>
      </c>
      <c r="M46" s="84" t="s">
        <v>2168</v>
      </c>
      <c r="N46" s="84">
        <v>6</v>
      </c>
      <c r="O46" s="84" t="s">
        <v>2209</v>
      </c>
      <c r="P46" s="84">
        <v>4</v>
      </c>
      <c r="Q46" s="84" t="s">
        <v>2215</v>
      </c>
      <c r="R46" s="84">
        <v>3</v>
      </c>
      <c r="S46" s="84"/>
      <c r="T46" s="84"/>
      <c r="U46" s="84" t="s">
        <v>2219</v>
      </c>
      <c r="V46" s="84">
        <v>2</v>
      </c>
    </row>
    <row r="47" spans="1:22" ht="15">
      <c r="A47" s="84" t="s">
        <v>2160</v>
      </c>
      <c r="B47" s="84">
        <v>10</v>
      </c>
      <c r="C47" s="84" t="s">
        <v>2171</v>
      </c>
      <c r="D47" s="84">
        <v>4</v>
      </c>
      <c r="E47" s="84" t="s">
        <v>2160</v>
      </c>
      <c r="F47" s="84">
        <v>8</v>
      </c>
      <c r="G47" s="84" t="s">
        <v>2184</v>
      </c>
      <c r="H47" s="84">
        <v>2</v>
      </c>
      <c r="I47" s="84" t="s">
        <v>2159</v>
      </c>
      <c r="J47" s="84">
        <v>4</v>
      </c>
      <c r="K47" s="84" t="s">
        <v>2197</v>
      </c>
      <c r="L47" s="84">
        <v>3</v>
      </c>
      <c r="M47" s="84" t="s">
        <v>2202</v>
      </c>
      <c r="N47" s="84">
        <v>3</v>
      </c>
      <c r="O47" s="84" t="s">
        <v>2210</v>
      </c>
      <c r="P47" s="84">
        <v>2</v>
      </c>
      <c r="Q47" s="84" t="s">
        <v>2216</v>
      </c>
      <c r="R47" s="84">
        <v>2</v>
      </c>
      <c r="S47" s="84"/>
      <c r="T47" s="84"/>
      <c r="U47" s="84" t="s">
        <v>2220</v>
      </c>
      <c r="V47" s="84">
        <v>2</v>
      </c>
    </row>
    <row r="48" spans="1:22" ht="15">
      <c r="A48" s="84" t="s">
        <v>2161</v>
      </c>
      <c r="B48" s="84">
        <v>8</v>
      </c>
      <c r="C48" s="84" t="s">
        <v>2172</v>
      </c>
      <c r="D48" s="84">
        <v>3</v>
      </c>
      <c r="E48" s="84" t="s">
        <v>2161</v>
      </c>
      <c r="F48" s="84">
        <v>8</v>
      </c>
      <c r="G48" s="84" t="s">
        <v>2185</v>
      </c>
      <c r="H48" s="84">
        <v>2</v>
      </c>
      <c r="I48" s="84" t="s">
        <v>2167</v>
      </c>
      <c r="J48" s="84">
        <v>3</v>
      </c>
      <c r="K48" s="84" t="s">
        <v>2198</v>
      </c>
      <c r="L48" s="84">
        <v>2</v>
      </c>
      <c r="M48" s="84" t="s">
        <v>2203</v>
      </c>
      <c r="N48" s="84">
        <v>3</v>
      </c>
      <c r="O48" s="84" t="s">
        <v>2211</v>
      </c>
      <c r="P48" s="84">
        <v>2</v>
      </c>
      <c r="Q48" s="84"/>
      <c r="R48" s="84"/>
      <c r="S48" s="84"/>
      <c r="T48" s="84"/>
      <c r="U48" s="84"/>
      <c r="V48" s="84"/>
    </row>
    <row r="49" spans="1:22" ht="15">
      <c r="A49" s="84" t="s">
        <v>2162</v>
      </c>
      <c r="B49" s="84">
        <v>8</v>
      </c>
      <c r="C49" s="84" t="s">
        <v>2167</v>
      </c>
      <c r="D49" s="84">
        <v>3</v>
      </c>
      <c r="E49" s="84" t="s">
        <v>2165</v>
      </c>
      <c r="F49" s="84">
        <v>6</v>
      </c>
      <c r="G49" s="84" t="s">
        <v>2186</v>
      </c>
      <c r="H49" s="84">
        <v>2</v>
      </c>
      <c r="I49" s="84" t="s">
        <v>2188</v>
      </c>
      <c r="J49" s="84">
        <v>3</v>
      </c>
      <c r="K49" s="84" t="s">
        <v>2199</v>
      </c>
      <c r="L49" s="84">
        <v>2</v>
      </c>
      <c r="M49" s="84" t="s">
        <v>2204</v>
      </c>
      <c r="N49" s="84">
        <v>3</v>
      </c>
      <c r="O49" s="84" t="s">
        <v>2212</v>
      </c>
      <c r="P49" s="84">
        <v>2</v>
      </c>
      <c r="Q49" s="84"/>
      <c r="R49" s="84"/>
      <c r="S49" s="84"/>
      <c r="T49" s="84"/>
      <c r="U49" s="84"/>
      <c r="V49" s="84"/>
    </row>
    <row r="50" spans="1:22" ht="15">
      <c r="A50" s="84" t="s">
        <v>2163</v>
      </c>
      <c r="B50" s="84">
        <v>8</v>
      </c>
      <c r="C50" s="84" t="s">
        <v>2164</v>
      </c>
      <c r="D50" s="84">
        <v>3</v>
      </c>
      <c r="E50" s="84" t="s">
        <v>2162</v>
      </c>
      <c r="F50" s="84">
        <v>6</v>
      </c>
      <c r="G50" s="84"/>
      <c r="H50" s="84"/>
      <c r="I50" s="84" t="s">
        <v>2189</v>
      </c>
      <c r="J50" s="84">
        <v>2</v>
      </c>
      <c r="K50" s="84" t="s">
        <v>2200</v>
      </c>
      <c r="L50" s="84">
        <v>2</v>
      </c>
      <c r="M50" s="84" t="s">
        <v>2205</v>
      </c>
      <c r="N50" s="84">
        <v>2</v>
      </c>
      <c r="O50" s="84" t="s">
        <v>2213</v>
      </c>
      <c r="P50" s="84">
        <v>2</v>
      </c>
      <c r="Q50" s="84"/>
      <c r="R50" s="84"/>
      <c r="S50" s="84"/>
      <c r="T50" s="84"/>
      <c r="U50" s="84"/>
      <c r="V50" s="84"/>
    </row>
    <row r="51" spans="1:22" ht="15">
      <c r="A51" s="84" t="s">
        <v>2164</v>
      </c>
      <c r="B51" s="84">
        <v>7</v>
      </c>
      <c r="C51" s="84" t="s">
        <v>2173</v>
      </c>
      <c r="D51" s="84">
        <v>3</v>
      </c>
      <c r="E51" s="84" t="s">
        <v>2166</v>
      </c>
      <c r="F51" s="84">
        <v>5</v>
      </c>
      <c r="G51" s="84"/>
      <c r="H51" s="84"/>
      <c r="I51" s="84" t="s">
        <v>2190</v>
      </c>
      <c r="J51" s="84">
        <v>2</v>
      </c>
      <c r="K51" s="84"/>
      <c r="L51" s="84"/>
      <c r="M51" s="84" t="s">
        <v>2206</v>
      </c>
      <c r="N51" s="84">
        <v>2</v>
      </c>
      <c r="O51" s="84"/>
      <c r="P51" s="84"/>
      <c r="Q51" s="84"/>
      <c r="R51" s="84"/>
      <c r="S51" s="84"/>
      <c r="T51" s="84"/>
      <c r="U51" s="84"/>
      <c r="V51" s="84"/>
    </row>
    <row r="52" spans="1:22" ht="15">
      <c r="A52" s="84" t="s">
        <v>2165</v>
      </c>
      <c r="B52" s="84">
        <v>6</v>
      </c>
      <c r="C52" s="84" t="s">
        <v>2174</v>
      </c>
      <c r="D52" s="84">
        <v>3</v>
      </c>
      <c r="E52" s="84" t="s">
        <v>2179</v>
      </c>
      <c r="F52" s="84">
        <v>5</v>
      </c>
      <c r="G52" s="84"/>
      <c r="H52" s="84"/>
      <c r="I52" s="84" t="s">
        <v>2191</v>
      </c>
      <c r="J52" s="84">
        <v>2</v>
      </c>
      <c r="K52" s="84"/>
      <c r="L52" s="84"/>
      <c r="M52" s="84" t="s">
        <v>2207</v>
      </c>
      <c r="N52" s="84">
        <v>2</v>
      </c>
      <c r="O52" s="84"/>
      <c r="P52" s="84"/>
      <c r="Q52" s="84"/>
      <c r="R52" s="84"/>
      <c r="S52" s="84"/>
      <c r="T52" s="84"/>
      <c r="U52" s="84"/>
      <c r="V52" s="84"/>
    </row>
    <row r="53" spans="1:22" ht="15">
      <c r="A53" s="84" t="s">
        <v>2166</v>
      </c>
      <c r="B53" s="84">
        <v>6</v>
      </c>
      <c r="C53" s="84" t="s">
        <v>2175</v>
      </c>
      <c r="D53" s="84">
        <v>2</v>
      </c>
      <c r="E53" s="84" t="s">
        <v>2180</v>
      </c>
      <c r="F53" s="84">
        <v>4</v>
      </c>
      <c r="G53" s="84"/>
      <c r="H53" s="84"/>
      <c r="I53" s="84" t="s">
        <v>2192</v>
      </c>
      <c r="J53" s="84">
        <v>2</v>
      </c>
      <c r="K53" s="84"/>
      <c r="L53" s="84"/>
      <c r="M53" s="84"/>
      <c r="N53" s="84"/>
      <c r="O53" s="84"/>
      <c r="P53" s="84"/>
      <c r="Q53" s="84"/>
      <c r="R53" s="84"/>
      <c r="S53" s="84"/>
      <c r="T53" s="84"/>
      <c r="U53" s="84"/>
      <c r="V53" s="84"/>
    </row>
    <row r="54" spans="1:22" ht="15">
      <c r="A54" s="84" t="s">
        <v>2167</v>
      </c>
      <c r="B54" s="84">
        <v>6</v>
      </c>
      <c r="C54" s="84" t="s">
        <v>2176</v>
      </c>
      <c r="D54" s="84">
        <v>2</v>
      </c>
      <c r="E54" s="84" t="s">
        <v>2181</v>
      </c>
      <c r="F54" s="84">
        <v>4</v>
      </c>
      <c r="G54" s="84"/>
      <c r="H54" s="84"/>
      <c r="I54" s="84" t="s">
        <v>2193</v>
      </c>
      <c r="J54" s="84">
        <v>2</v>
      </c>
      <c r="K54" s="84"/>
      <c r="L54" s="84"/>
      <c r="M54" s="84"/>
      <c r="N54" s="84"/>
      <c r="O54" s="84"/>
      <c r="P54" s="84"/>
      <c r="Q54" s="84"/>
      <c r="R54" s="84"/>
      <c r="S54" s="84"/>
      <c r="T54" s="84"/>
      <c r="U54" s="84"/>
      <c r="V54" s="84"/>
    </row>
    <row r="55" spans="1:22" ht="15">
      <c r="A55" s="84" t="s">
        <v>2168</v>
      </c>
      <c r="B55" s="84">
        <v>6</v>
      </c>
      <c r="C55" s="84" t="s">
        <v>2177</v>
      </c>
      <c r="D55" s="84">
        <v>2</v>
      </c>
      <c r="E55" s="84" t="s">
        <v>2182</v>
      </c>
      <c r="F55" s="84">
        <v>3</v>
      </c>
      <c r="G55" s="84"/>
      <c r="H55" s="84"/>
      <c r="I55" s="84" t="s">
        <v>2194</v>
      </c>
      <c r="J55" s="84">
        <v>2</v>
      </c>
      <c r="K55" s="84"/>
      <c r="L55" s="84"/>
      <c r="M55" s="84"/>
      <c r="N55" s="84"/>
      <c r="O55" s="84"/>
      <c r="P55" s="84"/>
      <c r="Q55" s="84"/>
      <c r="R55" s="84"/>
      <c r="S55" s="84"/>
      <c r="T55" s="84"/>
      <c r="U55" s="84"/>
      <c r="V55" s="84"/>
    </row>
    <row r="58" spans="1:22" ht="15" customHeight="1">
      <c r="A58" s="13" t="s">
        <v>2231</v>
      </c>
      <c r="B58" s="13" t="s">
        <v>2044</v>
      </c>
      <c r="C58" s="13" t="s">
        <v>2233</v>
      </c>
      <c r="D58" s="13" t="s">
        <v>2047</v>
      </c>
      <c r="E58" s="13" t="s">
        <v>2234</v>
      </c>
      <c r="F58" s="13" t="s">
        <v>2049</v>
      </c>
      <c r="G58" s="13" t="s">
        <v>2237</v>
      </c>
      <c r="H58" s="13" t="s">
        <v>2051</v>
      </c>
      <c r="I58" s="13" t="s">
        <v>2239</v>
      </c>
      <c r="J58" s="13" t="s">
        <v>2053</v>
      </c>
      <c r="K58" s="13" t="s">
        <v>2241</v>
      </c>
      <c r="L58" s="13" t="s">
        <v>2055</v>
      </c>
      <c r="M58" s="13" t="s">
        <v>2243</v>
      </c>
      <c r="N58" s="13" t="s">
        <v>2057</v>
      </c>
      <c r="O58" s="13" t="s">
        <v>2245</v>
      </c>
      <c r="P58" s="13" t="s">
        <v>2059</v>
      </c>
      <c r="Q58" s="13" t="s">
        <v>2247</v>
      </c>
      <c r="R58" s="13" t="s">
        <v>2061</v>
      </c>
      <c r="S58" s="13" t="s">
        <v>2249</v>
      </c>
      <c r="T58" s="13" t="s">
        <v>2063</v>
      </c>
      <c r="U58" s="13" t="s">
        <v>2251</v>
      </c>
      <c r="V58" s="13" t="s">
        <v>2064</v>
      </c>
    </row>
    <row r="59" spans="1:22" ht="15">
      <c r="A59" s="78" t="s">
        <v>251</v>
      </c>
      <c r="B59" s="78">
        <v>74</v>
      </c>
      <c r="C59" s="78" t="s">
        <v>251</v>
      </c>
      <c r="D59" s="78">
        <v>28</v>
      </c>
      <c r="E59" s="78" t="s">
        <v>251</v>
      </c>
      <c r="F59" s="78">
        <v>15</v>
      </c>
      <c r="G59" s="78" t="s">
        <v>251</v>
      </c>
      <c r="H59" s="78">
        <v>11</v>
      </c>
      <c r="I59" s="78" t="s">
        <v>251</v>
      </c>
      <c r="J59" s="78">
        <v>12</v>
      </c>
      <c r="K59" s="78" t="s">
        <v>217</v>
      </c>
      <c r="L59" s="78">
        <v>5</v>
      </c>
      <c r="M59" s="78" t="s">
        <v>250</v>
      </c>
      <c r="N59" s="78">
        <v>3</v>
      </c>
      <c r="O59" s="78" t="s">
        <v>251</v>
      </c>
      <c r="P59" s="78">
        <v>2</v>
      </c>
      <c r="Q59" s="78" t="s">
        <v>244</v>
      </c>
      <c r="R59" s="78">
        <v>1</v>
      </c>
      <c r="S59" s="78" t="s">
        <v>285</v>
      </c>
      <c r="T59" s="78">
        <v>1</v>
      </c>
      <c r="U59" s="78" t="s">
        <v>251</v>
      </c>
      <c r="V59" s="78">
        <v>3</v>
      </c>
    </row>
    <row r="60" spans="1:22" ht="15">
      <c r="A60" s="78" t="s">
        <v>276</v>
      </c>
      <c r="B60" s="78">
        <v>6</v>
      </c>
      <c r="C60" s="78" t="s">
        <v>272</v>
      </c>
      <c r="D60" s="78">
        <v>4</v>
      </c>
      <c r="E60" s="78" t="s">
        <v>278</v>
      </c>
      <c r="F60" s="78">
        <v>4</v>
      </c>
      <c r="G60" s="78" t="s">
        <v>228</v>
      </c>
      <c r="H60" s="78">
        <v>1</v>
      </c>
      <c r="I60" s="78" t="s">
        <v>253</v>
      </c>
      <c r="J60" s="78">
        <v>3</v>
      </c>
      <c r="K60" s="78" t="s">
        <v>218</v>
      </c>
      <c r="L60" s="78">
        <v>3</v>
      </c>
      <c r="M60" s="78" t="s">
        <v>251</v>
      </c>
      <c r="N60" s="78">
        <v>1</v>
      </c>
      <c r="O60" s="78" t="s">
        <v>267</v>
      </c>
      <c r="P60" s="78">
        <v>1</v>
      </c>
      <c r="Q60" s="78" t="s">
        <v>251</v>
      </c>
      <c r="R60" s="78">
        <v>1</v>
      </c>
      <c r="S60" s="78"/>
      <c r="T60" s="78"/>
      <c r="U60" s="78" t="s">
        <v>266</v>
      </c>
      <c r="V60" s="78">
        <v>2</v>
      </c>
    </row>
    <row r="61" spans="1:22" ht="15">
      <c r="A61" s="78" t="s">
        <v>217</v>
      </c>
      <c r="B61" s="78">
        <v>6</v>
      </c>
      <c r="C61" s="78" t="s">
        <v>263</v>
      </c>
      <c r="D61" s="78">
        <v>3</v>
      </c>
      <c r="E61" s="78" t="s">
        <v>276</v>
      </c>
      <c r="F61" s="78">
        <v>4</v>
      </c>
      <c r="G61" s="78" t="s">
        <v>246</v>
      </c>
      <c r="H61" s="78">
        <v>1</v>
      </c>
      <c r="I61" s="78" t="s">
        <v>266</v>
      </c>
      <c r="J61" s="78">
        <v>1</v>
      </c>
      <c r="K61" s="78" t="s">
        <v>251</v>
      </c>
      <c r="L61" s="78">
        <v>1</v>
      </c>
      <c r="M61" s="78" t="s">
        <v>248</v>
      </c>
      <c r="N61" s="78">
        <v>1</v>
      </c>
      <c r="O61" s="78" t="s">
        <v>268</v>
      </c>
      <c r="P61" s="78">
        <v>1</v>
      </c>
      <c r="Q61" s="78" t="s">
        <v>245</v>
      </c>
      <c r="R61" s="78">
        <v>1</v>
      </c>
      <c r="S61" s="78"/>
      <c r="T61" s="78"/>
      <c r="U61" s="78"/>
      <c r="V61" s="78"/>
    </row>
    <row r="62" spans="1:22" ht="15">
      <c r="A62" s="78" t="s">
        <v>278</v>
      </c>
      <c r="B62" s="78">
        <v>5</v>
      </c>
      <c r="C62" s="78" t="s">
        <v>275</v>
      </c>
      <c r="D62" s="78">
        <v>3</v>
      </c>
      <c r="E62" s="78" t="s">
        <v>277</v>
      </c>
      <c r="F62" s="78">
        <v>3</v>
      </c>
      <c r="G62" s="78" t="s">
        <v>214</v>
      </c>
      <c r="H62" s="78">
        <v>1</v>
      </c>
      <c r="I62" s="78" t="s">
        <v>231</v>
      </c>
      <c r="J62" s="78">
        <v>1</v>
      </c>
      <c r="K62" s="78"/>
      <c r="L62" s="78"/>
      <c r="M62" s="78"/>
      <c r="N62" s="78"/>
      <c r="O62" s="78"/>
      <c r="P62" s="78"/>
      <c r="Q62" s="78"/>
      <c r="R62" s="78"/>
      <c r="S62" s="78"/>
      <c r="T62" s="78"/>
      <c r="U62" s="78"/>
      <c r="V62" s="78"/>
    </row>
    <row r="63" spans="1:22" ht="15">
      <c r="A63" s="78" t="s">
        <v>232</v>
      </c>
      <c r="B63" s="78">
        <v>5</v>
      </c>
      <c r="C63" s="78" t="s">
        <v>276</v>
      </c>
      <c r="D63" s="78">
        <v>2</v>
      </c>
      <c r="E63" s="78" t="s">
        <v>246</v>
      </c>
      <c r="F63" s="78">
        <v>2</v>
      </c>
      <c r="G63" s="78" t="s">
        <v>229</v>
      </c>
      <c r="H63" s="78">
        <v>1</v>
      </c>
      <c r="I63" s="78" t="s">
        <v>232</v>
      </c>
      <c r="J63" s="78">
        <v>1</v>
      </c>
      <c r="K63" s="78"/>
      <c r="L63" s="78"/>
      <c r="M63" s="78"/>
      <c r="N63" s="78"/>
      <c r="O63" s="78"/>
      <c r="P63" s="78"/>
      <c r="Q63" s="78"/>
      <c r="R63" s="78"/>
      <c r="S63" s="78"/>
      <c r="T63" s="78"/>
      <c r="U63" s="78"/>
      <c r="V63" s="78"/>
    </row>
    <row r="64" spans="1:22" ht="15">
      <c r="A64" s="78" t="s">
        <v>246</v>
      </c>
      <c r="B64" s="78">
        <v>4</v>
      </c>
      <c r="C64" s="78" t="s">
        <v>232</v>
      </c>
      <c r="D64" s="78">
        <v>2</v>
      </c>
      <c r="E64" s="78" t="s">
        <v>232</v>
      </c>
      <c r="F64" s="78">
        <v>2</v>
      </c>
      <c r="G64" s="78" t="s">
        <v>215</v>
      </c>
      <c r="H64" s="78">
        <v>1</v>
      </c>
      <c r="I64" s="78" t="s">
        <v>229</v>
      </c>
      <c r="J64" s="78">
        <v>1</v>
      </c>
      <c r="K64" s="78"/>
      <c r="L64" s="78"/>
      <c r="M64" s="78"/>
      <c r="N64" s="78"/>
      <c r="O64" s="78"/>
      <c r="P64" s="78"/>
      <c r="Q64" s="78"/>
      <c r="R64" s="78"/>
      <c r="S64" s="78"/>
      <c r="T64" s="78"/>
      <c r="U64" s="78"/>
      <c r="V64" s="78"/>
    </row>
    <row r="65" spans="1:22" ht="15">
      <c r="A65" s="78" t="s">
        <v>272</v>
      </c>
      <c r="B65" s="78">
        <v>4</v>
      </c>
      <c r="C65" s="78" t="s">
        <v>267</v>
      </c>
      <c r="D65" s="78">
        <v>2</v>
      </c>
      <c r="E65" s="78" t="s">
        <v>311</v>
      </c>
      <c r="F65" s="78">
        <v>1</v>
      </c>
      <c r="G65" s="78"/>
      <c r="H65" s="78"/>
      <c r="I65" s="78" t="s">
        <v>252</v>
      </c>
      <c r="J65" s="78">
        <v>1</v>
      </c>
      <c r="K65" s="78"/>
      <c r="L65" s="78"/>
      <c r="M65" s="78"/>
      <c r="N65" s="78"/>
      <c r="O65" s="78"/>
      <c r="P65" s="78"/>
      <c r="Q65" s="78"/>
      <c r="R65" s="78"/>
      <c r="S65" s="78"/>
      <c r="T65" s="78"/>
      <c r="U65" s="78"/>
      <c r="V65" s="78"/>
    </row>
    <row r="66" spans="1:22" ht="15">
      <c r="A66" s="78" t="s">
        <v>250</v>
      </c>
      <c r="B66" s="78">
        <v>4</v>
      </c>
      <c r="C66" s="78" t="s">
        <v>268</v>
      </c>
      <c r="D66" s="78">
        <v>2</v>
      </c>
      <c r="E66" s="78" t="s">
        <v>215</v>
      </c>
      <c r="F66" s="78">
        <v>1</v>
      </c>
      <c r="G66" s="78"/>
      <c r="H66" s="78"/>
      <c r="I66" s="78"/>
      <c r="J66" s="78"/>
      <c r="K66" s="78"/>
      <c r="L66" s="78"/>
      <c r="M66" s="78"/>
      <c r="N66" s="78"/>
      <c r="O66" s="78"/>
      <c r="P66" s="78"/>
      <c r="Q66" s="78"/>
      <c r="R66" s="78"/>
      <c r="S66" s="78"/>
      <c r="T66" s="78"/>
      <c r="U66" s="78"/>
      <c r="V66" s="78"/>
    </row>
    <row r="67" spans="1:22" ht="15">
      <c r="A67" s="78" t="s">
        <v>277</v>
      </c>
      <c r="B67" s="78">
        <v>3</v>
      </c>
      <c r="C67" s="78" t="s">
        <v>262</v>
      </c>
      <c r="D67" s="78">
        <v>2</v>
      </c>
      <c r="E67" s="78" t="s">
        <v>247</v>
      </c>
      <c r="F67" s="78">
        <v>1</v>
      </c>
      <c r="G67" s="78"/>
      <c r="H67" s="78"/>
      <c r="I67" s="78"/>
      <c r="J67" s="78"/>
      <c r="K67" s="78"/>
      <c r="L67" s="78"/>
      <c r="M67" s="78"/>
      <c r="N67" s="78"/>
      <c r="O67" s="78"/>
      <c r="P67" s="78"/>
      <c r="Q67" s="78"/>
      <c r="R67" s="78"/>
      <c r="S67" s="78"/>
      <c r="T67" s="78"/>
      <c r="U67" s="78"/>
      <c r="V67" s="78"/>
    </row>
    <row r="68" spans="1:22" ht="15">
      <c r="A68" s="78" t="s">
        <v>275</v>
      </c>
      <c r="B68" s="78">
        <v>3</v>
      </c>
      <c r="C68" s="78" t="s">
        <v>250</v>
      </c>
      <c r="D68" s="78">
        <v>1</v>
      </c>
      <c r="E68" s="78" t="s">
        <v>297</v>
      </c>
      <c r="F68" s="78">
        <v>1</v>
      </c>
      <c r="G68" s="78"/>
      <c r="H68" s="78"/>
      <c r="I68" s="78"/>
      <c r="J68" s="78"/>
      <c r="K68" s="78"/>
      <c r="L68" s="78"/>
      <c r="M68" s="78"/>
      <c r="N68" s="78"/>
      <c r="O68" s="78"/>
      <c r="P68" s="78"/>
      <c r="Q68" s="78"/>
      <c r="R68" s="78"/>
      <c r="S68" s="78"/>
      <c r="T68" s="78"/>
      <c r="U68" s="78"/>
      <c r="V68" s="78"/>
    </row>
    <row r="71" spans="1:22" ht="15" customHeight="1">
      <c r="A71" s="13" t="s">
        <v>2232</v>
      </c>
      <c r="B71" s="13" t="s">
        <v>2044</v>
      </c>
      <c r="C71" s="13" t="s">
        <v>2235</v>
      </c>
      <c r="D71" s="13" t="s">
        <v>2047</v>
      </c>
      <c r="E71" s="13" t="s">
        <v>2236</v>
      </c>
      <c r="F71" s="13" t="s">
        <v>2049</v>
      </c>
      <c r="G71" s="13" t="s">
        <v>2238</v>
      </c>
      <c r="H71" s="13" t="s">
        <v>2051</v>
      </c>
      <c r="I71" s="13" t="s">
        <v>2240</v>
      </c>
      <c r="J71" s="13" t="s">
        <v>2053</v>
      </c>
      <c r="K71" s="13" t="s">
        <v>2242</v>
      </c>
      <c r="L71" s="13" t="s">
        <v>2055</v>
      </c>
      <c r="M71" s="13" t="s">
        <v>2244</v>
      </c>
      <c r="N71" s="13" t="s">
        <v>2057</v>
      </c>
      <c r="O71" s="13" t="s">
        <v>2246</v>
      </c>
      <c r="P71" s="13" t="s">
        <v>2059</v>
      </c>
      <c r="Q71" s="13" t="s">
        <v>2248</v>
      </c>
      <c r="R71" s="13" t="s">
        <v>2061</v>
      </c>
      <c r="S71" s="13" t="s">
        <v>2250</v>
      </c>
      <c r="T71" s="13" t="s">
        <v>2063</v>
      </c>
      <c r="U71" s="13" t="s">
        <v>2252</v>
      </c>
      <c r="V71" s="13" t="s">
        <v>2064</v>
      </c>
    </row>
    <row r="72" spans="1:22" ht="15">
      <c r="A72" s="78" t="s">
        <v>251</v>
      </c>
      <c r="B72" s="78">
        <v>76</v>
      </c>
      <c r="C72" s="78" t="s">
        <v>251</v>
      </c>
      <c r="D72" s="78">
        <v>14</v>
      </c>
      <c r="E72" s="78" t="s">
        <v>251</v>
      </c>
      <c r="F72" s="78">
        <v>21</v>
      </c>
      <c r="G72" s="78" t="s">
        <v>282</v>
      </c>
      <c r="H72" s="78">
        <v>7</v>
      </c>
      <c r="I72" s="78" t="s">
        <v>251</v>
      </c>
      <c r="J72" s="78">
        <v>14</v>
      </c>
      <c r="K72" s="78" t="s">
        <v>251</v>
      </c>
      <c r="L72" s="78">
        <v>8</v>
      </c>
      <c r="M72" s="78" t="s">
        <v>251</v>
      </c>
      <c r="N72" s="78">
        <v>6</v>
      </c>
      <c r="O72" s="78" t="s">
        <v>293</v>
      </c>
      <c r="P72" s="78">
        <v>4</v>
      </c>
      <c r="Q72" s="78" t="s">
        <v>273</v>
      </c>
      <c r="R72" s="78">
        <v>3</v>
      </c>
      <c r="S72" s="78" t="s">
        <v>284</v>
      </c>
      <c r="T72" s="78">
        <v>1</v>
      </c>
      <c r="U72" s="78" t="s">
        <v>265</v>
      </c>
      <c r="V72" s="78">
        <v>2</v>
      </c>
    </row>
    <row r="73" spans="1:22" ht="15">
      <c r="A73" s="78" t="s">
        <v>253</v>
      </c>
      <c r="B73" s="78">
        <v>27</v>
      </c>
      <c r="C73" s="78" t="s">
        <v>271</v>
      </c>
      <c r="D73" s="78">
        <v>8</v>
      </c>
      <c r="E73" s="78" t="s">
        <v>253</v>
      </c>
      <c r="F73" s="78">
        <v>16</v>
      </c>
      <c r="G73" s="78" t="s">
        <v>251</v>
      </c>
      <c r="H73" s="78">
        <v>5</v>
      </c>
      <c r="I73" s="78" t="s">
        <v>258</v>
      </c>
      <c r="J73" s="78">
        <v>6</v>
      </c>
      <c r="K73" s="78" t="s">
        <v>217</v>
      </c>
      <c r="L73" s="78">
        <v>1</v>
      </c>
      <c r="M73" s="78" t="s">
        <v>279</v>
      </c>
      <c r="N73" s="78">
        <v>6</v>
      </c>
      <c r="O73" s="78" t="s">
        <v>251</v>
      </c>
      <c r="P73" s="78">
        <v>3</v>
      </c>
      <c r="Q73" s="78" t="s">
        <v>251</v>
      </c>
      <c r="R73" s="78">
        <v>2</v>
      </c>
      <c r="S73" s="78" t="s">
        <v>251</v>
      </c>
      <c r="T73" s="78">
        <v>1</v>
      </c>
      <c r="U73" s="78" t="s">
        <v>251</v>
      </c>
      <c r="V73" s="78">
        <v>2</v>
      </c>
    </row>
    <row r="74" spans="1:22" ht="15">
      <c r="A74" s="78" t="s">
        <v>281</v>
      </c>
      <c r="B74" s="78">
        <v>13</v>
      </c>
      <c r="C74" s="78" t="s">
        <v>253</v>
      </c>
      <c r="D74" s="78">
        <v>5</v>
      </c>
      <c r="E74" s="78" t="s">
        <v>277</v>
      </c>
      <c r="F74" s="78">
        <v>9</v>
      </c>
      <c r="G74" s="78" t="s">
        <v>215</v>
      </c>
      <c r="H74" s="78">
        <v>2</v>
      </c>
      <c r="I74" s="78" t="s">
        <v>253</v>
      </c>
      <c r="J74" s="78">
        <v>6</v>
      </c>
      <c r="K74" s="78" t="s">
        <v>218</v>
      </c>
      <c r="L74" s="78">
        <v>1</v>
      </c>
      <c r="M74" s="78" t="s">
        <v>249</v>
      </c>
      <c r="N74" s="78">
        <v>5</v>
      </c>
      <c r="O74" s="78" t="s">
        <v>268</v>
      </c>
      <c r="P74" s="78">
        <v>1</v>
      </c>
      <c r="Q74" s="78"/>
      <c r="R74" s="78"/>
      <c r="S74" s="78"/>
      <c r="T74" s="78"/>
      <c r="U74" s="78"/>
      <c r="V74" s="78"/>
    </row>
    <row r="75" spans="1:22" ht="15">
      <c r="A75" s="78" t="s">
        <v>282</v>
      </c>
      <c r="B75" s="78">
        <v>12</v>
      </c>
      <c r="C75" s="78" t="s">
        <v>282</v>
      </c>
      <c r="D75" s="78">
        <v>4</v>
      </c>
      <c r="E75" s="78" t="s">
        <v>281</v>
      </c>
      <c r="F75" s="78">
        <v>8</v>
      </c>
      <c r="G75" s="78" t="s">
        <v>286</v>
      </c>
      <c r="H75" s="78">
        <v>1</v>
      </c>
      <c r="I75" s="78" t="s">
        <v>257</v>
      </c>
      <c r="J75" s="78">
        <v>4</v>
      </c>
      <c r="K75" s="78"/>
      <c r="L75" s="78"/>
      <c r="M75" s="78" t="s">
        <v>248</v>
      </c>
      <c r="N75" s="78">
        <v>3</v>
      </c>
      <c r="O75" s="78" t="s">
        <v>267</v>
      </c>
      <c r="P75" s="78">
        <v>1</v>
      </c>
      <c r="Q75" s="78"/>
      <c r="R75" s="78"/>
      <c r="S75" s="78"/>
      <c r="T75" s="78"/>
      <c r="U75" s="78"/>
      <c r="V75" s="78"/>
    </row>
    <row r="76" spans="1:22" ht="15">
      <c r="A76" s="78" t="s">
        <v>277</v>
      </c>
      <c r="B76" s="78">
        <v>10</v>
      </c>
      <c r="C76" s="78" t="s">
        <v>283</v>
      </c>
      <c r="D76" s="78">
        <v>4</v>
      </c>
      <c r="E76" s="78" t="s">
        <v>278</v>
      </c>
      <c r="F76" s="78">
        <v>8</v>
      </c>
      <c r="G76" s="78" t="s">
        <v>246</v>
      </c>
      <c r="H76" s="78">
        <v>1</v>
      </c>
      <c r="I76" s="78" t="s">
        <v>281</v>
      </c>
      <c r="J76" s="78">
        <v>4</v>
      </c>
      <c r="K76" s="78"/>
      <c r="L76" s="78"/>
      <c r="M76" s="78" t="s">
        <v>250</v>
      </c>
      <c r="N76" s="78">
        <v>1</v>
      </c>
      <c r="O76" s="78"/>
      <c r="P76" s="78"/>
      <c r="Q76" s="78"/>
      <c r="R76" s="78"/>
      <c r="S76" s="78"/>
      <c r="T76" s="78"/>
      <c r="U76" s="78"/>
      <c r="V76" s="78"/>
    </row>
    <row r="77" spans="1:22" ht="15">
      <c r="A77" s="78" t="s">
        <v>276</v>
      </c>
      <c r="B77" s="78">
        <v>9</v>
      </c>
      <c r="C77" s="78" t="s">
        <v>280</v>
      </c>
      <c r="D77" s="78">
        <v>4</v>
      </c>
      <c r="E77" s="78" t="s">
        <v>276</v>
      </c>
      <c r="F77" s="78">
        <v>7</v>
      </c>
      <c r="G77" s="78"/>
      <c r="H77" s="78"/>
      <c r="I77" s="78" t="s">
        <v>282</v>
      </c>
      <c r="J77" s="78">
        <v>1</v>
      </c>
      <c r="K77" s="78"/>
      <c r="L77" s="78"/>
      <c r="M77" s="78"/>
      <c r="N77" s="78"/>
      <c r="O77" s="78"/>
      <c r="P77" s="78"/>
      <c r="Q77" s="78"/>
      <c r="R77" s="78"/>
      <c r="S77" s="78"/>
      <c r="T77" s="78"/>
      <c r="U77" s="78"/>
      <c r="V77" s="78"/>
    </row>
    <row r="78" spans="1:22" ht="15">
      <c r="A78" s="78" t="s">
        <v>258</v>
      </c>
      <c r="B78" s="78">
        <v>9</v>
      </c>
      <c r="C78" s="78" t="s">
        <v>258</v>
      </c>
      <c r="D78" s="78">
        <v>3</v>
      </c>
      <c r="E78" s="78" t="s">
        <v>246</v>
      </c>
      <c r="F78" s="78">
        <v>3</v>
      </c>
      <c r="G78" s="78"/>
      <c r="H78" s="78"/>
      <c r="I78" s="78" t="s">
        <v>272</v>
      </c>
      <c r="J78" s="78">
        <v>1</v>
      </c>
      <c r="K78" s="78"/>
      <c r="L78" s="78"/>
      <c r="M78" s="78"/>
      <c r="N78" s="78"/>
      <c r="O78" s="78"/>
      <c r="P78" s="78"/>
      <c r="Q78" s="78"/>
      <c r="R78" s="78"/>
      <c r="S78" s="78"/>
      <c r="T78" s="78"/>
      <c r="U78" s="78"/>
      <c r="V78" s="78"/>
    </row>
    <row r="79" spans="1:22" ht="15">
      <c r="A79" s="78" t="s">
        <v>278</v>
      </c>
      <c r="B79" s="78">
        <v>8</v>
      </c>
      <c r="C79" s="78" t="s">
        <v>296</v>
      </c>
      <c r="D79" s="78">
        <v>3</v>
      </c>
      <c r="E79" s="78" t="s">
        <v>318</v>
      </c>
      <c r="F79" s="78">
        <v>2</v>
      </c>
      <c r="G79" s="78"/>
      <c r="H79" s="78"/>
      <c r="I79" s="78" t="s">
        <v>252</v>
      </c>
      <c r="J79" s="78">
        <v>1</v>
      </c>
      <c r="K79" s="78"/>
      <c r="L79" s="78"/>
      <c r="M79" s="78"/>
      <c r="N79" s="78"/>
      <c r="O79" s="78"/>
      <c r="P79" s="78"/>
      <c r="Q79" s="78"/>
      <c r="R79" s="78"/>
      <c r="S79" s="78"/>
      <c r="T79" s="78"/>
      <c r="U79" s="78"/>
      <c r="V79" s="78"/>
    </row>
    <row r="80" spans="1:22" ht="15">
      <c r="A80" s="78" t="s">
        <v>271</v>
      </c>
      <c r="B80" s="78">
        <v>8</v>
      </c>
      <c r="C80" s="78" t="s">
        <v>295</v>
      </c>
      <c r="D80" s="78">
        <v>3</v>
      </c>
      <c r="E80" s="78" t="s">
        <v>229</v>
      </c>
      <c r="F80" s="78">
        <v>2</v>
      </c>
      <c r="G80" s="78"/>
      <c r="H80" s="78"/>
      <c r="I80" s="78" t="s">
        <v>232</v>
      </c>
      <c r="J80" s="78">
        <v>1</v>
      </c>
      <c r="K80" s="78"/>
      <c r="L80" s="78"/>
      <c r="M80" s="78"/>
      <c r="N80" s="78"/>
      <c r="O80" s="78"/>
      <c r="P80" s="78"/>
      <c r="Q80" s="78"/>
      <c r="R80" s="78"/>
      <c r="S80" s="78"/>
      <c r="T80" s="78"/>
      <c r="U80" s="78"/>
      <c r="V80" s="78"/>
    </row>
    <row r="81" spans="1:22" ht="15">
      <c r="A81" s="78" t="s">
        <v>279</v>
      </c>
      <c r="B81" s="78">
        <v>7</v>
      </c>
      <c r="C81" s="78" t="s">
        <v>229</v>
      </c>
      <c r="D81" s="78">
        <v>2</v>
      </c>
      <c r="E81" s="78" t="s">
        <v>317</v>
      </c>
      <c r="F81" s="78">
        <v>2</v>
      </c>
      <c r="G81" s="78"/>
      <c r="H81" s="78"/>
      <c r="I81" s="78"/>
      <c r="J81" s="78"/>
      <c r="K81" s="78"/>
      <c r="L81" s="78"/>
      <c r="M81" s="78"/>
      <c r="N81" s="78"/>
      <c r="O81" s="78"/>
      <c r="P81" s="78"/>
      <c r="Q81" s="78"/>
      <c r="R81" s="78"/>
      <c r="S81" s="78"/>
      <c r="T81" s="78"/>
      <c r="U81" s="78"/>
      <c r="V81" s="78"/>
    </row>
    <row r="84" spans="1:22" ht="15" customHeight="1">
      <c r="A84" s="13" t="s">
        <v>2274</v>
      </c>
      <c r="B84" s="13" t="s">
        <v>2044</v>
      </c>
      <c r="C84" s="13" t="s">
        <v>2275</v>
      </c>
      <c r="D84" s="13" t="s">
        <v>2047</v>
      </c>
      <c r="E84" s="13" t="s">
        <v>2276</v>
      </c>
      <c r="F84" s="13" t="s">
        <v>2049</v>
      </c>
      <c r="G84" s="13" t="s">
        <v>2277</v>
      </c>
      <c r="H84" s="13" t="s">
        <v>2051</v>
      </c>
      <c r="I84" s="13" t="s">
        <v>2278</v>
      </c>
      <c r="J84" s="13" t="s">
        <v>2053</v>
      </c>
      <c r="K84" s="13" t="s">
        <v>2279</v>
      </c>
      <c r="L84" s="13" t="s">
        <v>2055</v>
      </c>
      <c r="M84" s="13" t="s">
        <v>2280</v>
      </c>
      <c r="N84" s="13" t="s">
        <v>2057</v>
      </c>
      <c r="O84" s="13" t="s">
        <v>2281</v>
      </c>
      <c r="P84" s="13" t="s">
        <v>2059</v>
      </c>
      <c r="Q84" s="13" t="s">
        <v>2282</v>
      </c>
      <c r="R84" s="13" t="s">
        <v>2061</v>
      </c>
      <c r="S84" s="13" t="s">
        <v>2283</v>
      </c>
      <c r="T84" s="13" t="s">
        <v>2063</v>
      </c>
      <c r="U84" s="13" t="s">
        <v>2284</v>
      </c>
      <c r="V84" s="13" t="s">
        <v>2064</v>
      </c>
    </row>
    <row r="85" spans="1:22" ht="15">
      <c r="A85" s="115" t="s">
        <v>305</v>
      </c>
      <c r="B85" s="78">
        <v>161233</v>
      </c>
      <c r="C85" s="115" t="s">
        <v>305</v>
      </c>
      <c r="D85" s="78">
        <v>161233</v>
      </c>
      <c r="E85" s="115" t="s">
        <v>276</v>
      </c>
      <c r="F85" s="78">
        <v>47066</v>
      </c>
      <c r="G85" s="115" t="s">
        <v>229</v>
      </c>
      <c r="H85" s="78">
        <v>111760</v>
      </c>
      <c r="I85" s="115" t="s">
        <v>243</v>
      </c>
      <c r="J85" s="78">
        <v>69628</v>
      </c>
      <c r="K85" s="115" t="s">
        <v>218</v>
      </c>
      <c r="L85" s="78">
        <v>35998</v>
      </c>
      <c r="M85" s="115" t="s">
        <v>279</v>
      </c>
      <c r="N85" s="78">
        <v>4765</v>
      </c>
      <c r="O85" s="115" t="s">
        <v>267</v>
      </c>
      <c r="P85" s="78">
        <v>25808</v>
      </c>
      <c r="Q85" s="115" t="s">
        <v>273</v>
      </c>
      <c r="R85" s="78">
        <v>4901</v>
      </c>
      <c r="S85" s="115" t="s">
        <v>284</v>
      </c>
      <c r="T85" s="78">
        <v>9557</v>
      </c>
      <c r="U85" s="115" t="s">
        <v>238</v>
      </c>
      <c r="V85" s="78">
        <v>30412</v>
      </c>
    </row>
    <row r="86" spans="1:22" ht="15">
      <c r="A86" s="115" t="s">
        <v>263</v>
      </c>
      <c r="B86" s="78">
        <v>138007</v>
      </c>
      <c r="C86" s="115" t="s">
        <v>263</v>
      </c>
      <c r="D86" s="78">
        <v>138007</v>
      </c>
      <c r="E86" s="115" t="s">
        <v>230</v>
      </c>
      <c r="F86" s="78">
        <v>44855</v>
      </c>
      <c r="G86" s="115" t="s">
        <v>286</v>
      </c>
      <c r="H86" s="78">
        <v>37050</v>
      </c>
      <c r="I86" s="115" t="s">
        <v>231</v>
      </c>
      <c r="J86" s="78">
        <v>54533</v>
      </c>
      <c r="K86" s="115" t="s">
        <v>220</v>
      </c>
      <c r="L86" s="78">
        <v>17899</v>
      </c>
      <c r="M86" s="115" t="s">
        <v>248</v>
      </c>
      <c r="N86" s="78">
        <v>2801</v>
      </c>
      <c r="O86" s="115" t="s">
        <v>293</v>
      </c>
      <c r="P86" s="78">
        <v>14147</v>
      </c>
      <c r="Q86" s="115" t="s">
        <v>245</v>
      </c>
      <c r="R86" s="78">
        <v>4900</v>
      </c>
      <c r="S86" s="115" t="s">
        <v>285</v>
      </c>
      <c r="T86" s="78">
        <v>2011</v>
      </c>
      <c r="U86" s="115" t="s">
        <v>266</v>
      </c>
      <c r="V86" s="78">
        <v>8901</v>
      </c>
    </row>
    <row r="87" spans="1:22" ht="15">
      <c r="A87" s="115" t="s">
        <v>226</v>
      </c>
      <c r="B87" s="78">
        <v>113178</v>
      </c>
      <c r="C87" s="115" t="s">
        <v>226</v>
      </c>
      <c r="D87" s="78">
        <v>113178</v>
      </c>
      <c r="E87" s="115" t="s">
        <v>318</v>
      </c>
      <c r="F87" s="78">
        <v>32492</v>
      </c>
      <c r="G87" s="115" t="s">
        <v>215</v>
      </c>
      <c r="H87" s="78">
        <v>23447</v>
      </c>
      <c r="I87" s="115" t="s">
        <v>258</v>
      </c>
      <c r="J87" s="78">
        <v>52238</v>
      </c>
      <c r="K87" s="115" t="s">
        <v>217</v>
      </c>
      <c r="L87" s="78">
        <v>13554</v>
      </c>
      <c r="M87" s="115" t="s">
        <v>212</v>
      </c>
      <c r="N87" s="78">
        <v>2411</v>
      </c>
      <c r="O87" s="115" t="s">
        <v>268</v>
      </c>
      <c r="P87" s="78">
        <v>1663</v>
      </c>
      <c r="Q87" s="115" t="s">
        <v>244</v>
      </c>
      <c r="R87" s="78">
        <v>1312</v>
      </c>
      <c r="S87" s="115" t="s">
        <v>239</v>
      </c>
      <c r="T87" s="78">
        <v>1766</v>
      </c>
      <c r="U87" s="115" t="s">
        <v>265</v>
      </c>
      <c r="V87" s="78">
        <v>991</v>
      </c>
    </row>
    <row r="88" spans="1:22" ht="15">
      <c r="A88" s="115" t="s">
        <v>229</v>
      </c>
      <c r="B88" s="78">
        <v>111760</v>
      </c>
      <c r="C88" s="115" t="s">
        <v>292</v>
      </c>
      <c r="D88" s="78">
        <v>91824</v>
      </c>
      <c r="E88" s="115" t="s">
        <v>289</v>
      </c>
      <c r="F88" s="78">
        <v>26349</v>
      </c>
      <c r="G88" s="115" t="s">
        <v>214</v>
      </c>
      <c r="H88" s="78">
        <v>12061</v>
      </c>
      <c r="I88" s="115" t="s">
        <v>213</v>
      </c>
      <c r="J88" s="78">
        <v>31833</v>
      </c>
      <c r="K88" s="115" t="s">
        <v>216</v>
      </c>
      <c r="L88" s="78">
        <v>11474</v>
      </c>
      <c r="M88" s="115" t="s">
        <v>250</v>
      </c>
      <c r="N88" s="78">
        <v>763</v>
      </c>
      <c r="O88" s="115"/>
      <c r="P88" s="78"/>
      <c r="Q88" s="115"/>
      <c r="R88" s="78"/>
      <c r="S88" s="115"/>
      <c r="T88" s="78"/>
      <c r="U88" s="115"/>
      <c r="V88" s="78"/>
    </row>
    <row r="89" spans="1:22" ht="15">
      <c r="A89" s="115" t="s">
        <v>292</v>
      </c>
      <c r="B89" s="78">
        <v>91824</v>
      </c>
      <c r="C89" s="115" t="s">
        <v>225</v>
      </c>
      <c r="D89" s="78">
        <v>36670</v>
      </c>
      <c r="E89" s="115" t="s">
        <v>278</v>
      </c>
      <c r="F89" s="78">
        <v>25330</v>
      </c>
      <c r="G89" s="115" t="s">
        <v>234</v>
      </c>
      <c r="H89" s="78">
        <v>6582</v>
      </c>
      <c r="I89" s="115" t="s">
        <v>272</v>
      </c>
      <c r="J89" s="78">
        <v>22553</v>
      </c>
      <c r="K89" s="115" t="s">
        <v>219</v>
      </c>
      <c r="L89" s="78">
        <v>941</v>
      </c>
      <c r="M89" s="115" t="s">
        <v>249</v>
      </c>
      <c r="N89" s="78">
        <v>211</v>
      </c>
      <c r="O89" s="115"/>
      <c r="P89" s="78"/>
      <c r="Q89" s="115"/>
      <c r="R89" s="78"/>
      <c r="S89" s="115"/>
      <c r="T89" s="78"/>
      <c r="U89" s="115"/>
      <c r="V89" s="78"/>
    </row>
    <row r="90" spans="1:22" ht="15">
      <c r="A90" s="115" t="s">
        <v>243</v>
      </c>
      <c r="B90" s="78">
        <v>69628</v>
      </c>
      <c r="C90" s="115" t="s">
        <v>251</v>
      </c>
      <c r="D90" s="78">
        <v>32522</v>
      </c>
      <c r="E90" s="115" t="s">
        <v>264</v>
      </c>
      <c r="F90" s="78">
        <v>20546</v>
      </c>
      <c r="G90" s="115" t="s">
        <v>235</v>
      </c>
      <c r="H90" s="78">
        <v>4147</v>
      </c>
      <c r="I90" s="115" t="s">
        <v>257</v>
      </c>
      <c r="J90" s="78">
        <v>8333</v>
      </c>
      <c r="K90" s="115"/>
      <c r="L90" s="78"/>
      <c r="M90" s="115"/>
      <c r="N90" s="78"/>
      <c r="O90" s="115"/>
      <c r="P90" s="78"/>
      <c r="Q90" s="115"/>
      <c r="R90" s="78"/>
      <c r="S90" s="115"/>
      <c r="T90" s="78"/>
      <c r="U90" s="115"/>
      <c r="V90" s="78"/>
    </row>
    <row r="91" spans="1:22" ht="15">
      <c r="A91" s="115" t="s">
        <v>231</v>
      </c>
      <c r="B91" s="78">
        <v>54533</v>
      </c>
      <c r="C91" s="115" t="s">
        <v>298</v>
      </c>
      <c r="D91" s="78">
        <v>23815</v>
      </c>
      <c r="E91" s="115" t="s">
        <v>277</v>
      </c>
      <c r="F91" s="78">
        <v>19752</v>
      </c>
      <c r="G91" s="115" t="s">
        <v>247</v>
      </c>
      <c r="H91" s="78">
        <v>1679</v>
      </c>
      <c r="I91" s="115" t="s">
        <v>228</v>
      </c>
      <c r="J91" s="78">
        <v>6260</v>
      </c>
      <c r="K91" s="115"/>
      <c r="L91" s="78"/>
      <c r="M91" s="115"/>
      <c r="N91" s="78"/>
      <c r="O91" s="115"/>
      <c r="P91" s="78"/>
      <c r="Q91" s="115"/>
      <c r="R91" s="78"/>
      <c r="S91" s="115"/>
      <c r="T91" s="78"/>
      <c r="U91" s="115"/>
      <c r="V91" s="78"/>
    </row>
    <row r="92" spans="1:22" ht="15">
      <c r="A92" s="115" t="s">
        <v>258</v>
      </c>
      <c r="B92" s="78">
        <v>52238</v>
      </c>
      <c r="C92" s="115" t="s">
        <v>307</v>
      </c>
      <c r="D92" s="78">
        <v>20384</v>
      </c>
      <c r="E92" s="115" t="s">
        <v>253</v>
      </c>
      <c r="F92" s="78">
        <v>14234</v>
      </c>
      <c r="G92" s="115" t="s">
        <v>240</v>
      </c>
      <c r="H92" s="78">
        <v>1469</v>
      </c>
      <c r="I92" s="115" t="s">
        <v>232</v>
      </c>
      <c r="J92" s="78">
        <v>6222</v>
      </c>
      <c r="K92" s="115"/>
      <c r="L92" s="78"/>
      <c r="M92" s="115"/>
      <c r="N92" s="78"/>
      <c r="O92" s="115"/>
      <c r="P92" s="78"/>
      <c r="Q92" s="115"/>
      <c r="R92" s="78"/>
      <c r="S92" s="115"/>
      <c r="T92" s="78"/>
      <c r="U92" s="115"/>
      <c r="V92" s="78"/>
    </row>
    <row r="93" spans="1:22" ht="15">
      <c r="A93" s="115" t="s">
        <v>276</v>
      </c>
      <c r="B93" s="78">
        <v>47066</v>
      </c>
      <c r="C93" s="115" t="s">
        <v>262</v>
      </c>
      <c r="D93" s="78">
        <v>15012</v>
      </c>
      <c r="E93" s="115" t="s">
        <v>311</v>
      </c>
      <c r="F93" s="78">
        <v>14137</v>
      </c>
      <c r="G93" s="115" t="s">
        <v>282</v>
      </c>
      <c r="H93" s="78">
        <v>1344</v>
      </c>
      <c r="I93" s="115" t="s">
        <v>252</v>
      </c>
      <c r="J93" s="78">
        <v>90</v>
      </c>
      <c r="K93" s="115"/>
      <c r="L93" s="78"/>
      <c r="M93" s="115"/>
      <c r="N93" s="78"/>
      <c r="O93" s="115"/>
      <c r="P93" s="78"/>
      <c r="Q93" s="115"/>
      <c r="R93" s="78"/>
      <c r="S93" s="115"/>
      <c r="T93" s="78"/>
      <c r="U93" s="115"/>
      <c r="V93" s="78"/>
    </row>
    <row r="94" spans="1:22" ht="15">
      <c r="A94" s="115" t="s">
        <v>230</v>
      </c>
      <c r="B94" s="78">
        <v>44855</v>
      </c>
      <c r="C94" s="115" t="s">
        <v>256</v>
      </c>
      <c r="D94" s="78">
        <v>14079</v>
      </c>
      <c r="E94" s="115" t="s">
        <v>281</v>
      </c>
      <c r="F94" s="78">
        <v>11349</v>
      </c>
      <c r="G94" s="115"/>
      <c r="H94" s="78"/>
      <c r="I94" s="115"/>
      <c r="J94" s="78"/>
      <c r="K94" s="115"/>
      <c r="L94" s="78"/>
      <c r="M94" s="115"/>
      <c r="N94" s="78"/>
      <c r="O94" s="115"/>
      <c r="P94" s="78"/>
      <c r="Q94" s="115"/>
      <c r="R94" s="78"/>
      <c r="S94" s="115"/>
      <c r="T94" s="78"/>
      <c r="U94" s="115"/>
      <c r="V94" s="78"/>
    </row>
  </sheetData>
  <hyperlinks>
    <hyperlink ref="A2" r:id="rId1" display="https://twitter.com/chnews/status/1118192081397321728"/>
    <hyperlink ref="A3" r:id="rId2" display="https://twitter.com/redarmyomaha/status/1118483238610096128"/>
    <hyperlink ref="A4" r:id="rId3" display="https://twitter.com/redarmyomaha/status/1119412796779679744?s=21"/>
    <hyperlink ref="A5" r:id="rId4" display="https://twitter.com/redarmyomaha/status/896223770599346176?s=21"/>
    <hyperlink ref="A6" r:id="rId5" display="https://twitter.com/omahabsb/status/1120473608306847744"/>
    <hyperlink ref="A7" r:id="rId6" display="https://twitter.com/redarmyomaha/status/1119417715955912704"/>
    <hyperlink ref="A8" r:id="rId7" display="https://www.omaha.com/uno/baseball/three-uno-pitchers-combine-for-five-hit-shutout-win-over/article_c7845514-1e5b-5257-942b-09b8fc029b2b.html"/>
    <hyperlink ref="A9" r:id="rId8" display="https://twitter.com/redarmyomaha/status/1119806310172639233"/>
    <hyperlink ref="A10" r:id="rId9" display="https://twitter.com/RedArmyOmaha/status/1120128476084760576"/>
    <hyperlink ref="A11" r:id="rId10" display="https://twitter.com/RedArmyOmaha/status/1119960201950416897"/>
    <hyperlink ref="C2" r:id="rId11" display="https://twitter.com/chnews/status/1118192081397321728"/>
    <hyperlink ref="C3" r:id="rId12" display="https://twitter.com/redarmyomaha/status/1119412796779679744?s=21"/>
    <hyperlink ref="C4" r:id="rId13" display="https://twitter.com/redarmyomaha/status/896223770599346176?s=21"/>
    <hyperlink ref="C5" r:id="rId14" display="https://twitter.com/collegehockey/status/1117883131833376768"/>
    <hyperlink ref="C6" r:id="rId15" display="https://twitter.com/mattserweketv/status/1118478917646671872"/>
    <hyperlink ref="C7" r:id="rId16" display="https://twitter.com/BooneOWH/status/1118700794654658560"/>
    <hyperlink ref="C8" r:id="rId17" display="https://twitter.com/omahatfxc/status/1118911257279643648"/>
    <hyperlink ref="C9" r:id="rId18" display="https://twitter.com/OmahaBSB/status/1120121377825218561"/>
    <hyperlink ref="C10" r:id="rId19" display="https://twitter.com/wowt6news/status/1120539970790465538"/>
    <hyperlink ref="C11" r:id="rId20" display="https://twitter.com/omahasb/status/1120730161744367616"/>
    <hyperlink ref="E2" r:id="rId21" display="https://twitter.com/redarmyomaha/status/1118483238610096128"/>
    <hyperlink ref="E3" r:id="rId22" display="https://twitter.com/RedArmyOmaha/status/1118202308905422849"/>
    <hyperlink ref="I2" r:id="rId23" display="https://twitter.com/RedArmyOmaha/status/1119960201950416897"/>
    <hyperlink ref="I3" r:id="rId24" display="https://twitter.com/RedArmyOmaha/status/1120128476084760576"/>
    <hyperlink ref="O2" r:id="rId25" display="https://twitter.com/redarmyomaha/status/1119806310172639233"/>
  </hyperlinks>
  <printOptions/>
  <pageMargins left="0.7" right="0.7" top="0.75" bottom="0.75" header="0.3" footer="0.3"/>
  <pageSetup orientation="portrait" paperSize="9"/>
  <tableParts>
    <tablePart r:id="rId26"/>
    <tablePart r:id="rId32"/>
    <tablePart r:id="rId30"/>
    <tablePart r:id="rId31"/>
    <tablePart r:id="rId27"/>
    <tablePart r:id="rId28"/>
    <tablePart r:id="rId33"/>
    <tablePart r:id="rId29"/>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2019-04-24T21:22:39Z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