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<sst xmlns="http://schemas.openxmlformats.org/spreadsheetml/2006/main" count="3683" uniqueCount="1453">
  <si>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</si>
  <si>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</si>
  <si>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</si>
  <si>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</si>
  <si>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</si>
  <si>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</si>
  <si>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</si>
  <si>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</si>
  <si>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</si>
  <si>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</si>
  <si>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</si>
  <si>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</si>
  <si>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</si>
  <si>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</si>
  <si>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</si>
  <si>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</si>
  <si>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</si>
  <si>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</si>
  <si>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</si>
  <si>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</si>
  <si>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</si>
  <si>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</si>
  <si>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</si>
  <si>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</si>
  <si>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</si>
  <si>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</si>
  <si>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</si>
  <si>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</si>
  <si>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</si>
  <si>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</si>
  <si>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</si>
  <si>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</si>
  <si>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</si>
  <si>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</si>
  <si>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</si>
  <si>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</si>
  <si>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</si>
  <si>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</si>
  <si>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</si>
  <si>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</si>
  <si>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</si>
  <si>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</si>
  <si>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</si>
  <si>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</si>
  <si>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</si>
  <si>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</si>
  <si>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</si>
  <si>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</si>
  <si>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</si>
  <si>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</si>
  <si>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</si>
  <si>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</si>
  <si>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</si>
  <si>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</si>
  <si>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</si>
  <si>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</si>
  <si>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</si>
  <si>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</si>
  <si>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</si>
  <si>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</si>
  <si>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</si>
  <si>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</si>
  <si>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</si>
  <si>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</si>
  <si>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</si>
  <si>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</si>
  <si>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</si>
  <si>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</si>
  <si>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</si>
  <si>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</si>
  <si>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</si>
  <si>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</si>
  <si>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</si>
  <si>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</si>
  <si>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</si>
  <si>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</si>
  <si>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</si>
  <si>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</si>
  <si>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</si>
  <si>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</si>
  <si>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</si>
  <si>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</si>
  <si>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</si>
  <si>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</si>
  <si>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</si>
  <si>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</si>
  <si>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</si>
  <si>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</si>
  <si>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</si>
  <si>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</si>
  <si>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</si>
  <si>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</si>
  <si>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</si>
  <si>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</si>
  <si>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</si>
  <si>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</si>
  <si>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</si>
  <si>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</si>
  <si>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</si>
  <si>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</si>
  <si>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</si>
  <si>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</si>
  <si>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</si>
  <si>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</si>
  <si>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</si>
  <si>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</si>
  <si>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</si>
  <si>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</si>
  <si>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</si>
  <si>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</si>
  <si>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</si>
  <si>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</si>
  <si>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</si>
  <si>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</si>
  <si>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</si>
  <si>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</si>
  <si>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</si>
  <si>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</si>
  <si>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</si>
  <si>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</si>
  <si>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</si>
  <si>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</si>
  <si>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</si>
  <si>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</si>
  <si>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</si>
  <si>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</si>
  <si>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</si>
  <si>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</si>
  <si>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</si>
  <si>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</si>
  <si>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</si>
  <si>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</si>
  <si>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</si>
  <si>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</si>
  <si>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</si>
  <si>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</si>
  <si>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</si>
  <si>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</si>
  <si>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</si>
  <si>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</si>
  <si>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</si>
  <si>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</si>
  <si>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</si>
  <si>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</si>
  <si>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</si>
  <si>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</si>
  <si>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</si>
  <si>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</si>
  <si>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</si>
  <si>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</si>
  <si>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</si>
  <si>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</si>
  <si>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</si>
  <si>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</si>
  <si>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</si>
  <si>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</si>
  <si>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</si>
  <si>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</si>
  <si>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</si>
  <si>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</si>
  <si>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</si>
  <si>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</si>
  <si>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</si>
  <si>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</si>
  <si>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</si>
  <si>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</si>
  <si>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</si>
  <si>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</si>
  <si>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</si>
  <si>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</si>
  <si>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</si>
  <si>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</si>
  <si>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</si>
  <si>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</si>
  <si>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</si>
  <si>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</si>
  <si>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</si>
  <si>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guid</t>
  </si>
  <si>
    <t>link</t>
  </si>
  <si>
    <t>pubdate</t>
  </si>
  <si>
    <t>title</t>
  </si>
  <si>
    <t>description</t>
  </si>
  <si>
    <t>likecount</t>
  </si>
  <si>
    <t>replycount</t>
  </si>
  <si>
    <t>code</t>
  </si>
  <si>
    <t>GreaterGood510</t>
  </si>
  <si>
    <t>Damian Hanson</t>
  </si>
  <si>
    <t>Loudest</t>
  </si>
  <si>
    <t>Catherine F.</t>
  </si>
  <si>
    <t>Greencloud8</t>
  </si>
  <si>
    <t>Susan Morin</t>
  </si>
  <si>
    <t>Lyndall Hore</t>
  </si>
  <si>
    <t>West Derwin</t>
  </si>
  <si>
    <t>Gerald Hanks</t>
  </si>
  <si>
    <t>GG</t>
  </si>
  <si>
    <t>Nedra Lexow</t>
  </si>
  <si>
    <t>Adil Bensediq</t>
  </si>
  <si>
    <t>Jeanne Stafford</t>
  </si>
  <si>
    <t>Toby Tover</t>
  </si>
  <si>
    <t>Jason Hollister</t>
  </si>
  <si>
    <t>John Mallory</t>
  </si>
  <si>
    <t>NeverBeBored08</t>
  </si>
  <si>
    <t>Jerry Martin</t>
  </si>
  <si>
    <t>Kevin Danner</t>
  </si>
  <si>
    <t>Mark Crittenden</t>
  </si>
  <si>
    <t>Ineida Medina</t>
  </si>
  <si>
    <t>MalamuteKid</t>
  </si>
  <si>
    <t>RIP Capo_xD83D__xDE22__xD83D__xDE4F_</t>
  </si>
  <si>
    <t>Chrissy Murphy</t>
  </si>
  <si>
    <t>ExposingMiLabs</t>
  </si>
  <si>
    <t>Robert Ayres</t>
  </si>
  <si>
    <t>lisa tader</t>
  </si>
  <si>
    <t>Susan Manolakos</t>
  </si>
  <si>
    <t>H and M Fishing</t>
  </si>
  <si>
    <t>Padraig O'Hara</t>
  </si>
  <si>
    <t>Eve rlidis</t>
  </si>
  <si>
    <t>jkbezo</t>
  </si>
  <si>
    <t>Juan Urquiola</t>
  </si>
  <si>
    <t>mickib729</t>
  </si>
  <si>
    <t>Tim Kelley</t>
  </si>
  <si>
    <t>Saad MAFiA</t>
  </si>
  <si>
    <t>KENT POWELL</t>
  </si>
  <si>
    <t>Tracy Montfort</t>
  </si>
  <si>
    <t>Diana Ackland</t>
  </si>
  <si>
    <t>Lamed Vav</t>
  </si>
  <si>
    <t>Lily-Beth Duszynski</t>
  </si>
  <si>
    <t>Gale Park Frederick</t>
  </si>
  <si>
    <t>Ruth Ann Stites</t>
  </si>
  <si>
    <t>patricia meier</t>
  </si>
  <si>
    <t>Renee Lawrence</t>
  </si>
  <si>
    <t>Larry Osborne</t>
  </si>
  <si>
    <t>D Leo</t>
  </si>
  <si>
    <t>hhh h</t>
  </si>
  <si>
    <t>ashin ant</t>
  </si>
  <si>
    <t>Natalie Baker</t>
  </si>
  <si>
    <t>Alvaro Rivera</t>
  </si>
  <si>
    <t>Ethan Garcia</t>
  </si>
  <si>
    <t>Ahsha Anderson</t>
  </si>
  <si>
    <t>James Fuck off</t>
  </si>
  <si>
    <t>23andMe</t>
  </si>
  <si>
    <t>Matthew Tippett</t>
  </si>
  <si>
    <t>Cassie Thomas</t>
  </si>
  <si>
    <t>APgeneticgenealogy lover</t>
  </si>
  <si>
    <t>Sandra Curtis</t>
  </si>
  <si>
    <t>sonia alefbetka</t>
  </si>
  <si>
    <t>Lee langdon</t>
  </si>
  <si>
    <t>MegaBall PowerBall</t>
  </si>
  <si>
    <t>Satan, Lord of Hell</t>
  </si>
  <si>
    <t>Ruhn Maguet</t>
  </si>
  <si>
    <t>APgeneticgenealogylover</t>
  </si>
  <si>
    <t>Beachy Keen</t>
  </si>
  <si>
    <t>scris1</t>
  </si>
  <si>
    <t>Don Goerger</t>
  </si>
  <si>
    <t>Rhawnz F.</t>
  </si>
  <si>
    <t>really</t>
  </si>
  <si>
    <t>Raytheon Orion</t>
  </si>
  <si>
    <t>Muthanna Juma</t>
  </si>
  <si>
    <t>Laura Happy</t>
  </si>
  <si>
    <t>Tyler Oxide</t>
  </si>
  <si>
    <t>Sara P</t>
  </si>
  <si>
    <t>Wilka</t>
  </si>
  <si>
    <t>Elizabeth Anthes</t>
  </si>
  <si>
    <t>Kamdyn L</t>
  </si>
  <si>
    <t>Jim ONeill</t>
  </si>
  <si>
    <t>ZX Arcane</t>
  </si>
  <si>
    <t>Lee Albee</t>
  </si>
  <si>
    <t>mills</t>
  </si>
  <si>
    <t>23andme</t>
  </si>
  <si>
    <t>Ugj8Su1CZsmXE3gCoAEC</t>
  </si>
  <si>
    <t>Ugh24aBOTTFXnXgCoAEC</t>
  </si>
  <si>
    <t>Ugh7r-bOs_6-JHgCoAEC</t>
  </si>
  <si>
    <t>UghNflJeGg_DungCoAEC</t>
  </si>
  <si>
    <t>UggYXOkYDXKHx3gCoAEC</t>
  </si>
  <si>
    <t>UgiT9ad5TmNBYngCoAEC</t>
  </si>
  <si>
    <t>UghB9MEdzkxh83gCoAEC</t>
  </si>
  <si>
    <t>Ughf_IyXdzZH1HgCoAEC</t>
  </si>
  <si>
    <t>Ugiu30cJa5rzP3gCoAEC</t>
  </si>
  <si>
    <t>UggwD6z4P1M7VHgCoAEC</t>
  </si>
  <si>
    <t>Ugg2PYzV5vK1jngCoAEC</t>
  </si>
  <si>
    <t>Ugh0CqKWP_lIpHgCoAEC</t>
  </si>
  <si>
    <t>UggfTl7UL9pfd3gCoAEC</t>
  </si>
  <si>
    <t>UgjFBjaZVY__tHgCoAEC</t>
  </si>
  <si>
    <t>UghUi9r6S58AT3gCoAEC</t>
  </si>
  <si>
    <t>UggoMPdvw_PpwXgCoAEC</t>
  </si>
  <si>
    <t>UggJicxn1Wn1SngCoAEC</t>
  </si>
  <si>
    <t>UgyRZjg38PZPv5f-8V54AaABAg</t>
  </si>
  <si>
    <t>UgwOCSAbWX3VP--9T3V4AaABAg</t>
  </si>
  <si>
    <t>UgwEHwyNNLMqin3p2BZ4AaABAg</t>
  </si>
  <si>
    <t>UgyoxRFOMv9Hk549AfB4AaABAg</t>
  </si>
  <si>
    <t>UgxyC3_P3HuU3owBp0J4AaABAg</t>
  </si>
  <si>
    <t>UgjxOXPnMHcJw3gCoAEC</t>
  </si>
  <si>
    <t>UgiAo2zGrcxIWngCoAEC</t>
  </si>
  <si>
    <t>Ugh0Ibe2AzJaaXgCoAEC</t>
  </si>
  <si>
    <t>UgjeVEHp7Et203gCoAEC</t>
  </si>
  <si>
    <t>Ugjr71q9Op2B8XgCoAEC</t>
  </si>
  <si>
    <t>UgitdfN1iIEWw3gCoAEC</t>
  </si>
  <si>
    <t>Ughr5VGbfLDnE3gCoAEC</t>
  </si>
  <si>
    <t>UghgQ5SBGEYk5HgCoAEC</t>
  </si>
  <si>
    <t>UghAqVsKoxLFMHgCoAEC</t>
  </si>
  <si>
    <t>UgjvPpz8FjonHngCoAEC</t>
  </si>
  <si>
    <t>UghR4WSh4h0DoXgCoAEC</t>
  </si>
  <si>
    <t>Ugi6WiuTLasGBXgCoAEC</t>
  </si>
  <si>
    <t>UgjsVvTulW2pm3gCoAEC</t>
  </si>
  <si>
    <t>UgjTlnEePAwQzHgCoAEC</t>
  </si>
  <si>
    <t>UgjAOopBOfdNqHgCoAEC</t>
  </si>
  <si>
    <t>UggQpGJXiBSzZXgCoAEC</t>
  </si>
  <si>
    <t>UgiXTn3Dt6QHR3gCoAEC</t>
  </si>
  <si>
    <t>UgiX_uZWkWA_lngCoAEC</t>
  </si>
  <si>
    <t>Ugj1Pr178U2E5ngCoAEC</t>
  </si>
  <si>
    <t>UghMQiAqFmeOLXgCoAEC</t>
  </si>
  <si>
    <t>Ugi1r9TpQsgmaXgCoAEC</t>
  </si>
  <si>
    <t>Ugz0oAxRR3KTyjefEVB4AaABAg</t>
  </si>
  <si>
    <t>UgxCOw5LCDnP78OLHPl4AaABAg</t>
  </si>
  <si>
    <t>UgwTw1zMe-5sx4Ot6Ix4AaABAg</t>
  </si>
  <si>
    <t>UgzD04u7KonhcIvohTJ4AaABAg</t>
  </si>
  <si>
    <t>Ugzu1_rR-UqOqhSX3jZ4AaABAg</t>
  </si>
  <si>
    <t>UgiX_uZWkWA_lngCoAEC.8HKUcMB1knQ8IWjOGt8uqo</t>
  </si>
  <si>
    <t>UgiX_uZWkWA_lngCoAEC.8HKUcMB1knQ8Jmb8gtfnw8</t>
  </si>
  <si>
    <t>UgiX_uZWkWA_lngCoAEC.8HKUcMB1knQ8SuGe4g2nFW</t>
  </si>
  <si>
    <t>UgiX_uZWkWA_lngCoAEC.8HKUcMB1knQ8eVuEIegyTS</t>
  </si>
  <si>
    <t>UgjAOopBOfdNqHgCoAEC.8Fe3mDJdjOq8NTMIoLwUY7</t>
  </si>
  <si>
    <t>UgjAOopBOfdNqHgCoAEC.8Fe3mDJdjOq8FfN-2SjAQX</t>
  </si>
  <si>
    <t>UgjAOopBOfdNqHgCoAEC.8Fe3mDJdjOq8RBZi0S3dqs</t>
  </si>
  <si>
    <t>UgjAOopBOfdNqHgCoAEC.8Fe3mDJdjOq8Yfm9iXHa8F</t>
  </si>
  <si>
    <t>UghgQ5SBGEYk5HgCoAEC.87DyMZpWoQj8h32KY8MO-v</t>
  </si>
  <si>
    <t>UggQpGJXiBSzZXgCoAEC.8G68o37fqYK8HVMm1iIiad</t>
  </si>
  <si>
    <t>UgxCOw5LCDnP78OLHPl4AaABAg.8a6tkaTAP5R8a7Wcns3dPP</t>
  </si>
  <si>
    <t>UgitdfN1iIEWw3gCoAEC.86E8jbHFG1S86kx_7YD7NL</t>
  </si>
  <si>
    <t>UgitdfN1iIEWw3gCoAEC.86E8jbHFG1S87PWFeXtAgS</t>
  </si>
  <si>
    <t>UgitdfN1iIEWw3gCoAEC.86E8jbHFG1S87PaUoKi040</t>
  </si>
  <si>
    <t>UgitdfN1iIEWw3gCoAEC.86E8jbHFG1S87hnno-7T2d</t>
  </si>
  <si>
    <t>UgitdfN1iIEWw3gCoAEC.86E8jbHFG1S884Ucd-49Zd</t>
  </si>
  <si>
    <t>UgitdfN1iIEWw3gCoAEC.86E8jbHFG1S884rJ17T7Ug</t>
  </si>
  <si>
    <t>UgitdfN1iIEWw3gCoAEC.86E8jbHFG1S885Dm_AcDNt</t>
  </si>
  <si>
    <t>UgitdfN1iIEWw3gCoAEC.86E8jbHFG1S8LRArbsn0Kb</t>
  </si>
  <si>
    <t>UgiAo2zGrcxIWngCoAEC.85a7OEzaug28g9o-jW_i02</t>
  </si>
  <si>
    <t>UghgQ5SBGEYk5HgCoAEC.87DyMZpWoQj8g9nj5cE_D5</t>
  </si>
  <si>
    <t>UgzD04u7KonhcIvohTJ4AaABAg.8q3dG6jiwAs8tCfwakyLzq</t>
  </si>
  <si>
    <t>UgwTw1zMe-5sx4Ot6Ix4AaABAg.8f69w-35nb28fBM9gqES0d</t>
  </si>
  <si>
    <t>UgjvPpz8FjonHngCoAEC.89HHuKJQSPX8GLFrxj42KC</t>
  </si>
  <si>
    <t>UgjvPpz8FjonHngCoAEC.89HHuKJQSPX8S-M1xmbOf7</t>
  </si>
  <si>
    <t>UgjTlnEePAwQzHgCoAEC.8Axkkaa7yip8BKhrvaD2Tw</t>
  </si>
  <si>
    <t>UgjxOXPnMHcJw3gCoAEC.85_0pKh4KHh7-H4QkN6QAm</t>
  </si>
  <si>
    <t>UgjxOXPnMHcJw3gCoAEC.85_0pKh4KHh7-HAOLmQWri</t>
  </si>
  <si>
    <t>UgjxOXPnMHcJw3gCoAEC.85_0pKh4KHh7-HTUo5PwOV</t>
  </si>
  <si>
    <t>UghgQ5SBGEYk5HgCoAEC.87DyMZpWoQj87PWcvjB6IE</t>
  </si>
  <si>
    <t>UgjxOXPnMHcJw3gCoAEC.85_0pKh4KHh87Dz6SKbeVi</t>
  </si>
  <si>
    <t>UgjxOXPnMHcJw3gCoAEC.85_0pKh4KHh7-H9TjGLQY0</t>
  </si>
  <si>
    <t>UgjxOXPnMHcJw3gCoAEC.85_0pKh4KHh7-t7uypfRwd</t>
  </si>
  <si>
    <t>UgjxOXPnMHcJw3gCoAEC.85_0pKh4KHh8FGyRqT8ofD</t>
  </si>
  <si>
    <t>Ughr5VGbfLDnE3gCoAEC.874pacMQLr9885E9xqlprX</t>
  </si>
  <si>
    <t>Ughr5VGbfLDnE3gCoAEC.874pacMQLr98OntQ5ruWQQ</t>
  </si>
  <si>
    <t>UghMQiAqFmeOLXgCoAEC.8ILdIzdi3xr8ILdPGrnHup</t>
  </si>
  <si>
    <t>UghMQiAqFmeOLXgCoAEC.8ILdIzdi3xr8LREKrtA0pr</t>
  </si>
  <si>
    <t>UghMQiAqFmeOLXgCoAEC.8ILdIzdi3xr8TCJGnMJX6n</t>
  </si>
  <si>
    <t>UgiXTn3Dt6QHR3gCoAEC.8GnfqlUVrbr8UJZcYPFNLy</t>
  </si>
  <si>
    <t>UgiXTn3Dt6QHR3gCoAEC.8GnfqlUVrbr8aN6vibuZ49</t>
  </si>
  <si>
    <t>UgjsVvTulW2pm3gCoAEC.8AExhOJs7f88BKi1ygWFkn</t>
  </si>
  <si>
    <t>UghAqVsKoxLFMHgCoAEC.88Rz-h1I6lF8CIhaGCE21t</t>
  </si>
  <si>
    <t>UghAqVsKoxLFMHgCoAEC.88Rz-h1I6lF8J5_EdF_CI1</t>
  </si>
  <si>
    <t>UghAqVsKoxLFMHgCoAEC.88Rz-h1I6lF8A2GG4dlgAs</t>
  </si>
  <si>
    <t>UghAqVsKoxLFMHgCoAEC.88Rz-h1I6lF8LT8v1jHuXO</t>
  </si>
  <si>
    <t>UghAqVsKoxLFMHgCoAEC.88Rz-h1I6lF8SqXui3CnV6</t>
  </si>
  <si>
    <t>UghAqVsKoxLFMHgCoAEC.88Rz-h1I6lF8ZJVARGluU3</t>
  </si>
  <si>
    <t>UghAqVsKoxLFMHgCoAEC.88Rz-h1I6lF8LRBMg_jbDo</t>
  </si>
  <si>
    <t>UghAqVsKoxLFMHgCoAEC.88Rz-h1I6lF8bIjSkeboSA</t>
  </si>
  <si>
    <t>Ugz0oAxRR3KTyjefEVB4AaABAg.8WF_uIwmWJ_8_dr4rs7lXB</t>
  </si>
  <si>
    <t>Ugjr71q9Op2B8XgCoAEC.86B85VASnTG86lFNvdYKd_</t>
  </si>
  <si>
    <t>Ugjr71q9Op2B8XgCoAEC.86B85VASnTG8LRB9BzhhV-</t>
  </si>
  <si>
    <t>UghR4WSh4h0DoXgCoAEC.89Hv3xXccYT89I96SZD_il</t>
  </si>
  <si>
    <t>UghR4WSh4h0DoXgCoAEC.89Hv3xXccYT8A1oI73ywMZ</t>
  </si>
  <si>
    <t>UghR4WSh4h0DoXgCoAEC.89Hv3xXccYT8Exxmrbq6hT</t>
  </si>
  <si>
    <t>UghR4WSh4h0DoXgCoAEC.89Hv3xXccYT8EzLvveTCPm</t>
  </si>
  <si>
    <t>UghR4WSh4h0DoXgCoAEC.89Hv3xXccYT8FfRlKYub_n</t>
  </si>
  <si>
    <t>UghR4WSh4h0DoXgCoAEC.89Hv3xXccYT8MJJGPzCiwS</t>
  </si>
  <si>
    <t>UghR4WSh4h0DoXgCoAEC.89Hv3xXccYT8MJJzRGAj3N</t>
  </si>
  <si>
    <t>UghR4WSh4h0DoXgCoAEC.89Hv3xXccYT8MJUUP2iJDZ</t>
  </si>
  <si>
    <t>UghR4WSh4h0DoXgCoAEC.89Hv3xXccYT8Mv9UvaPVDx</t>
  </si>
  <si>
    <t>UghR4WSh4h0DoXgCoAEC.89Hv3xXccYT8MvAPqYgoqm</t>
  </si>
  <si>
    <t>UghR4WSh4h0DoXgCoAEC.89Hv3xXccYT8Mw0mabHObx</t>
  </si>
  <si>
    <t>UghR4WSh4h0DoXgCoAEC.89Hv3xXccYT8RBZxN16CUZ</t>
  </si>
  <si>
    <t>UghR4WSh4h0DoXgCoAEC.89Hv3xXccYT89IJ7MDqJ6_</t>
  </si>
  <si>
    <t>UghR4WSh4h0DoXgCoAEC.89Hv3xXccYT89IJ8kesqAZ</t>
  </si>
  <si>
    <t>UghR4WSh4h0DoXgCoAEC.89Hv3xXccYT8Ey5DO6LKBh</t>
  </si>
  <si>
    <t>UghR4WSh4h0DoXgCoAEC.89Hv3xXccYT8MJJsJk0Q59</t>
  </si>
  <si>
    <t>UghR4WSh4h0DoXgCoAEC.89Hv3xXccYT8MJUFLhwG_U</t>
  </si>
  <si>
    <t>UghR4WSh4h0DoXgCoAEC.89Hv3xXccYT8MJVkOCUDZg</t>
  </si>
  <si>
    <t>UghR4WSh4h0DoXgCoAEC.89Hv3xXccYT8Mv9oeSBLM0</t>
  </si>
  <si>
    <t>UghR4WSh4h0DoXgCoAEC.89Hv3xXccYT8Mv9plhm_F1</t>
  </si>
  <si>
    <t>UghR4WSh4h0DoXgCoAEC.89Hv3xXccYT8MvA43s2eIL</t>
  </si>
  <si>
    <t>UghR4WSh4h0DoXgCoAEC.89Hv3xXccYT8MvFlGi7WjK</t>
  </si>
  <si>
    <t>UghR4WSh4h0DoXgCoAEC.89Hv3xXccYT8RB_rdKuqmx</t>
  </si>
  <si>
    <t>UghR4WSh4h0DoXgCoAEC.89Hv3xXccYT8ZcnTVpeddS</t>
  </si>
  <si>
    <t>Ugj1Pr178U2E5ngCoAEC.8HyWCaPtdDS8_drAMuhsLw</t>
  </si>
  <si>
    <t>UgjeVEHp7Et203gCoAEC.863Zxdk_fyg884UsAO8j-f</t>
  </si>
  <si>
    <t>https://www.youtube.com/watch?v=pon3zOxMH8M&amp;lc=Ugj8Su1CZsmXE3gCoAEC</t>
  </si>
  <si>
    <t>https://www.youtube.com/watch?v=pon3zOxMH8M&amp;lc=Ugh24aBOTTFXnXgCoAEC</t>
  </si>
  <si>
    <t>https://www.youtube.com/watch?v=pon3zOxMH8M&amp;lc=Ugh7r-bOs_6-JHgCoAEC</t>
  </si>
  <si>
    <t>https://www.youtube.com/watch?v=pon3zOxMH8M&amp;lc=UghNflJeGg_DungCoAEC</t>
  </si>
  <si>
    <t>https://www.youtube.com/watch?v=pon3zOxMH8M&amp;lc=UggYXOkYDXKHx3gCoAEC</t>
  </si>
  <si>
    <t>https://www.youtube.com/watch?v=pon3zOxMH8M&amp;lc=UgiT9ad5TmNBYngCoAEC</t>
  </si>
  <si>
    <t>https://www.youtube.com/watch?v=pon3zOxMH8M&amp;lc=UghB9MEdzkxh83gCoAEC</t>
  </si>
  <si>
    <t>https://www.youtube.com/watch?v=pon3zOxMH8M&amp;lc=Ughf_IyXdzZH1HgCoAEC</t>
  </si>
  <si>
    <t>https://www.youtube.com/watch?v=pon3zOxMH8M&amp;lc=Ugiu30cJa5rzP3gCoAEC</t>
  </si>
  <si>
    <t>https://www.youtube.com/watch?v=pon3zOxMH8M&amp;lc=UggwD6z4P1M7VHgCoAEC</t>
  </si>
  <si>
    <t>https://www.youtube.com/watch?v=pon3zOxMH8M&amp;lc=Ugg2PYzV5vK1jngCoAEC</t>
  </si>
  <si>
    <t>https://www.youtube.com/watch?v=pon3zOxMH8M&amp;lc=Ugh0CqKWP_lIpHgCoAEC</t>
  </si>
  <si>
    <t>https://www.youtube.com/watch?v=pon3zOxMH8M&amp;lc=UggfTl7UL9pfd3gCoAEC</t>
  </si>
  <si>
    <t>https://www.youtube.com/watch?v=pon3zOxMH8M&amp;lc=UgjFBjaZVY__tHgCoAEC</t>
  </si>
  <si>
    <t>https://www.youtube.com/watch?v=pon3zOxMH8M&amp;lc=UghUi9r6S58AT3gCoAEC</t>
  </si>
  <si>
    <t>https://www.youtube.com/watch?v=pon3zOxMH8M&amp;lc=UggoMPdvw_PpwXgCoAEC</t>
  </si>
  <si>
    <t>https://www.youtube.com/watch?v=pon3zOxMH8M&amp;lc=UggJicxn1Wn1SngCoAEC</t>
  </si>
  <si>
    <t>https://www.youtube.com/watch?v=pon3zOxMH8M&amp;lc=UgyRZjg38PZPv5f-8V54AaABAg</t>
  </si>
  <si>
    <t>https://www.youtube.com/watch?v=pon3zOxMH8M&amp;lc=UgwOCSAbWX3VP--9T3V4AaABAg</t>
  </si>
  <si>
    <t>https://www.youtube.com/watch?v=pon3zOxMH8M&amp;lc=UgwEHwyNNLMqin3p2BZ4AaABAg</t>
  </si>
  <si>
    <t>https://www.youtube.com/watch?v=pon3zOxMH8M&amp;lc=UgyoxRFOMv9Hk549AfB4AaABAg</t>
  </si>
  <si>
    <t>https://www.youtube.com/watch?v=pon3zOxMH8M&amp;lc=UgxyC3_P3HuU3owBp0J4AaABAg</t>
  </si>
  <si>
    <t>https://www.youtube.com/watch?v=pon3zOxMH8M&amp;lc=UgjxOXPnMHcJw3gCoAEC</t>
  </si>
  <si>
    <t>https://www.youtube.com/watch?v=pon3zOxMH8M&amp;lc=UgiAo2zGrcxIWngCoAEC</t>
  </si>
  <si>
    <t>https://www.youtube.com/watch?v=pon3zOxMH8M&amp;lc=Ugh0Ibe2AzJaaXgCoAEC</t>
  </si>
  <si>
    <t>https://www.youtube.com/watch?v=pon3zOxMH8M&amp;lc=UgjeVEHp7Et203gCoAEC</t>
  </si>
  <si>
    <t>https://www.youtube.com/watch?v=pon3zOxMH8M&amp;lc=Ugjr71q9Op2B8XgCoAEC</t>
  </si>
  <si>
    <t>https://www.youtube.com/watch?v=pon3zOxMH8M&amp;lc=UgitdfN1iIEWw3gCoAEC</t>
  </si>
  <si>
    <t>https://www.youtube.com/watch?v=pon3zOxMH8M&amp;lc=Ughr5VGbfLDnE3gCoAEC</t>
  </si>
  <si>
    <t>https://www.youtube.com/watch?v=pon3zOxMH8M&amp;lc=UghgQ5SBGEYk5HgCoAEC</t>
  </si>
  <si>
    <t>https://www.youtube.com/watch?v=pon3zOxMH8M&amp;lc=UghAqVsKoxLFMHgCoAEC</t>
  </si>
  <si>
    <t>https://www.youtube.com/watch?v=pon3zOxMH8M&amp;lc=UgjvPpz8FjonHngCoAEC</t>
  </si>
  <si>
    <t>https://www.youtube.com/watch?v=pon3zOxMH8M&amp;lc=UghR4WSh4h0DoXgCoAEC</t>
  </si>
  <si>
    <t>https://www.youtube.com/watch?v=pon3zOxMH8M&amp;lc=Ugi6WiuTLasGBXgCoAEC</t>
  </si>
  <si>
    <t>https://www.youtube.com/watch?v=pon3zOxMH8M&amp;lc=UgjsVvTulW2pm3gCoAEC</t>
  </si>
  <si>
    <t>https://www.youtube.com/watch?v=pon3zOxMH8M&amp;lc=UgjTlnEePAwQzHgCoAEC</t>
  </si>
  <si>
    <t>https://www.youtube.com/watch?v=pon3zOxMH8M&amp;lc=UgjAOopBOfdNqHgCoAEC</t>
  </si>
  <si>
    <t>https://www.youtube.com/watch?v=pon3zOxMH8M&amp;lc=UggQpGJXiBSzZXgCoAEC</t>
  </si>
  <si>
    <t>https://www.youtube.com/watch?v=pon3zOxMH8M&amp;lc=UgiXTn3Dt6QHR3gCoAEC</t>
  </si>
  <si>
    <t>https://www.youtube.com/watch?v=pon3zOxMH8M&amp;lc=UgiX_uZWkWA_lngCoAEC</t>
  </si>
  <si>
    <t>https://www.youtube.com/watch?v=pon3zOxMH8M&amp;lc=Ugj1Pr178U2E5ngCoAEC</t>
  </si>
  <si>
    <t>https://www.youtube.com/watch?v=pon3zOxMH8M&amp;lc=UghMQiAqFmeOLXgCoAEC</t>
  </si>
  <si>
    <t>https://www.youtube.com/watch?v=pon3zOxMH8M&amp;lc=Ugi1r9TpQsgmaXgCoAEC</t>
  </si>
  <si>
    <t>https://www.youtube.com/watch?v=pon3zOxMH8M&amp;lc=Ugz0oAxRR3KTyjefEVB4AaABAg</t>
  </si>
  <si>
    <t>https://www.youtube.com/watch?v=pon3zOxMH8M&amp;lc=UgxCOw5LCDnP78OLHPl4AaABAg</t>
  </si>
  <si>
    <t>https://www.youtube.com/watch?v=pon3zOxMH8M&amp;lc=UgwTw1zMe-5sx4Ot6Ix4AaABAg</t>
  </si>
  <si>
    <t>https://www.youtube.com/watch?v=pon3zOxMH8M&amp;lc=UgzD04u7KonhcIvohTJ4AaABAg</t>
  </si>
  <si>
    <t>https://www.youtube.com/watch?v=pon3zOxMH8M&amp;lc=Ugzu1_rR-UqOqhSX3jZ4AaABAg</t>
  </si>
  <si>
    <t>https://www.youtube.com/watch?v=pon3zOxMH8M&amp;lc=UgiX_uZWkWA_lngCoAEC.8HKUcMB1knQ8IWjOGt8uqo</t>
  </si>
  <si>
    <t>https://www.youtube.com/watch?v=pon3zOxMH8M&amp;lc=UgiX_uZWkWA_lngCoAEC.8HKUcMB1knQ8Jmb8gtfnw8</t>
  </si>
  <si>
    <t>https://www.youtube.com/watch?v=pon3zOxMH8M&amp;lc=UgiX_uZWkWA_lngCoAEC.8HKUcMB1knQ8SuGe4g2nFW</t>
  </si>
  <si>
    <t>https://www.youtube.com/watch?v=pon3zOxMH8M&amp;lc=UgiX_uZWkWA_lngCoAEC.8HKUcMB1knQ8eVuEIegyTS</t>
  </si>
  <si>
    <t>https://www.youtube.com/watch?v=pon3zOxMH8M&amp;lc=UgjAOopBOfdNqHgCoAEC.8Fe3mDJdjOq8NTMIoLwUY7</t>
  </si>
  <si>
    <t>https://www.youtube.com/watch?v=pon3zOxMH8M&amp;lc=UgjAOopBOfdNqHgCoAEC.8Fe3mDJdjOq8FfN-2SjAQX</t>
  </si>
  <si>
    <t>https://www.youtube.com/watch?v=pon3zOxMH8M&amp;lc=UgjAOopBOfdNqHgCoAEC.8Fe3mDJdjOq8RBZi0S3dqs</t>
  </si>
  <si>
    <t>https://www.youtube.com/watch?v=pon3zOxMH8M&amp;lc=UgjAOopBOfdNqHgCoAEC.8Fe3mDJdjOq8Yfm9iXHa8F</t>
  </si>
  <si>
    <t>https://www.youtube.com/watch?v=pon3zOxMH8M&amp;lc=UghgQ5SBGEYk5HgCoAEC.87DyMZpWoQj8h32KY8MO-v</t>
  </si>
  <si>
    <t>https://www.youtube.com/watch?v=pon3zOxMH8M&amp;lc=UggQpGJXiBSzZXgCoAEC.8G68o37fqYK8HVMm1iIiad</t>
  </si>
  <si>
    <t>https://www.youtube.com/watch?v=pon3zOxMH8M&amp;lc=UgxCOw5LCDnP78OLHPl4AaABAg.8a6tkaTAP5R8a7Wcns3dPP</t>
  </si>
  <si>
    <t>https://www.youtube.com/watch?v=pon3zOxMH8M&amp;lc=UgitdfN1iIEWw3gCoAEC.86E8jbHFG1S86kx_7YD7NL</t>
  </si>
  <si>
    <t>https://www.youtube.com/watch?v=pon3zOxMH8M&amp;lc=UgitdfN1iIEWw3gCoAEC.86E8jbHFG1S87PWFeXtAgS</t>
  </si>
  <si>
    <t>https://www.youtube.com/watch?v=pon3zOxMH8M&amp;lc=UgitdfN1iIEWw3gCoAEC.86E8jbHFG1S87PaUoKi040</t>
  </si>
  <si>
    <t>https://www.youtube.com/watch?v=pon3zOxMH8M&amp;lc=UgitdfN1iIEWw3gCoAEC.86E8jbHFG1S87hnno-7T2d</t>
  </si>
  <si>
    <t>https://www.youtube.com/watch?v=pon3zOxMH8M&amp;lc=UgitdfN1iIEWw3gCoAEC.86E8jbHFG1S884Ucd-49Zd</t>
  </si>
  <si>
    <t>https://www.youtube.com/watch?v=pon3zOxMH8M&amp;lc=UgitdfN1iIEWw3gCoAEC.86E8jbHFG1S884rJ17T7Ug</t>
  </si>
  <si>
    <t>https://www.youtube.com/watch?v=pon3zOxMH8M&amp;lc=UgitdfN1iIEWw3gCoAEC.86E8jbHFG1S885Dm_AcDNt</t>
  </si>
  <si>
    <t>https://www.youtube.com/watch?v=pon3zOxMH8M&amp;lc=UgitdfN1iIEWw3gCoAEC.86E8jbHFG1S8LRArbsn0Kb</t>
  </si>
  <si>
    <t>https://www.youtube.com/watch?v=pon3zOxMH8M&amp;lc=UgiAo2zGrcxIWngCoAEC.85a7OEzaug28g9o-jW_i02</t>
  </si>
  <si>
    <t>https://www.youtube.com/watch?v=pon3zOxMH8M&amp;lc=UghgQ5SBGEYk5HgCoAEC.87DyMZpWoQj8g9nj5cE_D5</t>
  </si>
  <si>
    <t>https://www.youtube.com/watch?v=pon3zOxMH8M&amp;lc=UgzD04u7KonhcIvohTJ4AaABAg.8q3dG6jiwAs8tCfwakyLzq</t>
  </si>
  <si>
    <t>https://www.youtube.com/watch?v=pon3zOxMH8M&amp;lc=UgwTw1zMe-5sx4Ot6Ix4AaABAg.8f69w-35nb28fBM9gqES0d</t>
  </si>
  <si>
    <t>https://www.youtube.com/watch?v=pon3zOxMH8M&amp;lc=UgjvPpz8FjonHngCoAEC.89HHuKJQSPX8GLFrxj42KC</t>
  </si>
  <si>
    <t>https://www.youtube.com/watch?v=pon3zOxMH8M&amp;lc=UgjvPpz8FjonHngCoAEC.89HHuKJQSPX8S-M1xmbOf7</t>
  </si>
  <si>
    <t>https://www.youtube.com/watch?v=pon3zOxMH8M&amp;lc=UgjTlnEePAwQzHgCoAEC.8Axkkaa7yip8BKhrvaD2Tw</t>
  </si>
  <si>
    <t>https://www.youtube.com/watch?v=pon3zOxMH8M&amp;lc=UgjxOXPnMHcJw3gCoAEC.85_0pKh4KHh7-H4QkN6QAm</t>
  </si>
  <si>
    <t>https://www.youtube.com/watch?v=pon3zOxMH8M&amp;lc=UgjxOXPnMHcJw3gCoAEC.85_0pKh4KHh7-HAOLmQWri</t>
  </si>
  <si>
    <t>https://www.youtube.com/watch?v=pon3zOxMH8M&amp;lc=UgjxOXPnMHcJw3gCoAEC.85_0pKh4KHh7-HTUo5PwOV</t>
  </si>
  <si>
    <t>https://www.youtube.com/watch?v=pon3zOxMH8M&amp;lc=UghgQ5SBGEYk5HgCoAEC.87DyMZpWoQj87PWcvjB6IE</t>
  </si>
  <si>
    <t>https://www.youtube.com/watch?v=pon3zOxMH8M&amp;lc=UgjxOXPnMHcJw3gCoAEC.85_0pKh4KHh87Dz6SKbeVi</t>
  </si>
  <si>
    <t>https://www.youtube.com/watch?v=pon3zOxMH8M&amp;lc=UgjxOXPnMHcJw3gCoAEC.85_0pKh4KHh7-H9TjGLQY0</t>
  </si>
  <si>
    <t>https://www.youtube.com/watch?v=pon3zOxMH8M&amp;lc=UgjxOXPnMHcJw3gCoAEC.85_0pKh4KHh7-t7uypfRwd</t>
  </si>
  <si>
    <t>https://www.youtube.com/watch?v=pon3zOxMH8M&amp;lc=UgjxOXPnMHcJw3gCoAEC.85_0pKh4KHh8FGyRqT8ofD</t>
  </si>
  <si>
    <t>https://www.youtube.com/watch?v=pon3zOxMH8M&amp;lc=Ughr5VGbfLDnE3gCoAEC.874pacMQLr9885E9xqlprX</t>
  </si>
  <si>
    <t>https://www.youtube.com/watch?v=pon3zOxMH8M&amp;lc=Ughr5VGbfLDnE3gCoAEC.874pacMQLr98OntQ5ruWQQ</t>
  </si>
  <si>
    <t>https://www.youtube.com/watch?v=pon3zOxMH8M&amp;lc=UghMQiAqFmeOLXgCoAEC.8ILdIzdi3xr8ILdPGrnHup</t>
  </si>
  <si>
    <t>https://www.youtube.com/watch?v=pon3zOxMH8M&amp;lc=UghMQiAqFmeOLXgCoAEC.8ILdIzdi3xr8LREKrtA0pr</t>
  </si>
  <si>
    <t>https://www.youtube.com/watch?v=pon3zOxMH8M&amp;lc=UghMQiAqFmeOLXgCoAEC.8ILdIzdi3xr8TCJGnMJX6n</t>
  </si>
  <si>
    <t>https://www.youtube.com/watch?v=pon3zOxMH8M&amp;lc=UgiXTn3Dt6QHR3gCoAEC.8GnfqlUVrbr8UJZcYPFNLy</t>
  </si>
  <si>
    <t>https://www.youtube.com/watch?v=pon3zOxMH8M&amp;lc=UgiXTn3Dt6QHR3gCoAEC.8GnfqlUVrbr8aN6vibuZ49</t>
  </si>
  <si>
    <t>https://www.youtube.com/watch?v=pon3zOxMH8M&amp;lc=UgjsVvTulW2pm3gCoAEC.8AExhOJs7f88BKi1ygWFkn</t>
  </si>
  <si>
    <t>https://www.youtube.com/watch?v=pon3zOxMH8M&amp;lc=UghAqVsKoxLFMHgCoAEC.88Rz-h1I6lF8CIhaGCE21t</t>
  </si>
  <si>
    <t>https://www.youtube.com/watch?v=pon3zOxMH8M&amp;lc=UghAqVsKoxLFMHgCoAEC.88Rz-h1I6lF8J5_EdF_CI1</t>
  </si>
  <si>
    <t>https://www.youtube.com/watch?v=pon3zOxMH8M&amp;lc=UghAqVsKoxLFMHgCoAEC.88Rz-h1I6lF8A2GG4dlgAs</t>
  </si>
  <si>
    <t>https://www.youtube.com/watch?v=pon3zOxMH8M&amp;lc=UghAqVsKoxLFMHgCoAEC.88Rz-h1I6lF8LT8v1jHuXO</t>
  </si>
  <si>
    <t>https://www.youtube.com/watch?v=pon3zOxMH8M&amp;lc=UghAqVsKoxLFMHgCoAEC.88Rz-h1I6lF8SqXui3CnV6</t>
  </si>
  <si>
    <t>https://www.youtube.com/watch?v=pon3zOxMH8M&amp;lc=UghAqVsKoxLFMHgCoAEC.88Rz-h1I6lF8ZJVARGluU3</t>
  </si>
  <si>
    <t>https://www.youtube.com/watch?v=pon3zOxMH8M&amp;lc=UghAqVsKoxLFMHgCoAEC.88Rz-h1I6lF8LRBMg_jbDo</t>
  </si>
  <si>
    <t>https://www.youtube.com/watch?v=pon3zOxMH8M&amp;lc=UghAqVsKoxLFMHgCoAEC.88Rz-h1I6lF8bIjSkeboSA</t>
  </si>
  <si>
    <t>https://www.youtube.com/watch?v=pon3zOxMH8M&amp;lc=Ugz0oAxRR3KTyjefEVB4AaABAg.8WF_uIwmWJ_8_dr4rs7lXB</t>
  </si>
  <si>
    <t>https://www.youtube.com/watch?v=pon3zOxMH8M&amp;lc=Ugjr71q9Op2B8XgCoAEC.86B85VASnTG86lFNvdYKd_</t>
  </si>
  <si>
    <t>https://www.youtube.com/watch?v=pon3zOxMH8M&amp;lc=Ugjr71q9Op2B8XgCoAEC.86B85VASnTG8LRB9BzhhV-</t>
  </si>
  <si>
    <t>https://www.youtube.com/watch?v=pon3zOxMH8M&amp;lc=UghR4WSh4h0DoXgCoAEC.89Hv3xXccYT89I96SZD_il</t>
  </si>
  <si>
    <t>https://www.youtube.com/watch?v=pon3zOxMH8M&amp;lc=UghR4WSh4h0DoXgCoAEC.89Hv3xXccYT8A1oI73ywMZ</t>
  </si>
  <si>
    <t>https://www.youtube.com/watch?v=pon3zOxMH8M&amp;lc=UghR4WSh4h0DoXgCoAEC.89Hv3xXccYT8Exxmrbq6hT</t>
  </si>
  <si>
    <t>https://www.youtube.com/watch?v=pon3zOxMH8M&amp;lc=UghR4WSh4h0DoXgCoAEC.89Hv3xXccYT8EzLvveTCPm</t>
  </si>
  <si>
    <t>https://www.youtube.com/watch?v=pon3zOxMH8M&amp;lc=UghR4WSh4h0DoXgCoAEC.89Hv3xXccYT8FfRlKYub_n</t>
  </si>
  <si>
    <t>https://www.youtube.com/watch?v=pon3zOxMH8M&amp;lc=UghR4WSh4h0DoXgCoAEC.89Hv3xXccYT8MJJGPzCiwS</t>
  </si>
  <si>
    <t>https://www.youtube.com/watch?v=pon3zOxMH8M&amp;lc=UghR4WSh4h0DoXgCoAEC.89Hv3xXccYT8MJJzRGAj3N</t>
  </si>
  <si>
    <t>https://www.youtube.com/watch?v=pon3zOxMH8M&amp;lc=UghR4WSh4h0DoXgCoAEC.89Hv3xXccYT8MJUUP2iJDZ</t>
  </si>
  <si>
    <t>https://www.youtube.com/watch?v=pon3zOxMH8M&amp;lc=UghR4WSh4h0DoXgCoAEC.89Hv3xXccYT8Mv9UvaPVDx</t>
  </si>
  <si>
    <t>https://www.youtube.com/watch?v=pon3zOxMH8M&amp;lc=UghR4WSh4h0DoXgCoAEC.89Hv3xXccYT8MvAPqYgoqm</t>
  </si>
  <si>
    <t>https://www.youtube.com/watch?v=pon3zOxMH8M&amp;lc=UghR4WSh4h0DoXgCoAEC.89Hv3xXccYT8Mw0mabHObx</t>
  </si>
  <si>
    <t>https://www.youtube.com/watch?v=pon3zOxMH8M&amp;lc=UghR4WSh4h0DoXgCoAEC.89Hv3xXccYT8RBZxN16CUZ</t>
  </si>
  <si>
    <t>https://www.youtube.com/watch?v=pon3zOxMH8M&amp;lc=UghR4WSh4h0DoXgCoAEC.89Hv3xXccYT89IJ7MDqJ6_</t>
  </si>
  <si>
    <t>https://www.youtube.com/watch?v=pon3zOxMH8M&amp;lc=UghR4WSh4h0DoXgCoAEC.89Hv3xXccYT89IJ8kesqAZ</t>
  </si>
  <si>
    <t>https://www.youtube.com/watch?v=pon3zOxMH8M&amp;lc=UghR4WSh4h0DoXgCoAEC.89Hv3xXccYT8Ey5DO6LKBh</t>
  </si>
  <si>
    <t>https://www.youtube.com/watch?v=pon3zOxMH8M&amp;lc=UghR4WSh4h0DoXgCoAEC.89Hv3xXccYT8MJJsJk0Q59</t>
  </si>
  <si>
    <t>https://www.youtube.com/watch?v=pon3zOxMH8M&amp;lc=UghR4WSh4h0DoXgCoAEC.89Hv3xXccYT8MJUFLhwG_U</t>
  </si>
  <si>
    <t>https://www.youtube.com/watch?v=pon3zOxMH8M&amp;lc=UghR4WSh4h0DoXgCoAEC.89Hv3xXccYT8MJVkOCUDZg</t>
  </si>
  <si>
    <t>https://www.youtube.com/watch?v=pon3zOxMH8M&amp;lc=UghR4WSh4h0DoXgCoAEC.89Hv3xXccYT8Mv9oeSBLM0</t>
  </si>
  <si>
    <t>https://www.youtube.com/watch?v=pon3zOxMH8M&amp;lc=UghR4WSh4h0DoXgCoAEC.89Hv3xXccYT8Mv9plhm_F1</t>
  </si>
  <si>
    <t>https://www.youtube.com/watch?v=pon3zOxMH8M&amp;lc=UghR4WSh4h0DoXgCoAEC.89Hv3xXccYT8MvA43s2eIL</t>
  </si>
  <si>
    <t>https://www.youtube.com/watch?v=pon3zOxMH8M&amp;lc=UghR4WSh4h0DoXgCoAEC.89Hv3xXccYT8MvFlGi7WjK</t>
  </si>
  <si>
    <t>https://www.youtube.com/watch?v=pon3zOxMH8M&amp;lc=UghR4WSh4h0DoXgCoAEC.89Hv3xXccYT8RB_rdKuqmx</t>
  </si>
  <si>
    <t>https://www.youtube.com/watch?v=pon3zOxMH8M&amp;lc=UghR4WSh4h0DoXgCoAEC.89Hv3xXccYT8ZcnTVpeddS</t>
  </si>
  <si>
    <t>https://www.youtube.com/watch?v=pon3zOxMH8M&amp;lc=Ugj1Pr178U2E5ngCoAEC.8HyWCaPtdDS8_drAMuhsLw</t>
  </si>
  <si>
    <t>https://www.youtube.com/watch?v=pon3zOxMH8M&amp;lc=UgjeVEHp7Et203gCoAEC.863Zxdk_fyg884UsAO8j-f</t>
  </si>
  <si>
    <t>just ordered this</t>
  </si>
  <si>
    <t>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t>
  </si>
  <si>
    <t>loading for Ethnicity Information did not succeed</t>
  </si>
  <si>
    <t>Does this testing give information about NAV1.7?</t>
  </si>
  <si>
    <t>I don't trust the fda</t>
  </si>
  <si>
    <t>how do I print my reports??????</t>
  </si>
  <si>
    <t>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t>
  </si>
  <si>
    <t>Results are anecdotal and nothing more.  Save your privacy and don’t use this service.  Corporate 23andMe: Piss Off.</t>
  </si>
  <si>
    <t>I have received no significant results since submission more than a year ago.</t>
  </si>
  <si>
    <t>Why doesn't the FDA allow health reports? In Canada it's perfectly allowed! Is this one of those murica religion guns freedom etc.. etc.... related nonsense? Did the Republicans pressure the FDA to drop authorization or funding will get canceled?</t>
  </si>
  <si>
    <t>I want to know if I carry the APOE4 allele. Wlll the reports you provide with the $199 kit tell me this?</t>
  </si>
  <si>
    <t>Why the hell do you include Saudi Arabia, Bahrain, Kuwait etc. in North Africa ?????????</t>
  </si>
  <si>
    <t>sent mine in and never received report</t>
  </si>
  <si>
    <t>Received my report today.... it told me nothing that i didn't already know and was totally wrong on some reports. save your money</t>
  </si>
  <si>
    <t>I'd like to gives a try !!</t>
  </si>
  <si>
    <t>I see a lot of people taking the test and they say Austria is in eastern Europe, why? Also, why Hungary and Romania are considered eastern European when they're not Slavs.</t>
  </si>
  <si>
    <t>Also, it doesn't show your DNA, it shows you what countries your ancestors came from. My ancestors are Germanic from eastern Europe who were expelled after WW2, so they came to the U.S, but it showed the eastern European countries even though they're not Slavs.</t>
  </si>
  <si>
    <t>Did they take away Drug Response from 23andme? I've seen it on other people's and I have the Ancestry and Health pack but I can't find it anywhere</t>
  </si>
  <si>
    <t>My initial report said I had more than 3% Neanderthal but this revised report does not list Neanderthal at all. Why?</t>
  </si>
  <si>
    <t>My 23andme kit is out for delivery today cant wait when it comes to my home today</t>
  </si>
  <si>
    <t>Mine indicated 80.3% British and Irish. It would be nice if the two could be separated.</t>
  </si>
  <si>
    <t>So does this tells you what hertage you have and percentage like anestry</t>
  </si>
  <si>
    <t>Will we still have access to our raw data? I would like to know before the update happens and the website becomes obsolete..</t>
  </si>
  <si>
    <t>So.. I submitted my sample on October 1 and they received it on October 10 but I have yet to receive my results. Will I be eligible for this update? I really hope so.</t>
  </si>
  <si>
    <t>I'm on step 4 of 6, btw.</t>
  </si>
  <si>
    <t>Where do I go to download the Gene Variance Report? This is the report my Dr wants to go over the results with me. Thank you!</t>
  </si>
  <si>
    <t>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t>
  </si>
  <si>
    <t>FDA shut down 23andMe a while back because they were marketing an "unapproved medical device". Now FDA is OK with it. What compromise/deal was struck?</t>
  </si>
  <si>
    <t>After signing up do you start getting requests for additional funds to cover additional reports?</t>
  </si>
  <si>
    <t>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t>
  </si>
  <si>
    <t>My uncle did this and he's a white southern redneck and he was mainly Northern European but he had %2.5 Central African and %5.7 middle eastern_xD83D__xDE02_</t>
  </si>
  <si>
    <t>Will yourDNA test show me who were my 18th Century ancestors ?</t>
  </si>
  <si>
    <t>is the new 23and me no longer offering report for diabetes, alzheimer etc???</t>
  </si>
  <si>
    <t>23andme is awesome!Learn a lot about our family through their service over the years. My mother enjoyed it, my kids did as well. And other family members, too.</t>
  </si>
  <si>
    <t>submitted samples at end of December, we are now mid February 2016...how long does this take?</t>
  </si>
  <si>
    <t>What is the cost??</t>
  </si>
  <si>
    <t>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t>
  </si>
  <si>
    <t>23me ? more like 46two #Tool</t>
  </si>
  <si>
    <t>It does not work. Trust me I do not have curly red hair and nearly bald. And I am not asian and irish. What a scam. And I can not get them to contact me or contact them about a redo.</t>
  </si>
  <si>
    <t>Overall, not impressed much. All the diseases they listed I never heard of - except Tay-Sach's, CF, Muscular Dystrophy.   Basically all it told me are things I already know about myself...  Not useful info for $200   imho. And I'm a scientist by profession.</t>
  </si>
  <si>
    <t>where qare my results</t>
  </si>
  <si>
    <t>The new site is AWFUL!</t>
  </si>
  <si>
    <t>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t>
  </si>
  <si>
    <t>My husband sent his 23andme test tube in a month before I did. And they mixed our two tests up. And also sent my husbands to my email account and his email account.Can't keep the DNA straight. How can you trust them?</t>
  </si>
  <si>
    <t>I can't seem to get my report to print. I tried 3 different computer/printer. Wired and wireless. Won't print, HELP</t>
  </si>
  <si>
    <t>Can't get my results. Where is their phone number ???</t>
  </si>
  <si>
    <t>I have done testing with 23me and also NatGeo Genome 2.0. 23me shows me having west African ancestors. NatGeo shows East African ancestors. How do I reconcile these?</t>
  </si>
  <si>
    <t>I’m so excited about The 23andMe my Mother gave me , she knows how I love History and especially when it’s my Lineage,she did hers last year then got me one I got 1 step on hers . She $169 dollar _xD83D__xDCB5_. Actually I’m not sure what the extra $100 does but I’d think _xD83E__xDD14_ it would make my results on my D.N.A more detailed._xD83D__xDE4C__xD83C__xDFFC_</t>
  </si>
  <si>
    <t>theres so many places you can take the raw data and extract so much health if, nutritional needs etc. youtube dr ben lynch http://thegeneticgenealogist.com/2013/09/22/what-else-can-i-do-with-my-dna-test-results/</t>
  </si>
  <si>
    <t>Tracy Okay, that's not their fault.</t>
  </si>
  <si>
    <t>Tracy you haven't heard of cystic fibrosis?</t>
  </si>
  <si>
    <t>pretty sure she meant "CF" as in cystic fibrosis...</t>
  </si>
  <si>
    <t>Hey  Tim Kelley, thanks for the link. I saw there are several 3rd party vendors. Which one, according to your knowledge, would give the most complete or approximate information regarding health report or disease risk?</t>
  </si>
  <si>
    <t>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t>
  </si>
  <si>
    <t>UPDATE: 23andme just got approval to market disease risks from Alzheimer's, Parkinson's, and several more! It will roll out sometime this month and will come free to anyone who has already purchased the Health Ancestry Service.</t>
  </si>
  <si>
    <t>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t>
  </si>
  <si>
    <t>My mum printed everything on the 23 and me page when she did the test</t>
  </si>
  <si>
    <t>lol</t>
  </si>
  <si>
    <t>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t>
  </si>
  <si>
    <t>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t>
  </si>
  <si>
    <t>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t>
  </si>
  <si>
    <t>Cassie Thomas - Thanks very much! I'm a grown up and don't need/want the the FDA between me and information.</t>
  </si>
  <si>
    <t>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t>
  </si>
  <si>
    <t>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t>
  </si>
  <si>
    <t>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t>
  </si>
  <si>
    <t>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t>
  </si>
  <si>
    <t>Yes, terrible new site! I'm glad to see all the comments on this after just writing them a message about it.</t>
  </si>
  <si>
    <t>RIP Capo_xD83D__xDE22__xD83D__xDE4F_ and u will NEVER GET THEM. ITS A SCAM!!!</t>
  </si>
  <si>
    <t>NYBestFan ya im with ya they went ahead and changed my password and i have had no results. Really a scam</t>
  </si>
  <si>
    <t>Renee Lawrence Buy the Ancestry DNA test and see which side it gives. Though 23andMe is usually far more reliable than NatGeo.</t>
  </si>
  <si>
    <t>Hi Patricia - Log in at https://www.23andme.com/user/signin/ with your account email address and your password to access your results. If you need assistance accessing your account, contact our Customer Care Team. Submit a request here: https://23and.me/CCRequest</t>
  </si>
  <si>
    <t>Depends</t>
  </si>
  <si>
    <t>Padraig O'Hara I don't care</t>
  </si>
  <si>
    <t>mickib729 $199 but half at other companies like ancestryDNA</t>
  </si>
  <si>
    <t>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"split view enabled") because with the health results, you can upload either 23andme or Ancestry.com DNA raw data to Promethease, I think it's outrageous that among other things, they're raised the price back up $100. Looks like Ancestry.com will stay on top in the market.</t>
  </si>
  <si>
    <t>MalamuteKid Man. They're regressing even more. Hopefully they won't do that with the ancestry composition (like what FTDNA did) but I see what you mean.</t>
  </si>
  <si>
    <t>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t>
  </si>
  <si>
    <t>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"new" stuff. No way is it worth an extra $100 though -- see my other posts here about alternatives for health info once you have your raw data.</t>
  </si>
  <si>
    <t>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"health-related" they are), and whether you ever get access to your data?</t>
  </si>
  <si>
    <t>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"carrier" as a maximum. Everyone should back up all of their data/reports before 23andMe either removes it or tries to charge users more to get their old information back..</t>
  </si>
  <si>
    <t>MalamuteKid You can download raw data to your computer and even other websites btw</t>
  </si>
  <si>
    <t>Totally agree.  I've had 23andme for several years.  I purchased kits for my parents recently, not realizing none of the really useful data I was interested in is NO LONGER AVAILABLE.  More $$ for much less information.  So disappointed.</t>
  </si>
  <si>
    <t>lisa tader No. If you tested for $99, during the period when the FDA forebade 23 to give you any health info, you still get the new reports without paying more. But IMHO they are worthless, especially in regard to your own health. Go to Promethease!</t>
  </si>
  <si>
    <t>Only two religions</t>
  </si>
  <si>
    <t>And they are extremely difficult to contact.</t>
  </si>
  <si>
    <t>Lamed Vov. you said it! I wrote a reply to you about 15 min ago and it disappeared. Maybe they zapped it because I also asked you to say hi for me to Alfred E. Can you believe --he and I are RELATED! Oh yeah, about contact. Actually it's easy to contact them, they just don't reply. yuck yuck</t>
  </si>
  <si>
    <t>Hey, I complained over a month ago...they won't publish or answer any of my concerns. close to $200.00 down the drain for BS..</t>
  </si>
  <si>
    <t>KEN POWELL you're an idiot. Take a biology course and learn something about life before making SILLY ass comments for the world to see.</t>
  </si>
  <si>
    <t>Ken is just going by physical appearance .ANd it just tell you your chances of having certain features "More likely " "Not this is what you have " and it does work because not only did it match all five family members tested and was accurate but not me but through under family members we were able to trace how 4 relatives matched were connected to us</t>
  </si>
  <si>
    <t>Juan Urquiola Have you gotten your results by now? I've seen plenty say that they're reaching up the 9 week mark and still haven't gotten results, and 23andme still hasn't given an explanation for why they've been processing so much more slowly over the last few months.</t>
  </si>
  <si>
    <t>Texas potato Thanks for sharing. That is great for him!</t>
  </si>
  <si>
    <t>Tell him his Arab Iraqi brother say hi _xD83D__xDE02__xD83D__xDE02_</t>
  </si>
  <si>
    <t>lol_xD83D__xDE02_</t>
  </si>
  <si>
    <t>@sonia alefbetka I would watch it lol</t>
  </si>
  <si>
    <t>I'm English, and 99.8% European, 96% Northwestern European.</t>
  </si>
  <si>
    <t>He’s Italian, right?</t>
  </si>
  <si>
    <t>Texas Potato, one of the most interesting comments ever! This would actually make a good sitcom as your uncle deals with it.</t>
  </si>
  <si>
    <t>Most likely the African is fraud. I saw on the news they just add it in because its the common "theory"</t>
  </si>
  <si>
    <t>Mixing up any random two tests and just *happening* to mix up people who live together is insanely unlikely. It is more likely you registered the wrong serial number to the wrong name.</t>
  </si>
  <si>
    <t>ExposingMiLabs They have not updated everyones account you should get an email saying when you will get these results.</t>
  </si>
  <si>
    <t>ExposingMiLabs, this was once a fairly good operation but they went and fixed something that wasn't broken. Not that it couldn't have used some improvement but they made it worse.</t>
  </si>
  <si>
    <t>Eve rlidis I think you may already have Alzheimer's since you forgot you asked this question 4 times before this one. Just a thought...</t>
  </si>
  <si>
    <t>Jim ONeill lol</t>
  </si>
  <si>
    <t>Could someone answer the question please?</t>
  </si>
  <si>
    <t>@Eve rlidis Oh right. Thanks.</t>
  </si>
  <si>
    <t>They are not allowed to do so due to an FDA decision</t>
  </si>
  <si>
    <t>Eve rlidis yes I got the results in November and I got told I have Alzheimer's</t>
  </si>
  <si>
    <t>Eve rlidis yes, my mum's grandma passed away of it. and I'm only 12 but I guess I can prevent it now</t>
  </si>
  <si>
    <t>Eve rlidis thankyou and best of luck to you too :) If it helps I found that I have Alzheimer's in the locked reports along with Parkinson disease</t>
  </si>
  <si>
    <t>@US of A is that sarcasm. sorry but my sarcasm fuck off meter is on holiday today :)</t>
  </si>
  <si>
    <t>@Eve rlidis dammn thanks a lot. I'm currently learning Polish and Spanish but thanks really helped me and my mum out :)))</t>
  </si>
  <si>
    <t>@Eve rlidis nice :) goodluck :p x</t>
  </si>
  <si>
    <t>Jim ONeill no it was giving me an error and it would not post. deleting extras</t>
  </si>
  <si>
    <t>ZX Arcane they don't. they replied to me</t>
  </si>
  <si>
    <t>@PrimadonnaGirl no way!!! Really?!?!</t>
  </si>
  <si>
    <t>@PrimadonnaGirl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t>
  </si>
  <si>
    <t>@PrimadonnaGirl see we don't get that option anymore. I will double check again though. Thank you</t>
  </si>
  <si>
    <t>I didn't think they were being funny. I have heard that before. http://www.npr.org/sections/health-shots/2013/01/10/169066535/speaking-more-than-one-language-could-prevent-alzheimers</t>
  </si>
  <si>
    <t>npr.org</t>
  </si>
  <si>
    <t>https://bebrainfit.com/brain-benefits-learning-second-language/</t>
  </si>
  <si>
    <t>I speak Spanish as well and trying to learn Italian</t>
  </si>
  <si>
    <t>Nice!!</t>
  </si>
  <si>
    <t>It can't tell you whether you have a disease, only your risk for developing it. You don't have Alzheimer's.</t>
  </si>
  <si>
    <t>Did you register your test before you sent it in? You should have set up an account and registered the serial number on the tube while making an account.</t>
  </si>
  <si>
    <t>eusl Chrissy Murphy Do what I said above. Go to Prometheus.com, pay the $5 to import your data and interpret, and you will get the results right away.</t>
  </si>
  <si>
    <t>b557003253ffd8497d016292df3573f4</t>
  </si>
  <si>
    <t>1320b0ceb7c11bfc7d2bea00d68d85fa</t>
  </si>
  <si>
    <t>e676a8dc45d8d0882a98d4e5f00e437a</t>
  </si>
  <si>
    <t>60acaef943bbe1f60cc9b41edab3d588</t>
  </si>
  <si>
    <t>61a17dbf243f6bb320d9dfbbea3b87c1</t>
  </si>
  <si>
    <t>30af0f2986da711a9e230470e9791a7c</t>
  </si>
  <si>
    <t>7875265139a8dd05cb5a8bd7d5efd376</t>
  </si>
  <si>
    <t>caa2db2ecfe28efcaab63c01421ff1e4</t>
  </si>
  <si>
    <t>f5a0a87b00e85c7c11753d1698c49c00</t>
  </si>
  <si>
    <t>6ab831b8fd538d63c6322a2dc5f4e0c6</t>
  </si>
  <si>
    <t>ef129758374e083eff66c486e78fffe1</t>
  </si>
  <si>
    <t>8494c9d547528203ea6eed8fdb570a39</t>
  </si>
  <si>
    <t>0fc94fd807f711b2bb432a0df684c2f9</t>
  </si>
  <si>
    <t>3a95fdb913abb1a8cb3c791a1cce4a12</t>
  </si>
  <si>
    <t>3f3a4f6b17bfbbd7de17d8138751ae27</t>
  </si>
  <si>
    <t>03586c4dcd6aef56bc91f06ebbbdfb17</t>
  </si>
  <si>
    <t>808c8a6a749f48e7f64a9df3565fc234</t>
  </si>
  <si>
    <t>ef98f27f70ce561087a8cd882b78ca32</t>
  </si>
  <si>
    <t>f560f27bc54b97b6ff0c1258c39d9714</t>
  </si>
  <si>
    <t>e14cd35547c13c772396b50f24088d6e</t>
  </si>
  <si>
    <t>bc673b059e47d32d677c473201e7e3e6</t>
  </si>
  <si>
    <t>aad28db7033e6c89f8cbc7b611e68d20</t>
  </si>
  <si>
    <t>45b74aed4b23e62aa0c0989b40d5b545</t>
  </si>
  <si>
    <t>5c964125a68747c198e99aa9279b9293</t>
  </si>
  <si>
    <t>d69d900444dc6e550b89e0bcbf6c8371</t>
  </si>
  <si>
    <t>f5548d39903087c7f3f2c660564b793f</t>
  </si>
  <si>
    <t>f6f8d4066b15f1b8dd51115ccc0650a9</t>
  </si>
  <si>
    <t>cb27f334c8e75baa08984f881f876c55</t>
  </si>
  <si>
    <t>740df98fdaa2b598a87e8096111f367a</t>
  </si>
  <si>
    <t>b9d57df59287adc46bf9054a22e870e9</t>
  </si>
  <si>
    <t>d2b95e7ad69e14354b94814d1d3928d3</t>
  </si>
  <si>
    <t>12e4d9f4258af50eb648db6925a2e971</t>
  </si>
  <si>
    <t>fe131805b72c0a1e6af0f7a3f324f0af</t>
  </si>
  <si>
    <t>54db1fcf021118b31a2b9c2a4453bef5</t>
  </si>
  <si>
    <t>8e5f097be14dc473516dcf7bbaaffff6</t>
  </si>
  <si>
    <t>28ee130b4dfd24ecb1a80cbf4833283b</t>
  </si>
  <si>
    <t>be633cdb2a4714aedeff2d5c36233015</t>
  </si>
  <si>
    <t>38775f5a6265f83d35f9cee495cf0a48</t>
  </si>
  <si>
    <t>5113161cc206af93e519059ab88ceef3</t>
  </si>
  <si>
    <t>f1ec5caa1a0a0bbe420f662afc7478c3</t>
  </si>
  <si>
    <t>70f652959e650aeb2979be5551660fb8</t>
  </si>
  <si>
    <t>cbfcc5e98d77cb35cda66e02cc053e52</t>
  </si>
  <si>
    <t>d25006f5d4f91d3e14f8f324195fc712</t>
  </si>
  <si>
    <t>cf830d76d6cc58e5bd6f660050da4725</t>
  </si>
  <si>
    <t>128638e343d8e968b371f763edcf4291</t>
  </si>
  <si>
    <t>664eb1f0078ef08afda587dfe00ee956</t>
  </si>
  <si>
    <t>4762395b03ecb1eaf1aafa56849a04b5</t>
  </si>
  <si>
    <t>1a7ad85ae1c46c9e004ce5ccb09416aa</t>
  </si>
  <si>
    <t>35c99de9ebb4dfb4ade9b1032ae13ad9</t>
  </si>
  <si>
    <t>a1b63577c9cb6aebc8f2cff558b32246</t>
  </si>
  <si>
    <t>e3245fc45d70b0fad228542cd731bd0e</t>
  </si>
  <si>
    <t>e0ecd017f5cd609ed3b7d4cc404c997b</t>
  </si>
  <si>
    <t>14e423bfe5adf27a829287f43a780e1e</t>
  </si>
  <si>
    <t>d233e4ed6bc4cbabf8f556e4bd1613f3</t>
  </si>
  <si>
    <t>dceab7e08e8b4664cb2274425c16ae60</t>
  </si>
  <si>
    <t>cf5afc5889a81981498301bc915aa238</t>
  </si>
  <si>
    <t>fdb3f52d38a1695d378a6a3c19a3e790</t>
  </si>
  <si>
    <t>5fd1fafcf4bca2b7bb25e25e7b9cc2df</t>
  </si>
  <si>
    <t>3048884a4210e232360f4660edff9ad7</t>
  </si>
  <si>
    <t>33b619fd5f5987beb4f95d10432ad174</t>
  </si>
  <si>
    <t>8e3cfd6f893b978652484a73adb2882b</t>
  </si>
  <si>
    <t>083cb8618799dc4b041787072aaeb18a</t>
  </si>
  <si>
    <t>3316f8cd3d67867cbd46c156ebac2180</t>
  </si>
  <si>
    <t>0ca141e0e58b3698ae7c6a6deabd6438</t>
  </si>
  <si>
    <t>b9b20ac67655a803b0d9f411df0af555</t>
  </si>
  <si>
    <t>68c6214244dc23239acf33d9783429dd</t>
  </si>
  <si>
    <t>7b1bf6c5e58129a7dcea272d3829f309</t>
  </si>
  <si>
    <t>76d38793110e8dd53cdf13b4e6a917cc</t>
  </si>
  <si>
    <t>2c45f1ad1657c11d458ffe61260d74b8</t>
  </si>
  <si>
    <t>3ffc93a76d118a37c9255a272cea3d40</t>
  </si>
  <si>
    <t>0a045514ca52c36f115583d99921c723</t>
  </si>
  <si>
    <t>0e0fcb596445ed66d131c83c04441c96</t>
  </si>
  <si>
    <t>0ff173027fc56b7db13d7d4768974c94</t>
  </si>
  <si>
    <t>e9f5794a053b156611656fb6cf544891</t>
  </si>
  <si>
    <t>b47e3af68903f44c096d89852a9a02ba</t>
  </si>
  <si>
    <t>5b761727a1b2a66c4c9c04efac91a921</t>
  </si>
  <si>
    <t>26366e927cbaf0dd18dc824332bd125c</t>
  </si>
  <si>
    <t>e88f58473f0ea6f9bb601622beadec3b</t>
  </si>
  <si>
    <t>5495b20fba4ab0e17b68fe1cc2dfd2b7</t>
  </si>
  <si>
    <t>b7f280a043da387a48fe35f9d93f1578</t>
  </si>
  <si>
    <t>b7662779b5117953e860778f68e650df</t>
  </si>
  <si>
    <t>9accd9656deaadc409ba602a420dae2b</t>
  </si>
  <si>
    <t>0deef2d6fc132c2f96c697b61eaf9868</t>
  </si>
  <si>
    <t>d8a9b5a2303cf4104aa9e7cabb39982c</t>
  </si>
  <si>
    <t>028d4495a568f05614d629fffbc70b30</t>
  </si>
  <si>
    <t>56bea504ddbc1dddb2743eb50f7213ce</t>
  </si>
  <si>
    <t>d43e05f4e8cb5b6b5120f0c405350dbe</t>
  </si>
  <si>
    <t>b060e37478175955dbe7cfed78aba6c2</t>
  </si>
  <si>
    <t>78afd9e0d0f697da1a594538ad7ed66a</t>
  </si>
  <si>
    <t>4ba15012636f0000778fc56513ba3c6b</t>
  </si>
  <si>
    <t>9ef865c125d44698f24be9bb472fcff0</t>
  </si>
  <si>
    <t>6fa5ab252a82a7bd9e066ac2ceb5019b</t>
  </si>
  <si>
    <t>df748dec81df5b30244c4ff7e1bee55e</t>
  </si>
  <si>
    <t>4edd31b2270eb9acfac145aee366a986</t>
  </si>
  <si>
    <t>d2e2e729e23bb5bb42052d04263e9e45</t>
  </si>
  <si>
    <t>5862120f4bb6bfafdcc4091725408289</t>
  </si>
  <si>
    <t>4d7ff52027d2eeabe60d52c1a5edcec0</t>
  </si>
  <si>
    <t>9cfc5e53984f35a22279c01464c97dcf</t>
  </si>
  <si>
    <t>aae3759ea132336eea92be2f6e5f6a42</t>
  </si>
  <si>
    <t>3cc949154d170a667134de60dd1b59a9</t>
  </si>
  <si>
    <t>ce8afb14f53922a69c329624cb87bd36</t>
  </si>
  <si>
    <t>378bf2662a6073f80e9f1f5dc2bdbbdb</t>
  </si>
  <si>
    <t>6909c9ef2b63d07588ecf0bc9c22160a</t>
  </si>
  <si>
    <t>ea4874e17bf4b7c0b16f3173f6bed718</t>
  </si>
  <si>
    <t>e6f3986d07b581fd705aed83a716ba64</t>
  </si>
  <si>
    <t>5c43b074ecab41bd4b927719e72f936e</t>
  </si>
  <si>
    <t>97c99aabb97afdf33285fcf2c90161c6</t>
  </si>
  <si>
    <t>4bf8567550d9b12692682e7a32b06cbe</t>
  </si>
  <si>
    <t>6cd5ba647379f4cd1a86f2b8425ff135</t>
  </si>
  <si>
    <t>5d04d055a16c6f80280d686672a3aa93</t>
  </si>
  <si>
    <t>99ce40429774fa619b40b996156bd656</t>
  </si>
  <si>
    <t>0b023b8589a7eb0630e1ed0b0ef592e5</t>
  </si>
  <si>
    <t>7b95d984dd49b84c85f32e75828e3ea8</t>
  </si>
  <si>
    <t>84d11ba801a710fb7488980a9203b61e</t>
  </si>
  <si>
    <t>8ec7798db11bbf5ec5f21124e267af21</t>
  </si>
  <si>
    <t>2282ca8b81f97456fc8d84dff5e8c8b6</t>
  </si>
  <si>
    <t>88e58b49d33518fcd06f8806fc7ff6d3</t>
  </si>
  <si>
    <t>ecdffd8b93f6a5a9e22d3ff8fe38bda0</t>
  </si>
  <si>
    <t>de033c07607dbda2ff22323365512b5a</t>
  </si>
  <si>
    <t>f91aec3f50d5dd0bdedcfceb89e3e316</t>
  </si>
  <si>
    <t>67ff5f5ea4a67acfd3b60c0e6af49c8e</t>
  </si>
  <si>
    <t>2e5d5ec460f6e043ea0555936f1c162d</t>
  </si>
  <si>
    <t>a354e70f714dac54effe9bcbb5069952</t>
  </si>
  <si>
    <t>4b19fe7ae2a6251fb979b04fab8c6662</t>
  </si>
  <si>
    <t>d2f3450ce7cc366e42f0b0ad859ab6e1</t>
  </si>
  <si>
    <t>2a1a37a8822c1d635cf6c5908561f2f0</t>
  </si>
  <si>
    <t>b0e4693b03a2c77c58a458e2ad36eecb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</si>
  <si>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&lt;value&gt;http://bravogroup.us&lt;/value&gt;
      &lt;/setting&gt;
      &lt;setting name="ActionLabel" serializeAs="String"&gt;
        &lt;value&gt;#WinToughFights with the Bravogroup&lt;/value&gt;
      &lt;/setting&gt;
      &lt;setting name="ActionURL" serializeAs="String"&gt;
        &lt;value&gt;http://bravogroup.us&lt;/value&gt;
      &lt;/setting&gt;
      &lt;setting name="BrandLogo" serializeAs="String"&gt;
        &lt;value&gt;D:\NodeXL\_customers\The Bravo Group\BravoGroup logo.png&lt;/value&gt;
      &lt;/setting&gt;
    &lt;/ExportDataUserSettings&gt;
    &lt;PlugInUserSettings&gt;
      &lt;setting name="PlugInFolderPath" serializeAs="String"&gt;
        &lt;value /&gt;
      &lt;/setting&gt;
    &lt;/PlugInU</t>
  </si>
  <si>
    <t>Workbook Settings 2</t>
  </si>
  <si>
    <t>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
  </si>
  <si>
    <t>Workbook Settings 3</t>
  </si>
  <si>
    <t>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t>
  </si>
  <si>
    <t>Workbook Settings 4</t>
  </si>
  <si>
    <t xml:space="preserve">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t>
  </si>
  <si>
    <t>Workbook Settings 5</t>
  </si>
  <si>
    <t>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&lt;value&gt;CalculateSentiment░True▓TextColumnIsOnEdgeWorksheet░True▓TextColumnName░title▓CountByGroup░True▓SkipSingleTerms░True▓WordsToSkip░0 1 2 3 4 5 6 7 8 9 a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c'mon c's ca call came can can't cannot cant caption case cases cause causes cc cd certain certainly cf cg ch changes ci ck cl clear clearly click cm cmon cn co co. com come comes computer con concerning consequently consider considering contain containing contains copy corresponding could could've couldn couldn't couldnt course cr cry cs cu currently cv cx cy cz d dare daren't darent date de dear definitely describe described despite detail did didn didn't didnt differ different differently directly dj dk dm do does doesn doesn't doesnt doing don don't done dont doubtful down downed downing downs downwards due during dz e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ht htm html http hu hundred i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je jm jo join jp just k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pa page pages part parted particular particularly parting parts past pe per perhaps pf pg ph pk pl place placed places please plus pm pmid pn point pointed pointing points poorly possible possibly potentially pp pr predominantly present presented presenting presents presumably previously primarily probably problem problems promptly proud provided provides pt put puts pw py q qa que quickly quite qv r ran rather rd re readily really reasonably recent recently ref refs regarding regardless regards related relatively research reserved respectively resulted resulting results right ring ro room rooms round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t>
  </si>
  <si>
    <t>Workbook Settings 6</t>
  </si>
  <si>
    <t xml:space="preserve">lightly sm small smaller smallest sn so some somebody someday somehow someone somethan something sometime sometimes somewhat somewhere soon sorry specifically specified specify specifying sr st state states still stop strongly su sub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ua ug uk um un under underneath undoing unfortunately unless unlike unlikely until unto up upon ups upwards us use used useful usefully usefulness uses using usually uucp uy uz v va value various vc ve ve versus very vg vi via viz vn vol vols vs vu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youve yt yu z za zero▓SentimentList1Name░Positive▓SentimentList2Name░Negative▓SentimentList3Name░(Add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t>
  </si>
  <si>
    <t>Workbook Settings 7</t>
  </si>
  <si>
    <t>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t>
  </si>
  <si>
    <t>Workbook Settings 8</t>
  </si>
  <si>
    <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t>
  </si>
  <si>
    <t>Workbook Settings 9</t>
  </si>
  <si>
    <t>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t>
  </si>
  <si>
    <t>Workbook Settings 10</t>
  </si>
  <si>
    <t xml:space="preserve">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t>
  </si>
  <si>
    <t>Workbook Settings 11</t>
  </si>
  <si>
    <t>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t>
  </si>
  <si>
    <t>Workbook Settings 12</t>
  </si>
  <si>
    <t>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t>
  </si>
  <si>
    <t>Workbook Settings 13</t>
  </si>
  <si>
    <t xml:space="preserv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t>
  </si>
  <si>
    <t>Workbook Settings 14</t>
  </si>
  <si>
    <t xml:space="preserve">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t>
  </si>
  <si>
    <t>Workbook Settings 15</t>
  </si>
  <si>
    <t>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t>
  </si>
  <si>
    <t>Workbook Settings 16</t>
  </si>
  <si>
    <t>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t>
  </si>
  <si>
    <t>Workbook Settings 17</t>
  </si>
  <si>
    <t>ness wrinkle wrinkled wrinkles wrip wripped wripping writhe wrong wrongful wrongly wrought yawn zap zapped zaps zealot zealous zealously zombie&lt;/value&gt;
      &lt;/setting&gt;
      &lt;setting name="TimeSeriesUserSettings" serializeAs="String"&gt;
        &lt;value&gt;TimeColumnName░pubdate▓TimeSlice░Days▓UniqueEdges░False&lt;/value&gt;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&lt;StatusColumnName&gt;title&lt;/StatusColumnName&gt;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t>
  </si>
  <si>
    <t>Workbook Settings 18</t>
  </si>
  <si>
    <t>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title&lt;/value&gt;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t>
  </si>
  <si>
    <t>Workbook Settings 19</t>
  </si>
  <si>
    <t>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</si>
  <si>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</si>
  <si>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</si>
  <si>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</si>
  <si>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</si>
  <si>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</si>
  <si>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</si>
  <si>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</si>
  <si>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</si>
  <si>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</si>
  <si>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</si>
  <si>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</si>
  <si>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</si>
  <si>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</si>
  <si>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</si>
  <si>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</si>
  <si>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</si>
  <si>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</si>
  <si>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</si>
  <si>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</si>
  <si>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</si>
  <si>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</si>
  <si>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</si>
  <si>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</si>
  <si>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</si>
  <si>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</si>
  <si>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</si>
  <si>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</si>
  <si>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</si>
  <si>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</si>
  <si>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</si>
  <si>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</si>
  <si>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</si>
  <si>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</si>
  <si>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</si>
  <si>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Not Applicable</t>
  </si>
  <si>
    <t>1.0.1.413</t>
  </si>
  <si>
    <t>Word</t>
  </si>
  <si>
    <t>Words in Sentiment List#1: Positive</t>
  </si>
  <si>
    <t>Words in Sentiment List#2: Negative</t>
  </si>
  <si>
    <t>Words in Sentiment List#3: (Add your own word list)</t>
  </si>
  <si>
    <t>Non-categorized Words</t>
  </si>
  <si>
    <t>Total Words</t>
  </si>
  <si>
    <t>data</t>
  </si>
  <si>
    <t>health</t>
  </si>
  <si>
    <t>reports</t>
  </si>
  <si>
    <t>ancestry</t>
  </si>
  <si>
    <t>dna</t>
  </si>
  <si>
    <t>raw</t>
  </si>
  <si>
    <t>fda</t>
  </si>
  <si>
    <t>report</t>
  </si>
  <si>
    <t>promethease</t>
  </si>
  <si>
    <t>account</t>
  </si>
  <si>
    <t>update</t>
  </si>
  <si>
    <t>disease</t>
  </si>
  <si>
    <t>alzheimer's</t>
  </si>
  <si>
    <t>eve</t>
  </si>
  <si>
    <t>rlidis</t>
  </si>
  <si>
    <t>people</t>
  </si>
  <si>
    <t>african</t>
  </si>
  <si>
    <t>download</t>
  </si>
  <si>
    <t>info</t>
  </si>
  <si>
    <t>access</t>
  </si>
  <si>
    <t>service</t>
  </si>
  <si>
    <t>kit</t>
  </si>
  <si>
    <t>european</t>
  </si>
  <si>
    <t>family</t>
  </si>
  <si>
    <t>tested</t>
  </si>
  <si>
    <t>contact</t>
  </si>
  <si>
    <t>told</t>
  </si>
  <si>
    <t>23</t>
  </si>
  <si>
    <t>lot</t>
  </si>
  <si>
    <t>received</t>
  </si>
  <si>
    <t>questions</t>
  </si>
  <si>
    <t>month</t>
  </si>
  <si>
    <t>risks</t>
  </si>
  <si>
    <t>company</t>
  </si>
  <si>
    <t>medical</t>
  </si>
  <si>
    <t>ancestors</t>
  </si>
  <si>
    <t>eastern</t>
  </si>
  <si>
    <t>answer</t>
  </si>
  <si>
    <t>email</t>
  </si>
  <si>
    <t>99</t>
  </si>
  <si>
    <t>200</t>
  </si>
  <si>
    <t>199</t>
  </si>
  <si>
    <t>care</t>
  </si>
  <si>
    <t>view</t>
  </si>
  <si>
    <t>heard</t>
  </si>
  <si>
    <t>malamutekid</t>
  </si>
  <si>
    <t>price</t>
  </si>
  <si>
    <t>november</t>
  </si>
  <si>
    <t>useless</t>
  </si>
  <si>
    <t>trait</t>
  </si>
  <si>
    <t>carrier</t>
  </si>
  <si>
    <t>testing</t>
  </si>
  <si>
    <t>party</t>
  </si>
  <si>
    <t>risk</t>
  </si>
  <si>
    <t>allowed</t>
  </si>
  <si>
    <t>question</t>
  </si>
  <si>
    <t>wrong</t>
  </si>
  <si>
    <t>relatives</t>
  </si>
  <si>
    <t>learn</t>
  </si>
  <si>
    <t>comments</t>
  </si>
  <si>
    <t>purchased</t>
  </si>
  <si>
    <t>kits</t>
  </si>
  <si>
    <t>parents</t>
  </si>
  <si>
    <t>natgeo</t>
  </si>
  <si>
    <t>changed</t>
  </si>
  <si>
    <t>scam</t>
  </si>
  <si>
    <t>15</t>
  </si>
  <si>
    <t>yeah</t>
  </si>
  <si>
    <t>cassie</t>
  </si>
  <si>
    <t>thomas</t>
  </si>
  <si>
    <t>upload</t>
  </si>
  <si>
    <t>ethnicity</t>
  </si>
  <si>
    <t>100</t>
  </si>
  <si>
    <t>market</t>
  </si>
  <si>
    <t>kids</t>
  </si>
  <si>
    <t>23andme's</t>
  </si>
  <si>
    <t>customers</t>
  </si>
  <si>
    <t>approval</t>
  </si>
  <si>
    <t>3rd</t>
  </si>
  <si>
    <t>dr</t>
  </si>
  <si>
    <t>23me</t>
  </si>
  <si>
    <t>print</t>
  </si>
  <si>
    <t>trust</t>
  </si>
  <si>
    <t>nice</t>
  </si>
  <si>
    <t>cousins</t>
  </si>
  <si>
    <t>save</t>
  </si>
  <si>
    <t>jim</t>
  </si>
  <si>
    <t>oneill</t>
  </si>
  <si>
    <t>primadonnagirl</t>
  </si>
  <si>
    <t>tools</t>
  </si>
  <si>
    <t>exposingmilabs</t>
  </si>
  <si>
    <t>registered</t>
  </si>
  <si>
    <t>serial</t>
  </si>
  <si>
    <t>tube</t>
  </si>
  <si>
    <t>tests</t>
  </si>
  <si>
    <t>live</t>
  </si>
  <si>
    <t>italian</t>
  </si>
  <si>
    <t>brother</t>
  </si>
  <si>
    <t>texas</t>
  </si>
  <si>
    <t>potato</t>
  </si>
  <si>
    <t>ken</t>
  </si>
  <si>
    <t>match</t>
  </si>
  <si>
    <t>accurate</t>
  </si>
  <si>
    <t>connected</t>
  </si>
  <si>
    <t>hey</t>
  </si>
  <si>
    <t>totally</t>
  </si>
  <si>
    <t>companies</t>
  </si>
  <si>
    <t>nybestfan</t>
  </si>
  <si>
    <t>ya</t>
  </si>
  <si>
    <t>password</t>
  </si>
  <si>
    <t>uncle</t>
  </si>
  <si>
    <t>reply</t>
  </si>
  <si>
    <t>yuck</t>
  </si>
  <si>
    <t>terrible</t>
  </si>
  <si>
    <t>import</t>
  </si>
  <si>
    <t>sample</t>
  </si>
  <si>
    <t>clicked</t>
  </si>
  <si>
    <t>days</t>
  </si>
  <si>
    <t>worth</t>
  </si>
  <si>
    <t>traits</t>
  </si>
  <si>
    <t>candidates</t>
  </si>
  <si>
    <t>negative</t>
  </si>
  <si>
    <t>raised</t>
  </si>
  <si>
    <t>sandra</t>
  </si>
  <si>
    <t>curtis</t>
  </si>
  <si>
    <t>range</t>
  </si>
  <si>
    <t>understanding</t>
  </si>
  <si>
    <t>2013</t>
  </si>
  <si>
    <t>send</t>
  </si>
  <si>
    <t>imho</t>
  </si>
  <si>
    <t>answers</t>
  </si>
  <si>
    <t>status</t>
  </si>
  <si>
    <t>stupid</t>
  </si>
  <si>
    <t>illegal</t>
  </si>
  <si>
    <t>extra</t>
  </si>
  <si>
    <t>customer</t>
  </si>
  <si>
    <t>direct</t>
  </si>
  <si>
    <t>consumer</t>
  </si>
  <si>
    <t>robert</t>
  </si>
  <si>
    <t>ayres</t>
  </si>
  <si>
    <t>providing</t>
  </si>
  <si>
    <t>hair</t>
  </si>
  <si>
    <t>curly</t>
  </si>
  <si>
    <t>drug</t>
  </si>
  <si>
    <t>marketing</t>
  </si>
  <si>
    <t>snp</t>
  </si>
  <si>
    <t>communicate</t>
  </si>
  <si>
    <t>internet</t>
  </si>
  <si>
    <t>browser</t>
  </si>
  <si>
    <t>recommend</t>
  </si>
  <si>
    <t>version</t>
  </si>
  <si>
    <t>hope</t>
  </si>
  <si>
    <t>helps</t>
  </si>
  <si>
    <t>mum</t>
  </si>
  <si>
    <t>supposedly</t>
  </si>
  <si>
    <t>parkinson's</t>
  </si>
  <si>
    <t>roll</t>
  </si>
  <si>
    <t>vendors</t>
  </si>
  <si>
    <t>cystic</t>
  </si>
  <si>
    <t>fibrosis</t>
  </si>
  <si>
    <t>tracy</t>
  </si>
  <si>
    <t>mother</t>
  </si>
  <si>
    <t>step</t>
  </si>
  <si>
    <t>genome</t>
  </si>
  <si>
    <t>spanish</t>
  </si>
  <si>
    <t>sarcasm</t>
  </si>
  <si>
    <t>luck</t>
  </si>
  <si>
    <t>grandma</t>
  </si>
  <si>
    <t>distant</t>
  </si>
  <si>
    <t>extremely</t>
  </si>
  <si>
    <t>impressed</t>
  </si>
  <si>
    <t>diseases</t>
  </si>
  <si>
    <t>irish</t>
  </si>
  <si>
    <t>huge</t>
  </si>
  <si>
    <t>disappointment</t>
  </si>
  <si>
    <t>reason</t>
  </si>
  <si>
    <t>money</t>
  </si>
  <si>
    <t>offering</t>
  </si>
  <si>
    <t>submitted</t>
  </si>
  <si>
    <t>enjoyed</t>
  </si>
  <si>
    <t>conditions</t>
  </si>
  <si>
    <t>error</t>
  </si>
  <si>
    <t>post</t>
  </si>
  <si>
    <t>deleting</t>
  </si>
  <si>
    <t>extras</t>
  </si>
  <si>
    <t>signing</t>
  </si>
  <si>
    <t>answering</t>
  </si>
  <si>
    <t>additional</t>
  </si>
  <si>
    <t>btw</t>
  </si>
  <si>
    <t>october</t>
  </si>
  <si>
    <t>snps</t>
  </si>
  <si>
    <t>chip</t>
  </si>
  <si>
    <t>users</t>
  </si>
  <si>
    <t>neanderthal</t>
  </si>
  <si>
    <t>list</t>
  </si>
  <si>
    <t>countries</t>
  </si>
  <si>
    <t>europe</t>
  </si>
  <si>
    <t>slavs</t>
  </si>
  <si>
    <t>north</t>
  </si>
  <si>
    <t>saharan</t>
  </si>
  <si>
    <t>detected</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</si>
  <si>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</si>
  <si>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</si>
  <si>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</si>
  <si>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</si>
  <si>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</si>
  <si>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</si>
  <si>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</si>
  <si>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</si>
  <si>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</si>
  <si>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</si>
  <si>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</si>
  <si>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</si>
  <si>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</si>
  <si>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</si>
  <si>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</si>
  <si>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</si>
  <si>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</si>
  <si>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</si>
  <si>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</si>
  <si>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</si>
  <si>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</si>
  <si>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</si>
  <si>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</si>
  <si>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</si>
  <si>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</si>
  <si>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</si>
  <si>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</si>
  <si>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title in Entire Graph</t>
  </si>
  <si>
    <t>Entire Graph Count</t>
  </si>
  <si>
    <t>Top Words in title in G1</t>
  </si>
  <si>
    <t>Top Words in title in G2</t>
  </si>
  <si>
    <t>G1 Count</t>
  </si>
  <si>
    <t>Top Words in title in G3</t>
  </si>
  <si>
    <t>G2 Count</t>
  </si>
  <si>
    <t>Top Words in title in G4</t>
  </si>
  <si>
    <t>G3 Count</t>
  </si>
  <si>
    <t>Top Words in title in G5</t>
  </si>
  <si>
    <t>G4 Count</t>
  </si>
  <si>
    <t>Top Words in title in G6</t>
  </si>
  <si>
    <t>G5 Count</t>
  </si>
  <si>
    <t>Top Words in title in G7</t>
  </si>
  <si>
    <t>G6 Count</t>
  </si>
  <si>
    <t>Top Words in title in G8</t>
  </si>
  <si>
    <t>G7 Count</t>
  </si>
  <si>
    <t>Top Words in title in G9</t>
  </si>
  <si>
    <t>G8 Count</t>
  </si>
  <si>
    <t>Top Words in title in G10</t>
  </si>
  <si>
    <t>G9 Count</t>
  </si>
  <si>
    <t>G10 Count</t>
  </si>
  <si>
    <t>Top Words in title</t>
  </si>
  <si>
    <t>23andme reports report eastern ancestry health received fda mother lol</t>
  </si>
  <si>
    <t>23andme data ancestry raw health fda reports promethease download people</t>
  </si>
  <si>
    <t>alzheimer's eve rlidis health disease reports service kit party report</t>
  </si>
  <si>
    <t>european african lol</t>
  </si>
  <si>
    <t>data dna access raw questions health info 23andme promethease reports</t>
  </si>
  <si>
    <t>cystic fibrosis heard tracy</t>
  </si>
  <si>
    <t>account registered serial tube tests wrong email</t>
  </si>
  <si>
    <t>ken family contact</t>
  </si>
  <si>
    <t/>
  </si>
  <si>
    <t>account internet browser print</t>
  </si>
  <si>
    <t>natgeo 23me african ancestors</t>
  </si>
  <si>
    <t>Top Word Pairs in title in Entire Graph</t>
  </si>
  <si>
    <t>raw,data</t>
  </si>
  <si>
    <t>eve,rlidis</t>
  </si>
  <si>
    <t>download,raw</t>
  </si>
  <si>
    <t>account,email</t>
  </si>
  <si>
    <t>cassie,thomas</t>
  </si>
  <si>
    <t>health,info</t>
  </si>
  <si>
    <t>health,reports</t>
  </si>
  <si>
    <t>disease,risks</t>
  </si>
  <si>
    <t>health,report</t>
  </si>
  <si>
    <t>jim,oneill</t>
  </si>
  <si>
    <t>Top Word Pairs in title in G1</t>
  </si>
  <si>
    <t>eastern,europe</t>
  </si>
  <si>
    <t>eastern,european</t>
  </si>
  <si>
    <t>received,report</t>
  </si>
  <si>
    <t>Top Word Pairs in title in G2</t>
  </si>
  <si>
    <t>99,199</t>
  </si>
  <si>
    <t>import,data</t>
  </si>
  <si>
    <t>ancestry,23andme</t>
  </si>
  <si>
    <t>data,promethease</t>
  </si>
  <si>
    <t>november,2013</t>
  </si>
  <si>
    <t>23andme,ancestry</t>
  </si>
  <si>
    <t>Top Word Pairs in title in G3</t>
  </si>
  <si>
    <t>disease,risk</t>
  </si>
  <si>
    <t>oneill,error</t>
  </si>
  <si>
    <t>error,post</t>
  </si>
  <si>
    <t>post,deleting</t>
  </si>
  <si>
    <t>deleting,extras</t>
  </si>
  <si>
    <t>3rd,party</t>
  </si>
  <si>
    <t>party,vendors</t>
  </si>
  <si>
    <t>Top Word Pairs in title in G4</t>
  </si>
  <si>
    <t>Top Word Pairs in title in G5</t>
  </si>
  <si>
    <t>dna,relatives</t>
  </si>
  <si>
    <t>relatives,tools</t>
  </si>
  <si>
    <t>questions,23andme</t>
  </si>
  <si>
    <t>access,data</t>
  </si>
  <si>
    <t>direct,consumer</t>
  </si>
  <si>
    <t>useless,trait</t>
  </si>
  <si>
    <t>carrier,status</t>
  </si>
  <si>
    <t>Top Word Pairs in title in G6</t>
  </si>
  <si>
    <t>cystic,fibrosis</t>
  </si>
  <si>
    <t>Top Word Pairs in title in G7</t>
  </si>
  <si>
    <t>email,account</t>
  </si>
  <si>
    <t>Top Word Pairs in title in G8</t>
  </si>
  <si>
    <t>Top Word Pairs in title in G9</t>
  </si>
  <si>
    <t>Top Word Pairs in title in G10</t>
  </si>
  <si>
    <t>Top Word Pairs in title</t>
  </si>
  <si>
    <t>eastern,europe  eastern,european  received,report</t>
  </si>
  <si>
    <t>raw,data  cassie,thomas  download,raw  health,reports  99,199  import,data  ancestry,23andme  data,promethease  november,2013  23andme,ancestry</t>
  </si>
  <si>
    <t>eve,rlidis  disease,risks  disease,risk  jim,oneill  oneill,error  error,post  post,deleting  deleting,extras  3rd,party  party,vendors</t>
  </si>
  <si>
    <t>raw,data  dna,relatives  relatives,tools  questions,23andme  access,data  health,info  direct,consumer  download,raw  useless,trait  carrier,status</t>
  </si>
  <si>
    <t>african,ancestors</t>
  </si>
  <si>
    <t>Top Words in title by Count</t>
  </si>
  <si>
    <t>saharan african ancestry detected month question company north gematch understanding</t>
  </si>
  <si>
    <t>loading ethnicity succeed</t>
  </si>
  <si>
    <t>testing nav1</t>
  </si>
  <si>
    <t>trust fda</t>
  </si>
  <si>
    <t>print reports</t>
  </si>
  <si>
    <t>23andme cousins stupid australian health testing illegal reports easily identifying</t>
  </si>
  <si>
    <t>anecdotal save privacy service corporate 23andme piss</t>
  </si>
  <si>
    <t>received submission</t>
  </si>
  <si>
    <t>fda health reports canada perfectly allowed murica religion guns freedom</t>
  </si>
  <si>
    <t>carry apoe4 allele wlll reports provide 199 kit</t>
  </si>
  <si>
    <t>include saudi arabia bahrain kuwait north africa</t>
  </si>
  <si>
    <t>received report</t>
  </si>
  <si>
    <t>received report told totally wrong reports save money</t>
  </si>
  <si>
    <t>eastern countries ancestors europe european slavs dna germanic expelled ww2</t>
  </si>
  <si>
    <t>drug response 23andme people's ancestry health pack</t>
  </si>
  <si>
    <t>report neanderthal initial revised list</t>
  </si>
  <si>
    <t>23andme kit delivery wait</t>
  </si>
  <si>
    <t>80 british irish nice separated</t>
  </si>
  <si>
    <t>tells hertage percentage anestry</t>
  </si>
  <si>
    <t>data 23andme raw snps update chip users apgeneticgenealogy lover true</t>
  </si>
  <si>
    <t>october step btw submitted sample received 10 receive eligible update</t>
  </si>
  <si>
    <t>report download gene variance dr</t>
  </si>
  <si>
    <t>raw data health malamutekid download websites btw video reports received</t>
  </si>
  <si>
    <t>fda cassie thomas grown shut 23andme marketing unapproved medical device</t>
  </si>
  <si>
    <t>additional signing start requests funds cover reports</t>
  </si>
  <si>
    <t>access questions data dna tools relatives 23andme answering answer malamutekid</t>
  </si>
  <si>
    <t>uncle white southern redneck northern european central african middle eastern</t>
  </si>
  <si>
    <t>yourdna 18th century ancestors</t>
  </si>
  <si>
    <t>primadonnagirl jim oneill error post deleting extras nice speak spanish</t>
  </si>
  <si>
    <t>lol family jim oneill 23andme awesome learn lot service mother</t>
  </si>
  <si>
    <t>submitted samples december mid february 2016</t>
  </si>
  <si>
    <t>cost</t>
  </si>
  <si>
    <t>party service reports health update download entire dna sequence 23andme</t>
  </si>
  <si>
    <t>23me 46two #tool</t>
  </si>
  <si>
    <t>contact trust curly red hair bald asian irish scam redo</t>
  </si>
  <si>
    <t>impressed diseases listed heard tay sach's muscular dystrophy basically told</t>
  </si>
  <si>
    <t>qare</t>
  </si>
  <si>
    <t>extremely difficult contact awful</t>
  </si>
  <si>
    <t>eve rlidis kit alzheimer's told lot sarcasm november 23 nice</t>
  </si>
  <si>
    <t>email account husband 23andme tube month mixed tests husbands dna</t>
  </si>
  <si>
    <t>print report printer wired wireless</t>
  </si>
  <si>
    <t>phone</t>
  </si>
  <si>
    <t>23me natgeo african ancestors testing genome west east reconcile</t>
  </si>
  <si>
    <t>excited 23andme mother love history lineage step 169 dollar extra</t>
  </si>
  <si>
    <t>raw data extract health nutritional youtube dr ben lynch</t>
  </si>
  <si>
    <t>tracy fault</t>
  </si>
  <si>
    <t>tracy heard cystic fibrosis</t>
  </si>
  <si>
    <t>pretty meant cystic fibrosis</t>
  </si>
  <si>
    <t>hey tim kelley link 3rd party vendors knowledge complete approximate</t>
  </si>
  <si>
    <t>update 23andme approval market disease risks alzheimer's parkinson's roll month</t>
  </si>
  <si>
    <t>health reports 'shared' brother minimal data breakdown expected supposedly designed</t>
  </si>
  <si>
    <t>mum printed 23</t>
  </si>
  <si>
    <t>account internet browser patricia log email address password access assistance</t>
  </si>
  <si>
    <t>data medical robert ayres iirc fda suspended 23andme's implication providing</t>
  </si>
  <si>
    <t>data info health promethease dna raw useless trait tested fda</t>
  </si>
  <si>
    <t>23andme ancestry health fda price data people yeah candidates negative</t>
  </si>
  <si>
    <t>data promethease import download raw clicked 23andme eusl chrissy murphy</t>
  </si>
  <si>
    <t>comments reply contact yuck exposingmilabs operation fixed broken improvement worse</t>
  </si>
  <si>
    <t>ya scam nybestfan changed password rip capo</t>
  </si>
  <si>
    <t>renee lawrence ancestry dna 23andme reliable natgeo</t>
  </si>
  <si>
    <t>depends</t>
  </si>
  <si>
    <t>padraig o'hara care</t>
  </si>
  <si>
    <t>juan urquiola plenty reaching week mark 23andme explanation processing slowly</t>
  </si>
  <si>
    <t>totally agree 23andme purchased kits parents realizing data disappointed</t>
  </si>
  <si>
    <t>religions</t>
  </si>
  <si>
    <t>hey complained month publish answer concerns close 200 00 drain</t>
  </si>
  <si>
    <t>ken powell idiot biology learn life silly ass comments</t>
  </si>
  <si>
    <t>family ken physical appearance chances features match tested accurate trace</t>
  </si>
  <si>
    <t>texas potato sharing</t>
  </si>
  <si>
    <t>arab iraqi brother</t>
  </si>
  <si>
    <t>lol sonia alefbetka watch</t>
  </si>
  <si>
    <t>european english 99 96 northwestern</t>
  </si>
  <si>
    <t>african fraud news add common theory</t>
  </si>
  <si>
    <t>account registered serial wrong register set tube mixing random tests</t>
  </si>
  <si>
    <t>exposingmilabs updated everyones account email</t>
  </si>
  <si>
    <t>eve rlidis alzheimer's forgot question times</t>
  </si>
  <si>
    <t>eve rlidis answer question</t>
  </si>
  <si>
    <t>allowed fda decision</t>
  </si>
  <si>
    <t>disease risk developing alzheimer's</t>
  </si>
  <si>
    <t>Top Words in title by Salience</t>
  </si>
  <si>
    <t>countries ancestors dna germanic expelled ww2 lot people austria hungary</t>
  </si>
  <si>
    <t>23andme snps chip users apgeneticgenealogy lover true enjoyed browse snpedia's</t>
  </si>
  <si>
    <t>health malamutekid download websites btw video reports received autosomal dna</t>
  </si>
  <si>
    <t>cassie thomas grown shut 23andme marketing unapproved medical device compromise</t>
  </si>
  <si>
    <t>relatives 23andme malamutekid raw signing series original matches transitioned appears</t>
  </si>
  <si>
    <t>family jim oneill 23andme awesome learn lot service mother enjoyed</t>
  </si>
  <si>
    <t>service health update download entire dna sequence 23andme send analysis</t>
  </si>
  <si>
    <t>kit sarcasm 23 told alzheimer's lot november nice goodluck dammn</t>
  </si>
  <si>
    <t>useless trait data info tested fda reports 23andme carrier status</t>
  </si>
  <si>
    <t>candidates raw parents changed data people 23andme health fda price</t>
  </si>
  <si>
    <t>promethease download raw clicked 23andme eusl chrissy murphy prometheus pay</t>
  </si>
  <si>
    <t>reply contact yuck comments exposingmilabs operation fixed broken improvement worse</t>
  </si>
  <si>
    <t>ya nybestfan changed password rip capo scam</t>
  </si>
  <si>
    <t>sonia alefbetka watch lol</t>
  </si>
  <si>
    <t>account wrong register set tube mixing random tests happening mix</t>
  </si>
  <si>
    <t>Top Word Pairs in title by Count</t>
  </si>
  <si>
    <t>month,question  question,company  company,saharan  saharan,african  african,ancestry  ancestry,north  north,african  african,gematch  gematch,understanding  understanding,13</t>
  </si>
  <si>
    <t>loading,ethnicity  ethnicity,succeed</t>
  </si>
  <si>
    <t>testing,nav1</t>
  </si>
  <si>
    <t>trust,fda</t>
  </si>
  <si>
    <t>print,reports</t>
  </si>
  <si>
    <t>stupid,australian  australian,health  health,testing  testing,illegal  illegal,reports  reports,23andme  23andme,easily  easily,identifying  identifying,contacting  contacting,distant</t>
  </si>
  <si>
    <t>anecdotal,save  save,privacy  privacy,service  service,corporate  corporate,23andme  23andme,piss</t>
  </si>
  <si>
    <t>received,submission</t>
  </si>
  <si>
    <t>fda,health  health,reports  reports,canada  canada,perfectly  perfectly,allowed  allowed,murica  murica,religion  religion,guns  guns,freedom  freedom,nonsense</t>
  </si>
  <si>
    <t>carry,apoe4  apoe4,allele  allele,wlll  wlll,reports  reports,provide  provide,199  199,kit</t>
  </si>
  <si>
    <t>include,saudi  saudi,arabia  arabia,bahrain  bahrain,kuwait  kuwait,north  north,africa</t>
  </si>
  <si>
    <t>received,report  report,told  told,totally  totally,wrong  wrong,reports  reports,save  save,money</t>
  </si>
  <si>
    <t>eastern,europe  eastern,european  dna,countries  countries,ancestors  ancestors,ancestors  ancestors,germanic  germanic,eastern  europe,expelled  expelled,ww2  ww2,eastern</t>
  </si>
  <si>
    <t>drug,response  response,23andme  23andme,people's  people's,ancestry  ancestry,health  health,pack</t>
  </si>
  <si>
    <t>initial,report  report,neanderthal  neanderthal,revised  revised,report  report,list  list,neanderthal</t>
  </si>
  <si>
    <t>23andme,kit  kit,delivery  delivery,wait</t>
  </si>
  <si>
    <t>80,british  british,irish  irish,nice  nice,separated</t>
  </si>
  <si>
    <t>tells,hertage  hertage,percentage  percentage,anestry</t>
  </si>
  <si>
    <t>raw,data  apgeneticgenealogy,lover  lover,true  true,enjoyed  enjoyed,browse  browse,raw  data,snps  snps,snpedia's  snpedia's,hyperlinks  hyperlinks,loved</t>
  </si>
  <si>
    <t>step,btw  submitted,sample  sample,october  october,received  received,october  october,10  10,receive  receive,eligible  eligible,update  update,hope</t>
  </si>
  <si>
    <t>download,gene  gene,variance  variance,report  report,report  report,dr</t>
  </si>
  <si>
    <t>raw,data  malamutekid,download  download,raw  data,websites  websites,btw  video,health  health,reports  reports,received  received,autosomal  autosomal,dna</t>
  </si>
  <si>
    <t>cassie,thomas  thomas,grown  grown,fda  fda,shut  shut,23andme  23andme,marketing  marketing,unapproved  unapproved,medical  medical,device  device,fda</t>
  </si>
  <si>
    <t>signing,start  start,requests  requests,additional  additional,funds  funds,cover  cover,additional  additional,reports</t>
  </si>
  <si>
    <t>dna,relatives  relatives,tools  questions,23andme  access,data  malamutekid,access  access,raw  raw,data  data,dna  tools,signing  signing,series</t>
  </si>
  <si>
    <t>uncle,white  white,southern  southern,redneck  redneck,northern  northern,european  european,central  central,african  african,middle  middle,eastern</t>
  </si>
  <si>
    <t>yourdna,18th  18th,century  century,ancestors</t>
  </si>
  <si>
    <t>jim,oneill  oneill,error  error,post  post,deleting  deleting,extras  speak,spanish  spanish,learn  learn,italian  funny,heard  primadonnagirl,option</t>
  </si>
  <si>
    <t>jim,oneill  oneill,lol  23andme,awesome  awesome,learn  learn,lot  lot,family  family,service  service,mother  mother,enjoyed  enjoyed,kids</t>
  </si>
  <si>
    <t>submitted,samples  samples,december  december,mid  mid,february  february,2016</t>
  </si>
  <si>
    <t>update,download  download,entire  entire,dna  dna,sequence  sequence,23andme  23andme,send  send,party  party,analysis  analysis,frustrating  frustrating,takes</t>
  </si>
  <si>
    <t>23me,46two  46two,#tool</t>
  </si>
  <si>
    <t>trust,curly  curly,red  red,hair  hair,bald  bald,asian  asian,irish  irish,scam  scam,contact  contact,contact  contact,redo</t>
  </si>
  <si>
    <t>impressed,diseases  diseases,listed  listed,heard  heard,tay  tay,sach's  sach's,muscular  muscular,dystrophy  dystrophy,basically  basically,told  told,info</t>
  </si>
  <si>
    <t>extremely,difficult  difficult,contact</t>
  </si>
  <si>
    <t>eve,rlidis  told,alzheimer's  kit,told  rlidis,nice  nice,goodluck  rlidis,dammn  dammn,lot  lot,learning  learning,polish  polish,spanish</t>
  </si>
  <si>
    <t>email,account  husband,23andme  23andme,tube  tube,month  month,mixed  mixed,tests  tests,husbands  husbands,email  account,email  account,dna</t>
  </si>
  <si>
    <t>report,print  print,printer  printer,wired  wired,wireless  wireless,print</t>
  </si>
  <si>
    <t>african,ancestors  testing,23me  23me,natgeo  natgeo,genome  genome,23me  23me,west  west,african  ancestors,natgeo  natgeo,east  east,african</t>
  </si>
  <si>
    <t>excited,23andme  23andme,mother  mother,love  love,history  history,lineage  lineage,step  step,169  169,dollar  dollar,extra  extra,100</t>
  </si>
  <si>
    <t>raw,data  data,extract  extract,health  health,nutritional  nutritional,youtube  youtube,dr  dr,ben  ben,lynch</t>
  </si>
  <si>
    <t>tracy,fault</t>
  </si>
  <si>
    <t>tracy,heard  heard,cystic  cystic,fibrosis</t>
  </si>
  <si>
    <t>pretty,meant  meant,cystic  cystic,fibrosis</t>
  </si>
  <si>
    <t>hey,tim  tim,kelley  kelley,link  link,3rd  3rd,party  party,vendors  vendors,knowledge  knowledge,complete  complete,approximate  approximate,health</t>
  </si>
  <si>
    <t>update,23andme  23andme,approval  approval,market  market,disease  disease,risks  risks,alzheimer's  alzheimer's,parkinson's  parkinson's,roll  roll,month  month,purchased</t>
  </si>
  <si>
    <t>health,'shared'  'shared',brother  brother,minimal  minimal,data  data,breakdown  breakdown,reports  reports,health  health,expected  expected,supposedly  supposedly,designed</t>
  </si>
  <si>
    <t>mum,printed  printed,23</t>
  </si>
  <si>
    <t>patricia,log  log,account  account,email  email,address  address,password  password,access  access,assistance  assistance,accessing  accessing,account  account,contact</t>
  </si>
  <si>
    <t>robert,ayres  ayres,iirc  iirc,fda  fda,suspended  suspended,23andme's  23andme's,implication  implication,providing  providing,medical  medical,implied  implied,risk</t>
  </si>
  <si>
    <t>raw,data  health,info  useless,trait  carrier,status  direct,consumer  download,raw  lisa,tader  tader,tested  tested,99  99,period</t>
  </si>
  <si>
    <t>raw,data  23andme,ancestry  november,2013  kermit,frog  frog,yeah  yeah,lot  lot,preoccupied  preoccupied,health  health,fda  fda,bit</t>
  </si>
  <si>
    <t>import,data  raw,data  eusl,chrissy  chrissy,murphy  murphy,prometheus  prometheus,pay  pay,import  data,interpret  cassie,thomas  thomas,download</t>
  </si>
  <si>
    <t>exposingmilabs,operation  operation,fixed  fixed,broken  broken,improvement  improvement,worse  texas,potato  potato,comments  comments,sitcom  sitcom,uncle  uncle,deals</t>
  </si>
  <si>
    <t>nybestfan,ya  ya,ya  ya,changed  changed,password  password,scam  rip,capo  capo,scam</t>
  </si>
  <si>
    <t>renee,lawrence  lawrence,ancestry  ancestry,dna  dna,23andme  23andme,reliable  reliable,natgeo</t>
  </si>
  <si>
    <t>padraig,o'hara  o'hara,care</t>
  </si>
  <si>
    <t>juan,urquiola  urquiola,plenty  plenty,reaching  reaching,week  week,mark  mark,23andme  23andme,explanation  explanation,processing  processing,slowly  slowly,months</t>
  </si>
  <si>
    <t>totally,agree  agree,23andme  23andme,purchased  purchased,kits  kits,parents  parents,realizing  realizing,data  data,disappointed</t>
  </si>
  <si>
    <t>hey,complained  complained,month  month,publish  publish,answer  answer,concerns  concerns,close  close,200  200,00  00,drain</t>
  </si>
  <si>
    <t>ken,powell  powell,idiot  idiot,biology  biology,learn  learn,life  life,silly  silly,ass  ass,comments</t>
  </si>
  <si>
    <t>ken,physical  physical,appearance  appearance,chances  chances,features  features,match  match,family  family,tested  tested,accurate  accurate,family  family,trace</t>
  </si>
  <si>
    <t>texas,potato  potato,sharing</t>
  </si>
  <si>
    <t>arab,iraqi  iraqi,brother</t>
  </si>
  <si>
    <t>sonia,alefbetka  alefbetka,watch  watch,lol</t>
  </si>
  <si>
    <t>english,99  99,european  european,96  96,northwestern  northwestern,european</t>
  </si>
  <si>
    <t>african,fraud  fraud,news  news,add  add,common  common,theory</t>
  </si>
  <si>
    <t>register,set  set,account  account,registered  registered,serial  serial,tube  tube,account  mixing,random  random,tests  tests,happening  happening,mix</t>
  </si>
  <si>
    <t>exposingmilabs,updated  updated,everyones  everyones,account  account,email</t>
  </si>
  <si>
    <t>eve,rlidis  rlidis,alzheimer's  alzheimer's,forgot  forgot,question  question,times</t>
  </si>
  <si>
    <t>eve,rlidis  answer,question</t>
  </si>
  <si>
    <t>allowed,fda  fda,decision</t>
  </si>
  <si>
    <t>disease,risk  risk,developing  developing,alzheimer's</t>
  </si>
  <si>
    <t>Top Word Pairs in title by Salience</t>
  </si>
  <si>
    <t>dna,countries  countries,ancestors  ancestors,ancestors  ancestors,germanic  germanic,eastern  europe,expelled  expelled,ww2  ww2,eastern  european,countries  countries,slavs</t>
  </si>
  <si>
    <t>apgeneticgenealogy,lover  lover,true  true,enjoyed  enjoyed,browse  browse,raw  data,snps  snps,snpedia's  snpedia's,hyperlinks  hyperlinks,loved  loved,23andme</t>
  </si>
  <si>
    <t>malamutekid,download  download,raw  data,websites  websites,btw  video,health  health,reports  reports,received  received,autosomal  autosomal,dna  dna,tested</t>
  </si>
  <si>
    <t>dna,relatives  relatives,tools  questions,23andme  malamutekid,access  access,raw  raw,data  data,dna  tools,signing  signing,series  series,questions</t>
  </si>
  <si>
    <t>kit,told  told,alzheimer's  rlidis,nice  nice,goodluck  rlidis,dammn  dammn,lot  lot,learning  learning,polish  polish,spanish  spanish,helped</t>
  </si>
  <si>
    <t>health,info  useless,trait  carrier,status  direct,consumer  download,raw  lisa,tader  tader,tested  tested,99  99,period  period,fda</t>
  </si>
  <si>
    <t>raw,data  eusl,chrissy  chrissy,murphy  murphy,prometheus  prometheus,pay  pay,import  data,interpret  cassie,thomas  thomas,download  download,raw</t>
  </si>
  <si>
    <t>Count of pubdate</t>
  </si>
  <si>
    <t>Row Labels</t>
  </si>
  <si>
    <t>Grand Total</t>
  </si>
  <si>
    <t>2015</t>
  </si>
  <si>
    <t>Oct</t>
  </si>
  <si>
    <t>21-Oct</t>
  </si>
  <si>
    <t>Nov</t>
  </si>
  <si>
    <t>2-Nov</t>
  </si>
  <si>
    <t>5-Nov</t>
  </si>
  <si>
    <t>6-Nov</t>
  </si>
  <si>
    <t>19-Nov</t>
  </si>
  <si>
    <t>27-Nov</t>
  </si>
  <si>
    <t>Dec</t>
  </si>
  <si>
    <t>1-Dec</t>
  </si>
  <si>
    <t>5-Dec</t>
  </si>
  <si>
    <t>6-Dec</t>
  </si>
  <si>
    <t>13-Dec</t>
  </si>
  <si>
    <t>22-Dec</t>
  </si>
  <si>
    <t>31-Dec</t>
  </si>
  <si>
    <t>2016</t>
  </si>
  <si>
    <t>Jan</t>
  </si>
  <si>
    <t>21-Jan</t>
  </si>
  <si>
    <t>Feb</t>
  </si>
  <si>
    <t>6-Feb</t>
  </si>
  <si>
    <t>9-Feb</t>
  </si>
  <si>
    <t>14-Feb</t>
  </si>
  <si>
    <t>Mar</t>
  </si>
  <si>
    <t>3-Mar</t>
  </si>
  <si>
    <t>12-Mar</t>
  </si>
  <si>
    <t>Apr</t>
  </si>
  <si>
    <t>5-Apr</t>
  </si>
  <si>
    <t>12-Apr</t>
  </si>
  <si>
    <t>14-Apr</t>
  </si>
  <si>
    <t>18-Apr</t>
  </si>
  <si>
    <t>May</t>
  </si>
  <si>
    <t>17-May</t>
  </si>
  <si>
    <t>Jun</t>
  </si>
  <si>
    <t>10-Jun</t>
  </si>
  <si>
    <t>11-Jun</t>
  </si>
  <si>
    <t>18-Jun</t>
  </si>
  <si>
    <t>22-Jun</t>
  </si>
  <si>
    <t>27-Jun</t>
  </si>
  <si>
    <t>28-Jun</t>
  </si>
  <si>
    <t>Jul</t>
  </si>
  <si>
    <t>9-Jul</t>
  </si>
  <si>
    <t>15-Jul</t>
  </si>
  <si>
    <t>26-Jul</t>
  </si>
  <si>
    <t>Aug</t>
  </si>
  <si>
    <t>8-Aug</t>
  </si>
  <si>
    <t>12-Aug</t>
  </si>
  <si>
    <t>14-Aug</t>
  </si>
  <si>
    <t>24-Aug</t>
  </si>
  <si>
    <t>29-Aug</t>
  </si>
  <si>
    <t>Sep</t>
  </si>
  <si>
    <t>2-Sep</t>
  </si>
  <si>
    <t>7-Sep</t>
  </si>
  <si>
    <t>21-Sep</t>
  </si>
  <si>
    <t>8-Oct</t>
  </si>
  <si>
    <t>18-Nov</t>
  </si>
  <si>
    <t>10-Dec</t>
  </si>
  <si>
    <t>25-Dec</t>
  </si>
  <si>
    <t>2017</t>
  </si>
  <si>
    <t>8-Jan</t>
  </si>
  <si>
    <t>28-Jan</t>
  </si>
  <si>
    <t>10-Feb</t>
  </si>
  <si>
    <t>23-Feb</t>
  </si>
  <si>
    <t>26-Feb</t>
  </si>
  <si>
    <t>8-Apr</t>
  </si>
  <si>
    <t>10-Apr</t>
  </si>
  <si>
    <t>30-Apr</t>
  </si>
  <si>
    <t>21-May</t>
  </si>
  <si>
    <t>23-May</t>
  </si>
  <si>
    <t>30-May</t>
  </si>
  <si>
    <t>10-Jul</t>
  </si>
  <si>
    <t>19-Jul</t>
  </si>
  <si>
    <t>20-Jul</t>
  </si>
  <si>
    <t>9-Aug</t>
  </si>
  <si>
    <t>13-Oct</t>
  </si>
  <si>
    <t>29-Oct</t>
  </si>
  <si>
    <t>19-Dec</t>
  </si>
  <si>
    <t>2018</t>
  </si>
  <si>
    <t>11-Jan</t>
  </si>
  <si>
    <t>1-Apr</t>
  </si>
  <si>
    <t>9-Apr</t>
  </si>
  <si>
    <t>16-Apr</t>
  </si>
  <si>
    <t>12-May</t>
  </si>
  <si>
    <t>3-Jun</t>
  </si>
  <si>
    <t>27-Aug</t>
  </si>
  <si>
    <t>28-Nov</t>
  </si>
  <si>
    <t>7-Dec</t>
  </si>
  <si>
    <t>2019</t>
  </si>
  <si>
    <t>13-Jan</t>
  </si>
  <si>
    <t>20-Jan</t>
  </si>
  <si>
    <t>128, 128, 128</t>
  </si>
  <si>
    <t>193, 62, 62</t>
  </si>
  <si>
    <t>Red</t>
  </si>
  <si>
    <t>G1: 23andme reports report eastern ancestry health received fda mother lol</t>
  </si>
  <si>
    <t>G2: 23andme data ancestry raw health fda reports promethease download people</t>
  </si>
  <si>
    <t>G3: alzheimer's eve rlidis health disease reports service kit party report</t>
  </si>
  <si>
    <t>G4: european african lol</t>
  </si>
  <si>
    <t>G5: data dna access raw questions health info 23andme promethease reports</t>
  </si>
  <si>
    <t>G6: cystic fibrosis heard tracy</t>
  </si>
  <si>
    <t>G7: account registered serial tube tests wrong email</t>
  </si>
  <si>
    <t>G8: ken family contact</t>
  </si>
  <si>
    <t>G11: account internet browser print</t>
  </si>
  <si>
    <t>G12: natgeo 23me african ancestors</t>
  </si>
  <si>
    <t>Edge Weight▓1▓3▓0▓True▓Gray▓Red▓▓Edge Weight▓1▓3▓0▓3▓10▓False▓Edge Weight▓1▓3▓0▓32▓10▓False▓▓0▓0▓0▓True▓Black▓Black▓▓Betweenness Centrality▓0▓356.666667▓3▓50▓1000▓False▓▓0▓0▓0▓0▓0▓False▓▓0▓0▓0▓0▓0▓False▓▓0▓0▓0▓0▓0▓False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</si>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</sst>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124917"/>
        <c:axId val="33797662"/>
      </c:barChart>
      <c:catAx>
        <c:axId val="26124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97662"/>
        <c:crosses val="autoZero"/>
        <c:auto val="1"/>
        <c:lblOffset val="100"/>
        <c:noMultiLvlLbl val="0"/>
      </c:catAx>
      <c:valAx>
        <c:axId val="3379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4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1"/>
                <c:pt idx="0">
                  <c:v>21-Oct
Oct
2015</c:v>
                </c:pt>
                <c:pt idx="1">
                  <c:v>2-Nov
Nov</c:v>
                </c:pt>
                <c:pt idx="2">
                  <c:v>5-Nov</c:v>
                </c:pt>
                <c:pt idx="3">
                  <c:v>6-Nov</c:v>
                </c:pt>
                <c:pt idx="4">
                  <c:v>19-Nov</c:v>
                </c:pt>
                <c:pt idx="5">
                  <c:v>27-Nov</c:v>
                </c:pt>
                <c:pt idx="6">
                  <c:v>1-Dec
Dec</c:v>
                </c:pt>
                <c:pt idx="7">
                  <c:v>5-Dec</c:v>
                </c:pt>
                <c:pt idx="8">
                  <c:v>6-Dec</c:v>
                </c:pt>
                <c:pt idx="9">
                  <c:v>13-Dec</c:v>
                </c:pt>
                <c:pt idx="10">
                  <c:v>22-Dec</c:v>
                </c:pt>
                <c:pt idx="11">
                  <c:v>31-Dec</c:v>
                </c:pt>
                <c:pt idx="12">
                  <c:v>21-Jan
Jan
2016</c:v>
                </c:pt>
                <c:pt idx="13">
                  <c:v>6-Feb
Feb</c:v>
                </c:pt>
                <c:pt idx="14">
                  <c:v>9-Feb</c:v>
                </c:pt>
                <c:pt idx="15">
                  <c:v>14-Feb</c:v>
                </c:pt>
                <c:pt idx="16">
                  <c:v>3-Mar
Mar</c:v>
                </c:pt>
                <c:pt idx="17">
                  <c:v>12-Mar</c:v>
                </c:pt>
                <c:pt idx="18">
                  <c:v>5-Apr
Apr</c:v>
                </c:pt>
                <c:pt idx="19">
                  <c:v>12-Apr</c:v>
                </c:pt>
                <c:pt idx="20">
                  <c:v>14-Apr</c:v>
                </c:pt>
                <c:pt idx="21">
                  <c:v>18-Apr</c:v>
                </c:pt>
                <c:pt idx="22">
                  <c:v>17-May
May</c:v>
                </c:pt>
                <c:pt idx="23">
                  <c:v>10-Jun
Jun</c:v>
                </c:pt>
                <c:pt idx="24">
                  <c:v>11-Jun</c:v>
                </c:pt>
                <c:pt idx="25">
                  <c:v>18-Jun</c:v>
                </c:pt>
                <c:pt idx="26">
                  <c:v>22-Jun</c:v>
                </c:pt>
                <c:pt idx="27">
                  <c:v>27-Jun</c:v>
                </c:pt>
                <c:pt idx="28">
                  <c:v>28-Jun</c:v>
                </c:pt>
                <c:pt idx="29">
                  <c:v>9-Jul
Jul</c:v>
                </c:pt>
                <c:pt idx="30">
                  <c:v>15-Jul</c:v>
                </c:pt>
                <c:pt idx="31">
                  <c:v>26-Jul</c:v>
                </c:pt>
                <c:pt idx="32">
                  <c:v>8-Aug
Aug</c:v>
                </c:pt>
                <c:pt idx="33">
                  <c:v>12-Aug</c:v>
                </c:pt>
                <c:pt idx="34">
                  <c:v>14-Aug</c:v>
                </c:pt>
                <c:pt idx="35">
                  <c:v>24-Aug</c:v>
                </c:pt>
                <c:pt idx="36">
                  <c:v>29-Aug</c:v>
                </c:pt>
                <c:pt idx="37">
                  <c:v>2-Sep
Sep</c:v>
                </c:pt>
                <c:pt idx="38">
                  <c:v>7-Sep</c:v>
                </c:pt>
                <c:pt idx="39">
                  <c:v>21-Sep</c:v>
                </c:pt>
                <c:pt idx="40">
                  <c:v>8-Oct
Oct</c:v>
                </c:pt>
                <c:pt idx="41">
                  <c:v>18-Nov
Nov</c:v>
                </c:pt>
                <c:pt idx="42">
                  <c:v>19-Nov</c:v>
                </c:pt>
                <c:pt idx="43">
                  <c:v>10-Dec
Dec</c:v>
                </c:pt>
                <c:pt idx="44">
                  <c:v>25-Dec</c:v>
                </c:pt>
                <c:pt idx="45">
                  <c:v>8-Jan
Jan
2017</c:v>
                </c:pt>
                <c:pt idx="46">
                  <c:v>28-Jan</c:v>
                </c:pt>
                <c:pt idx="47">
                  <c:v>10-Feb
Feb</c:v>
                </c:pt>
                <c:pt idx="48">
                  <c:v>23-Feb</c:v>
                </c:pt>
                <c:pt idx="49">
                  <c:v>26-Feb</c:v>
                </c:pt>
                <c:pt idx="50">
                  <c:v>8-Apr
Apr</c:v>
                </c:pt>
                <c:pt idx="51">
                  <c:v>10-Apr</c:v>
                </c:pt>
                <c:pt idx="52">
                  <c:v>30-Apr</c:v>
                </c:pt>
                <c:pt idx="53">
                  <c:v>21-May
May</c:v>
                </c:pt>
                <c:pt idx="54">
                  <c:v>23-May</c:v>
                </c:pt>
                <c:pt idx="55">
                  <c:v>30-May</c:v>
                </c:pt>
                <c:pt idx="56">
                  <c:v>27-Jun
Jun</c:v>
                </c:pt>
                <c:pt idx="57">
                  <c:v>10-Jul
Jul</c:v>
                </c:pt>
                <c:pt idx="58">
                  <c:v>19-Jul</c:v>
                </c:pt>
                <c:pt idx="59">
                  <c:v>20-Jul</c:v>
                </c:pt>
                <c:pt idx="60">
                  <c:v>9-Aug
Aug</c:v>
                </c:pt>
                <c:pt idx="61">
                  <c:v>14-Aug</c:v>
                </c:pt>
                <c:pt idx="62">
                  <c:v>13-Oct
Oct</c:v>
                </c:pt>
                <c:pt idx="63">
                  <c:v>29-Oct</c:v>
                </c:pt>
                <c:pt idx="64">
                  <c:v>6-Nov
Nov</c:v>
                </c:pt>
                <c:pt idx="65">
                  <c:v>1-Dec
Dec</c:v>
                </c:pt>
                <c:pt idx="66">
                  <c:v>13-Dec</c:v>
                </c:pt>
                <c:pt idx="67">
                  <c:v>19-Dec</c:v>
                </c:pt>
                <c:pt idx="68">
                  <c:v>11-Jan
Jan
2018</c:v>
                </c:pt>
                <c:pt idx="69">
                  <c:v>1-Apr
Apr</c:v>
                </c:pt>
                <c:pt idx="70">
                  <c:v>9-Apr</c:v>
                </c:pt>
                <c:pt idx="71">
                  <c:v>16-Apr</c:v>
                </c:pt>
                <c:pt idx="72">
                  <c:v>18-Apr</c:v>
                </c:pt>
                <c:pt idx="73">
                  <c:v>12-May
May</c:v>
                </c:pt>
                <c:pt idx="74">
                  <c:v>3-Jun
Jun</c:v>
                </c:pt>
                <c:pt idx="75">
                  <c:v>27-Aug
Aug</c:v>
                </c:pt>
                <c:pt idx="76">
                  <c:v>28-Nov
Nov</c:v>
                </c:pt>
                <c:pt idx="77">
                  <c:v>7-Dec
Dec</c:v>
                </c:pt>
                <c:pt idx="78">
                  <c:v>13-Jan
Jan
2019</c:v>
                </c:pt>
                <c:pt idx="79">
                  <c:v>20-Jan</c:v>
                </c:pt>
                <c:pt idx="80">
                  <c:v>1-Apr
Apr</c:v>
                </c:pt>
              </c:strCache>
            </c:strRef>
          </c:cat>
          <c:val>
            <c:numRef>
              <c:f>'Time Series'!$B$26:$B$146</c:f>
              <c:numCache>
                <c:formatCode>General</c:formatCode>
                <c:ptCount val="81"/>
                <c:pt idx="0">
                  <c:v>7</c:v>
                </c:pt>
                <c:pt idx="1">
                  <c:v>1</c:v>
                </c:pt>
                <c:pt idx="2">
                  <c:v>2</c:v>
                </c:pt>
                <c:pt idx="3">
                  <c:v>1</c:v>
                </c:pt>
                <c:pt idx="4">
                  <c:v>2</c:v>
                </c:pt>
                <c:pt idx="5">
                  <c:v>1</c:v>
                </c:pt>
                <c:pt idx="6">
                  <c:v>2</c:v>
                </c:pt>
                <c:pt idx="7">
                  <c:v>2</c:v>
                </c:pt>
                <c:pt idx="8">
                  <c:v>1</c:v>
                </c:pt>
                <c:pt idx="9">
                  <c:v>1</c:v>
                </c:pt>
                <c:pt idx="10">
                  <c:v>5</c:v>
                </c:pt>
                <c:pt idx="11">
                  <c:v>1</c:v>
                </c:pt>
                <c:pt idx="12">
                  <c:v>5</c:v>
                </c:pt>
                <c:pt idx="13">
                  <c:v>1</c:v>
                </c:pt>
                <c:pt idx="14">
                  <c:v>3</c:v>
                </c:pt>
                <c:pt idx="15">
                  <c:v>1</c:v>
                </c:pt>
                <c:pt idx="16">
                  <c:v>1</c:v>
                </c:pt>
                <c:pt idx="17">
                  <c:v>2</c:v>
                </c:pt>
                <c:pt idx="18">
                  <c:v>1</c:v>
                </c:pt>
                <c:pt idx="19">
                  <c:v>1</c:v>
                </c:pt>
                <c:pt idx="20">
                  <c:v>1</c:v>
                </c:pt>
                <c:pt idx="21">
                  <c:v>1</c:v>
                </c:pt>
                <c:pt idx="22">
                  <c:v>1</c:v>
                </c:pt>
                <c:pt idx="23">
                  <c:v>2</c:v>
                </c:pt>
                <c:pt idx="24">
                  <c:v>1</c:v>
                </c:pt>
                <c:pt idx="25">
                  <c:v>1</c:v>
                </c:pt>
                <c:pt idx="26">
                  <c:v>1</c:v>
                </c:pt>
                <c:pt idx="27">
                  <c:v>1</c:v>
                </c:pt>
                <c:pt idx="28">
                  <c:v>2</c:v>
                </c:pt>
                <c:pt idx="29">
                  <c:v>1</c:v>
                </c:pt>
                <c:pt idx="30">
                  <c:v>1</c:v>
                </c:pt>
                <c:pt idx="31">
                  <c:v>1</c:v>
                </c:pt>
                <c:pt idx="32">
                  <c:v>1</c:v>
                </c:pt>
                <c:pt idx="33">
                  <c:v>1</c:v>
                </c:pt>
                <c:pt idx="34">
                  <c:v>1</c:v>
                </c:pt>
                <c:pt idx="35">
                  <c:v>1</c:v>
                </c:pt>
                <c:pt idx="36">
                  <c:v>1</c:v>
                </c:pt>
                <c:pt idx="37">
                  <c:v>2</c:v>
                </c:pt>
                <c:pt idx="38">
                  <c:v>1</c:v>
                </c:pt>
                <c:pt idx="39">
                  <c:v>1</c:v>
                </c:pt>
                <c:pt idx="40">
                  <c:v>1</c:v>
                </c:pt>
                <c:pt idx="41">
                  <c:v>4</c:v>
                </c:pt>
                <c:pt idx="42">
                  <c:v>1</c:v>
                </c:pt>
                <c:pt idx="43">
                  <c:v>7</c:v>
                </c:pt>
                <c:pt idx="44">
                  <c:v>7</c:v>
                </c:pt>
                <c:pt idx="45">
                  <c:v>1</c:v>
                </c:pt>
                <c:pt idx="46">
                  <c:v>1</c:v>
                </c:pt>
                <c:pt idx="47">
                  <c:v>1</c:v>
                </c:pt>
                <c:pt idx="48">
                  <c:v>1</c:v>
                </c:pt>
                <c:pt idx="49">
                  <c:v>1</c:v>
                </c:pt>
                <c:pt idx="50">
                  <c:v>1</c:v>
                </c:pt>
                <c:pt idx="51">
                  <c:v>3</c:v>
                </c:pt>
                <c:pt idx="52">
                  <c:v>1</c:v>
                </c:pt>
                <c:pt idx="53">
                  <c:v>1</c:v>
                </c:pt>
                <c:pt idx="54">
                  <c:v>1</c:v>
                </c:pt>
                <c:pt idx="55">
                  <c:v>1</c:v>
                </c:pt>
                <c:pt idx="56">
                  <c:v>2</c:v>
                </c:pt>
                <c:pt idx="57">
                  <c:v>1</c:v>
                </c:pt>
                <c:pt idx="58">
                  <c:v>1</c:v>
                </c:pt>
                <c:pt idx="59">
                  <c:v>2</c:v>
                </c:pt>
                <c:pt idx="60">
                  <c:v>1</c:v>
                </c:pt>
                <c:pt idx="61">
                  <c:v>1</c:v>
                </c:pt>
                <c:pt idx="62">
                  <c:v>1</c:v>
                </c:pt>
                <c:pt idx="63">
                  <c:v>1</c:v>
                </c:pt>
                <c:pt idx="64">
                  <c:v>1</c:v>
                </c:pt>
                <c:pt idx="65">
                  <c:v>2</c:v>
                </c:pt>
                <c:pt idx="66">
                  <c:v>2</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numCache>
            </c:numRef>
          </c:val>
        </c:ser>
        <c:axId val="63985759"/>
        <c:axId val="39000920"/>
      </c:barChart>
      <c:catAx>
        <c:axId val="63985759"/>
        <c:scaling>
          <c:orientation val="minMax"/>
        </c:scaling>
        <c:axPos val="b"/>
        <c:delete val="0"/>
        <c:numFmt formatCode="General" sourceLinked="1"/>
        <c:majorTickMark val="out"/>
        <c:minorTickMark val="none"/>
        <c:tickLblPos val="nextTo"/>
        <c:crossAx val="39000920"/>
        <c:crosses val="autoZero"/>
        <c:auto val="1"/>
        <c:lblOffset val="100"/>
        <c:noMultiLvlLbl val="0"/>
      </c:catAx>
      <c:valAx>
        <c:axId val="39000920"/>
        <c:scaling>
          <c:orientation val="minMax"/>
        </c:scaling>
        <c:axPos val="l"/>
        <c:majorGridlines/>
        <c:delete val="0"/>
        <c:numFmt formatCode="General" sourceLinked="1"/>
        <c:majorTickMark val="out"/>
        <c:minorTickMark val="none"/>
        <c:tickLblPos val="nextTo"/>
        <c:crossAx val="63985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743503"/>
        <c:axId val="53256072"/>
      </c:barChart>
      <c:catAx>
        <c:axId val="35743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6072"/>
        <c:crosses val="autoZero"/>
        <c:auto val="1"/>
        <c:lblOffset val="100"/>
        <c:noMultiLvlLbl val="0"/>
      </c:catAx>
      <c:valAx>
        <c:axId val="5325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542601"/>
        <c:axId val="18774546"/>
      </c:barChart>
      <c:catAx>
        <c:axId val="9542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74546"/>
        <c:crosses val="autoZero"/>
        <c:auto val="1"/>
        <c:lblOffset val="100"/>
        <c:noMultiLvlLbl val="0"/>
      </c:catAx>
      <c:valAx>
        <c:axId val="187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753187"/>
        <c:axId val="44343228"/>
      </c:barChart>
      <c:catAx>
        <c:axId val="34753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43228"/>
        <c:crosses val="autoZero"/>
        <c:auto val="1"/>
        <c:lblOffset val="100"/>
        <c:noMultiLvlLbl val="0"/>
      </c:catAx>
      <c:valAx>
        <c:axId val="4434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544733"/>
        <c:axId val="35031686"/>
      </c:barChart>
      <c:catAx>
        <c:axId val="63544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31686"/>
        <c:crosses val="autoZero"/>
        <c:auto val="1"/>
        <c:lblOffset val="100"/>
        <c:noMultiLvlLbl val="0"/>
      </c:catAx>
      <c:valAx>
        <c:axId val="3503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4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849719"/>
        <c:axId val="18994288"/>
      </c:barChart>
      <c:catAx>
        <c:axId val="46849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94288"/>
        <c:crosses val="autoZero"/>
        <c:auto val="1"/>
        <c:lblOffset val="100"/>
        <c:noMultiLvlLbl val="0"/>
      </c:catAx>
      <c:valAx>
        <c:axId val="1899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30865"/>
        <c:axId val="62142330"/>
      </c:barChart>
      <c:catAx>
        <c:axId val="36730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42330"/>
        <c:crosses val="autoZero"/>
        <c:auto val="1"/>
        <c:lblOffset val="100"/>
        <c:noMultiLvlLbl val="0"/>
      </c:catAx>
      <c:valAx>
        <c:axId val="6214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410059"/>
        <c:axId val="363940"/>
      </c:barChart>
      <c:catAx>
        <c:axId val="22410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40"/>
        <c:crosses val="autoZero"/>
        <c:auto val="1"/>
        <c:lblOffset val="100"/>
        <c:noMultiLvlLbl val="0"/>
      </c:catAx>
      <c:valAx>
        <c:axId val="36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75461"/>
        <c:axId val="29479150"/>
      </c:barChart>
      <c:catAx>
        <c:axId val="3275461"/>
        <c:scaling>
          <c:orientation val="minMax"/>
        </c:scaling>
        <c:axPos val="b"/>
        <c:delete val="1"/>
        <c:majorTickMark val="out"/>
        <c:minorTickMark val="none"/>
        <c:tickLblPos val="none"/>
        <c:crossAx val="29479150"/>
        <c:crosses val="autoZero"/>
        <c:auto val="1"/>
        <c:lblOffset val="100"/>
        <c:noMultiLvlLbl val="0"/>
      </c:catAx>
      <c:valAx>
        <c:axId val="29479150"/>
        <c:scaling>
          <c:orientation val="minMax"/>
        </c:scaling>
        <c:axPos val="l"/>
        <c:delete val="1"/>
        <c:majorTickMark val="out"/>
        <c:minorTickMark val="none"/>
        <c:tickLblPos val="none"/>
        <c:crossAx val="3275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Space Lab" refreshedVersion="6">
  <cacheSource type="worksheet">
    <worksheetSource ref="A2:AH129" sheet="Edges"/>
  </cacheSource>
  <cacheFields count="3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guid">
      <sharedItems containsMixedTypes="0" count="0"/>
    </cacheField>
    <cacheField name="link">
      <sharedItems containsMixedTypes="0" count="0"/>
    </cacheField>
    <cacheField name="pubdate" numFmtId="22">
      <sharedItems containsSemiMixedTypes="0" containsNonDate="0" containsDate="1" containsString="0" containsMixedTypes="0" count="127">
        <d v="2016-02-06T19:41:28.000"/>
        <d v="2016-04-12T01:07:07.000"/>
        <d v="2016-04-14T13:37:41.000"/>
        <d v="2016-04-18T13:31:06.000"/>
        <d v="2016-05-17T20:17:57.000"/>
        <d v="2016-06-22T19:46:24.000"/>
        <d v="2016-08-14T00:13:16.000"/>
        <d v="2016-08-29T13:28:23.000"/>
        <d v="2017-01-28T18:26:42.000"/>
        <d v="2017-02-23T03:58:13.000"/>
        <d v="2017-02-26T13:11:33.000"/>
        <d v="2017-04-08T12:13:40.000"/>
        <d v="2017-06-27T13:04:35.000"/>
        <d v="2017-07-10T01:02:55.000"/>
        <d v="2017-07-19T16:20:53.000"/>
        <d v="2017-07-20T18:06:26.000"/>
        <d v="2017-07-20T18:08:39.000"/>
        <d v="2017-08-09T01:03:46.000"/>
        <d v="2018-04-09T19:36:11.000"/>
        <d v="2018-08-27T15:37:24.000"/>
        <d v="2018-11-28T20:14:38.000"/>
        <d v="2018-12-07T14:41:29.000"/>
        <d v="2015-10-21T09:45:30.000"/>
        <d v="2015-10-21T20:02:04.000"/>
        <d v="2015-10-21T20:02:30.000"/>
        <d v="2015-11-02T14:48:56.000"/>
        <d v="2015-11-05T13:19:24.000"/>
        <d v="2015-11-06T17:22:44.000"/>
        <d v="2015-11-27T23:04:58.000"/>
        <d v="2015-12-01T12:14:43.000"/>
        <d v="2015-12-31T19:21:06.000"/>
        <d v="2016-01-21T12:14:44.000"/>
        <d v="2016-01-21T18:05:43.000"/>
        <d v="2016-02-09T08:28:57.000"/>
        <d v="2016-02-14T11:02:23.000"/>
        <d v="2016-03-03T05:54:17.000"/>
        <d v="2016-06-27T22:01:26.000"/>
        <d v="2016-07-09T05:03:21.000"/>
        <d v="2016-07-26T12:07:24.000"/>
        <d v="2016-08-08T15:14:45.000"/>
        <d v="2016-08-24T13:37:26.000"/>
        <d v="2016-09-02T22:29:59.000"/>
        <d v="2016-12-10T09:51:29.000"/>
        <d v="2017-08-14T13:24:21.000"/>
        <d v="2017-12-13T10:01:35.000"/>
        <d v="2018-04-16T10:49:25.000"/>
        <d v="2019-01-13T20:02:04.000"/>
        <d v="2019-01-20T13:53:53.000"/>
        <d v="2016-09-07T05:54:47.000"/>
        <d v="2016-10-08T15:41:14.000"/>
        <d v="2017-05-23T07:49:53.000"/>
        <d v="2018-04-01T14:12:22.000"/>
        <d v="2017-01-08T04:03:34.000"/>
        <d v="2016-06-28T10:08:35.000"/>
        <d v="2017-04-10T17:20:00.000"/>
        <d v="2017-10-13T19:53:43.000"/>
        <d v="2018-06-03T22:48:04.000"/>
        <d v="2016-08-12T20:37:49.000"/>
        <d v="2017-12-13T15:50:03.000"/>
        <d v="2015-11-19T20:30:37.000"/>
        <d v="2015-12-05T23:51:15.000"/>
        <d v="2015-12-06T00:37:01.000"/>
        <d v="2015-12-13T11:38:54.000"/>
        <d v="2015-12-22T16:24:24.000"/>
        <d v="2015-12-22T19:51:18.000"/>
        <d v="2015-12-22T23:16:27.000"/>
        <d v="2016-11-18T14:42:20.000"/>
        <d v="2018-05-12T17:17:27.000"/>
        <d v="2018-05-12T17:15:02.000"/>
        <d v="2019-04-01T22:52:49.000"/>
        <d v="2018-04-18T11:12:29.000"/>
        <d v="2016-07-15T01:53:39.000"/>
        <d v="2017-04-30T20:01:02.000"/>
        <d v="2016-03-12T13:10:51.000"/>
        <d v="2015-10-21T10:19:19.000"/>
        <d v="2015-10-21T11:11:25.000"/>
        <d v="2015-10-21T13:58:19.000"/>
        <d v="2015-12-05T23:54:34.000"/>
        <d v="2015-12-01T12:21:15.000"/>
        <d v="2015-10-21T11:03:25.000"/>
        <d v="2015-11-05T13:20:10.000"/>
        <d v="2016-06-18T13:24:19.000"/>
        <d v="2015-12-22T23:19:46.000"/>
        <d v="2017-02-10T09:17:07.000"/>
        <d v="2016-09-02T22:30:51.000"/>
        <d v="2016-11-18T15:12:41.000"/>
        <d v="2017-05-30T17:18:21.000"/>
        <d v="2017-06-27T09:27:21.000"/>
        <d v="2017-12-19T17:13:17.000"/>
        <d v="2016-03-12T13:12:21.000"/>
        <d v="2016-04-05T16:01:21.000"/>
        <d v="2016-09-21T13:17:59.000"/>
        <d v="2016-02-09T12:43:09.000"/>
        <d v="2016-11-19T09:03:48.000"/>
        <d v="2017-05-21T21:03:45.000"/>
        <d v="2017-10-29T15:25:24.000"/>
        <d v="2016-11-18T14:46:43.000"/>
        <d v="2018-01-11T20:53:55.000"/>
        <d v="2017-12-01T18:01:03.000"/>
        <d v="2015-11-19T23:14:58.000"/>
        <d v="2016-11-18T14:44:52.000"/>
        <d v="2016-01-21T20:17:07.000"/>
        <d v="2016-02-09T08:30:01.000"/>
        <d v="2016-06-10T18:53:46.000"/>
        <d v="2016-06-11T07:52:42.000"/>
        <d v="2016-06-28T10:50:16.000"/>
        <d v="2016-12-10T09:53:14.000"/>
        <d v="2016-12-10T09:59:31.000"/>
        <d v="2016-12-10T11:31:16.000"/>
        <d v="2016-12-25T11:58:13.000"/>
        <d v="2016-12-25T12:06:15.000"/>
        <d v="2016-12-25T20:01:22.000"/>
        <d v="2017-04-10T17:22:05.000"/>
        <d v="2016-01-21T21:44:38.000"/>
        <d v="2016-01-21T21:44:49.000"/>
        <d v="2016-06-10T20:07:26.000"/>
        <d v="2016-12-10T09:58:33.000"/>
        <d v="2016-12-10T11:29:12.000"/>
        <d v="2016-12-10T11:42:19.000"/>
        <d v="2016-12-25T12:01:03.000"/>
        <d v="2016-12-25T12:01:12.000"/>
        <d v="2016-12-25T12:03:17.000"/>
        <d v="2016-12-25T12:53:01.000"/>
        <d v="2017-04-10T17:30:03.000"/>
        <d v="2017-11-06T11:38:50.000"/>
        <d v="2017-12-01T18:01:48.000"/>
        <d v="2015-12-22T16:26:31.000"/>
      </sharedItems>
      <fieldGroup par="35" base="16">
        <rangePr groupBy="days" autoEnd="1" autoStart="1" startDate="2015-10-21T09:45:30.000" endDate="2019-04-01T22:52:49.000"/>
        <groupItems count="368">
          <s v="&lt;10/2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19"/>
        </groupItems>
      </fieldGroup>
    </cacheField>
    <cacheField name="title">
      <sharedItems containsMixedTypes="0" longText="1" count="0"/>
    </cacheField>
    <cacheField name="description">
      <sharedItems containsMixedTypes="0" longText="1" count="0"/>
    </cacheField>
    <cacheField name="likecount">
      <sharedItems containsSemiMixedTypes="0" containsString="0" containsMixedTypes="0" containsNumber="1" containsInteger="1" count="0"/>
    </cacheField>
    <cacheField name="replycount">
      <sharedItems containsSemiMixedTypes="0" containsString="0" containsMixedTypes="0" containsNumber="1" containsInteger="1" count="0"/>
    </cacheField>
    <cacheField name="code">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dd your own word list) Word Count" numFmtId="1">
      <sharedItems containsSemiMixedTypes="0" containsString="0" containsMixedTypes="0" containsNumber="1" containsInteger="1" count="0"/>
    </cacheField>
    <cacheField name="Sentiment List #3: (Add your own word lis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6">
        <rangePr groupBy="months" autoEnd="1" autoStart="1" startDate="2015-10-21T09:45:30.000" endDate="2019-04-01T22:52:49.000"/>
        <groupItems count="14">
          <s v="&lt;10/21/2015"/>
          <s v="Jan"/>
          <s v="Feb"/>
          <s v="Mar"/>
          <s v="Apr"/>
          <s v="May"/>
          <s v="Jun"/>
          <s v="Jul"/>
          <s v="Aug"/>
          <s v="Sep"/>
          <s v="Oct"/>
          <s v="Nov"/>
          <s v="Dec"/>
          <s v="&gt;4/1/2019"/>
        </groupItems>
      </fieldGroup>
    </cacheField>
    <cacheField name="Years" databaseField="0">
      <sharedItems containsMixedTypes="0" count="0"/>
      <fieldGroup base="16">
        <rangePr groupBy="years" autoEnd="1" autoStart="1" startDate="2015-10-21T09:45:30.000" endDate="2019-04-01T22:52:49.000"/>
        <groupItems count="7">
          <s v="&lt;10/21/2015"/>
          <s v="2015"/>
          <s v="2016"/>
          <s v="2017"/>
          <s v="2018"/>
          <s v="2019"/>
          <s v="&gt;4/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27">
  <r>
    <s v="GreaterGood510"/>
    <s v="23andme"/>
    <m/>
    <m/>
    <m/>
    <m/>
    <m/>
    <m/>
    <m/>
    <m/>
    <m/>
    <n v="3"/>
    <m/>
    <m/>
    <s v="Ugj8Su1CZsmXE3gCoAEC"/>
    <s v="https://www.youtube.com/watch?v=pon3zOxMH8M&amp;lc=Ugj8Su1CZsmXE3gCoAEC"/>
    <x v="0"/>
    <s v="just ordered this"/>
    <s v="just ordered this"/>
    <n v="2"/>
    <n v="0"/>
    <s v="b557003253ffd8497d016292df3573f4"/>
    <n v="1"/>
    <s v="1"/>
    <s v="1"/>
    <n v="0"/>
    <n v="0"/>
    <n v="0"/>
    <n v="0"/>
    <n v="0"/>
    <n v="0"/>
    <n v="3"/>
    <n v="100"/>
    <n v="3"/>
  </r>
  <r>
    <s v="Damian Hanson"/>
    <s v="23andme"/>
    <m/>
    <m/>
    <m/>
    <m/>
    <m/>
    <m/>
    <m/>
    <m/>
    <m/>
    <n v="4"/>
    <m/>
    <m/>
    <s v="Ugh24aBOTTFXnXgCoAEC"/>
    <s v="https://www.youtube.com/watch?v=pon3zOxMH8M&amp;lc=Ugh24aBOTTFXnXgCoAEC"/>
    <x v="1"/>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n v="2"/>
    <n v="0"/>
    <s v="1320b0ceb7c11bfc7d2bea00d68d85fa"/>
    <n v="1"/>
    <s v="1"/>
    <s v="1"/>
    <n v="2"/>
    <n v="2.7777777777777777"/>
    <n v="0"/>
    <n v="0"/>
    <n v="0"/>
    <n v="0"/>
    <n v="70"/>
    <n v="97.22222222222223"/>
    <n v="72"/>
  </r>
  <r>
    <s v="Loudest"/>
    <s v="23andme"/>
    <m/>
    <m/>
    <m/>
    <m/>
    <m/>
    <m/>
    <m/>
    <m/>
    <m/>
    <n v="5"/>
    <m/>
    <m/>
    <s v="Ugh7r-bOs_6-JHgCoAEC"/>
    <s v="https://www.youtube.com/watch?v=pon3zOxMH8M&amp;lc=Ugh7r-bOs_6-JHgCoAEC"/>
    <x v="2"/>
    <s v="loading for Ethnicity Information did not succeed"/>
    <s v="loading for Ethnicity Information did not succeed"/>
    <n v="0"/>
    <n v="0"/>
    <s v="e676a8dc45d8d0882a98d4e5f00e437a"/>
    <n v="1"/>
    <s v="1"/>
    <s v="1"/>
    <n v="1"/>
    <n v="14.285714285714286"/>
    <n v="0"/>
    <n v="0"/>
    <n v="0"/>
    <n v="0"/>
    <n v="6"/>
    <n v="85.71428571428571"/>
    <n v="7"/>
  </r>
  <r>
    <s v="Catherine F."/>
    <s v="23andme"/>
    <m/>
    <m/>
    <m/>
    <m/>
    <m/>
    <m/>
    <m/>
    <m/>
    <m/>
    <n v="6"/>
    <m/>
    <m/>
    <s v="UghNflJeGg_DungCoAEC"/>
    <s v="https://www.youtube.com/watch?v=pon3zOxMH8M&amp;lc=UghNflJeGg_DungCoAEC"/>
    <x v="3"/>
    <s v="Does this testing give information about NAV1.7?"/>
    <s v="Does this testing give information about NAV1.7?"/>
    <n v="0"/>
    <n v="0"/>
    <s v="60acaef943bbe1f60cc9b41edab3d588"/>
    <n v="1"/>
    <s v="1"/>
    <s v="1"/>
    <n v="0"/>
    <n v="0"/>
    <n v="0"/>
    <n v="0"/>
    <n v="0"/>
    <n v="0"/>
    <n v="8"/>
    <n v="100"/>
    <n v="8"/>
  </r>
  <r>
    <s v="Greencloud8"/>
    <s v="23andme"/>
    <m/>
    <m/>
    <m/>
    <m/>
    <m/>
    <m/>
    <m/>
    <m/>
    <m/>
    <n v="7"/>
    <m/>
    <m/>
    <s v="UggYXOkYDXKHx3gCoAEC"/>
    <s v="https://www.youtube.com/watch?v=pon3zOxMH8M&amp;lc=UggYXOkYDXKHx3gCoAEC"/>
    <x v="4"/>
    <s v="I don't trust the fda"/>
    <s v="I don't trust the fda"/>
    <n v="4"/>
    <n v="0"/>
    <s v="61a17dbf243f6bb320d9dfbbea3b87c1"/>
    <n v="1"/>
    <s v="1"/>
    <s v="1"/>
    <n v="1"/>
    <n v="20"/>
    <n v="0"/>
    <n v="0"/>
    <n v="0"/>
    <n v="0"/>
    <n v="4"/>
    <n v="80"/>
    <n v="5"/>
  </r>
  <r>
    <s v="Susan Morin"/>
    <s v="23andme"/>
    <m/>
    <m/>
    <m/>
    <m/>
    <m/>
    <m/>
    <m/>
    <m/>
    <m/>
    <n v="8"/>
    <m/>
    <m/>
    <s v="UgiT9ad5TmNBYngCoAEC"/>
    <s v="https://www.youtube.com/watch?v=pon3zOxMH8M&amp;lc=UgiT9ad5TmNBYngCoAEC"/>
    <x v="5"/>
    <s v="how do I print my reports??????"/>
    <s v="how do I print my reports??????"/>
    <n v="3"/>
    <n v="0"/>
    <s v="30af0f2986da711a9e230470e9791a7c"/>
    <n v="1"/>
    <s v="1"/>
    <s v="1"/>
    <n v="0"/>
    <n v="0"/>
    <n v="0"/>
    <n v="0"/>
    <n v="0"/>
    <n v="0"/>
    <n v="6"/>
    <n v="100"/>
    <n v="6"/>
  </r>
  <r>
    <s v="Lyndall Hore"/>
    <s v="23andme"/>
    <m/>
    <m/>
    <m/>
    <m/>
    <m/>
    <m/>
    <m/>
    <m/>
    <m/>
    <n v="9"/>
    <m/>
    <m/>
    <s v="UghB9MEdzkxh83gCoAEC"/>
    <s v="https://www.youtube.com/watch?v=pon3zOxMH8M&amp;lc=UghB9MEdzkxh83gCoAEC"/>
    <x v="6"/>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n v="3"/>
    <n v="0"/>
    <s v="7875265139a8dd05cb5a8bd7d5efd376"/>
    <n v="1"/>
    <s v="1"/>
    <s v="1"/>
    <n v="3"/>
    <n v="3.7037037037037037"/>
    <n v="4"/>
    <n v="4.938271604938271"/>
    <n v="0"/>
    <n v="0"/>
    <n v="74"/>
    <n v="91.35802469135803"/>
    <n v="81"/>
  </r>
  <r>
    <s v="West Derwin"/>
    <s v="23andme"/>
    <m/>
    <m/>
    <m/>
    <m/>
    <m/>
    <m/>
    <m/>
    <m/>
    <m/>
    <n v="10"/>
    <m/>
    <m/>
    <s v="Ughf_IyXdzZH1HgCoAEC"/>
    <s v="https://www.youtube.com/watch?v=pon3zOxMH8M&amp;lc=Ughf_IyXdzZH1HgCoAEC"/>
    <x v="7"/>
    <s v="Results are anecdotal and nothing more.  Save your privacy and don’t use this service.  Corporate 23andMe: Piss Off."/>
    <s v="Results are anecdotal and nothing more.  Save your privacy and don’t use this service.  Corporate 23andMe: Piss Off."/>
    <n v="4"/>
    <n v="0"/>
    <s v="caa2db2ecfe28efcaab63c01421ff1e4"/>
    <n v="1"/>
    <s v="1"/>
    <s v="1"/>
    <n v="0"/>
    <n v="0"/>
    <n v="0"/>
    <n v="0"/>
    <n v="0"/>
    <n v="0"/>
    <n v="19"/>
    <n v="100"/>
    <n v="19"/>
  </r>
  <r>
    <s v="Gerald Hanks"/>
    <s v="23andme"/>
    <m/>
    <m/>
    <m/>
    <m/>
    <m/>
    <m/>
    <m/>
    <m/>
    <m/>
    <n v="11"/>
    <m/>
    <m/>
    <s v="Ugiu30cJa5rzP3gCoAEC"/>
    <s v="https://www.youtube.com/watch?v=pon3zOxMH8M&amp;lc=Ugiu30cJa5rzP3gCoAEC"/>
    <x v="8"/>
    <s v="I have received no significant results since submission more than a year ago."/>
    <s v="I have received no significant results since submission more than a year ago."/>
    <n v="0"/>
    <n v="0"/>
    <s v="f5a0a87b00e85c7c11753d1698c49c00"/>
    <n v="1"/>
    <s v="1"/>
    <s v="1"/>
    <n v="1"/>
    <n v="7.6923076923076925"/>
    <n v="0"/>
    <n v="0"/>
    <n v="0"/>
    <n v="0"/>
    <n v="12"/>
    <n v="92.3076923076923"/>
    <n v="13"/>
  </r>
  <r>
    <s v="GG"/>
    <s v="23andme"/>
    <m/>
    <m/>
    <m/>
    <m/>
    <m/>
    <m/>
    <m/>
    <m/>
    <m/>
    <n v="12"/>
    <m/>
    <m/>
    <s v="UggwD6z4P1M7VHgCoAEC"/>
    <s v="https://www.youtube.com/watch?v=pon3zOxMH8M&amp;lc=UggwD6z4P1M7VHgCoAEC"/>
    <x v="9"/>
    <s v="Why doesn't the FDA allow health reports? In Canada it's perfectly allowed! Is this one of those murica religion guns freedom etc.. etc.... related nonsense? Did the Republicans pressure the FDA to drop authorization or funding will get canceled?"/>
    <s v="Why doesn't the FDA allow health reports? In Canada it's perfectly allowed! Is this one of those murica religion guns freedom etc.. etc.... related nonsense? Did the Republicans pressure the FDA to drop authorization or funding will get canceled?"/>
    <n v="0"/>
    <n v="0"/>
    <s v="6ab831b8fd538d63c6322a2dc5f4e0c6"/>
    <n v="1"/>
    <s v="1"/>
    <s v="1"/>
    <n v="2"/>
    <n v="5.128205128205129"/>
    <n v="1"/>
    <n v="2.5641025641025643"/>
    <n v="0"/>
    <n v="0"/>
    <n v="36"/>
    <n v="92.3076923076923"/>
    <n v="39"/>
  </r>
  <r>
    <s v="Nedra Lexow"/>
    <s v="23andme"/>
    <m/>
    <m/>
    <m/>
    <m/>
    <m/>
    <m/>
    <m/>
    <m/>
    <m/>
    <n v="13"/>
    <m/>
    <m/>
    <s v="Ugg2PYzV5vK1jngCoAEC"/>
    <s v="https://www.youtube.com/watch?v=pon3zOxMH8M&amp;lc=Ugg2PYzV5vK1jngCoAEC"/>
    <x v="10"/>
    <s v="I want to know if I carry the APOE4 allele. Wlll the reports you provide with the $199 kit tell me this?"/>
    <s v="I want to know if I carry the APOE4 allele. Wlll the reports you provide with the $199 kit tell me this?"/>
    <n v="0"/>
    <n v="0"/>
    <s v="ef129758374e083eff66c486e78fffe1"/>
    <n v="1"/>
    <s v="1"/>
    <s v="1"/>
    <n v="0"/>
    <n v="0"/>
    <n v="0"/>
    <n v="0"/>
    <n v="0"/>
    <n v="0"/>
    <n v="22"/>
    <n v="100"/>
    <n v="22"/>
  </r>
  <r>
    <s v="Adil Bensediq"/>
    <s v="23andme"/>
    <m/>
    <m/>
    <m/>
    <m/>
    <m/>
    <m/>
    <m/>
    <m/>
    <m/>
    <n v="14"/>
    <m/>
    <m/>
    <s v="Ugh0CqKWP_lIpHgCoAEC"/>
    <s v="https://www.youtube.com/watch?v=pon3zOxMH8M&amp;lc=Ugh0CqKWP_lIpHgCoAEC"/>
    <x v="11"/>
    <s v="Why the hell do you include Saudi Arabia, Bahrain, Kuwait etc. in North Africa ?????????"/>
    <s v="Why the hell do you include Saudi Arabia, Bahrain, Kuwait etc. in North Africa ?????????"/>
    <n v="2"/>
    <n v="0"/>
    <s v="8494c9d547528203ea6eed8fdb570a39"/>
    <n v="1"/>
    <s v="1"/>
    <s v="1"/>
    <n v="0"/>
    <n v="0"/>
    <n v="1"/>
    <n v="7.142857142857143"/>
    <n v="0"/>
    <n v="0"/>
    <n v="13"/>
    <n v="92.85714285714286"/>
    <n v="14"/>
  </r>
  <r>
    <s v="Jeanne Stafford"/>
    <s v="23andme"/>
    <m/>
    <m/>
    <m/>
    <m/>
    <m/>
    <m/>
    <m/>
    <m/>
    <m/>
    <n v="15"/>
    <m/>
    <m/>
    <s v="UggfTl7UL9pfd3gCoAEC"/>
    <s v="https://www.youtube.com/watch?v=pon3zOxMH8M&amp;lc=UggfTl7UL9pfd3gCoAEC"/>
    <x v="12"/>
    <s v="sent mine in and never received report"/>
    <s v="sent mine in and never received report"/>
    <n v="0"/>
    <n v="0"/>
    <s v="0fc94fd807f711b2bb432a0df684c2f9"/>
    <n v="1"/>
    <s v="1"/>
    <s v="1"/>
    <n v="0"/>
    <n v="0"/>
    <n v="0"/>
    <n v="0"/>
    <n v="0"/>
    <n v="0"/>
    <n v="7"/>
    <n v="100"/>
    <n v="7"/>
  </r>
  <r>
    <s v="Toby Tover"/>
    <s v="23andme"/>
    <m/>
    <m/>
    <m/>
    <m/>
    <m/>
    <m/>
    <m/>
    <m/>
    <m/>
    <n v="16"/>
    <m/>
    <m/>
    <s v="UgjFBjaZVY__tHgCoAEC"/>
    <s v="https://www.youtube.com/watch?v=pon3zOxMH8M&amp;lc=UgjFBjaZVY__tHgCoAEC"/>
    <x v="13"/>
    <s v="Received my report today.... it told me nothing that i didn't already know and was totally wrong on some reports. save your money"/>
    <s v="Received my report today.... it told me nothing that i didn't already know and was totally wrong on some reports. save your money"/>
    <n v="0"/>
    <n v="0"/>
    <s v="3a95fdb913abb1a8cb3c791a1cce4a12"/>
    <n v="1"/>
    <s v="1"/>
    <s v="1"/>
    <n v="0"/>
    <n v="0"/>
    <n v="1"/>
    <n v="4.3478260869565215"/>
    <n v="0"/>
    <n v="0"/>
    <n v="22"/>
    <n v="95.65217391304348"/>
    <n v="23"/>
  </r>
  <r>
    <s v="Jason Hollister"/>
    <s v="23andme"/>
    <m/>
    <m/>
    <m/>
    <m/>
    <m/>
    <m/>
    <m/>
    <m/>
    <m/>
    <n v="17"/>
    <m/>
    <m/>
    <s v="UghUi9r6S58AT3gCoAEC"/>
    <s v="https://www.youtube.com/watch?v=pon3zOxMH8M&amp;lc=UghUi9r6S58AT3gCoAEC"/>
    <x v="14"/>
    <s v="I'd like to gives a try !!"/>
    <s v="I'd like to gives a try !!"/>
    <n v="0"/>
    <n v="0"/>
    <s v="3f3a4f6b17bfbbd7de17d8138751ae27"/>
    <n v="1"/>
    <s v="1"/>
    <s v="1"/>
    <n v="1"/>
    <n v="16.666666666666668"/>
    <n v="0"/>
    <n v="0"/>
    <n v="0"/>
    <n v="0"/>
    <n v="5"/>
    <n v="83.33333333333333"/>
    <n v="6"/>
  </r>
  <r>
    <s v="John Mallory"/>
    <s v="23andme"/>
    <m/>
    <m/>
    <m/>
    <m/>
    <m/>
    <m/>
    <m/>
    <m/>
    <m/>
    <n v="18"/>
    <m/>
    <m/>
    <s v="UggoMPdvw_PpwXgCoAEC"/>
    <s v="https://www.youtube.com/watch?v=pon3zOxMH8M&amp;lc=UggoMPdvw_PpwXgCoAEC"/>
    <x v="15"/>
    <s v="I see a lot of people taking the test and they say Austria is in eastern Europe, why? Also, why Hungary and Romania are considered eastern European when they're not Slavs."/>
    <s v="I see a lot of people taking the test and they say Austria is in eastern Europe, why? Also, why Hungary and Romania are considered eastern European when they're not Slavs."/>
    <n v="0"/>
    <n v="0"/>
    <s v="03586c4dcd6aef56bc91f06ebbbdfb17"/>
    <n v="2"/>
    <s v="1"/>
    <s v="1"/>
    <n v="0"/>
    <n v="0"/>
    <n v="0"/>
    <n v="0"/>
    <n v="0"/>
    <n v="0"/>
    <n v="31"/>
    <n v="100"/>
    <n v="31"/>
  </r>
  <r>
    <s v="John Mallory"/>
    <s v="23andme"/>
    <m/>
    <m/>
    <m/>
    <m/>
    <m/>
    <m/>
    <m/>
    <m/>
    <m/>
    <n v="19"/>
    <m/>
    <m/>
    <s v="UggJicxn1Wn1SngCoAEC"/>
    <s v="https://www.youtube.com/watch?v=pon3zOxMH8M&amp;lc=UggJicxn1Wn1SngCoAEC"/>
    <x v="16"/>
    <s v="Also, it doesn't show your DNA, it shows you what countries your ancestors came from. My ancestors are Germanic from eastern Europe who were expelled after WW2, so they came to the U.S, but it showed the eastern European countries even though they're not Slavs."/>
    <s v="Also, it doesn't show your DNA, it shows you what countries your ancestors came from. My ancestors are Germanic from eastern Europe who were expelled after WW2, so they came to the U.S, but it showed the eastern European countries even though they're not Slavs."/>
    <n v="0"/>
    <n v="0"/>
    <s v="808c8a6a749f48e7f64a9df3565fc234"/>
    <n v="2"/>
    <s v="1"/>
    <s v="1"/>
    <n v="0"/>
    <n v="0"/>
    <n v="0"/>
    <n v="0"/>
    <n v="0"/>
    <n v="0"/>
    <n v="46"/>
    <n v="100"/>
    <n v="46"/>
  </r>
  <r>
    <s v="NeverBeBored08"/>
    <s v="23andme"/>
    <m/>
    <m/>
    <m/>
    <m/>
    <m/>
    <m/>
    <m/>
    <m/>
    <m/>
    <n v="20"/>
    <m/>
    <m/>
    <s v="UgyRZjg38PZPv5f-8V54AaABAg"/>
    <s v="https://www.youtube.com/watch?v=pon3zOxMH8M&amp;lc=UgyRZjg38PZPv5f-8V54AaABAg"/>
    <x v="17"/>
    <s v="Did they take away Drug Response from 23andme? I've seen it on other people's and I have the Ancestry and Health pack but I can't find it anywhere"/>
    <s v="Did they take away Drug Response from 23andme? I've seen it on other people's and I have the Ancestry and Health pack but I can't find it anywhere"/>
    <n v="0"/>
    <n v="0"/>
    <s v="ef98f27f70ce561087a8cd882b78ca32"/>
    <n v="1"/>
    <s v="1"/>
    <s v="1"/>
    <n v="0"/>
    <n v="0"/>
    <n v="0"/>
    <n v="0"/>
    <n v="0"/>
    <n v="0"/>
    <n v="28"/>
    <n v="100"/>
    <n v="28"/>
  </r>
  <r>
    <s v="Jerry Martin"/>
    <s v="23andme"/>
    <m/>
    <m/>
    <m/>
    <m/>
    <m/>
    <m/>
    <m/>
    <m/>
    <m/>
    <n v="21"/>
    <m/>
    <m/>
    <s v="UgwOCSAbWX3VP--9T3V4AaABAg"/>
    <s v="https://www.youtube.com/watch?v=pon3zOxMH8M&amp;lc=UgwOCSAbWX3VP--9T3V4AaABAg"/>
    <x v="18"/>
    <s v="My initial report said I had more than 3% Neanderthal but this revised report does not list Neanderthal at all. Why?"/>
    <s v="My initial report said I had more than 3% Neanderthal but this revised report does not list Neanderthal at all. Why?"/>
    <n v="0"/>
    <n v="0"/>
    <s v="f560f27bc54b97b6ff0c1258c39d9714"/>
    <n v="1"/>
    <s v="1"/>
    <s v="1"/>
    <n v="0"/>
    <n v="0"/>
    <n v="0"/>
    <n v="0"/>
    <n v="0"/>
    <n v="0"/>
    <n v="21"/>
    <n v="100"/>
    <n v="21"/>
  </r>
  <r>
    <s v="Kevin Danner"/>
    <s v="23andme"/>
    <m/>
    <m/>
    <m/>
    <m/>
    <m/>
    <m/>
    <m/>
    <m/>
    <m/>
    <n v="22"/>
    <m/>
    <m/>
    <s v="UgwEHwyNNLMqin3p2BZ4AaABAg"/>
    <s v="https://www.youtube.com/watch?v=pon3zOxMH8M&amp;lc=UgwEHwyNNLMqin3p2BZ4AaABAg"/>
    <x v="19"/>
    <s v="My 23andme kit is out for delivery today cant wait when it comes to my home today"/>
    <s v="My 23andme kit is out for delivery today cant wait when it comes to my home today"/>
    <n v="0"/>
    <n v="0"/>
    <s v="e14cd35547c13c772396b50f24088d6e"/>
    <n v="1"/>
    <s v="1"/>
    <s v="1"/>
    <n v="0"/>
    <n v="0"/>
    <n v="0"/>
    <n v="0"/>
    <n v="0"/>
    <n v="0"/>
    <n v="17"/>
    <n v="100"/>
    <n v="17"/>
  </r>
  <r>
    <s v="Mark Crittenden"/>
    <s v="23andme"/>
    <m/>
    <m/>
    <m/>
    <m/>
    <m/>
    <m/>
    <m/>
    <m/>
    <m/>
    <n v="23"/>
    <m/>
    <m/>
    <s v="UgyoxRFOMv9Hk549AfB4AaABAg"/>
    <s v="https://www.youtube.com/watch?v=pon3zOxMH8M&amp;lc=UgyoxRFOMv9Hk549AfB4AaABAg"/>
    <x v="20"/>
    <s v="Mine indicated 80.3% British and Irish. It would be nice if the two could be separated."/>
    <s v="Mine indicated 80.3% British and Irish. It would be nice if the two could be separated."/>
    <n v="2"/>
    <n v="0"/>
    <s v="bc673b059e47d32d677c473201e7e3e6"/>
    <n v="1"/>
    <s v="1"/>
    <s v="1"/>
    <n v="1"/>
    <n v="5.882352941176471"/>
    <n v="0"/>
    <n v="0"/>
    <n v="0"/>
    <n v="0"/>
    <n v="16"/>
    <n v="94.11764705882354"/>
    <n v="17"/>
  </r>
  <r>
    <s v="Ineida Medina"/>
    <s v="23andme"/>
    <m/>
    <m/>
    <m/>
    <m/>
    <m/>
    <m/>
    <m/>
    <m/>
    <m/>
    <n v="24"/>
    <m/>
    <m/>
    <s v="UgxyC3_P3HuU3owBp0J4AaABAg"/>
    <s v="https://www.youtube.com/watch?v=pon3zOxMH8M&amp;lc=UgxyC3_P3HuU3owBp0J4AaABAg"/>
    <x v="21"/>
    <s v="So does this tells you what hertage you have and percentage like anestry"/>
    <s v="So does this tells you what hertage you have and percentage like anestry"/>
    <n v="0"/>
    <n v="0"/>
    <s v="aad28db7033e6c89f8cbc7b611e68d20"/>
    <n v="1"/>
    <s v="1"/>
    <s v="1"/>
    <n v="1"/>
    <n v="7.6923076923076925"/>
    <n v="0"/>
    <n v="0"/>
    <n v="0"/>
    <n v="0"/>
    <n v="12"/>
    <n v="92.3076923076923"/>
    <n v="13"/>
  </r>
  <r>
    <s v="MalamuteKid"/>
    <s v="23andme"/>
    <m/>
    <m/>
    <m/>
    <m/>
    <m/>
    <m/>
    <m/>
    <m/>
    <m/>
    <n v="25"/>
    <m/>
    <m/>
    <s v="UgjxOXPnMHcJw3gCoAEC"/>
    <s v="https://www.youtube.com/watch?v=pon3zOxMH8M&amp;lc=UgjxOXPnMHcJw3gCoAEC"/>
    <x v="22"/>
    <s v="Will we still have access to our raw data? I would like to know before the update happens and the website becomes obsolete.."/>
    <s v="Will we still have access to our raw data? I would like to know before the update happens and the website becomes obsolete.."/>
    <n v="3"/>
    <n v="7"/>
    <s v="45b74aed4b23e62aa0c0989b40d5b545"/>
    <n v="1"/>
    <s v="2"/>
    <s v="1"/>
    <n v="1"/>
    <n v="4.3478260869565215"/>
    <n v="1"/>
    <n v="4.3478260869565215"/>
    <n v="0"/>
    <n v="0"/>
    <n v="21"/>
    <n v="91.30434782608695"/>
    <n v="23"/>
  </r>
  <r>
    <s v="RIP Capo😢🙏"/>
    <s v="23andme"/>
    <m/>
    <m/>
    <m/>
    <m/>
    <m/>
    <m/>
    <m/>
    <m/>
    <m/>
    <n v="26"/>
    <m/>
    <m/>
    <s v="UgiAo2zGrcxIWngCoAEC"/>
    <s v="https://www.youtube.com/watch?v=pon3zOxMH8M&amp;lc=UgiAo2zGrcxIWngCoAEC"/>
    <x v="23"/>
    <s v="So.. I submitted my sample on October 1 and they received it on October 10 but I have yet to receive my results. Will I be eligible for this update? I really hope so."/>
    <s v="So.. I submitted my sample on October 1 and they received it on October 10 but I have yet to receive my results. Will I be eligible for this update? I really hope so."/>
    <n v="1"/>
    <n v="1"/>
    <s v="5c964125a68747c198e99aa9279b9293"/>
    <n v="2"/>
    <s v="5"/>
    <s v="1"/>
    <n v="0"/>
    <n v="0"/>
    <n v="0"/>
    <n v="0"/>
    <n v="0"/>
    <n v="0"/>
    <n v="34"/>
    <n v="100"/>
    <n v="34"/>
  </r>
  <r>
    <s v="RIP Capo😢🙏"/>
    <s v="23andme"/>
    <m/>
    <m/>
    <m/>
    <m/>
    <m/>
    <m/>
    <m/>
    <m/>
    <m/>
    <n v="27"/>
    <m/>
    <m/>
    <s v="Ugh0Ibe2AzJaaXgCoAEC"/>
    <s v="https://www.youtube.com/watch?v=pon3zOxMH8M&amp;lc=Ugh0Ibe2AzJaaXgCoAEC"/>
    <x v="24"/>
    <s v="I'm on step 4 of 6, btw."/>
    <s v="I'm on step 4 of 6, btw."/>
    <n v="8"/>
    <n v="0"/>
    <s v="d69d900444dc6e550b89e0bcbf6c8371"/>
    <n v="2"/>
    <s v="5"/>
    <s v="1"/>
    <n v="0"/>
    <n v="0"/>
    <n v="0"/>
    <n v="0"/>
    <n v="0"/>
    <n v="0"/>
    <n v="7"/>
    <n v="100"/>
    <n v="7"/>
  </r>
  <r>
    <s v="Chrissy Murphy"/>
    <s v="23andme"/>
    <m/>
    <m/>
    <m/>
    <m/>
    <m/>
    <m/>
    <m/>
    <m/>
    <m/>
    <n v="28"/>
    <m/>
    <m/>
    <s v="UgjeVEHp7Et203gCoAEC"/>
    <s v="https://www.youtube.com/watch?v=pon3zOxMH8M&amp;lc=UgjeVEHp7Et203gCoAEC"/>
    <x v="25"/>
    <s v="Where do I go to download the Gene Variance Report? This is the report my Dr wants to go over the results with me. Thank you!"/>
    <s v="Where do I go to download the Gene Variance Report? This is the report my Dr wants to go over the results with me. Thank you!"/>
    <n v="1"/>
    <n v="1"/>
    <s v="f5548d39903087c7f3f2c660564b793f"/>
    <n v="1"/>
    <s v="2"/>
    <s v="1"/>
    <n v="1"/>
    <n v="3.8461538461538463"/>
    <n v="0"/>
    <n v="0"/>
    <n v="0"/>
    <n v="0"/>
    <n v="25"/>
    <n v="96.15384615384616"/>
    <n v="26"/>
  </r>
  <r>
    <s v="ExposingMiLabs"/>
    <s v="23andme"/>
    <m/>
    <m/>
    <m/>
    <m/>
    <m/>
    <m/>
    <m/>
    <m/>
    <m/>
    <n v="29"/>
    <m/>
    <m/>
    <s v="Ugjr71q9Op2B8XgCoAEC"/>
    <s v="https://www.youtube.com/watch?v=pon3zOxMH8M&amp;lc=Ugjr71q9Op2B8XgCoAEC"/>
    <x v="26"/>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n v="5"/>
    <n v="2"/>
    <s v="f6f8d4066b15f1b8dd51115ccc0650a9"/>
    <n v="1"/>
    <s v="2"/>
    <s v="1"/>
    <n v="1"/>
    <n v="1.408450704225352"/>
    <n v="1"/>
    <n v="1.408450704225352"/>
    <n v="0"/>
    <n v="0"/>
    <n v="69"/>
    <n v="97.1830985915493"/>
    <n v="71"/>
  </r>
  <r>
    <s v="Robert Ayres"/>
    <s v="23andme"/>
    <m/>
    <m/>
    <m/>
    <m/>
    <m/>
    <m/>
    <m/>
    <m/>
    <m/>
    <n v="30"/>
    <m/>
    <m/>
    <s v="UgitdfN1iIEWw3gCoAEC"/>
    <s v="https://www.youtube.com/watch?v=pon3zOxMH8M&amp;lc=UgitdfN1iIEWw3gCoAEC"/>
    <x v="27"/>
    <s v="FDA shut down 23andMe a while back because they were marketing an &quot;unapproved medical device&quot;. Now FDA is OK with it. What compromise/deal was struck?"/>
    <s v="FDA shut down 23andMe a while back because they were marketing an &quot;unapproved medical device&quot;. Now FDA is OK with it. What compromise/deal was struck?"/>
    <n v="7"/>
    <n v="8"/>
    <s v="cb27f334c8e75baa08984f881f876c55"/>
    <n v="1"/>
    <s v="2"/>
    <s v="1"/>
    <n v="0"/>
    <n v="0"/>
    <n v="1"/>
    <n v="3.8461538461538463"/>
    <n v="0"/>
    <n v="0"/>
    <n v="25"/>
    <n v="96.15384615384616"/>
    <n v="26"/>
  </r>
  <r>
    <s v="lisa tader"/>
    <s v="23andme"/>
    <m/>
    <m/>
    <m/>
    <m/>
    <m/>
    <m/>
    <m/>
    <m/>
    <m/>
    <n v="31"/>
    <m/>
    <m/>
    <s v="Ughr5VGbfLDnE3gCoAEC"/>
    <s v="https://www.youtube.com/watch?v=pon3zOxMH8M&amp;lc=Ughr5VGbfLDnE3gCoAEC"/>
    <x v="28"/>
    <s v="After signing up do you start getting requests for additional funds to cover additional reports?"/>
    <s v="After signing up do you start getting requests for additional funds to cover additional reports?"/>
    <n v="0"/>
    <n v="2"/>
    <s v="740df98fdaa2b598a87e8096111f367a"/>
    <n v="1"/>
    <s v="5"/>
    <s v="1"/>
    <n v="0"/>
    <n v="0"/>
    <n v="0"/>
    <n v="0"/>
    <n v="0"/>
    <n v="0"/>
    <n v="15"/>
    <n v="100"/>
    <n v="15"/>
  </r>
  <r>
    <s v="Susan Manolakos"/>
    <s v="23andme"/>
    <m/>
    <m/>
    <m/>
    <m/>
    <m/>
    <m/>
    <m/>
    <m/>
    <m/>
    <n v="32"/>
    <m/>
    <m/>
    <s v="UghgQ5SBGEYk5HgCoAEC"/>
    <s v="https://www.youtube.com/watch?v=pon3zOxMH8M&amp;lc=UghgQ5SBGEYk5HgCoAEC"/>
    <x v="29"/>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n v="10"/>
    <n v="3"/>
    <s v="b9d57df59287adc46bf9054a22e870e9"/>
    <n v="1"/>
    <s v="5"/>
    <s v="1"/>
    <n v="0"/>
    <n v="0"/>
    <n v="0"/>
    <n v="0"/>
    <n v="0"/>
    <n v="0"/>
    <n v="70"/>
    <n v="100"/>
    <n v="70"/>
  </r>
  <r>
    <s v="H and M Fishing"/>
    <s v="23andme"/>
    <m/>
    <m/>
    <m/>
    <m/>
    <m/>
    <m/>
    <m/>
    <m/>
    <m/>
    <n v="33"/>
    <m/>
    <m/>
    <s v="UghAqVsKoxLFMHgCoAEC"/>
    <s v="https://www.youtube.com/watch?v=pon3zOxMH8M&amp;lc=UghAqVsKoxLFMHgCoAEC"/>
    <x v="30"/>
    <s v="My uncle did this and he's a white southern redneck and he was mainly Northern European but he had %2.5 Central African and %5.7 middle eastern😂"/>
    <s v="My uncle did this and he's a white southern redneck and he was mainly Northern European but he had %2.5 Central African and %5.7 middle eastern😂"/>
    <n v="74"/>
    <n v="8"/>
    <s v="d2b95e7ad69e14354b94814d1d3928d3"/>
    <n v="1"/>
    <s v="4"/>
    <s v="1"/>
    <n v="0"/>
    <n v="0"/>
    <n v="0"/>
    <n v="0"/>
    <n v="0"/>
    <n v="0"/>
    <n v="28"/>
    <n v="100"/>
    <n v="28"/>
  </r>
  <r>
    <s v="Padraig O'Hara"/>
    <s v="23andme"/>
    <m/>
    <m/>
    <m/>
    <m/>
    <m/>
    <m/>
    <m/>
    <m/>
    <m/>
    <n v="34"/>
    <m/>
    <m/>
    <s v="UgjvPpz8FjonHngCoAEC"/>
    <s v="https://www.youtube.com/watch?v=pon3zOxMH8M&amp;lc=UgjvPpz8FjonHngCoAEC"/>
    <x v="31"/>
    <s v="Will yourDNA test show me who were my 18th Century ancestors ?"/>
    <s v="Will yourDNA test show me who were my 18th Century ancestors ?"/>
    <n v="0"/>
    <n v="2"/>
    <s v="12e4d9f4258af50eb648db6925a2e971"/>
    <n v="1"/>
    <s v="10"/>
    <s v="1"/>
    <n v="0"/>
    <n v="0"/>
    <n v="0"/>
    <n v="0"/>
    <n v="0"/>
    <n v="0"/>
    <n v="11"/>
    <n v="100"/>
    <n v="11"/>
  </r>
  <r>
    <s v="Eve rlidis"/>
    <s v="23andme"/>
    <m/>
    <m/>
    <m/>
    <m/>
    <m/>
    <m/>
    <m/>
    <m/>
    <m/>
    <n v="35"/>
    <m/>
    <m/>
    <s v="UghR4WSh4h0DoXgCoAEC"/>
    <s v="https://www.youtube.com/watch?v=pon3zOxMH8M&amp;lc=UghR4WSh4h0DoXgCoAEC"/>
    <x v="32"/>
    <s v="is the new 23and me no longer offering report for diabetes, alzheimer etc???"/>
    <s v="is the new 23and me no longer offering report for diabetes, alzheimer etc???"/>
    <n v="3"/>
    <n v="24"/>
    <s v="fe131805b72c0a1e6af0f7a3f324f0af"/>
    <n v="1"/>
    <s v="3"/>
    <s v="1"/>
    <n v="0"/>
    <n v="0"/>
    <n v="0"/>
    <n v="0"/>
    <n v="0"/>
    <n v="0"/>
    <n v="13"/>
    <n v="100"/>
    <n v="13"/>
  </r>
  <r>
    <s v="jkbezo"/>
    <s v="23andme"/>
    <m/>
    <m/>
    <m/>
    <m/>
    <m/>
    <m/>
    <m/>
    <m/>
    <m/>
    <n v="36"/>
    <m/>
    <m/>
    <s v="Ugi6WiuTLasGBXgCoAEC"/>
    <s v="https://www.youtube.com/watch?v=pon3zOxMH8M&amp;lc=Ugi6WiuTLasGBXgCoAEC"/>
    <x v="33"/>
    <s v="23andme is awesome!Learn a lot about our family through their service over the years. My mother enjoyed it, my kids did as well. And other family members, too."/>
    <s v="23andme is awesome!Learn a lot about our family through their service over the years. My mother enjoyed it, my kids did as well. And other family members, too."/>
    <n v="5"/>
    <n v="0"/>
    <s v="54db1fcf021118b31a2b9c2a4453bef5"/>
    <n v="1"/>
    <s v="1"/>
    <s v="1"/>
    <n v="3"/>
    <n v="10.344827586206897"/>
    <n v="0"/>
    <n v="0"/>
    <n v="0"/>
    <n v="0"/>
    <n v="26"/>
    <n v="89.65517241379311"/>
    <n v="29"/>
  </r>
  <r>
    <s v="Juan Urquiola"/>
    <s v="23andme"/>
    <m/>
    <m/>
    <m/>
    <m/>
    <m/>
    <m/>
    <m/>
    <m/>
    <m/>
    <n v="37"/>
    <m/>
    <m/>
    <s v="UgjsVvTulW2pm3gCoAEC"/>
    <s v="https://www.youtube.com/watch?v=pon3zOxMH8M&amp;lc=UgjsVvTulW2pm3gCoAEC"/>
    <x v="34"/>
    <s v="submitted samples at end of December, we are now mid February 2016...how long does this take?"/>
    <s v="submitted samples at end of December, we are now mid February 2016...how long does this take?"/>
    <n v="0"/>
    <n v="1"/>
    <s v="8e5f097be14dc473516dcf7bbaaffff6"/>
    <n v="1"/>
    <s v="9"/>
    <s v="1"/>
    <n v="0"/>
    <n v="0"/>
    <n v="0"/>
    <n v="0"/>
    <n v="0"/>
    <n v="0"/>
    <n v="17"/>
    <n v="100"/>
    <n v="17"/>
  </r>
  <r>
    <s v="mickib729"/>
    <s v="23andme"/>
    <m/>
    <m/>
    <m/>
    <m/>
    <m/>
    <m/>
    <m/>
    <m/>
    <m/>
    <n v="38"/>
    <m/>
    <m/>
    <s v="UgjTlnEePAwQzHgCoAEC"/>
    <s v="https://www.youtube.com/watch?v=pon3zOxMH8M&amp;lc=UgjTlnEePAwQzHgCoAEC"/>
    <x v="35"/>
    <s v="What is the cost??"/>
    <s v="What is the cost??"/>
    <n v="0"/>
    <n v="1"/>
    <s v="28ee130b4dfd24ecb1a80cbf4833283b"/>
    <n v="1"/>
    <s v="9"/>
    <s v="1"/>
    <n v="0"/>
    <n v="0"/>
    <n v="0"/>
    <n v="0"/>
    <n v="0"/>
    <n v="0"/>
    <n v="4"/>
    <n v="100"/>
    <n v="4"/>
  </r>
  <r>
    <s v="Tim Kelley"/>
    <s v="23andme"/>
    <m/>
    <m/>
    <m/>
    <m/>
    <m/>
    <m/>
    <m/>
    <m/>
    <m/>
    <n v="39"/>
    <m/>
    <m/>
    <s v="UgjAOopBOfdNqHgCoAEC"/>
    <s v="https://www.youtube.com/watch?v=pon3zOxMH8M&amp;lc=UgjAOopBOfdNqHgCoAEC"/>
    <x v="36"/>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n v="19"/>
    <n v="4"/>
    <s v="be633cdb2a4714aedeff2d5c36233015"/>
    <n v="1"/>
    <s v="3"/>
    <s v="1"/>
    <n v="2"/>
    <n v="2.6315789473684212"/>
    <n v="2"/>
    <n v="2.6315789473684212"/>
    <n v="0"/>
    <n v="0"/>
    <n v="72"/>
    <n v="94.73684210526316"/>
    <n v="76"/>
  </r>
  <r>
    <s v="Saad MAFiA"/>
    <s v="23andme"/>
    <m/>
    <m/>
    <m/>
    <m/>
    <m/>
    <m/>
    <m/>
    <m/>
    <m/>
    <n v="40"/>
    <m/>
    <m/>
    <s v="UggQpGJXiBSzZXgCoAEC"/>
    <s v="https://www.youtube.com/watch?v=pon3zOxMH8M&amp;lc=UggQpGJXiBSzZXgCoAEC"/>
    <x v="37"/>
    <s v="23me ? more like 46two #Tool"/>
    <s v="23me ? more like 46two #Tool"/>
    <n v="12"/>
    <n v="1"/>
    <s v="38775f5a6265f83d35f9cee495cf0a48"/>
    <n v="1"/>
    <s v="1"/>
    <s v="1"/>
    <n v="1"/>
    <n v="20"/>
    <n v="0"/>
    <n v="0"/>
    <n v="0"/>
    <n v="0"/>
    <n v="4"/>
    <n v="80"/>
    <n v="5"/>
  </r>
  <r>
    <s v="KENT POWELL"/>
    <s v="23andme"/>
    <m/>
    <m/>
    <m/>
    <m/>
    <m/>
    <m/>
    <m/>
    <m/>
    <m/>
    <n v="41"/>
    <m/>
    <m/>
    <s v="UgiXTn3Dt6QHR3gCoAEC"/>
    <s v="https://www.youtube.com/watch?v=pon3zOxMH8M&amp;lc=UgiXTn3Dt6QHR3gCoAEC"/>
    <x v="38"/>
    <s v="It does not work. Trust me I do not have curly red hair and nearly bald. And I am not asian and irish. What a scam. And I can not get them to contact me or contact them about a redo."/>
    <s v="It does not work. Trust me I do not have curly red hair and nearly bald. And I am not asian and irish. What a scam. And I can not get them to contact me or contact them about a redo."/>
    <n v="10"/>
    <n v="2"/>
    <s v="5113161cc206af93e519059ab88ceef3"/>
    <n v="1"/>
    <s v="8"/>
    <s v="1"/>
    <n v="2"/>
    <n v="4.878048780487805"/>
    <n v="1"/>
    <n v="2.4390243902439024"/>
    <n v="0"/>
    <n v="0"/>
    <n v="38"/>
    <n v="92.6829268292683"/>
    <n v="41"/>
  </r>
  <r>
    <s v="Tracy Montfort"/>
    <s v="23andme"/>
    <m/>
    <m/>
    <m/>
    <m/>
    <m/>
    <m/>
    <m/>
    <m/>
    <m/>
    <n v="42"/>
    <m/>
    <m/>
    <s v="UgiX_uZWkWA_lngCoAEC"/>
    <s v="https://www.youtube.com/watch?v=pon3zOxMH8M&amp;lc=UgiX_uZWkWA_lngCoAEC"/>
    <x v="39"/>
    <s v="Overall, not impressed much. All the diseases they listed I never heard of - except Tay-Sach's, CF, Muscular Dystrophy.   Basically all it told me are things I already know about myself...  Not useful info for $200   imho. And I'm a scientist by profession."/>
    <s v="Overall, not impressed much. All the diseases they listed I never heard of - except Tay-Sach's, CF, Muscular Dystrophy.   Basically all it told me are things I already know about myself...  Not useful info for $200   imho. And I'm a scientist by profession."/>
    <n v="12"/>
    <n v="4"/>
    <s v="f1ec5caa1a0a0bbe420f662afc7478c3"/>
    <n v="1"/>
    <s v="6"/>
    <s v="1"/>
    <n v="2"/>
    <n v="4.651162790697675"/>
    <n v="0"/>
    <n v="0"/>
    <n v="0"/>
    <n v="0"/>
    <n v="41"/>
    <n v="95.34883720930233"/>
    <n v="43"/>
  </r>
  <r>
    <s v="Diana Ackland"/>
    <s v="23andme"/>
    <m/>
    <m/>
    <m/>
    <m/>
    <m/>
    <m/>
    <m/>
    <m/>
    <m/>
    <n v="43"/>
    <m/>
    <m/>
    <s v="Ugj1Pr178U2E5ngCoAEC"/>
    <s v="https://www.youtube.com/watch?v=pon3zOxMH8M&amp;lc=Ugj1Pr178U2E5ngCoAEC"/>
    <x v="40"/>
    <s v="where qare my results"/>
    <s v="where qare my results"/>
    <n v="1"/>
    <n v="1"/>
    <s v="70f652959e650aeb2979be5551660fb8"/>
    <n v="1"/>
    <s v="7"/>
    <s v="1"/>
    <n v="0"/>
    <n v="0"/>
    <n v="0"/>
    <n v="0"/>
    <n v="0"/>
    <n v="0"/>
    <n v="4"/>
    <n v="100"/>
    <n v="4"/>
  </r>
  <r>
    <s v="Lamed Vav"/>
    <s v="23andme"/>
    <m/>
    <m/>
    <m/>
    <m/>
    <m/>
    <m/>
    <m/>
    <m/>
    <m/>
    <n v="44"/>
    <m/>
    <m/>
    <s v="UghMQiAqFmeOLXgCoAEC"/>
    <s v="https://www.youtube.com/watch?v=pon3zOxMH8M&amp;lc=UghMQiAqFmeOLXgCoAEC"/>
    <x v="41"/>
    <s v="The new site is AWFUL!"/>
    <s v="The new site is AWFUL!"/>
    <n v="9"/>
    <n v="3"/>
    <s v="cbfcc5e98d77cb35cda66e02cc053e52"/>
    <n v="1"/>
    <s v="2"/>
    <s v="1"/>
    <n v="0"/>
    <n v="0"/>
    <n v="1"/>
    <n v="20"/>
    <n v="0"/>
    <n v="0"/>
    <n v="4"/>
    <n v="80"/>
    <n v="5"/>
  </r>
  <r>
    <s v="Lily-Beth Duszynski"/>
    <s v="23andme"/>
    <m/>
    <m/>
    <m/>
    <m/>
    <m/>
    <m/>
    <m/>
    <m/>
    <m/>
    <n v="45"/>
    <m/>
    <m/>
    <s v="Ugi1r9TpQsgmaXgCoAEC"/>
    <s v="https://www.youtube.com/watch?v=pon3zOxMH8M&amp;lc=Ugi1r9TpQsgmaXgCoAEC"/>
    <x v="42"/>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n v="2"/>
    <n v="0"/>
    <s v="d25006f5d4f91d3e14f8f324195fc712"/>
    <n v="1"/>
    <s v="3"/>
    <s v="1"/>
    <n v="1"/>
    <n v="1.075268817204301"/>
    <n v="0"/>
    <n v="0"/>
    <n v="0"/>
    <n v="0"/>
    <n v="92"/>
    <n v="98.9247311827957"/>
    <n v="93"/>
  </r>
  <r>
    <s v="Gale Park Frederick"/>
    <s v="23andme"/>
    <m/>
    <m/>
    <m/>
    <m/>
    <m/>
    <m/>
    <m/>
    <m/>
    <m/>
    <n v="46"/>
    <m/>
    <m/>
    <s v="Ugz0oAxRR3KTyjefEVB4AaABAg"/>
    <s v="https://www.youtube.com/watch?v=pon3zOxMH8M&amp;lc=Ugz0oAxRR3KTyjefEVB4AaABAg"/>
    <x v="43"/>
    <s v="My husband sent his 23andme test tube in a month before I did. And they mixed our two tests up. And also sent my husbands to my email account and his email account.Can't keep the DNA straight. How can you trust them?"/>
    <s v="My husband sent his 23andme test tube in a month before I did. And they mixed our two tests up. And also sent my husbands to my email account and his email account.Can't keep the DNA straight. How can you trust them?"/>
    <n v="1"/>
    <n v="1"/>
    <s v="cf830d76d6cc58e5bd6f660050da4725"/>
    <n v="1"/>
    <s v="7"/>
    <s v="1"/>
    <n v="1"/>
    <n v="2.3255813953488373"/>
    <n v="0"/>
    <n v="0"/>
    <n v="0"/>
    <n v="0"/>
    <n v="42"/>
    <n v="97.67441860465117"/>
    <n v="43"/>
  </r>
  <r>
    <s v="Ruth Ann Stites"/>
    <s v="23andme"/>
    <m/>
    <m/>
    <m/>
    <m/>
    <m/>
    <m/>
    <m/>
    <m/>
    <m/>
    <n v="47"/>
    <m/>
    <m/>
    <s v="UgxCOw5LCDnP78OLHPl4AaABAg"/>
    <s v="https://www.youtube.com/watch?v=pon3zOxMH8M&amp;lc=UgxCOw5LCDnP78OLHPl4AaABAg"/>
    <x v="44"/>
    <s v="I can't seem to get my report to print. I tried 3 different computer/printer. Wired and wireless. Won't print, HELP"/>
    <s v="I can't seem to get my report to print. I tried 3 different computer/printer. Wired and wireless. Won't print, HELP"/>
    <n v="0"/>
    <n v="1"/>
    <s v="128638e343d8e968b371f763edcf4291"/>
    <n v="1"/>
    <s v="11"/>
    <s v="1"/>
    <n v="0"/>
    <n v="0"/>
    <n v="0"/>
    <n v="0"/>
    <n v="0"/>
    <n v="0"/>
    <n v="21"/>
    <n v="100"/>
    <n v="21"/>
  </r>
  <r>
    <s v="patricia meier"/>
    <s v="23andme"/>
    <m/>
    <m/>
    <m/>
    <m/>
    <m/>
    <m/>
    <m/>
    <m/>
    <m/>
    <n v="48"/>
    <m/>
    <m/>
    <s v="UgwTw1zMe-5sx4Ot6Ix4AaABAg"/>
    <s v="https://www.youtube.com/watch?v=pon3zOxMH8M&amp;lc=UgwTw1zMe-5sx4Ot6Ix4AaABAg"/>
    <x v="45"/>
    <s v="Can't get my results. Where is their phone number ???"/>
    <s v="Can't get my results. Where is their phone number ???"/>
    <n v="0"/>
    <n v="1"/>
    <s v="664eb1f0078ef08afda587dfe00ee956"/>
    <n v="1"/>
    <s v="11"/>
    <s v="1"/>
    <n v="0"/>
    <n v="0"/>
    <n v="0"/>
    <n v="0"/>
    <n v="0"/>
    <n v="0"/>
    <n v="9"/>
    <n v="100"/>
    <n v="9"/>
  </r>
  <r>
    <s v="Renee Lawrence"/>
    <s v="23andme"/>
    <m/>
    <m/>
    <m/>
    <m/>
    <m/>
    <m/>
    <m/>
    <m/>
    <m/>
    <n v="49"/>
    <m/>
    <m/>
    <s v="UgzD04u7KonhcIvohTJ4AaABAg"/>
    <s v="https://www.youtube.com/watch?v=pon3zOxMH8M&amp;lc=UgzD04u7KonhcIvohTJ4AaABAg"/>
    <x v="46"/>
    <s v="I have done testing with 23me and also NatGeo Genome 2.0. 23me shows me having west African ancestors. NatGeo shows East African ancestors. How do I reconcile these?"/>
    <s v="I have done testing with 23me and also NatGeo Genome 2.0. 23me shows me having west African ancestors. NatGeo shows East African ancestors. How do I reconcile these?"/>
    <n v="0"/>
    <n v="1"/>
    <s v="4762395b03ecb1eaf1aafa56849a04b5"/>
    <n v="1"/>
    <s v="12"/>
    <s v="1"/>
    <n v="1"/>
    <n v="3.4482758620689653"/>
    <n v="0"/>
    <n v="0"/>
    <n v="0"/>
    <n v="0"/>
    <n v="28"/>
    <n v="96.55172413793103"/>
    <n v="29"/>
  </r>
  <r>
    <s v="Larry Osborne"/>
    <s v="23andme"/>
    <m/>
    <m/>
    <m/>
    <m/>
    <m/>
    <m/>
    <m/>
    <m/>
    <m/>
    <n v="50"/>
    <m/>
    <m/>
    <s v="Ugzu1_rR-UqOqhSX3jZ4AaABAg"/>
    <s v="https://www.youtube.com/watch?v=pon3zOxMH8M&amp;lc=Ugzu1_rR-UqOqhSX3jZ4AaABAg"/>
    <x v="47"/>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n v="0"/>
    <n v="0"/>
    <s v="1a7ad85ae1c46c9e004ce5ccb09416aa"/>
    <n v="1"/>
    <s v="1"/>
    <s v="1"/>
    <n v="2"/>
    <n v="2.9411764705882355"/>
    <n v="0"/>
    <n v="0"/>
    <n v="0"/>
    <n v="0"/>
    <n v="66"/>
    <n v="97.05882352941177"/>
    <n v="68"/>
  </r>
  <r>
    <s v="D Leo"/>
    <s v="Tracy Montfort"/>
    <m/>
    <m/>
    <m/>
    <m/>
    <m/>
    <m/>
    <m/>
    <m/>
    <m/>
    <n v="51"/>
    <m/>
    <m/>
    <s v="UgiX_uZWkWA_lngCoAEC.8HKUcMB1knQ8IWjOGt8uqo"/>
    <s v="https://www.youtube.com/watch?v=pon3zOxMH8M&amp;lc=UgiX_uZWkWA_lngCoAEC.8HKUcMB1knQ8IWjOGt8uqo"/>
    <x v="48"/>
    <s v="theres so many places you can take the raw data and extract so much health if, nutritional needs etc. youtube dr ben lynch http://thegeneticgenealogist.com/2013/09/22/what-else-can-i-do-with-my-dna-test-results/"/>
    <s v="theres so many places you can take the raw data and extract so much health if, nutritional needs etc. youtube dr ben lynch http://thegeneticgenealogist.com/2013/09/22/what-else-can-i-do-with-my-dna-test-results/"/>
    <n v="1"/>
    <n v="0"/>
    <s v="35c99de9ebb4dfb4ade9b1032ae13ad9"/>
    <n v="1"/>
    <s v="6"/>
    <s v="6"/>
    <n v="0"/>
    <n v="0"/>
    <n v="0"/>
    <n v="0"/>
    <n v="0"/>
    <n v="0"/>
    <n v="23"/>
    <n v="100"/>
    <n v="23"/>
  </r>
  <r>
    <s v="hhh h"/>
    <s v="Tracy Montfort"/>
    <m/>
    <m/>
    <m/>
    <m/>
    <m/>
    <m/>
    <m/>
    <m/>
    <m/>
    <n v="52"/>
    <m/>
    <m/>
    <s v="UgiX_uZWkWA_lngCoAEC.8HKUcMB1knQ8Jmb8gtfnw8"/>
    <s v="https://www.youtube.com/watch?v=pon3zOxMH8M&amp;lc=UgiX_uZWkWA_lngCoAEC.8HKUcMB1knQ8Jmb8gtfnw8"/>
    <x v="49"/>
    <s v="Tracy Okay, that's not their fault."/>
    <s v="Tracy Okay, that's not their fault."/>
    <n v="4"/>
    <n v="0"/>
    <s v="a1b63577c9cb6aebc8f2cff558b32246"/>
    <n v="1"/>
    <s v="6"/>
    <s v="6"/>
    <n v="0"/>
    <n v="0"/>
    <n v="1"/>
    <n v="16.666666666666668"/>
    <n v="0"/>
    <n v="0"/>
    <n v="5"/>
    <n v="83.33333333333333"/>
    <n v="6"/>
  </r>
  <r>
    <s v="ashin ant"/>
    <s v="Tracy Montfort"/>
    <m/>
    <m/>
    <m/>
    <m/>
    <m/>
    <m/>
    <m/>
    <m/>
    <m/>
    <n v="53"/>
    <m/>
    <m/>
    <s v="UgiX_uZWkWA_lngCoAEC.8HKUcMB1knQ8SuGe4g2nFW"/>
    <s v="https://www.youtube.com/watch?v=pon3zOxMH8M&amp;lc=UgiX_uZWkWA_lngCoAEC.8HKUcMB1knQ8SuGe4g2nFW"/>
    <x v="50"/>
    <s v="Tracy you haven't heard of cystic fibrosis?"/>
    <s v="Tracy you haven't heard of cystic fibrosis?"/>
    <n v="3"/>
    <n v="0"/>
    <s v="e3245fc45d70b0fad228542cd731bd0e"/>
    <n v="1"/>
    <s v="6"/>
    <s v="6"/>
    <n v="0"/>
    <n v="0"/>
    <n v="0"/>
    <n v="0"/>
    <n v="0"/>
    <n v="0"/>
    <n v="7"/>
    <n v="100"/>
    <n v="7"/>
  </r>
  <r>
    <s v="Natalie Baker"/>
    <s v="Tracy Montfort"/>
    <m/>
    <m/>
    <m/>
    <m/>
    <m/>
    <m/>
    <m/>
    <m/>
    <m/>
    <n v="54"/>
    <m/>
    <m/>
    <s v="UgiX_uZWkWA_lngCoAEC.8HKUcMB1knQ8eVuEIegyTS"/>
    <s v="https://www.youtube.com/watch?v=pon3zOxMH8M&amp;lc=UgiX_uZWkWA_lngCoAEC.8HKUcMB1knQ8eVuEIegyTS"/>
    <x v="51"/>
    <s v="pretty sure she meant &quot;CF&quot; as in cystic fibrosis..."/>
    <s v="pretty sure she meant &quot;CF&quot; as in cystic fibrosis..."/>
    <n v="1"/>
    <n v="0"/>
    <s v="e0ecd017f5cd609ed3b7d4cc404c997b"/>
    <n v="1"/>
    <s v="6"/>
    <s v="6"/>
    <n v="1"/>
    <n v="11.11111111111111"/>
    <n v="0"/>
    <n v="0"/>
    <n v="0"/>
    <n v="0"/>
    <n v="8"/>
    <n v="88.88888888888889"/>
    <n v="9"/>
  </r>
  <r>
    <s v="Alvaro Rivera"/>
    <s v="Tim Kelley"/>
    <m/>
    <m/>
    <m/>
    <m/>
    <m/>
    <m/>
    <m/>
    <m/>
    <m/>
    <n v="55"/>
    <m/>
    <m/>
    <s v="UgjAOopBOfdNqHgCoAEC.8Fe3mDJdjOq8NTMIoLwUY7"/>
    <s v="https://www.youtube.com/watch?v=pon3zOxMH8M&amp;lc=UgjAOopBOfdNqHgCoAEC.8Fe3mDJdjOq8NTMIoLwUY7"/>
    <x v="52"/>
    <s v="Hey  Tim Kelley, thanks for the link. I saw there are several 3rd party vendors. Which one, according to your knowledge, would give the most complete or approximate information regarding health report or disease risk?"/>
    <s v="Hey  Tim Kelley, thanks for the link. I saw there are several 3rd party vendors. Which one, according to your knowledge, would give the most complete or approximate information regarding health report or disease risk?"/>
    <n v="0"/>
    <n v="0"/>
    <s v="14e423bfe5adf27a829287f43a780e1e"/>
    <n v="1"/>
    <s v="3"/>
    <s v="3"/>
    <n v="0"/>
    <n v="0"/>
    <n v="1"/>
    <n v="2.857142857142857"/>
    <n v="0"/>
    <n v="0"/>
    <n v="34"/>
    <n v="97.14285714285714"/>
    <n v="35"/>
  </r>
  <r>
    <s v="Tim Kelley"/>
    <s v="Tim Kelley"/>
    <m/>
    <m/>
    <m/>
    <m/>
    <m/>
    <m/>
    <m/>
    <m/>
    <m/>
    <n v="56"/>
    <m/>
    <m/>
    <s v="UgjAOopBOfdNqHgCoAEC.8Fe3mDJdjOq8FfN-2SjAQX"/>
    <s v="https://www.youtube.com/watch?v=pon3zOxMH8M&amp;lc=UgjAOopBOfdNqHgCoAEC.8Fe3mDJdjOq8FfN-2SjAQX"/>
    <x v="53"/>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n v="9"/>
    <n v="0"/>
    <s v="d233e4ed6bc4cbabf8f556e4bd1613f3"/>
    <n v="1"/>
    <s v="3"/>
    <s v="3"/>
    <n v="1"/>
    <n v="2.0833333333333335"/>
    <n v="1"/>
    <n v="2.0833333333333335"/>
    <n v="0"/>
    <n v="0"/>
    <n v="46"/>
    <n v="95.83333333333333"/>
    <n v="48"/>
  </r>
  <r>
    <s v="Ethan Garcia"/>
    <s v="Tim Kelley"/>
    <m/>
    <m/>
    <m/>
    <m/>
    <m/>
    <m/>
    <m/>
    <m/>
    <m/>
    <n v="57"/>
    <m/>
    <m/>
    <s v="UgjAOopBOfdNqHgCoAEC.8Fe3mDJdjOq8RBZi0S3dqs"/>
    <s v="https://www.youtube.com/watch?v=pon3zOxMH8M&amp;lc=UgjAOopBOfdNqHgCoAEC.8Fe3mDJdjOq8RBZi0S3dqs"/>
    <x v="54"/>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6"/>
    <n v="0"/>
    <s v="dceab7e08e8b4664cb2274425c16ae60"/>
    <n v="1"/>
    <s v="3"/>
    <s v="3"/>
    <n v="2"/>
    <n v="5.555555555555555"/>
    <n v="1"/>
    <n v="2.7777777777777777"/>
    <n v="0"/>
    <n v="0"/>
    <n v="33"/>
    <n v="91.66666666666667"/>
    <n v="36"/>
  </r>
  <r>
    <s v="Ahsha Anderson"/>
    <s v="Tim Kelley"/>
    <m/>
    <m/>
    <m/>
    <m/>
    <m/>
    <m/>
    <m/>
    <m/>
    <m/>
    <n v="58"/>
    <m/>
    <m/>
    <s v="UgjAOopBOfdNqHgCoAEC.8Fe3mDJdjOq8Yfm9iXHa8F"/>
    <s v="https://www.youtube.com/watch?v=pon3zOxMH8M&amp;lc=UgjAOopBOfdNqHgCoAEC.8Fe3mDJdjOq8Yfm9iXHa8F"/>
    <x v="55"/>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n v="1"/>
    <n v="0"/>
    <s v="cf5afc5889a81981498301bc915aa238"/>
    <n v="1"/>
    <s v="3"/>
    <s v="3"/>
    <n v="1"/>
    <n v="1.4705882352941178"/>
    <n v="1"/>
    <n v="1.4705882352941178"/>
    <n v="0"/>
    <n v="0"/>
    <n v="66"/>
    <n v="97.05882352941177"/>
    <n v="68"/>
  </r>
  <r>
    <s v="James Fuck off"/>
    <s v="Susan Manolakos"/>
    <m/>
    <m/>
    <m/>
    <m/>
    <m/>
    <m/>
    <m/>
    <m/>
    <m/>
    <n v="59"/>
    <m/>
    <m/>
    <s v="UghgQ5SBGEYk5HgCoAEC.87DyMZpWoQj8h32KY8MO-v"/>
    <s v="https://www.youtube.com/watch?v=pon3zOxMH8M&amp;lc=UghgQ5SBGEYk5HgCoAEC.87DyMZpWoQj8h32KY8MO-v"/>
    <x v="56"/>
    <s v="My mum printed everything on the 23 and me page when she did the test"/>
    <s v="My mum printed everything on the 23 and me page when she did the test"/>
    <n v="0"/>
    <n v="0"/>
    <s v="fdb3f52d38a1695d378a6a3c19a3e790"/>
    <n v="1"/>
    <s v="5"/>
    <s v="5"/>
    <n v="0"/>
    <n v="0"/>
    <n v="0"/>
    <n v="0"/>
    <n v="0"/>
    <n v="0"/>
    <n v="15"/>
    <n v="100"/>
    <n v="15"/>
  </r>
  <r>
    <s v="jkbezo"/>
    <s v="Saad MAFiA"/>
    <m/>
    <m/>
    <m/>
    <m/>
    <m/>
    <m/>
    <m/>
    <m/>
    <m/>
    <n v="60"/>
    <m/>
    <m/>
    <s v="UggQpGJXiBSzZXgCoAEC.8G68o37fqYK8HVMm1iIiad"/>
    <s v="https://www.youtube.com/watch?v=pon3zOxMH8M&amp;lc=UggQpGJXiBSzZXgCoAEC.8G68o37fqYK8HVMm1iIiad"/>
    <x v="57"/>
    <s v="lol"/>
    <s v="lol"/>
    <n v="2"/>
    <n v="0"/>
    <s v="5fd1fafcf4bca2b7bb25e25e7b9cc2df"/>
    <n v="1"/>
    <s v="1"/>
    <s v="1"/>
    <n v="0"/>
    <n v="0"/>
    <n v="0"/>
    <n v="0"/>
    <n v="0"/>
    <n v="0"/>
    <n v="1"/>
    <n v="100"/>
    <n v="1"/>
  </r>
  <r>
    <s v="23andMe"/>
    <s v="Ruth Ann Stites"/>
    <m/>
    <m/>
    <m/>
    <m/>
    <m/>
    <m/>
    <m/>
    <m/>
    <m/>
    <n v="61"/>
    <m/>
    <m/>
    <s v="UgxCOw5LCDnP78OLHPl4AaABAg.8a6tkaTAP5R8a7Wcns3dPP"/>
    <s v="https://www.youtube.com/watch?v=pon3zOxMH8M&amp;lc=UgxCOw5LCDnP78OLHPl4AaABAg.8a6tkaTAP5R8a7Wcns3dPP"/>
    <x v="58"/>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n v="1"/>
    <n v="0"/>
    <s v="3048884a4210e232360f4660edff9ad7"/>
    <n v="1"/>
    <s v="1"/>
    <s v="11"/>
    <n v="3"/>
    <n v="5.555555555555555"/>
    <n v="2"/>
    <n v="3.7037037037037037"/>
    <n v="0"/>
    <n v="0"/>
    <n v="49"/>
    <n v="90.74074074074075"/>
    <n v="54"/>
  </r>
  <r>
    <s v="Matthew Tippett"/>
    <s v="Robert Ayres"/>
    <m/>
    <m/>
    <m/>
    <m/>
    <m/>
    <m/>
    <m/>
    <m/>
    <m/>
    <n v="62"/>
    <m/>
    <m/>
    <s v="UgitdfN1iIEWw3gCoAEC.86E8jbHFG1S86kx_7YD7NL"/>
    <s v="https://www.youtube.com/watch?v=pon3zOxMH8M&amp;lc=UgitdfN1iIEWw3gCoAEC.86E8jbHFG1S86kx_7YD7NL"/>
    <x v="59"/>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n v="3"/>
    <n v="0"/>
    <s v="33b619fd5f5987beb4f95d10432ad174"/>
    <n v="1"/>
    <s v="2"/>
    <s v="2"/>
    <n v="2"/>
    <n v="2.9411764705882355"/>
    <n v="4"/>
    <n v="5.882352941176471"/>
    <n v="0"/>
    <n v="0"/>
    <n v="62"/>
    <n v="91.17647058823529"/>
    <n v="68"/>
  </r>
  <r>
    <s v="Cassie Thomas"/>
    <s v="Robert Ayres"/>
    <m/>
    <m/>
    <m/>
    <m/>
    <m/>
    <m/>
    <m/>
    <m/>
    <m/>
    <n v="63"/>
    <m/>
    <m/>
    <s v="UgitdfN1iIEWw3gCoAEC.86E8jbHFG1S87PWFeXtAgS"/>
    <s v="https://www.youtube.com/watch?v=pon3zOxMH8M&amp;lc=UgitdfN1iIEWw3gCoAEC.86E8jbHFG1S87PWFeXtAgS"/>
    <x v="60"/>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n v="7"/>
    <n v="0"/>
    <s v="8e3cfd6f893b978652484a73adb2882b"/>
    <n v="2"/>
    <s v="5"/>
    <s v="2"/>
    <n v="3"/>
    <n v="1.7142857142857142"/>
    <n v="3"/>
    <n v="1.7142857142857142"/>
    <n v="0"/>
    <n v="0"/>
    <n v="169"/>
    <n v="96.57142857142857"/>
    <n v="175"/>
  </r>
  <r>
    <s v="Robert Ayres"/>
    <s v="Robert Ayres"/>
    <m/>
    <m/>
    <m/>
    <m/>
    <m/>
    <m/>
    <m/>
    <m/>
    <m/>
    <n v="64"/>
    <m/>
    <m/>
    <s v="UgitdfN1iIEWw3gCoAEC.86E8jbHFG1S87PaUoKi040"/>
    <s v="https://www.youtube.com/watch?v=pon3zOxMH8M&amp;lc=UgitdfN1iIEWw3gCoAEC.86E8jbHFG1S87PaUoKi040"/>
    <x v="61"/>
    <s v="Cassie Thomas - Thanks very much! I'm a grown up and don't need/want the the FDA between me and information."/>
    <s v="Cassie Thomas - Thanks very much! I'm a grown up and don't need/want the the FDA between me and information."/>
    <n v="0"/>
    <n v="0"/>
    <s v="083cb8618799dc4b041787072aaeb18a"/>
    <n v="1"/>
    <s v="2"/>
    <s v="2"/>
    <n v="0"/>
    <n v="0"/>
    <n v="0"/>
    <n v="0"/>
    <n v="0"/>
    <n v="0"/>
    <n v="20"/>
    <n v="100"/>
    <n v="20"/>
  </r>
  <r>
    <s v="APgeneticgenealogy lover"/>
    <s v="Robert Ayres"/>
    <m/>
    <m/>
    <m/>
    <m/>
    <m/>
    <m/>
    <m/>
    <m/>
    <m/>
    <n v="65"/>
    <m/>
    <m/>
    <s v="UgitdfN1iIEWw3gCoAEC.86E8jbHFG1S87hnno-7T2d"/>
    <s v="https://www.youtube.com/watch?v=pon3zOxMH8M&amp;lc=UgitdfN1iIEWw3gCoAEC.86E8jbHFG1S87hnno-7T2d"/>
    <x v="62"/>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n v="1"/>
    <n v="0"/>
    <s v="3316f8cd3d67867cbd46c156ebac2180"/>
    <n v="2"/>
    <s v="2"/>
    <s v="2"/>
    <n v="0"/>
    <n v="0"/>
    <n v="4"/>
    <n v="3.10077519379845"/>
    <n v="0"/>
    <n v="0"/>
    <n v="125"/>
    <n v="96.89922480620154"/>
    <n v="129"/>
  </r>
  <r>
    <s v="Sandra Curtis"/>
    <s v="Robert Ayres"/>
    <m/>
    <m/>
    <m/>
    <m/>
    <m/>
    <m/>
    <m/>
    <m/>
    <m/>
    <n v="66"/>
    <m/>
    <m/>
    <s v="UgitdfN1iIEWw3gCoAEC.86E8jbHFG1S884Ucd-49Zd"/>
    <s v="https://www.youtube.com/watch?v=pon3zOxMH8M&amp;lc=UgitdfN1iIEWw3gCoAEC.86E8jbHFG1S884Ucd-49Zd"/>
    <x v="63"/>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n v="7"/>
    <n v="0"/>
    <s v="0ca141e0e58b3698ae7c6a6deabd6438"/>
    <n v="1"/>
    <s v="2"/>
    <s v="2"/>
    <n v="3"/>
    <n v="1.7045454545454546"/>
    <n v="0"/>
    <n v="0"/>
    <n v="0"/>
    <n v="0"/>
    <n v="173"/>
    <n v="98.29545454545455"/>
    <n v="176"/>
  </r>
  <r>
    <s v="APgeneticgenealogy lover"/>
    <s v="Robert Ayres"/>
    <m/>
    <m/>
    <m/>
    <m/>
    <m/>
    <m/>
    <m/>
    <m/>
    <m/>
    <n v="67"/>
    <m/>
    <m/>
    <s v="UgitdfN1iIEWw3gCoAEC.86E8jbHFG1S884rJ17T7Ug"/>
    <s v="https://www.youtube.com/watch?v=pon3zOxMH8M&amp;lc=UgitdfN1iIEWw3gCoAEC.86E8jbHFG1S884rJ17T7Ug"/>
    <x v="64"/>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n v="1"/>
    <n v="0"/>
    <s v="b9b20ac67655a803b0d9f411df0af555"/>
    <n v="2"/>
    <s v="2"/>
    <s v="2"/>
    <n v="3"/>
    <n v="1.694915254237288"/>
    <n v="3"/>
    <n v="1.694915254237288"/>
    <n v="0"/>
    <n v="0"/>
    <n v="171"/>
    <n v="96.61016949152543"/>
    <n v="177"/>
  </r>
  <r>
    <s v="Cassie Thomas"/>
    <s v="Robert Ayres"/>
    <m/>
    <m/>
    <m/>
    <m/>
    <m/>
    <m/>
    <m/>
    <m/>
    <m/>
    <n v="68"/>
    <m/>
    <m/>
    <s v="UgitdfN1iIEWw3gCoAEC.86E8jbHFG1S885Dm_AcDNt"/>
    <s v="https://www.youtube.com/watch?v=pon3zOxMH8M&amp;lc=UgitdfN1iIEWw3gCoAEC.86E8jbHFG1S885Dm_AcDNt"/>
    <x v="65"/>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n v="1"/>
    <n v="0"/>
    <s v="68c6214244dc23239acf33d9783429dd"/>
    <n v="2"/>
    <s v="5"/>
    <s v="2"/>
    <n v="4"/>
    <n v="5.633802816901408"/>
    <n v="0"/>
    <n v="0"/>
    <n v="0"/>
    <n v="0"/>
    <n v="67"/>
    <n v="94.36619718309859"/>
    <n v="71"/>
  </r>
  <r>
    <s v="sonia alefbetka"/>
    <s v="Robert Ayres"/>
    <m/>
    <m/>
    <m/>
    <m/>
    <m/>
    <m/>
    <m/>
    <m/>
    <m/>
    <n v="69"/>
    <m/>
    <m/>
    <s v="UgitdfN1iIEWw3gCoAEC.86E8jbHFG1S8LRArbsn0Kb"/>
    <s v="https://www.youtube.com/watch?v=pon3zOxMH8M&amp;lc=UgitdfN1iIEWw3gCoAEC.86E8jbHFG1S8LRArbsn0Kb"/>
    <x v="66"/>
    <s v="Yes, terrible new site! I'm glad to see all the comments on this after just writing them a message about it."/>
    <s v="Yes, terrible new site! I'm glad to see all the comments on this after just writing them a message about it."/>
    <n v="1"/>
    <n v="0"/>
    <s v="7b1bf6c5e58129a7dcea272d3829f309"/>
    <n v="1"/>
    <s v="2"/>
    <s v="2"/>
    <n v="1"/>
    <n v="4.761904761904762"/>
    <n v="1"/>
    <n v="4.761904761904762"/>
    <n v="0"/>
    <n v="0"/>
    <n v="19"/>
    <n v="90.47619047619048"/>
    <n v="21"/>
  </r>
  <r>
    <s v="Lee langdon"/>
    <s v="RIP Capo😢🙏"/>
    <m/>
    <m/>
    <m/>
    <m/>
    <m/>
    <m/>
    <m/>
    <m/>
    <m/>
    <n v="70"/>
    <m/>
    <m/>
    <s v="UgiAo2zGrcxIWngCoAEC.85a7OEzaug28g9o-jW_i02"/>
    <s v="https://www.youtube.com/watch?v=pon3zOxMH8M&amp;lc=UgiAo2zGrcxIWngCoAEC.85a7OEzaug28g9o-jW_i02"/>
    <x v="67"/>
    <s v="RIP Capo😢🙏 and u will NEVER GET THEM. ITS A SCAM!!!"/>
    <s v="RIP Capo😢🙏 and u will NEVER GET THEM. ITS A SCAM!!!"/>
    <n v="0"/>
    <n v="0"/>
    <s v="76d38793110e8dd53cdf13b4e6a917cc"/>
    <n v="1"/>
    <s v="5"/>
    <s v="5"/>
    <n v="0"/>
    <n v="0"/>
    <n v="2"/>
    <n v="18.181818181818183"/>
    <n v="0"/>
    <n v="0"/>
    <n v="9"/>
    <n v="81.81818181818181"/>
    <n v="11"/>
  </r>
  <r>
    <s v="Lee langdon"/>
    <s v="Susan Manolakos"/>
    <m/>
    <m/>
    <m/>
    <m/>
    <m/>
    <m/>
    <m/>
    <m/>
    <m/>
    <n v="71"/>
    <m/>
    <m/>
    <s v="UghgQ5SBGEYk5HgCoAEC.87DyMZpWoQj8g9nj5cE_D5"/>
    <s v="https://www.youtube.com/watch?v=pon3zOxMH8M&amp;lc=UghgQ5SBGEYk5HgCoAEC.87DyMZpWoQj8g9nj5cE_D5"/>
    <x v="68"/>
    <s v="NYBestFan ya im with ya they went ahead and changed my password and i have had no results. Really a scam"/>
    <s v="NYBestFan ya im with ya they went ahead and changed my password and i have had no results. Really a scam"/>
    <n v="0"/>
    <n v="0"/>
    <s v="2c45f1ad1657c11d458ffe61260d74b8"/>
    <n v="1"/>
    <s v="5"/>
    <s v="5"/>
    <n v="0"/>
    <n v="0"/>
    <n v="1"/>
    <n v="4.761904761904762"/>
    <n v="0"/>
    <n v="0"/>
    <n v="20"/>
    <n v="95.23809523809524"/>
    <n v="21"/>
  </r>
  <r>
    <s v="MegaBall PowerBall"/>
    <s v="Renee Lawrence"/>
    <m/>
    <m/>
    <m/>
    <m/>
    <m/>
    <m/>
    <m/>
    <m/>
    <m/>
    <n v="72"/>
    <m/>
    <m/>
    <s v="UgzD04u7KonhcIvohTJ4AaABAg.8q3dG6jiwAs8tCfwakyLzq"/>
    <s v="https://www.youtube.com/watch?v=pon3zOxMH8M&amp;lc=UgzD04u7KonhcIvohTJ4AaABAg.8q3dG6jiwAs8tCfwakyLzq"/>
    <x v="69"/>
    <s v="Renee Lawrence Buy the Ancestry DNA test and see which side it gives. Though 23andMe is usually far more reliable than NatGeo."/>
    <s v="Renee Lawrence Buy the Ancestry DNA test and see which side it gives. Though 23andMe is usually far more reliable than NatGeo."/>
    <n v="0"/>
    <n v="0"/>
    <s v="3ffc93a76d118a37c9255a272cea3d40"/>
    <n v="1"/>
    <s v="12"/>
    <s v="12"/>
    <n v="1"/>
    <n v="4.545454545454546"/>
    <n v="0"/>
    <n v="0"/>
    <n v="0"/>
    <n v="0"/>
    <n v="21"/>
    <n v="95.45454545454545"/>
    <n v="22"/>
  </r>
  <r>
    <s v="23andMe"/>
    <s v="patricia meier"/>
    <m/>
    <m/>
    <m/>
    <m/>
    <m/>
    <m/>
    <m/>
    <m/>
    <m/>
    <n v="73"/>
    <m/>
    <m/>
    <s v="UgwTw1zMe-5sx4Ot6Ix4AaABAg.8f69w-35nb28fBM9gqES0d"/>
    <s v="https://www.youtube.com/watch?v=pon3zOxMH8M&amp;lc=UgwTw1zMe-5sx4Ot6Ix4AaABAg.8f69w-35nb28fBM9gqES0d"/>
    <x v="70"/>
    <s v="Hi Patricia - Log in at https://www.23andme.com/user/signin/ with your account email address and your password to access your results. If you need assistance accessing your account, contact our Customer Care Team. Submit a request here: https://23and.me/CCRequest"/>
    <s v="Hi Patricia - Log in at https://www.23andme.com/user/signin/ with your account email address and your password to access your results. If you need assistance accessing your account, contact our Customer Care Team. Submit a request here: https://23and.me/CCRequest"/>
    <n v="0"/>
    <n v="0"/>
    <s v="0a045514ca52c36f115583d99921c723"/>
    <n v="1"/>
    <s v="1"/>
    <s v="11"/>
    <n v="0"/>
    <n v="0"/>
    <n v="0"/>
    <n v="0"/>
    <n v="0"/>
    <n v="0"/>
    <n v="33"/>
    <n v="100"/>
    <n v="33"/>
  </r>
  <r>
    <s v="Satan, Lord of Hell"/>
    <s v="Padraig O'Hara"/>
    <m/>
    <m/>
    <m/>
    <m/>
    <m/>
    <m/>
    <m/>
    <m/>
    <m/>
    <n v="74"/>
    <m/>
    <m/>
    <s v="UgjvPpz8FjonHngCoAEC.89HHuKJQSPX8GLFrxj42KC"/>
    <s v="https://www.youtube.com/watch?v=pon3zOxMH8M&amp;lc=UgjvPpz8FjonHngCoAEC.89HHuKJQSPX8GLFrxj42KC"/>
    <x v="71"/>
    <s v="Depends"/>
    <s v="Depends"/>
    <n v="0"/>
    <n v="0"/>
    <s v="0e0fcb596445ed66d131c83c04441c96"/>
    <n v="1"/>
    <s v="10"/>
    <s v="10"/>
    <n v="0"/>
    <n v="0"/>
    <n v="0"/>
    <n v="0"/>
    <n v="0"/>
    <n v="0"/>
    <n v="1"/>
    <n v="100"/>
    <n v="1"/>
  </r>
  <r>
    <s v="Ruhn Maguet"/>
    <s v="Padraig O'Hara"/>
    <m/>
    <m/>
    <m/>
    <m/>
    <m/>
    <m/>
    <m/>
    <m/>
    <m/>
    <n v="75"/>
    <m/>
    <m/>
    <s v="UgjvPpz8FjonHngCoAEC.89HHuKJQSPX8S-M1xmbOf7"/>
    <s v="https://www.youtube.com/watch?v=pon3zOxMH8M&amp;lc=UgjvPpz8FjonHngCoAEC.89HHuKJQSPX8S-M1xmbOf7"/>
    <x v="72"/>
    <s v="Padraig O'Hara I don't care"/>
    <s v="Padraig O'Hara I don't care"/>
    <n v="0"/>
    <n v="0"/>
    <s v="0ff173027fc56b7db13d7d4768974c94"/>
    <n v="1"/>
    <s v="10"/>
    <s v="10"/>
    <n v="0"/>
    <n v="0"/>
    <n v="0"/>
    <n v="0"/>
    <n v="0"/>
    <n v="0"/>
    <n v="5"/>
    <n v="100"/>
    <n v="5"/>
  </r>
  <r>
    <s v="APgeneticgenealogylover"/>
    <s v="mickib729"/>
    <m/>
    <m/>
    <m/>
    <m/>
    <m/>
    <m/>
    <m/>
    <m/>
    <m/>
    <n v="76"/>
    <m/>
    <m/>
    <s v="UgjTlnEePAwQzHgCoAEC.8Axkkaa7yip8BKhrvaD2Tw"/>
    <s v="https://www.youtube.com/watch?v=pon3zOxMH8M&amp;lc=UgjTlnEePAwQzHgCoAEC.8Axkkaa7yip8BKhrvaD2Tw"/>
    <x v="73"/>
    <s v="mickib729 $199 but half at other companies like ancestryDNA"/>
    <s v="mickib729 $199 but half at other companies like ancestryDNA"/>
    <n v="0"/>
    <n v="0"/>
    <s v="e9f5794a053b156611656fb6cf544891"/>
    <n v="1"/>
    <s v="9"/>
    <s v="9"/>
    <n v="1"/>
    <n v="11.11111111111111"/>
    <n v="0"/>
    <n v="0"/>
    <n v="0"/>
    <n v="0"/>
    <n v="8"/>
    <n v="88.88888888888889"/>
    <n v="9"/>
  </r>
  <r>
    <s v="APgeneticgenealogy lover"/>
    <s v="MalamuteKid"/>
    <m/>
    <m/>
    <m/>
    <m/>
    <m/>
    <m/>
    <m/>
    <m/>
    <m/>
    <n v="77"/>
    <m/>
    <m/>
    <s v="UgjxOXPnMHcJw3gCoAEC.85_0pKh4KHh7-H4QkN6QAm"/>
    <s v="https://www.youtube.com/watch?v=pon3zOxMH8M&amp;lc=UgjxOXPnMHcJw3gCoAEC.85_0pKh4KHh7-H4QkN6QAm"/>
    <x v="74"/>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n v="2"/>
    <n v="0"/>
    <s v="b47e3af68903f44c096d89852a9a02ba"/>
    <n v="3"/>
    <s v="2"/>
    <s v="2"/>
    <n v="4"/>
    <n v="3.1746031746031744"/>
    <n v="2"/>
    <n v="1.5873015873015872"/>
    <n v="0"/>
    <n v="0"/>
    <n v="120"/>
    <n v="95.23809523809524"/>
    <n v="126"/>
  </r>
  <r>
    <s v="APgeneticgenealogy lover"/>
    <s v="MalamuteKid"/>
    <m/>
    <m/>
    <m/>
    <m/>
    <m/>
    <m/>
    <m/>
    <m/>
    <m/>
    <n v="78"/>
    <m/>
    <m/>
    <s v="UgjxOXPnMHcJw3gCoAEC.85_0pKh4KHh7-HAOLmQWri"/>
    <s v="https://www.youtube.com/watch?v=pon3zOxMH8M&amp;lc=UgjxOXPnMHcJw3gCoAEC.85_0pKh4KHh7-HAOLmQWri"/>
    <x v="75"/>
    <s v="MalamuteKid Man. They're regressing even more. Hopefully they won't do that with the ancestry composition (like what FTDNA did) but I see what you mean."/>
    <s v="MalamuteKid Man. They're regressing even more. Hopefully they won't do that with the ancestry composition (like what FTDNA did) but I see what you mean."/>
    <n v="0"/>
    <n v="0"/>
    <s v="5b761727a1b2a66c4c9c04efac91a921"/>
    <n v="3"/>
    <s v="2"/>
    <s v="2"/>
    <n v="1"/>
    <n v="4"/>
    <n v="0"/>
    <n v="0"/>
    <n v="0"/>
    <n v="0"/>
    <n v="24"/>
    <n v="96"/>
    <n v="25"/>
  </r>
  <r>
    <s v="APgeneticgenealogy lover"/>
    <s v="MalamuteKid"/>
    <m/>
    <m/>
    <m/>
    <m/>
    <m/>
    <m/>
    <m/>
    <m/>
    <m/>
    <n v="79"/>
    <m/>
    <m/>
    <s v="UgjxOXPnMHcJw3gCoAEC.85_0pKh4KHh7-HTUo5PwOV"/>
    <s v="https://www.youtube.com/watch?v=pon3zOxMH8M&amp;lc=UgjxOXPnMHcJw3gCoAEC.85_0pKh4KHh7-HTUo5PwOV"/>
    <x v="76"/>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n v="0"/>
    <n v="0"/>
    <s v="26366e927cbaf0dd18dc824332bd125c"/>
    <n v="3"/>
    <s v="2"/>
    <s v="2"/>
    <n v="3"/>
    <n v="2.608695652173913"/>
    <n v="1"/>
    <n v="0.8695652173913043"/>
    <n v="0"/>
    <n v="0"/>
    <n v="111"/>
    <n v="96.52173913043478"/>
    <n v="115"/>
  </r>
  <r>
    <s v="Cassie Thomas"/>
    <s v="Susan Manolakos"/>
    <m/>
    <m/>
    <m/>
    <m/>
    <m/>
    <m/>
    <m/>
    <m/>
    <m/>
    <n v="80"/>
    <m/>
    <m/>
    <s v="UghgQ5SBGEYk5HgCoAEC.87DyMZpWoQj87PWcvjB6IE"/>
    <s v="https://www.youtube.com/watch?v=pon3zOxMH8M&amp;lc=UghgQ5SBGEYk5HgCoAEC.87DyMZpWoQj87PWcvjB6IE"/>
    <x v="77"/>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n v="3"/>
    <n v="0"/>
    <s v="e88f58473f0ea6f9bb601622beadec3b"/>
    <n v="1"/>
    <s v="5"/>
    <s v="5"/>
    <n v="3"/>
    <n v="2.5"/>
    <n v="6"/>
    <n v="5"/>
    <n v="0"/>
    <n v="0"/>
    <n v="111"/>
    <n v="92.5"/>
    <n v="120"/>
  </r>
  <r>
    <s v="Susan Manolakos"/>
    <s v="MalamuteKid"/>
    <m/>
    <m/>
    <m/>
    <m/>
    <m/>
    <m/>
    <m/>
    <m/>
    <m/>
    <n v="81"/>
    <m/>
    <m/>
    <s v="UgjxOXPnMHcJw3gCoAEC.85_0pKh4KHh87Dz6SKbeVi"/>
    <s v="https://www.youtube.com/watch?v=pon3zOxMH8M&amp;lc=UgjxOXPnMHcJw3gCoAEC.85_0pKh4KHh87Dz6SKbeVi"/>
    <x v="78"/>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n v="1"/>
    <n v="0"/>
    <s v="5495b20fba4ab0e17b68fe1cc2dfd2b7"/>
    <n v="1"/>
    <s v="5"/>
    <s v="2"/>
    <n v="0"/>
    <n v="0"/>
    <n v="1"/>
    <n v="0.9803921568627451"/>
    <n v="0"/>
    <n v="0"/>
    <n v="101"/>
    <n v="99.01960784313725"/>
    <n v="102"/>
  </r>
  <r>
    <s v="MalamuteKid"/>
    <s v="MalamuteKid"/>
    <m/>
    <m/>
    <m/>
    <m/>
    <m/>
    <m/>
    <m/>
    <m/>
    <m/>
    <n v="82"/>
    <m/>
    <m/>
    <s v="UgjxOXPnMHcJw3gCoAEC.85_0pKh4KHh7-H9TjGLQY0"/>
    <s v="https://www.youtube.com/watch?v=pon3zOxMH8M&amp;lc=UgjxOXPnMHcJw3gCoAEC.85_0pKh4KHh7-H9TjGLQY0"/>
    <x v="79"/>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n v="2"/>
    <n v="0"/>
    <s v="b7f280a043da387a48fe35f9d93f1578"/>
    <n v="1"/>
    <s v="2"/>
    <s v="2"/>
    <n v="4"/>
    <n v="3.10077519379845"/>
    <n v="2"/>
    <n v="1.550387596899225"/>
    <n v="0"/>
    <n v="0"/>
    <n v="123"/>
    <n v="95.34883720930233"/>
    <n v="129"/>
  </r>
  <r>
    <s v="ExposingMiLabs"/>
    <s v="MalamuteKid"/>
    <m/>
    <m/>
    <m/>
    <m/>
    <m/>
    <m/>
    <m/>
    <m/>
    <m/>
    <n v="83"/>
    <m/>
    <m/>
    <s v="UgjxOXPnMHcJw3gCoAEC.85_0pKh4KHh7-t7uypfRwd"/>
    <s v="https://www.youtube.com/watch?v=pon3zOxMH8M&amp;lc=UgjxOXPnMHcJw3gCoAEC.85_0pKh4KHh7-t7uypfRwd"/>
    <x v="80"/>
    <s v="MalamuteKid You can download raw data to your computer and even other websites btw"/>
    <s v="MalamuteKid You can download raw data to your computer and even other websites btw"/>
    <n v="0"/>
    <n v="0"/>
    <s v="b7662779b5117953e860778f68e650df"/>
    <n v="1"/>
    <s v="2"/>
    <s v="2"/>
    <n v="0"/>
    <n v="0"/>
    <n v="0"/>
    <n v="0"/>
    <n v="0"/>
    <n v="0"/>
    <n v="14"/>
    <n v="100"/>
    <n v="14"/>
  </r>
  <r>
    <s v="Beachy Keen"/>
    <s v="MalamuteKid"/>
    <m/>
    <m/>
    <m/>
    <m/>
    <m/>
    <m/>
    <m/>
    <m/>
    <m/>
    <n v="84"/>
    <m/>
    <m/>
    <s v="UgjxOXPnMHcJw3gCoAEC.85_0pKh4KHh8FGyRqT8ofD"/>
    <s v="https://www.youtube.com/watch?v=pon3zOxMH8M&amp;lc=UgjxOXPnMHcJw3gCoAEC.85_0pKh4KHh8FGyRqT8ofD"/>
    <x v="81"/>
    <s v="Totally agree.  I've had 23andme for several years.  I purchased kits for my parents recently, not realizing none of the really useful data I was interested in is NO LONGER AVAILABLE.  More $$ for much less information.  So disappointed."/>
    <s v="Totally agree.  I've had 23andme for several years.  I purchased kits for my parents recently, not realizing none of the really useful data I was interested in is NO LONGER AVAILABLE.  More $$ for much less information.  So disappointed."/>
    <n v="2"/>
    <n v="0"/>
    <s v="9accd9656deaadc409ba602a420dae2b"/>
    <n v="1"/>
    <s v="2"/>
    <s v="2"/>
    <n v="2"/>
    <n v="5.2631578947368425"/>
    <n v="1"/>
    <n v="2.6315789473684212"/>
    <n v="0"/>
    <n v="0"/>
    <n v="35"/>
    <n v="92.10526315789474"/>
    <n v="38"/>
  </r>
  <r>
    <s v="Cassie Thomas"/>
    <s v="lisa tader"/>
    <m/>
    <m/>
    <m/>
    <m/>
    <m/>
    <m/>
    <m/>
    <m/>
    <m/>
    <n v="85"/>
    <m/>
    <m/>
    <s v="Ughr5VGbfLDnE3gCoAEC.874pacMQLr9885E9xqlprX"/>
    <s v="https://www.youtube.com/watch?v=pon3zOxMH8M&amp;lc=Ughr5VGbfLDnE3gCoAEC.874pacMQLr9885E9xqlprX"/>
    <x v="82"/>
    <s v="lisa tader No. If you tested for $99, during the period when the FDA forebade 23 to give you any health info, you still get the new reports without paying more. But IMHO they are worthless, especially in regard to your own health. Go to Promethease!"/>
    <s v="lisa tader No. If you tested for $99, during the period when the FDA forebade 23 to give you any health info, you still get the new reports without paying more. But IMHO they are worthless, especially in regard to your own health. Go to Promethease!"/>
    <n v="4"/>
    <n v="0"/>
    <s v="0deef2d6fc132c2f96c697b61eaf9868"/>
    <n v="1"/>
    <s v="5"/>
    <s v="5"/>
    <n v="1"/>
    <n v="2.1739130434782608"/>
    <n v="1"/>
    <n v="2.1739130434782608"/>
    <n v="0"/>
    <n v="0"/>
    <n v="44"/>
    <n v="95.65217391304348"/>
    <n v="46"/>
  </r>
  <r>
    <s v="scris1"/>
    <s v="lisa tader"/>
    <m/>
    <m/>
    <m/>
    <m/>
    <m/>
    <m/>
    <m/>
    <m/>
    <m/>
    <n v="86"/>
    <m/>
    <m/>
    <s v="Ughr5VGbfLDnE3gCoAEC.874pacMQLr98OntQ5ruWQQ"/>
    <s v="https://www.youtube.com/watch?v=pon3zOxMH8M&amp;lc=Ughr5VGbfLDnE3gCoAEC.874pacMQLr98OntQ5ruWQQ"/>
    <x v="83"/>
    <s v="Only two religions"/>
    <s v="Only two religions"/>
    <n v="0"/>
    <n v="0"/>
    <s v="d8a9b5a2303cf4104aa9e7cabb39982c"/>
    <n v="1"/>
    <s v="5"/>
    <s v="5"/>
    <n v="0"/>
    <n v="0"/>
    <n v="0"/>
    <n v="0"/>
    <n v="0"/>
    <n v="0"/>
    <n v="3"/>
    <n v="100"/>
    <n v="3"/>
  </r>
  <r>
    <s v="Lamed Vav"/>
    <s v="Lamed Vav"/>
    <m/>
    <m/>
    <m/>
    <m/>
    <m/>
    <m/>
    <m/>
    <m/>
    <m/>
    <n v="87"/>
    <m/>
    <m/>
    <s v="UghMQiAqFmeOLXgCoAEC.8ILdIzdi3xr8ILdPGrnHup"/>
    <s v="https://www.youtube.com/watch?v=pon3zOxMH8M&amp;lc=UghMQiAqFmeOLXgCoAEC.8ILdIzdi3xr8ILdPGrnHup"/>
    <x v="84"/>
    <s v="And they are extremely difficult to contact."/>
    <s v="And they are extremely difficult to contact."/>
    <n v="6"/>
    <n v="0"/>
    <s v="028d4495a568f05614d629fffbc70b30"/>
    <n v="1"/>
    <s v="2"/>
    <s v="2"/>
    <n v="0"/>
    <n v="0"/>
    <n v="1"/>
    <n v="14.285714285714286"/>
    <n v="0"/>
    <n v="0"/>
    <n v="6"/>
    <n v="85.71428571428571"/>
    <n v="7"/>
  </r>
  <r>
    <s v="sonia alefbetka"/>
    <s v="Lamed Vav"/>
    <m/>
    <m/>
    <m/>
    <m/>
    <m/>
    <m/>
    <m/>
    <m/>
    <m/>
    <n v="88"/>
    <m/>
    <m/>
    <s v="UghMQiAqFmeOLXgCoAEC.8ILdIzdi3xr8LREKrtA0pr"/>
    <s v="https://www.youtube.com/watch?v=pon3zOxMH8M&amp;lc=UghMQiAqFmeOLXgCoAEC.8ILdIzdi3xr8LREKrtA0pr"/>
    <x v="85"/>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n v="0"/>
    <n v="0"/>
    <s v="56bea504ddbc1dddb2743eb50f7213ce"/>
    <n v="1"/>
    <s v="2"/>
    <s v="2"/>
    <n v="1"/>
    <n v="1.694915254237288"/>
    <n v="1"/>
    <n v="1.694915254237288"/>
    <n v="0"/>
    <n v="0"/>
    <n v="57"/>
    <n v="96.61016949152543"/>
    <n v="59"/>
  </r>
  <r>
    <s v="Don Goerger"/>
    <s v="Lamed Vav"/>
    <m/>
    <m/>
    <m/>
    <m/>
    <m/>
    <m/>
    <m/>
    <m/>
    <m/>
    <n v="89"/>
    <m/>
    <m/>
    <s v="UghMQiAqFmeOLXgCoAEC.8ILdIzdi3xr8TCJGnMJX6n"/>
    <s v="https://www.youtube.com/watch?v=pon3zOxMH8M&amp;lc=UghMQiAqFmeOLXgCoAEC.8ILdIzdi3xr8TCJGnMJX6n"/>
    <x v="86"/>
    <s v="Hey, I complained over a month ago...they won't publish or answer any of my concerns. close to $200.00 down the drain for BS.."/>
    <s v="Hey, I complained over a month ago...they won't publish or answer any of my concerns. close to $200.00 down the drain for BS.."/>
    <n v="1"/>
    <n v="0"/>
    <s v="d43e05f4e8cb5b6b5120f0c405350dbe"/>
    <n v="1"/>
    <s v="2"/>
    <s v="2"/>
    <n v="0"/>
    <n v="0"/>
    <n v="4"/>
    <n v="16"/>
    <n v="0"/>
    <n v="0"/>
    <n v="21"/>
    <n v="84"/>
    <n v="25"/>
  </r>
  <r>
    <s v="Rhawnz F."/>
    <s v="KENT POWELL"/>
    <m/>
    <m/>
    <m/>
    <m/>
    <m/>
    <m/>
    <m/>
    <m/>
    <m/>
    <n v="90"/>
    <m/>
    <m/>
    <s v="UgiXTn3Dt6QHR3gCoAEC.8GnfqlUVrbr8UJZcYPFNLy"/>
    <s v="https://www.youtube.com/watch?v=pon3zOxMH8M&amp;lc=UgiXTn3Dt6QHR3gCoAEC.8GnfqlUVrbr8UJZcYPFNLy"/>
    <x v="87"/>
    <s v="KEN POWELL you're an idiot. Take a biology course and learn something about life before making SILLY ass comments for the world to see."/>
    <s v="KEN POWELL you're an idiot. Take a biology course and learn something about life before making SILLY ass comments for the world to see."/>
    <n v="27"/>
    <n v="0"/>
    <s v="b060e37478175955dbe7cfed78aba6c2"/>
    <n v="1"/>
    <s v="8"/>
    <s v="8"/>
    <n v="0"/>
    <n v="0"/>
    <n v="2"/>
    <n v="8.333333333333334"/>
    <n v="0"/>
    <n v="0"/>
    <n v="22"/>
    <n v="91.66666666666667"/>
    <n v="24"/>
  </r>
  <r>
    <s v="really"/>
    <s v="KENT POWELL"/>
    <m/>
    <m/>
    <m/>
    <m/>
    <m/>
    <m/>
    <m/>
    <m/>
    <m/>
    <n v="91"/>
    <m/>
    <m/>
    <s v="UgiXTn3Dt6QHR3gCoAEC.8GnfqlUVrbr8aN6vibuZ49"/>
    <s v="https://www.youtube.com/watch?v=pon3zOxMH8M&amp;lc=UgiXTn3Dt6QHR3gCoAEC.8GnfqlUVrbr8aN6vibuZ49"/>
    <x v="88"/>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n v="4"/>
    <n v="0"/>
    <s v="78afd9e0d0f697da1a594538ad7ed66a"/>
    <n v="1"/>
    <s v="8"/>
    <s v="8"/>
    <n v="2"/>
    <n v="3.076923076923077"/>
    <n v="0"/>
    <n v="0"/>
    <n v="0"/>
    <n v="0"/>
    <n v="63"/>
    <n v="96.92307692307692"/>
    <n v="65"/>
  </r>
  <r>
    <s v="APgeneticgenealogylover"/>
    <s v="Juan Urquiola"/>
    <m/>
    <m/>
    <m/>
    <m/>
    <m/>
    <m/>
    <m/>
    <m/>
    <m/>
    <n v="92"/>
    <m/>
    <m/>
    <s v="UgjsVvTulW2pm3gCoAEC.8AExhOJs7f88BKi1ygWFkn"/>
    <s v="https://www.youtube.com/watch?v=pon3zOxMH8M&amp;lc=UgjsVvTulW2pm3gCoAEC.8AExhOJs7f88BKi1ygWFkn"/>
    <x v="89"/>
    <s v="Juan Urquiola Have you gotten your results by now? I've seen plenty say that they're reaching up the 9 week mark and still haven't gotten results, and 23andme still hasn't given an explanation for why they've been processing so much more slowly over the last few months."/>
    <s v="Juan Urquiola Have you gotten your results by now? I've seen plenty say that they're reaching up the 9 week mark and still haven't gotten results, and 23andme still hasn't given an explanation for why they've been processing so much more slowly over the last few months."/>
    <n v="0"/>
    <n v="0"/>
    <s v="4ba15012636f0000778fc56513ba3c6b"/>
    <n v="1"/>
    <s v="9"/>
    <s v="9"/>
    <n v="0"/>
    <n v="0"/>
    <n v="1"/>
    <n v="2.127659574468085"/>
    <n v="0"/>
    <n v="0"/>
    <n v="46"/>
    <n v="97.87234042553192"/>
    <n v="47"/>
  </r>
  <r>
    <s v="Raytheon Orion"/>
    <s v="H and M Fishing"/>
    <m/>
    <m/>
    <m/>
    <m/>
    <m/>
    <m/>
    <m/>
    <m/>
    <m/>
    <n v="93"/>
    <m/>
    <m/>
    <s v="UghAqVsKoxLFMHgCoAEC.88Rz-h1I6lF8CIhaGCE21t"/>
    <s v="https://www.youtube.com/watch?v=pon3zOxMH8M&amp;lc=UghAqVsKoxLFMHgCoAEC.88Rz-h1I6lF8CIhaGCE21t"/>
    <x v="90"/>
    <s v="Texas potato Thanks for sharing. That is great for him!"/>
    <s v="Texas potato Thanks for sharing. That is great for him!"/>
    <n v="1"/>
    <n v="0"/>
    <s v="9ef865c125d44698f24be9bb472fcff0"/>
    <n v="1"/>
    <s v="4"/>
    <s v="4"/>
    <n v="1"/>
    <n v="10"/>
    <n v="0"/>
    <n v="0"/>
    <n v="0"/>
    <n v="0"/>
    <n v="9"/>
    <n v="90"/>
    <n v="10"/>
  </r>
  <r>
    <s v="Muthanna Juma"/>
    <s v="H and M Fishing"/>
    <m/>
    <m/>
    <m/>
    <m/>
    <m/>
    <m/>
    <m/>
    <m/>
    <m/>
    <n v="94"/>
    <m/>
    <m/>
    <s v="UghAqVsKoxLFMHgCoAEC.88Rz-h1I6lF8J5_EdF_CI1"/>
    <s v="https://www.youtube.com/watch?v=pon3zOxMH8M&amp;lc=UghAqVsKoxLFMHgCoAEC.88Rz-h1I6lF8J5_EdF_CI1"/>
    <x v="91"/>
    <s v="Tell him his Arab Iraqi brother say hi 😂😂"/>
    <s v="Tell him his Arab Iraqi brother say hi 😂😂"/>
    <n v="20"/>
    <n v="0"/>
    <s v="6fa5ab252a82a7bd9e066ac2ceb5019b"/>
    <n v="1"/>
    <s v="4"/>
    <s v="4"/>
    <n v="0"/>
    <n v="0"/>
    <n v="0"/>
    <n v="0"/>
    <n v="0"/>
    <n v="0"/>
    <n v="8"/>
    <n v="100"/>
    <n v="8"/>
  </r>
  <r>
    <s v="Laura Happy"/>
    <s v="H and M Fishing"/>
    <m/>
    <m/>
    <m/>
    <m/>
    <m/>
    <m/>
    <m/>
    <m/>
    <m/>
    <n v="95"/>
    <m/>
    <m/>
    <s v="UghAqVsKoxLFMHgCoAEC.88Rz-h1I6lF8A2GG4dlgAs"/>
    <s v="https://www.youtube.com/watch?v=pon3zOxMH8M&amp;lc=UghAqVsKoxLFMHgCoAEC.88Rz-h1I6lF8A2GG4dlgAs"/>
    <x v="92"/>
    <s v="lol😂"/>
    <s v="lol😂"/>
    <n v="4"/>
    <n v="0"/>
    <s v="df748dec81df5b30244c4ff7e1bee55e"/>
    <n v="2"/>
    <s v="4"/>
    <s v="4"/>
    <n v="0"/>
    <n v="0"/>
    <n v="0"/>
    <n v="0"/>
    <n v="0"/>
    <n v="0"/>
    <n v="1"/>
    <n v="100"/>
    <n v="1"/>
  </r>
  <r>
    <s v="Laura Happy"/>
    <s v="H and M Fishing"/>
    <m/>
    <m/>
    <m/>
    <m/>
    <m/>
    <m/>
    <m/>
    <m/>
    <m/>
    <n v="96"/>
    <m/>
    <m/>
    <s v="UghAqVsKoxLFMHgCoAEC.88Rz-h1I6lF8LT8v1jHuXO"/>
    <s v="https://www.youtube.com/watch?v=pon3zOxMH8M&amp;lc=UghAqVsKoxLFMHgCoAEC.88Rz-h1I6lF8LT8v1jHuXO"/>
    <x v="93"/>
    <s v="@sonia alefbetka I would watch it lol"/>
    <s v="@sonia alefbetka I would watch it lol"/>
    <n v="0"/>
    <n v="0"/>
    <s v="4edd31b2270eb9acfac145aee366a986"/>
    <n v="2"/>
    <s v="4"/>
    <s v="4"/>
    <n v="0"/>
    <n v="0"/>
    <n v="0"/>
    <n v="0"/>
    <n v="0"/>
    <n v="0"/>
    <n v="7"/>
    <n v="100"/>
    <n v="7"/>
  </r>
  <r>
    <s v="Tyler Oxide"/>
    <s v="H and M Fishing"/>
    <m/>
    <m/>
    <m/>
    <m/>
    <m/>
    <m/>
    <m/>
    <m/>
    <m/>
    <n v="97"/>
    <m/>
    <m/>
    <s v="UghAqVsKoxLFMHgCoAEC.88Rz-h1I6lF8SqXui3CnV6"/>
    <s v="https://www.youtube.com/watch?v=pon3zOxMH8M&amp;lc=UghAqVsKoxLFMHgCoAEC.88Rz-h1I6lF8SqXui3CnV6"/>
    <x v="94"/>
    <s v="I'm English, and 99.8% European, 96% Northwestern European."/>
    <s v="I'm English, and 99.8% European, 96% Northwestern European."/>
    <n v="3"/>
    <n v="0"/>
    <s v="d2e2e729e23bb5bb42052d04263e9e45"/>
    <n v="1"/>
    <s v="4"/>
    <s v="4"/>
    <n v="0"/>
    <n v="0"/>
    <n v="0"/>
    <n v="0"/>
    <n v="0"/>
    <n v="0"/>
    <n v="9"/>
    <n v="100"/>
    <n v="9"/>
  </r>
  <r>
    <s v="Sara P"/>
    <s v="H and M Fishing"/>
    <m/>
    <m/>
    <m/>
    <m/>
    <m/>
    <m/>
    <m/>
    <m/>
    <m/>
    <n v="98"/>
    <m/>
    <m/>
    <s v="UghAqVsKoxLFMHgCoAEC.88Rz-h1I6lF8ZJVARGluU3"/>
    <s v="https://www.youtube.com/watch?v=pon3zOxMH8M&amp;lc=UghAqVsKoxLFMHgCoAEC.88Rz-h1I6lF8ZJVARGluU3"/>
    <x v="95"/>
    <s v="He’s Italian, right?"/>
    <s v="He’s Italian, right?"/>
    <n v="0"/>
    <n v="0"/>
    <s v="5862120f4bb6bfafdcc4091725408289"/>
    <n v="1"/>
    <s v="4"/>
    <s v="4"/>
    <n v="1"/>
    <n v="25"/>
    <n v="0"/>
    <n v="0"/>
    <n v="0"/>
    <n v="0"/>
    <n v="3"/>
    <n v="75"/>
    <n v="4"/>
  </r>
  <r>
    <s v="sonia alefbetka"/>
    <s v="H and M Fishing"/>
    <m/>
    <m/>
    <m/>
    <m/>
    <m/>
    <m/>
    <m/>
    <m/>
    <m/>
    <n v="99"/>
    <m/>
    <m/>
    <s v="UghAqVsKoxLFMHgCoAEC.88Rz-h1I6lF8LRBMg_jbDo"/>
    <s v="https://www.youtube.com/watch?v=pon3zOxMH8M&amp;lc=UghAqVsKoxLFMHgCoAEC.88Rz-h1I6lF8LRBMg_jbDo"/>
    <x v="96"/>
    <s v="Texas Potato, one of the most interesting comments ever! This would actually make a good sitcom as your uncle deals with it."/>
    <s v="Texas Potato, one of the most interesting comments ever! This would actually make a good sitcom as your uncle deals with it."/>
    <n v="7"/>
    <n v="0"/>
    <s v="4d7ff52027d2eeabe60d52c1a5edcec0"/>
    <n v="1"/>
    <s v="2"/>
    <s v="4"/>
    <n v="2"/>
    <n v="9.090909090909092"/>
    <n v="0"/>
    <n v="0"/>
    <n v="0"/>
    <n v="0"/>
    <n v="20"/>
    <n v="90.9090909090909"/>
    <n v="22"/>
  </r>
  <r>
    <s v="Wilka"/>
    <s v="H and M Fishing"/>
    <m/>
    <m/>
    <m/>
    <m/>
    <m/>
    <m/>
    <m/>
    <m/>
    <m/>
    <n v="100"/>
    <m/>
    <m/>
    <s v="UghAqVsKoxLFMHgCoAEC.88Rz-h1I6lF8bIjSkeboSA"/>
    <s v="https://www.youtube.com/watch?v=pon3zOxMH8M&amp;lc=UghAqVsKoxLFMHgCoAEC.88Rz-h1I6lF8bIjSkeboSA"/>
    <x v="97"/>
    <s v="Most likely the African is fraud. I saw on the news they just add it in because its the common &quot;theory&quot;"/>
    <s v="Most likely the African is fraud. I saw on the news they just add it in because its the common &quot;theory&quot;"/>
    <n v="3"/>
    <n v="0"/>
    <s v="9cfc5e53984f35a22279c01464c97dcf"/>
    <n v="1"/>
    <s v="4"/>
    <s v="4"/>
    <n v="0"/>
    <n v="0"/>
    <n v="1"/>
    <n v="4.761904761904762"/>
    <n v="0"/>
    <n v="0"/>
    <n v="20"/>
    <n v="95.23809523809524"/>
    <n v="21"/>
  </r>
  <r>
    <s v="Elizabeth Anthes"/>
    <s v="Gale Park Frederick"/>
    <m/>
    <m/>
    <m/>
    <m/>
    <m/>
    <m/>
    <m/>
    <m/>
    <m/>
    <n v="101"/>
    <m/>
    <m/>
    <s v="Ugz0oAxRR3KTyjefEVB4AaABAg.8WF_uIwmWJ_8_dr4rs7lXB"/>
    <s v="https://www.youtube.com/watch?v=pon3zOxMH8M&amp;lc=Ugz0oAxRR3KTyjefEVB4AaABAg.8WF_uIwmWJ_8_dr4rs7lXB"/>
    <x v="98"/>
    <s v="Mixing up any random two tests and just *happening* to mix up people who live together is insanely unlikely. It is more likely you registered the wrong serial number to the wrong name."/>
    <s v="Mixing up any random two tests and just *happening* to mix up people who live together is insanely unlikely. It is more likely you registered the wrong serial number to the wrong name."/>
    <n v="3"/>
    <n v="0"/>
    <s v="aae3759ea132336eea92be2f6e5f6a42"/>
    <n v="1"/>
    <s v="7"/>
    <s v="7"/>
    <n v="0"/>
    <n v="0"/>
    <n v="4"/>
    <n v="12.121212121212121"/>
    <n v="0"/>
    <n v="0"/>
    <n v="29"/>
    <n v="87.87878787878788"/>
    <n v="33"/>
  </r>
  <r>
    <s v="Kamdyn L"/>
    <s v="ExposingMiLabs"/>
    <m/>
    <m/>
    <m/>
    <m/>
    <m/>
    <m/>
    <m/>
    <m/>
    <m/>
    <n v="102"/>
    <m/>
    <m/>
    <s v="Ugjr71q9Op2B8XgCoAEC.86B85VASnTG86lFNvdYKd_"/>
    <s v="https://www.youtube.com/watch?v=pon3zOxMH8M&amp;lc=Ugjr71q9Op2B8XgCoAEC.86B85VASnTG86lFNvdYKd_"/>
    <x v="99"/>
    <s v="ExposingMiLabs They have not updated everyones account you should get an email saying when you will get these results."/>
    <s v="ExposingMiLabs They have not updated everyones account you should get an email saying when you will get these results."/>
    <n v="3"/>
    <n v="0"/>
    <s v="3cc949154d170a667134de60dd1b59a9"/>
    <n v="1"/>
    <s v="2"/>
    <s v="2"/>
    <n v="0"/>
    <n v="0"/>
    <n v="0"/>
    <n v="0"/>
    <n v="0"/>
    <n v="0"/>
    <n v="19"/>
    <n v="100"/>
    <n v="19"/>
  </r>
  <r>
    <s v="sonia alefbetka"/>
    <s v="ExposingMiLabs"/>
    <m/>
    <m/>
    <m/>
    <m/>
    <m/>
    <m/>
    <m/>
    <m/>
    <m/>
    <n v="103"/>
    <m/>
    <m/>
    <s v="Ugjr71q9Op2B8XgCoAEC.86B85VASnTG8LRB9BzhhV-"/>
    <s v="https://www.youtube.com/watch?v=pon3zOxMH8M&amp;lc=Ugjr71q9Op2B8XgCoAEC.86B85VASnTG8LRB9BzhhV-"/>
    <x v="100"/>
    <s v="ExposingMiLabs, this was once a fairly good operation but they went and fixed something that wasn't broken. Not that it couldn't have used some improvement but they made it worse."/>
    <s v="ExposingMiLabs, this was once a fairly good operation but they went and fixed something that wasn't broken. Not that it couldn't have used some improvement but they made it worse."/>
    <n v="0"/>
    <n v="0"/>
    <s v="ce8afb14f53922a69c329624cb87bd36"/>
    <n v="1"/>
    <s v="2"/>
    <s v="2"/>
    <n v="3"/>
    <n v="10"/>
    <n v="2"/>
    <n v="6.666666666666667"/>
    <n v="0"/>
    <n v="0"/>
    <n v="25"/>
    <n v="83.33333333333333"/>
    <n v="30"/>
  </r>
  <r>
    <s v="Jim ONeill"/>
    <s v="Eve rlidis"/>
    <m/>
    <m/>
    <m/>
    <m/>
    <m/>
    <m/>
    <m/>
    <m/>
    <m/>
    <n v="104"/>
    <m/>
    <m/>
    <s v="UghR4WSh4h0DoXgCoAEC.89Hv3xXccYT89I96SZD_il"/>
    <s v="https://www.youtube.com/watch?v=pon3zOxMH8M&amp;lc=UghR4WSh4h0DoXgCoAEC.89Hv3xXccYT89I96SZD_il"/>
    <x v="101"/>
    <s v="Eve rlidis I think you may already have Alzheimer's since you forgot you asked this question 4 times before this one. Just a thought..."/>
    <s v="Eve rlidis I think you may already have Alzheimer's since you forgot you asked this question 4 times before this one. Just a thought..."/>
    <n v="10"/>
    <n v="0"/>
    <s v="378bf2662a6073f80e9f1f5dc2bdbbdb"/>
    <n v="1"/>
    <s v="3"/>
    <s v="3"/>
    <n v="0"/>
    <n v="0"/>
    <n v="0"/>
    <n v="0"/>
    <n v="0"/>
    <n v="0"/>
    <n v="24"/>
    <n v="100"/>
    <n v="24"/>
  </r>
  <r>
    <s v="jkbezo"/>
    <s v="Eve rlidis"/>
    <m/>
    <m/>
    <m/>
    <m/>
    <m/>
    <m/>
    <m/>
    <m/>
    <m/>
    <n v="105"/>
    <m/>
    <m/>
    <s v="UghR4WSh4h0DoXgCoAEC.89Hv3xXccYT8A1oI73ywMZ"/>
    <s v="https://www.youtube.com/watch?v=pon3zOxMH8M&amp;lc=UghR4WSh4h0DoXgCoAEC.89Hv3xXccYT8A1oI73ywMZ"/>
    <x v="102"/>
    <s v="Jim ONeill lol"/>
    <s v="Jim ONeill lol"/>
    <n v="3"/>
    <n v="0"/>
    <s v="6909c9ef2b63d07588ecf0bc9c22160a"/>
    <n v="1"/>
    <s v="1"/>
    <s v="3"/>
    <n v="0"/>
    <n v="0"/>
    <n v="0"/>
    <n v="0"/>
    <n v="0"/>
    <n v="0"/>
    <n v="3"/>
    <n v="100"/>
    <n v="3"/>
  </r>
  <r>
    <s v="ZX Arcane"/>
    <s v="Eve rlidis"/>
    <m/>
    <m/>
    <m/>
    <m/>
    <m/>
    <m/>
    <m/>
    <m/>
    <m/>
    <n v="106"/>
    <m/>
    <m/>
    <s v="UghR4WSh4h0DoXgCoAEC.89Hv3xXccYT8Exxmrbq6hT"/>
    <s v="https://www.youtube.com/watch?v=pon3zOxMH8M&amp;lc=UghR4WSh4h0DoXgCoAEC.89Hv3xXccYT8Exxmrbq6hT"/>
    <x v="103"/>
    <s v="Could someone answer the question please?"/>
    <s v="Could someone answer the question please?"/>
    <n v="2"/>
    <n v="0"/>
    <s v="ea4874e17bf4b7c0b16f3173f6bed718"/>
    <n v="2"/>
    <s v="3"/>
    <s v="3"/>
    <n v="0"/>
    <n v="0"/>
    <n v="0"/>
    <n v="0"/>
    <n v="0"/>
    <n v="0"/>
    <n v="6"/>
    <n v="100"/>
    <n v="6"/>
  </r>
  <r>
    <s v="ZX Arcane"/>
    <s v="Eve rlidis"/>
    <m/>
    <m/>
    <m/>
    <m/>
    <m/>
    <m/>
    <m/>
    <m/>
    <m/>
    <n v="107"/>
    <m/>
    <m/>
    <s v="UghR4WSh4h0DoXgCoAEC.89Hv3xXccYT8EzLvveTCPm"/>
    <s v="https://www.youtube.com/watch?v=pon3zOxMH8M&amp;lc=UghR4WSh4h0DoXgCoAEC.89Hv3xXccYT8EzLvveTCPm"/>
    <x v="104"/>
    <s v="@Eve rlidis Oh right. Thanks."/>
    <s v="@Eve rlidis Oh right. Thanks."/>
    <n v="3"/>
    <n v="0"/>
    <s v="e6f3986d07b581fd705aed83a716ba64"/>
    <n v="2"/>
    <s v="3"/>
    <s v="3"/>
    <n v="1"/>
    <n v="20"/>
    <n v="0"/>
    <n v="0"/>
    <n v="0"/>
    <n v="0"/>
    <n v="4"/>
    <n v="80"/>
    <n v="5"/>
  </r>
  <r>
    <s v="Lee Albee"/>
    <s v="Eve rlidis"/>
    <m/>
    <m/>
    <m/>
    <m/>
    <m/>
    <m/>
    <m/>
    <m/>
    <m/>
    <n v="108"/>
    <m/>
    <m/>
    <s v="UghR4WSh4h0DoXgCoAEC.89Hv3xXccYT8FfRlKYub_n"/>
    <s v="https://www.youtube.com/watch?v=pon3zOxMH8M&amp;lc=UghR4WSh4h0DoXgCoAEC.89Hv3xXccYT8FfRlKYub_n"/>
    <x v="105"/>
    <s v="They are not allowed to do so due to an FDA decision"/>
    <s v="They are not allowed to do so due to an FDA decision"/>
    <n v="1"/>
    <n v="0"/>
    <s v="5c43b074ecab41bd4b927719e72f936e"/>
    <n v="1"/>
    <s v="3"/>
    <s v="3"/>
    <n v="0"/>
    <n v="0"/>
    <n v="0"/>
    <n v="0"/>
    <n v="0"/>
    <n v="0"/>
    <n v="12"/>
    <n v="100"/>
    <n v="12"/>
  </r>
  <r>
    <s v="Lily-Beth Duszynski"/>
    <s v="Eve rlidis"/>
    <m/>
    <m/>
    <m/>
    <m/>
    <m/>
    <m/>
    <m/>
    <m/>
    <m/>
    <n v="109"/>
    <m/>
    <m/>
    <s v="UghR4WSh4h0DoXgCoAEC.89Hv3xXccYT8MJJGPzCiwS"/>
    <s v="https://www.youtube.com/watch?v=pon3zOxMH8M&amp;lc=UghR4WSh4h0DoXgCoAEC.89Hv3xXccYT8MJJGPzCiwS"/>
    <x v="106"/>
    <s v="Eve rlidis yes I got the results in November and I got told I have Alzheimer's"/>
    <s v="Eve rlidis yes I got the results in November and I got told I have Alzheimer's"/>
    <n v="0"/>
    <n v="0"/>
    <s v="97c99aabb97afdf33285fcf2c90161c6"/>
    <n v="6"/>
    <s v="3"/>
    <s v="3"/>
    <n v="0"/>
    <n v="0"/>
    <n v="0"/>
    <n v="0"/>
    <n v="0"/>
    <n v="0"/>
    <n v="16"/>
    <n v="100"/>
    <n v="16"/>
  </r>
  <r>
    <s v="Lily-Beth Duszynski"/>
    <s v="Eve rlidis"/>
    <m/>
    <m/>
    <m/>
    <m/>
    <m/>
    <m/>
    <m/>
    <m/>
    <m/>
    <n v="110"/>
    <m/>
    <m/>
    <s v="UghR4WSh4h0DoXgCoAEC.89Hv3xXccYT8MJJzRGAj3N"/>
    <s v="https://www.youtube.com/watch?v=pon3zOxMH8M&amp;lc=UghR4WSh4h0DoXgCoAEC.89Hv3xXccYT8MJJzRGAj3N"/>
    <x v="107"/>
    <s v="Eve rlidis yes, my mum's grandma passed away of it. and I'm only 12 but I guess I can prevent it now"/>
    <s v="Eve rlidis yes, my mum's grandma passed away of it. and I'm only 12 but I guess I can prevent it now"/>
    <n v="0"/>
    <n v="0"/>
    <s v="4bf8567550d9b12692682e7a32b06cbe"/>
    <n v="6"/>
    <s v="3"/>
    <s v="3"/>
    <n v="0"/>
    <n v="0"/>
    <n v="0"/>
    <n v="0"/>
    <n v="0"/>
    <n v="0"/>
    <n v="22"/>
    <n v="100"/>
    <n v="22"/>
  </r>
  <r>
    <s v="Lily-Beth Duszynski"/>
    <s v="Eve rlidis"/>
    <m/>
    <m/>
    <m/>
    <m/>
    <m/>
    <m/>
    <m/>
    <m/>
    <m/>
    <n v="111"/>
    <m/>
    <m/>
    <s v="UghR4WSh4h0DoXgCoAEC.89Hv3xXccYT8MJUUP2iJDZ"/>
    <s v="https://www.youtube.com/watch?v=pon3zOxMH8M&amp;lc=UghR4WSh4h0DoXgCoAEC.89Hv3xXccYT8MJUUP2iJDZ"/>
    <x v="108"/>
    <s v="Eve rlidis thankyou and best of luck to you too :) If it helps I found that I have Alzheimer's in the locked reports along with Parkinson disease"/>
    <s v="Eve rlidis thankyou and best of luck to you too :) If it helps I found that I have Alzheimer's in the locked reports along with Parkinson disease"/>
    <n v="0"/>
    <n v="0"/>
    <s v="6cd5ba647379f4cd1a86f2b8425ff135"/>
    <n v="6"/>
    <s v="3"/>
    <s v="3"/>
    <n v="2"/>
    <n v="7.407407407407407"/>
    <n v="0"/>
    <n v="0"/>
    <n v="0"/>
    <n v="0"/>
    <n v="25"/>
    <n v="92.5925925925926"/>
    <n v="27"/>
  </r>
  <r>
    <s v="Lily-Beth Duszynski"/>
    <s v="Eve rlidis"/>
    <m/>
    <m/>
    <m/>
    <m/>
    <m/>
    <m/>
    <m/>
    <m/>
    <m/>
    <n v="112"/>
    <m/>
    <m/>
    <s v="UghR4WSh4h0DoXgCoAEC.89Hv3xXccYT8Mv9UvaPVDx"/>
    <s v="https://www.youtube.com/watch?v=pon3zOxMH8M&amp;lc=UghR4WSh4h0DoXgCoAEC.89Hv3xXccYT8Mv9UvaPVDx"/>
    <x v="109"/>
    <s v="@US of A is that sarcasm. sorry but my sarcasm fuck off meter is on holiday today :)"/>
    <s v="@US of A is that sarcasm. sorry but my sarcasm fuck off meter is on holiday today :)"/>
    <n v="0"/>
    <n v="0"/>
    <s v="5d04d055a16c6f80280d686672a3aa93"/>
    <n v="6"/>
    <s v="3"/>
    <s v="3"/>
    <n v="0"/>
    <n v="0"/>
    <n v="4"/>
    <n v="23.529411764705884"/>
    <n v="0"/>
    <n v="0"/>
    <n v="13"/>
    <n v="76.47058823529412"/>
    <n v="17"/>
  </r>
  <r>
    <s v="Lily-Beth Duszynski"/>
    <s v="Eve rlidis"/>
    <m/>
    <m/>
    <m/>
    <m/>
    <m/>
    <m/>
    <m/>
    <m/>
    <m/>
    <n v="113"/>
    <m/>
    <m/>
    <s v="UghR4WSh4h0DoXgCoAEC.89Hv3xXccYT8MvAPqYgoqm"/>
    <s v="https://www.youtube.com/watch?v=pon3zOxMH8M&amp;lc=UghR4WSh4h0DoXgCoAEC.89Hv3xXccYT8MvAPqYgoqm"/>
    <x v="110"/>
    <s v="@Eve rlidis dammn thanks a lot. I'm currently learning Polish and Spanish but thanks really helped me and my mum out :)))"/>
    <s v="@Eve rlidis dammn thanks a lot. I'm currently learning Polish and Spanish but thanks really helped me and my mum out :)))"/>
    <n v="1"/>
    <n v="0"/>
    <s v="99ce40429774fa619b40b996156bd656"/>
    <n v="6"/>
    <s v="3"/>
    <s v="3"/>
    <n v="1"/>
    <n v="4.761904761904762"/>
    <n v="0"/>
    <n v="0"/>
    <n v="0"/>
    <n v="0"/>
    <n v="20"/>
    <n v="95.23809523809524"/>
    <n v="21"/>
  </r>
  <r>
    <s v="Lily-Beth Duszynski"/>
    <s v="Eve rlidis"/>
    <m/>
    <m/>
    <m/>
    <m/>
    <m/>
    <m/>
    <m/>
    <m/>
    <m/>
    <n v="114"/>
    <m/>
    <m/>
    <s v="UghR4WSh4h0DoXgCoAEC.89Hv3xXccYT8Mw0mabHObx"/>
    <s v="https://www.youtube.com/watch?v=pon3zOxMH8M&amp;lc=UghR4WSh4h0DoXgCoAEC.89Hv3xXccYT8Mw0mabHObx"/>
    <x v="111"/>
    <s v="@Eve rlidis nice :) goodluck :p x"/>
    <s v="@Eve rlidis nice :) goodluck :p x"/>
    <n v="0"/>
    <n v="0"/>
    <s v="0b023b8589a7eb0630e1ed0b0ef592e5"/>
    <n v="6"/>
    <s v="3"/>
    <s v="3"/>
    <n v="1"/>
    <n v="16.666666666666668"/>
    <n v="0"/>
    <n v="0"/>
    <n v="0"/>
    <n v="0"/>
    <n v="5"/>
    <n v="83.33333333333333"/>
    <n v="6"/>
  </r>
  <r>
    <s v="Ethan Garcia"/>
    <s v="Eve rlidis"/>
    <m/>
    <m/>
    <m/>
    <m/>
    <m/>
    <m/>
    <m/>
    <m/>
    <m/>
    <n v="115"/>
    <m/>
    <m/>
    <s v="UghR4WSh4h0DoXgCoAEC.89Hv3xXccYT8RBZxN16CUZ"/>
    <s v="https://www.youtube.com/watch?v=pon3zOxMH8M&amp;lc=UghR4WSh4h0DoXgCoAEC.89Hv3xXccYT8RBZxN16CUZ"/>
    <x v="112"/>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0"/>
    <n v="0"/>
    <s v="7b95d984dd49b84c85f32e75828e3ea8"/>
    <n v="1"/>
    <s v="3"/>
    <s v="3"/>
    <n v="2"/>
    <n v="5.555555555555555"/>
    <n v="1"/>
    <n v="2.7777777777777777"/>
    <n v="0"/>
    <n v="0"/>
    <n v="33"/>
    <n v="91.66666666666667"/>
    <n v="36"/>
  </r>
  <r>
    <s v="Eve rlidis"/>
    <s v="Eve rlidis"/>
    <m/>
    <m/>
    <m/>
    <m/>
    <m/>
    <m/>
    <m/>
    <m/>
    <m/>
    <n v="116"/>
    <m/>
    <m/>
    <s v="UghR4WSh4h0DoXgCoAEC.89Hv3xXccYT89IJ7MDqJ6_"/>
    <s v="https://www.youtube.com/watch?v=pon3zOxMH8M&amp;lc=UghR4WSh4h0DoXgCoAEC.89Hv3xXccYT89IJ7MDqJ6_"/>
    <x v="113"/>
    <s v="Jim ONeill no it was giving me an error and it would not post. deleting extras"/>
    <s v="Jim ONeill no it was giving me an error and it would not post. deleting extras"/>
    <n v="3"/>
    <n v="0"/>
    <s v="84d11ba801a710fb7488980a9203b61e"/>
    <n v="11"/>
    <s v="3"/>
    <s v="3"/>
    <n v="0"/>
    <n v="0"/>
    <n v="1"/>
    <n v="6.25"/>
    <n v="0"/>
    <n v="0"/>
    <n v="15"/>
    <n v="93.75"/>
    <n v="16"/>
  </r>
  <r>
    <s v="Eve rlidis"/>
    <s v="Eve rlidis"/>
    <m/>
    <m/>
    <m/>
    <m/>
    <m/>
    <m/>
    <m/>
    <m/>
    <m/>
    <n v="117"/>
    <m/>
    <m/>
    <s v="UghR4WSh4h0DoXgCoAEC.89Hv3xXccYT89IJ8kesqAZ"/>
    <s v="https://www.youtube.com/watch?v=pon3zOxMH8M&amp;lc=UghR4WSh4h0DoXgCoAEC.89Hv3xXccYT89IJ8kesqAZ"/>
    <x v="114"/>
    <s v="Jim ONeill no it was giving me an error and it would not post. deleting extras"/>
    <s v="Jim ONeill no it was giving me an error and it would not post. deleting extras"/>
    <n v="3"/>
    <n v="0"/>
    <s v="8ec7798db11bbf5ec5f21124e267af21"/>
    <n v="11"/>
    <s v="3"/>
    <s v="3"/>
    <n v="0"/>
    <n v="0"/>
    <n v="1"/>
    <n v="6.25"/>
    <n v="0"/>
    <n v="0"/>
    <n v="15"/>
    <n v="93.75"/>
    <n v="16"/>
  </r>
  <r>
    <s v="Eve rlidis"/>
    <s v="Eve rlidis"/>
    <m/>
    <m/>
    <m/>
    <m/>
    <m/>
    <m/>
    <m/>
    <m/>
    <m/>
    <n v="118"/>
    <m/>
    <m/>
    <s v="UghR4WSh4h0DoXgCoAEC.89Hv3xXccYT8Ey5DO6LKBh"/>
    <s v="https://www.youtube.com/watch?v=pon3zOxMH8M&amp;lc=UghR4WSh4h0DoXgCoAEC.89Hv3xXccYT8Ey5DO6LKBh"/>
    <x v="115"/>
    <s v="ZX Arcane they don't. they replied to me"/>
    <s v="ZX Arcane they don't. they replied to me"/>
    <n v="3"/>
    <n v="0"/>
    <s v="2282ca8b81f97456fc8d84dff5e8c8b6"/>
    <n v="11"/>
    <s v="3"/>
    <s v="3"/>
    <n v="0"/>
    <n v="0"/>
    <n v="1"/>
    <n v="12.5"/>
    <n v="0"/>
    <n v="0"/>
    <n v="7"/>
    <n v="87.5"/>
    <n v="8"/>
  </r>
  <r>
    <s v="Eve rlidis"/>
    <s v="Eve rlidis"/>
    <m/>
    <m/>
    <m/>
    <m/>
    <m/>
    <m/>
    <m/>
    <m/>
    <m/>
    <n v="119"/>
    <m/>
    <m/>
    <s v="UghR4WSh4h0DoXgCoAEC.89Hv3xXccYT8MJJsJk0Q59"/>
    <s v="https://www.youtube.com/watch?v=pon3zOxMH8M&amp;lc=UghR4WSh4h0DoXgCoAEC.89Hv3xXccYT8MJJsJk0Q59"/>
    <x v="116"/>
    <s v="@PrimadonnaGirl no way!!! Really?!?!"/>
    <s v="@PrimadonnaGirl no way!!! Really?!?!"/>
    <n v="0"/>
    <n v="0"/>
    <s v="88e58b49d33518fcd06f8806fc7ff6d3"/>
    <n v="11"/>
    <s v="3"/>
    <s v="3"/>
    <n v="0"/>
    <n v="0"/>
    <n v="0"/>
    <n v="0"/>
    <n v="0"/>
    <n v="0"/>
    <n v="4"/>
    <n v="100"/>
    <n v="4"/>
  </r>
  <r>
    <s v="Eve rlidis"/>
    <s v="Eve rlidis"/>
    <m/>
    <m/>
    <m/>
    <m/>
    <m/>
    <m/>
    <m/>
    <m/>
    <m/>
    <n v="120"/>
    <m/>
    <m/>
    <s v="UghR4WSh4h0DoXgCoAEC.89Hv3xXccYT8MJUFLhwG_U"/>
    <s v="https://www.youtube.com/watch?v=pon3zOxMH8M&amp;lc=UghR4WSh4h0DoXgCoAEC.89Hv3xXccYT8MJUFLhwG_U"/>
    <x v="117"/>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n v="1"/>
    <n v="0"/>
    <s v="ecdffd8b93f6a5a9e22d3ff8fe38bda0"/>
    <n v="11"/>
    <s v="3"/>
    <s v="3"/>
    <n v="3"/>
    <n v="5.172413793103448"/>
    <n v="1"/>
    <n v="1.7241379310344827"/>
    <n v="0"/>
    <n v="0"/>
    <n v="54"/>
    <n v="93.10344827586206"/>
    <n v="58"/>
  </r>
  <r>
    <s v="Eve rlidis"/>
    <s v="Eve rlidis"/>
    <m/>
    <m/>
    <m/>
    <m/>
    <m/>
    <m/>
    <m/>
    <m/>
    <m/>
    <n v="121"/>
    <m/>
    <m/>
    <s v="UghR4WSh4h0DoXgCoAEC.89Hv3xXccYT8MJVkOCUDZg"/>
    <s v="https://www.youtube.com/watch?v=pon3zOxMH8M&amp;lc=UghR4WSh4h0DoXgCoAEC.89Hv3xXccYT8MJVkOCUDZg"/>
    <x v="118"/>
    <s v="@PrimadonnaGirl see we don't get that option anymore. I will double check again though. Thank you"/>
    <s v="@PrimadonnaGirl see we don't get that option anymore. I will double check again though. Thank you"/>
    <n v="1"/>
    <n v="0"/>
    <s v="de033c07607dbda2ff22323365512b5a"/>
    <n v="11"/>
    <s v="3"/>
    <s v="3"/>
    <n v="1"/>
    <n v="6.25"/>
    <n v="0"/>
    <n v="0"/>
    <n v="0"/>
    <n v="0"/>
    <n v="15"/>
    <n v="93.75"/>
    <n v="16"/>
  </r>
  <r>
    <s v="Eve rlidis"/>
    <s v="Eve rlidis"/>
    <m/>
    <m/>
    <m/>
    <m/>
    <m/>
    <m/>
    <m/>
    <m/>
    <m/>
    <n v="122"/>
    <m/>
    <m/>
    <s v="UghR4WSh4h0DoXgCoAEC.89Hv3xXccYT8Mv9oeSBLM0"/>
    <s v="https://www.youtube.com/watch?v=pon3zOxMH8M&amp;lc=UghR4WSh4h0DoXgCoAEC.89Hv3xXccYT8Mv9oeSBLM0"/>
    <x v="119"/>
    <s v="I didn't think they were being funny. I have heard that before. http://www.npr.org/sections/health-shots/2013/01/10/169066535/speaking-more-than-one-language-could-prevent-alzheimers"/>
    <s v="I didn't think they were being funny. I have heard that before. http://www.npr.org/sections/health-shots/2013/01/10/169066535/speaking-more-than-one-language-could-prevent-alzheimers"/>
    <n v="0"/>
    <n v="0"/>
    <s v="f91aec3f50d5dd0bdedcfceb89e3e316"/>
    <n v="11"/>
    <s v="3"/>
    <s v="3"/>
    <n v="0"/>
    <n v="0"/>
    <n v="1"/>
    <n v="8.333333333333334"/>
    <n v="0"/>
    <n v="0"/>
    <n v="11"/>
    <n v="91.66666666666667"/>
    <n v="12"/>
  </r>
  <r>
    <s v="Eve rlidis"/>
    <s v="Eve rlidis"/>
    <m/>
    <m/>
    <m/>
    <m/>
    <m/>
    <m/>
    <m/>
    <m/>
    <m/>
    <n v="123"/>
    <m/>
    <m/>
    <s v="UghR4WSh4h0DoXgCoAEC.89Hv3xXccYT8Mv9plhm_F1"/>
    <s v="https://www.youtube.com/watch?v=pon3zOxMH8M&amp;lc=UghR4WSh4h0DoXgCoAEC.89Hv3xXccYT8Mv9plhm_F1"/>
    <x v="120"/>
    <s v="npr.org"/>
    <s v="npr.org"/>
    <n v="0"/>
    <n v="0"/>
    <s v="67ff5f5ea4a67acfd3b60c0e6af49c8e"/>
    <n v="11"/>
    <s v="3"/>
    <s v="3"/>
    <n v="0"/>
    <n v="0"/>
    <n v="0"/>
    <n v="0"/>
    <n v="0"/>
    <n v="0"/>
    <n v="2"/>
    <n v="100"/>
    <n v="2"/>
  </r>
  <r>
    <s v="Eve rlidis"/>
    <s v="Eve rlidis"/>
    <m/>
    <m/>
    <m/>
    <m/>
    <m/>
    <m/>
    <m/>
    <m/>
    <m/>
    <n v="124"/>
    <m/>
    <m/>
    <s v="UghR4WSh4h0DoXgCoAEC.89Hv3xXccYT8MvA43s2eIL"/>
    <s v="https://www.youtube.com/watch?v=pon3zOxMH8M&amp;lc=UghR4WSh4h0DoXgCoAEC.89Hv3xXccYT8MvA43s2eIL"/>
    <x v="121"/>
    <s v="https://bebrainfit.com/brain-benefits-learning-second-language/"/>
    <s v="https://bebrainfit.com/brain-benefits-learning-second-language/"/>
    <n v="0"/>
    <n v="0"/>
    <s v="2e5d5ec460f6e043ea0555936f1c162d"/>
    <n v="11"/>
    <s v="3"/>
    <s v="3"/>
    <n v="0"/>
    <n v="0"/>
    <n v="0"/>
    <n v="0"/>
    <n v="0"/>
    <n v="0"/>
    <n v="0"/>
    <n v="0"/>
    <n v="0"/>
  </r>
  <r>
    <s v="Eve rlidis"/>
    <s v="Eve rlidis"/>
    <m/>
    <m/>
    <m/>
    <m/>
    <m/>
    <m/>
    <m/>
    <m/>
    <m/>
    <n v="125"/>
    <m/>
    <m/>
    <s v="UghR4WSh4h0DoXgCoAEC.89Hv3xXccYT8MvFlGi7WjK"/>
    <s v="https://www.youtube.com/watch?v=pon3zOxMH8M&amp;lc=UghR4WSh4h0DoXgCoAEC.89Hv3xXccYT8MvFlGi7WjK"/>
    <x v="122"/>
    <s v="I speak Spanish as well and trying to learn Italian"/>
    <s v="I speak Spanish as well and trying to learn Italian"/>
    <n v="0"/>
    <n v="0"/>
    <s v="a354e70f714dac54effe9bcbb5069952"/>
    <n v="11"/>
    <s v="3"/>
    <s v="3"/>
    <n v="1"/>
    <n v="10"/>
    <n v="0"/>
    <n v="0"/>
    <n v="0"/>
    <n v="0"/>
    <n v="9"/>
    <n v="90"/>
    <n v="10"/>
  </r>
  <r>
    <s v="Eve rlidis"/>
    <s v="Eve rlidis"/>
    <m/>
    <m/>
    <m/>
    <m/>
    <m/>
    <m/>
    <m/>
    <m/>
    <m/>
    <n v="126"/>
    <m/>
    <m/>
    <s v="UghR4WSh4h0DoXgCoAEC.89Hv3xXccYT8RB_rdKuqmx"/>
    <s v="https://www.youtube.com/watch?v=pon3zOxMH8M&amp;lc=UghR4WSh4h0DoXgCoAEC.89Hv3xXccYT8RB_rdKuqmx"/>
    <x v="123"/>
    <s v="Nice!!"/>
    <s v="Nice!!"/>
    <n v="0"/>
    <n v="0"/>
    <s v="4b19fe7ae2a6251fb979b04fab8c6662"/>
    <n v="11"/>
    <s v="3"/>
    <s v="3"/>
    <n v="1"/>
    <n v="100"/>
    <n v="0"/>
    <n v="0"/>
    <n v="0"/>
    <n v="0"/>
    <n v="0"/>
    <n v="0"/>
    <n v="1"/>
  </r>
  <r>
    <s v="mills"/>
    <s v="Eve rlidis"/>
    <m/>
    <m/>
    <m/>
    <m/>
    <m/>
    <m/>
    <m/>
    <m/>
    <m/>
    <n v="127"/>
    <m/>
    <m/>
    <s v="UghR4WSh4h0DoXgCoAEC.89Hv3xXccYT8ZcnTVpeddS"/>
    <s v="https://www.youtube.com/watch?v=pon3zOxMH8M&amp;lc=UghR4WSh4h0DoXgCoAEC.89Hv3xXccYT8ZcnTVpeddS"/>
    <x v="124"/>
    <s v="It can't tell you whether you have a disease, only your risk for developing it. You don't have Alzheimer's."/>
    <s v="It can't tell you whether you have a disease, only your risk for developing it. You don't have Alzheimer's."/>
    <n v="0"/>
    <n v="0"/>
    <s v="d2f3450ce7cc366e42f0b0ad859ab6e1"/>
    <n v="1"/>
    <s v="3"/>
    <s v="3"/>
    <n v="0"/>
    <n v="0"/>
    <n v="1"/>
    <n v="5.2631578947368425"/>
    <n v="0"/>
    <n v="0"/>
    <n v="18"/>
    <n v="94.73684210526316"/>
    <n v="19"/>
  </r>
  <r>
    <s v="Elizabeth Anthes"/>
    <s v="Diana Ackland"/>
    <m/>
    <m/>
    <m/>
    <m/>
    <m/>
    <m/>
    <m/>
    <m/>
    <m/>
    <n v="128"/>
    <m/>
    <m/>
    <s v="Ugj1Pr178U2E5ngCoAEC.8HyWCaPtdDS8_drAMuhsLw"/>
    <s v="https://www.youtube.com/watch?v=pon3zOxMH8M&amp;lc=Ugj1Pr178U2E5ngCoAEC.8HyWCaPtdDS8_drAMuhsLw"/>
    <x v="125"/>
    <s v="Did you register your test before you sent it in? You should have set up an account and registered the serial number on the tube while making an account."/>
    <s v="Did you register your test before you sent it in? You should have set up an account and registered the serial number on the tube while making an account."/>
    <n v="1"/>
    <n v="0"/>
    <s v="2a1a37a8822c1d635cf6c5908561f2f0"/>
    <n v="1"/>
    <s v="7"/>
    <s v="7"/>
    <n v="0"/>
    <n v="0"/>
    <n v="0"/>
    <n v="0"/>
    <n v="0"/>
    <n v="0"/>
    <n v="29"/>
    <n v="100"/>
    <n v="29"/>
  </r>
  <r>
    <s v="Sandra Curtis"/>
    <s v="Chrissy Murphy"/>
    <m/>
    <m/>
    <m/>
    <m/>
    <m/>
    <m/>
    <m/>
    <m/>
    <m/>
    <n v="129"/>
    <m/>
    <m/>
    <s v="UgjeVEHp7Et203gCoAEC.863Zxdk_fyg884UsAO8j-f"/>
    <s v="https://www.youtube.com/watch?v=pon3zOxMH8M&amp;lc=UgjeVEHp7Et203gCoAEC.863Zxdk_fyg884UsAO8j-f"/>
    <x v="126"/>
    <s v="eusl Chrissy Murphy Do what I said above. Go to Prometheus.com, pay the $5 to import your data and interpret, and you will get the results right away."/>
    <s v="eusl Chrissy Murphy Do what I said above. Go to Prometheus.com, pay the $5 to import your data and interpret, and you will get the results right away."/>
    <n v="1"/>
    <n v="0"/>
    <s v="b0e4693b03a2c77c58a458e2ad36eecb"/>
    <n v="1"/>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35"/>
    <field x="34"/>
    <field x="16"/>
  </rowFields>
  <rowItems count="121">
    <i>
      <x v="1"/>
    </i>
    <i r="1">
      <x v="10"/>
    </i>
    <i r="2">
      <x v="295"/>
    </i>
    <i r="1">
      <x v="11"/>
    </i>
    <i r="2">
      <x v="307"/>
    </i>
    <i r="2">
      <x v="310"/>
    </i>
    <i r="2">
      <x v="311"/>
    </i>
    <i r="2">
      <x v="324"/>
    </i>
    <i r="2">
      <x v="332"/>
    </i>
    <i r="1">
      <x v="12"/>
    </i>
    <i r="2">
      <x v="336"/>
    </i>
    <i r="2">
      <x v="340"/>
    </i>
    <i r="2">
      <x v="341"/>
    </i>
    <i r="2">
      <x v="348"/>
    </i>
    <i r="2">
      <x v="357"/>
    </i>
    <i r="2">
      <x v="366"/>
    </i>
    <i>
      <x v="2"/>
    </i>
    <i r="1">
      <x v="1"/>
    </i>
    <i r="2">
      <x v="21"/>
    </i>
    <i r="1">
      <x v="2"/>
    </i>
    <i r="2">
      <x v="37"/>
    </i>
    <i r="2">
      <x v="40"/>
    </i>
    <i r="2">
      <x v="45"/>
    </i>
    <i r="1">
      <x v="3"/>
    </i>
    <i r="2">
      <x v="63"/>
    </i>
    <i r="2">
      <x v="72"/>
    </i>
    <i r="1">
      <x v="4"/>
    </i>
    <i r="2">
      <x v="96"/>
    </i>
    <i r="2">
      <x v="103"/>
    </i>
    <i r="2">
      <x v="105"/>
    </i>
    <i r="2">
      <x v="109"/>
    </i>
    <i r="1">
      <x v="5"/>
    </i>
    <i r="2">
      <x v="138"/>
    </i>
    <i r="1">
      <x v="6"/>
    </i>
    <i r="2">
      <x v="162"/>
    </i>
    <i r="2">
      <x v="163"/>
    </i>
    <i r="2">
      <x v="170"/>
    </i>
    <i r="2">
      <x v="174"/>
    </i>
    <i r="2">
      <x v="179"/>
    </i>
    <i r="2">
      <x v="180"/>
    </i>
    <i r="1">
      <x v="7"/>
    </i>
    <i r="2">
      <x v="191"/>
    </i>
    <i r="2">
      <x v="197"/>
    </i>
    <i r="2">
      <x v="208"/>
    </i>
    <i r="1">
      <x v="8"/>
    </i>
    <i r="2">
      <x v="221"/>
    </i>
    <i r="2">
      <x v="225"/>
    </i>
    <i r="2">
      <x v="227"/>
    </i>
    <i r="2">
      <x v="237"/>
    </i>
    <i r="2">
      <x v="242"/>
    </i>
    <i r="1">
      <x v="9"/>
    </i>
    <i r="2">
      <x v="246"/>
    </i>
    <i r="2">
      <x v="251"/>
    </i>
    <i r="2">
      <x v="265"/>
    </i>
    <i r="1">
      <x v="10"/>
    </i>
    <i r="2">
      <x v="282"/>
    </i>
    <i r="1">
      <x v="11"/>
    </i>
    <i r="2">
      <x v="323"/>
    </i>
    <i r="2">
      <x v="324"/>
    </i>
    <i r="1">
      <x v="12"/>
    </i>
    <i r="2">
      <x v="345"/>
    </i>
    <i r="2">
      <x v="360"/>
    </i>
    <i>
      <x v="3"/>
    </i>
    <i r="1">
      <x v="1"/>
    </i>
    <i r="2">
      <x v="8"/>
    </i>
    <i r="2">
      <x v="28"/>
    </i>
    <i r="1">
      <x v="2"/>
    </i>
    <i r="2">
      <x v="41"/>
    </i>
    <i r="2">
      <x v="54"/>
    </i>
    <i r="2">
      <x v="57"/>
    </i>
    <i r="1">
      <x v="4"/>
    </i>
    <i r="2">
      <x v="99"/>
    </i>
    <i r="2">
      <x v="101"/>
    </i>
    <i r="2">
      <x v="121"/>
    </i>
    <i r="1">
      <x v="5"/>
    </i>
    <i r="2">
      <x v="142"/>
    </i>
    <i r="2">
      <x v="144"/>
    </i>
    <i r="2">
      <x v="151"/>
    </i>
    <i r="1">
      <x v="6"/>
    </i>
    <i r="2">
      <x v="179"/>
    </i>
    <i r="1">
      <x v="7"/>
    </i>
    <i r="2">
      <x v="192"/>
    </i>
    <i r="2">
      <x v="201"/>
    </i>
    <i r="2">
      <x v="202"/>
    </i>
    <i r="1">
      <x v="8"/>
    </i>
    <i r="2">
      <x v="222"/>
    </i>
    <i r="2">
      <x v="227"/>
    </i>
    <i r="1">
      <x v="10"/>
    </i>
    <i r="2">
      <x v="287"/>
    </i>
    <i r="2">
      <x v="303"/>
    </i>
    <i r="1">
      <x v="11"/>
    </i>
    <i r="2">
      <x v="311"/>
    </i>
    <i r="1">
      <x v="12"/>
    </i>
    <i r="2">
      <x v="336"/>
    </i>
    <i r="2">
      <x v="348"/>
    </i>
    <i r="2">
      <x v="354"/>
    </i>
    <i>
      <x v="4"/>
    </i>
    <i r="1">
      <x v="1"/>
    </i>
    <i r="2">
      <x v="11"/>
    </i>
    <i r="1">
      <x v="4"/>
    </i>
    <i r="2">
      <x v="92"/>
    </i>
    <i r="2">
      <x v="100"/>
    </i>
    <i r="2">
      <x v="107"/>
    </i>
    <i r="2">
      <x v="109"/>
    </i>
    <i r="1">
      <x v="5"/>
    </i>
    <i r="2">
      <x v="133"/>
    </i>
    <i r="1">
      <x v="6"/>
    </i>
    <i r="2">
      <x v="155"/>
    </i>
    <i r="1">
      <x v="8"/>
    </i>
    <i r="2">
      <x v="240"/>
    </i>
    <i r="1">
      <x v="11"/>
    </i>
    <i r="2">
      <x v="333"/>
    </i>
    <i r="1">
      <x v="12"/>
    </i>
    <i r="2">
      <x v="342"/>
    </i>
    <i>
      <x v="5"/>
    </i>
    <i r="1">
      <x v="1"/>
    </i>
    <i r="2">
      <x v="13"/>
    </i>
    <i r="2">
      <x v="20"/>
    </i>
    <i r="1">
      <x v="4"/>
    </i>
    <i r="2">
      <x v="92"/>
    </i>
    <i t="grand">
      <x/>
    </i>
  </rowItems>
  <colItems count="1">
    <i/>
  </colItems>
  <dataFields count="1">
    <dataField name="Count of pubdate" fld="16"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H129" totalsRowShown="0" headerRowDxfId="219" dataDxfId="185">
  <autoFilter ref="A2:AH129"/>
  <tableColumns count="34">
    <tableColumn id="1" name="Vertex 1" dataDxfId="162"/>
    <tableColumn id="2" name="Vertex 2" dataDxfId="160"/>
    <tableColumn id="3" name="Color" dataDxfId="161"/>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59"/>
    <tableColumn id="7" name="ID" dataDxfId="157"/>
    <tableColumn id="9" name="Dynamic Filter" dataDxfId="158"/>
    <tableColumn id="8" name="Add Your Own Columns Here" dataDxfId="156"/>
    <tableColumn id="15" name="guid" dataDxfId="155"/>
    <tableColumn id="16" name="link" dataDxfId="154"/>
    <tableColumn id="17" name="pubdate" dataDxfId="153"/>
    <tableColumn id="18" name="title" dataDxfId="152"/>
    <tableColumn id="19" name="description" dataDxfId="151"/>
    <tableColumn id="20" name="likecount" dataDxfId="150"/>
    <tableColumn id="21" name="replycount" dataDxfId="149"/>
    <tableColumn id="22" name="code" dataDxfId="148"/>
    <tableColumn id="23" name="Edge Weight"/>
    <tableColumn id="24" name="Vertex 1 Group" dataDxfId="139">
      <calculatedColumnFormula>REPLACE(INDEX(GroupVertices[Group], MATCH(Edges[[#This Row],[Vertex 1]],GroupVertices[Vertex],0)),1,1,"")</calculatedColumnFormula>
    </tableColumn>
    <tableColumn id="25" name="Vertex 2 Group" dataDxfId="108">
      <calculatedColumnFormula>REPLACE(INDEX(GroupVertices[Group], MATCH(Edges[[#This Row],[Vertex 2]],GroupVertices[Vertex],0)),1,1,"")</calculatedColumnFormula>
    </tableColumn>
    <tableColumn id="26" name="Sentiment List #1: Positive Word Count" dataDxfId="107"/>
    <tableColumn id="27" name="Sentiment List #1: Positive Word Percentage (%)" dataDxfId="106"/>
    <tableColumn id="28" name="Sentiment List #2: Negative Word Count" dataDxfId="105"/>
    <tableColumn id="29" name="Sentiment List #2: Negative Word Percentage (%)" dataDxfId="104"/>
    <tableColumn id="30" name="Sentiment List #3: (Add your own word list) Word Count" dataDxfId="103"/>
    <tableColumn id="31" name="Sentiment List #3: (Add your own word list) Word Percentage (%)" dataDxfId="102"/>
    <tableColumn id="32" name="Non-categorized Word Count" dataDxfId="101"/>
    <tableColumn id="33" name="Non-categorized Word Percentage (%)" dataDxfId="100"/>
    <tableColumn id="3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38" dataDxfId="137">
  <autoFilter ref="A2:C27"/>
  <tableColumns count="3">
    <tableColumn id="1" name="Group 1" dataDxfId="136"/>
    <tableColumn id="2" name="Group 2" dataDxfId="135"/>
    <tableColumn id="3" name="Edges" dataDxfId="13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94" totalsRowShown="0" headerRowDxfId="131" dataDxfId="130">
  <autoFilter ref="A1:G394"/>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dd your own word list)" dataDxfId="12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9" totalsRowShown="0" headerRowDxfId="122" dataDxfId="121">
  <autoFilter ref="A1:L119"/>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dd your own word list)" dataDxfId="112"/>
    <tableColumn id="10" name="Word2 on Sentiment List #1: Positive" dataDxfId="111"/>
    <tableColumn id="11" name="Word2 on Sentiment List #2: Negative" dataDxfId="110"/>
    <tableColumn id="12" name="Word2 on Sentiment List #3: (Add your own word list)" dataDxfId="10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55" dataDxfId="54">
  <autoFilter ref="A1:V11"/>
  <tableColumns count="22">
    <tableColumn id="1" name="Top Words in title in Entire Graph" dataDxfId="53"/>
    <tableColumn id="2" name="Entire Graph Count" dataDxfId="52"/>
    <tableColumn id="3" name="Top Words in title in G1" dataDxfId="51"/>
    <tableColumn id="4" name="G1 Count" dataDxfId="50"/>
    <tableColumn id="5" name="Top Words in title in G2" dataDxfId="49"/>
    <tableColumn id="6" name="G2 Count" dataDxfId="48"/>
    <tableColumn id="7" name="Top Words in title in G3" dataDxfId="47"/>
    <tableColumn id="8" name="G3 Count" dataDxfId="46"/>
    <tableColumn id="9" name="Top Words in title in G4" dataDxfId="45"/>
    <tableColumn id="10" name="G4 Count" dataDxfId="44"/>
    <tableColumn id="11" name="Top Words in title in G5" dataDxfId="43"/>
    <tableColumn id="12" name="G5 Count" dataDxfId="42"/>
    <tableColumn id="13" name="Top Words in title in G6" dataDxfId="41"/>
    <tableColumn id="14" name="G6 Count" dataDxfId="40"/>
    <tableColumn id="15" name="Top Words in title in G7" dataDxfId="39"/>
    <tableColumn id="16" name="G7 Count" dataDxfId="38"/>
    <tableColumn id="17" name="Top Words in title in G8" dataDxfId="37"/>
    <tableColumn id="18" name="G8 Count" dataDxfId="36"/>
    <tableColumn id="19" name="Top Words in title in G9" dataDxfId="35"/>
    <tableColumn id="20" name="G9 Count" dataDxfId="34"/>
    <tableColumn id="21" name="Top Words in title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30" dataDxfId="29">
  <autoFilter ref="A14:V24"/>
  <tableColumns count="22">
    <tableColumn id="1" name="Top Word Pairs in title in Entire Graph" dataDxfId="28"/>
    <tableColumn id="2" name="Entire Graph Count" dataDxfId="27"/>
    <tableColumn id="3" name="Top Word Pairs in title in G1" dataDxfId="26"/>
    <tableColumn id="4" name="G1 Count" dataDxfId="25"/>
    <tableColumn id="5" name="Top Word Pairs in title in G2" dataDxfId="24"/>
    <tableColumn id="6" name="G2 Count" dataDxfId="23"/>
    <tableColumn id="7" name="Top Word Pairs in title in G3" dataDxfId="22"/>
    <tableColumn id="8" name="G3 Count" dataDxfId="21"/>
    <tableColumn id="9" name="Top Word Pairs in title in G4" dataDxfId="20"/>
    <tableColumn id="10" name="G4 Count" dataDxfId="19"/>
    <tableColumn id="11" name="Top Word Pairs in title in G5" dataDxfId="18"/>
    <tableColumn id="12" name="G5 Count" dataDxfId="17"/>
    <tableColumn id="13" name="Top Word Pairs in title in G6" dataDxfId="16"/>
    <tableColumn id="14" name="G6 Count" dataDxfId="15"/>
    <tableColumn id="15" name="Top Word Pairs in title in G7" dataDxfId="14"/>
    <tableColumn id="16" name="G7 Count" dataDxfId="13"/>
    <tableColumn id="17" name="Top Word Pairs in title in G8" dataDxfId="12"/>
    <tableColumn id="18" name="G8 Count" dataDxfId="11"/>
    <tableColumn id="19" name="Top Word Pairs in title in G9" dataDxfId="10"/>
    <tableColumn id="20" name="G9 Count" dataDxfId="9"/>
    <tableColumn id="21" name="Top Word Pairs in title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85" totalsRowShown="0" headerRowDxfId="218" dataDxfId="163">
  <autoFilter ref="A2:AQ85"/>
  <tableColumns count="43">
    <tableColumn id="1" name="Vertex" dataDxfId="184"/>
    <tableColumn id="2" name="Color" dataDxfId="183"/>
    <tableColumn id="5" name="Shape" dataDxfId="182"/>
    <tableColumn id="6" name="Size" dataDxfId="181"/>
    <tableColumn id="4" name="Opacity" dataDxfId="180"/>
    <tableColumn id="7" name="Image File" dataDxfId="179"/>
    <tableColumn id="3" name="Visibility" dataDxfId="178"/>
    <tableColumn id="10" name="Label" dataDxfId="177"/>
    <tableColumn id="16" name="Label Fill Color" dataDxfId="176"/>
    <tableColumn id="9" name="Label Position" dataDxfId="175"/>
    <tableColumn id="8" name="Tooltip" dataDxfId="174"/>
    <tableColumn id="18" name="Layout Order" dataDxfId="173"/>
    <tableColumn id="13" name="X" dataDxfId="172"/>
    <tableColumn id="14" name="Y" dataDxfId="171"/>
    <tableColumn id="12" name="Locked?" dataDxfId="170"/>
    <tableColumn id="19" name="Polar R" dataDxfId="169"/>
    <tableColumn id="20" name="Polar Angle" dataDxfId="168"/>
    <tableColumn id="21" name="Degree" dataDxfId="167"/>
    <tableColumn id="22" name="In-Degree" dataDxfId="166"/>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165"/>
    <tableColumn id="28" name="Dynamic Filter" dataDxfId="164"/>
    <tableColumn id="17" name="Add Your Own Columns Here" dataDxfId="140"/>
    <tableColumn id="30" name="Vertex Group" dataDxfId="98">
      <calculatedColumnFormula>REPLACE(INDEX(GroupVertices[Group], MATCH(Vertices[[#This Row],[Vertex]],GroupVertices[Vertex],0)),1,1,"")</calculatedColumnFormula>
    </tableColumn>
    <tableColumn id="31" name="Sentiment List #1: Positive Word Count" dataDxfId="97"/>
    <tableColumn id="32" name="Sentiment List #1: Positive Word Percentage (%)" dataDxfId="96"/>
    <tableColumn id="33" name="Sentiment List #2: Negative Word Count" dataDxfId="95"/>
    <tableColumn id="34" name="Sentiment List #2: Negative Word Percentage (%)" dataDxfId="94"/>
    <tableColumn id="35" name="Sentiment List #3: (Add your own word list) Word Count" dataDxfId="93"/>
    <tableColumn id="36" name="Sentiment List #3: (Add your own word list) Word Percentage (%)" dataDxfId="92"/>
    <tableColumn id="37" name="Non-categorized Word Count" dataDxfId="91"/>
    <tableColumn id="38" name="Non-categorized Word Percentage (%)" dataDxfId="90"/>
    <tableColumn id="39" name="Vertex Content Word Count" dataDxfId="4"/>
    <tableColumn id="40" name="Top Words in title by Count" dataDxfId="3"/>
    <tableColumn id="41" name="Top Words in title by Salience" dataDxfId="2"/>
    <tableColumn id="42" name="Top Word Pairs in title by Count" dataDxfId="1"/>
    <tableColumn id="43" name="Top Word Pairs in title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17">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16"/>
    <tableColumn id="20" name="Collapsed X"/>
    <tableColumn id="21" name="Collapsed Y"/>
    <tableColumn id="6" name="ID" dataDxfId="215"/>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67"/>
    <tableColumn id="23" name="Sentiment List #1: Positive Word Count" dataDxfId="68"/>
    <tableColumn id="26" name="Sentiment List #1: Positive Word Percentage (%)" dataDxfId="89"/>
    <tableColumn id="27" name="Sentiment List #2: Negative Word Count" dataDxfId="88"/>
    <tableColumn id="28" name="Sentiment List #2: Negative Word Percentage (%)" dataDxfId="87"/>
    <tableColumn id="29" name="Sentiment List #3: (Add your own word list) Word Count" dataDxfId="86"/>
    <tableColumn id="30" name="Sentiment List #3: (Add your own word list) Word Percentage (%)" dataDxfId="85"/>
    <tableColumn id="31" name="Non-categorized Word Count" dataDxfId="84"/>
    <tableColumn id="32" name="Non-categorized Word Percentage (%)" dataDxfId="83"/>
    <tableColumn id="33" name="Group Content Word Count" dataDxfId="31"/>
    <tableColumn id="34" name="Top Words in title" dataDxfId="6"/>
    <tableColumn id="35" name="Top Word Pairs in title"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14" dataDxfId="213">
  <autoFilter ref="A1:C84"/>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3"/>
    <tableColumn id="2" name="Value" dataDxfId="1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on3zOxMH8M&amp;lc=Ugj8Su1CZsmXE3gCoAEC" TargetMode="External" /><Relationship Id="rId2" Type="http://schemas.openxmlformats.org/officeDocument/2006/relationships/hyperlink" Target="https://www.youtube.com/watch?v=pon3zOxMH8M&amp;lc=Ugh24aBOTTFXnXgCoAEC" TargetMode="External" /><Relationship Id="rId3" Type="http://schemas.openxmlformats.org/officeDocument/2006/relationships/hyperlink" Target="https://www.youtube.com/watch?v=pon3zOxMH8M&amp;lc=Ugh7r-bOs_6-JHgCoAEC" TargetMode="External" /><Relationship Id="rId4" Type="http://schemas.openxmlformats.org/officeDocument/2006/relationships/hyperlink" Target="https://www.youtube.com/watch?v=pon3zOxMH8M&amp;lc=UghNflJeGg_DungCoAEC" TargetMode="External" /><Relationship Id="rId5" Type="http://schemas.openxmlformats.org/officeDocument/2006/relationships/hyperlink" Target="https://www.youtube.com/watch?v=pon3zOxMH8M&amp;lc=UggYXOkYDXKHx3gCoAEC" TargetMode="External" /><Relationship Id="rId6" Type="http://schemas.openxmlformats.org/officeDocument/2006/relationships/hyperlink" Target="https://www.youtube.com/watch?v=pon3zOxMH8M&amp;lc=UgiT9ad5TmNBYngCoAEC" TargetMode="External" /><Relationship Id="rId7" Type="http://schemas.openxmlformats.org/officeDocument/2006/relationships/hyperlink" Target="https://www.youtube.com/watch?v=pon3zOxMH8M&amp;lc=UghB9MEdzkxh83gCoAEC" TargetMode="External" /><Relationship Id="rId8" Type="http://schemas.openxmlformats.org/officeDocument/2006/relationships/hyperlink" Target="https://www.youtube.com/watch?v=pon3zOxMH8M&amp;lc=Ughf_IyXdzZH1HgCoAEC" TargetMode="External" /><Relationship Id="rId9" Type="http://schemas.openxmlformats.org/officeDocument/2006/relationships/hyperlink" Target="https://www.youtube.com/watch?v=pon3zOxMH8M&amp;lc=Ugiu30cJa5rzP3gCoAEC" TargetMode="External" /><Relationship Id="rId10" Type="http://schemas.openxmlformats.org/officeDocument/2006/relationships/hyperlink" Target="https://www.youtube.com/watch?v=pon3zOxMH8M&amp;lc=UggwD6z4P1M7VHgCoAEC" TargetMode="External" /><Relationship Id="rId11" Type="http://schemas.openxmlformats.org/officeDocument/2006/relationships/hyperlink" Target="https://www.youtube.com/watch?v=pon3zOxMH8M&amp;lc=Ugg2PYzV5vK1jngCoAEC" TargetMode="External" /><Relationship Id="rId12" Type="http://schemas.openxmlformats.org/officeDocument/2006/relationships/hyperlink" Target="https://www.youtube.com/watch?v=pon3zOxMH8M&amp;lc=Ugh0CqKWP_lIpHgCoAEC" TargetMode="External" /><Relationship Id="rId13" Type="http://schemas.openxmlformats.org/officeDocument/2006/relationships/hyperlink" Target="https://www.youtube.com/watch?v=pon3zOxMH8M&amp;lc=UggfTl7UL9pfd3gCoAEC" TargetMode="External" /><Relationship Id="rId14" Type="http://schemas.openxmlformats.org/officeDocument/2006/relationships/hyperlink" Target="https://www.youtube.com/watch?v=pon3zOxMH8M&amp;lc=UgjFBjaZVY__tHgCoAEC" TargetMode="External" /><Relationship Id="rId15" Type="http://schemas.openxmlformats.org/officeDocument/2006/relationships/hyperlink" Target="https://www.youtube.com/watch?v=pon3zOxMH8M&amp;lc=UghUi9r6S58AT3gCoAEC" TargetMode="External" /><Relationship Id="rId16" Type="http://schemas.openxmlformats.org/officeDocument/2006/relationships/hyperlink" Target="https://www.youtube.com/watch?v=pon3zOxMH8M&amp;lc=UggoMPdvw_PpwXgCoAEC" TargetMode="External" /><Relationship Id="rId17" Type="http://schemas.openxmlformats.org/officeDocument/2006/relationships/hyperlink" Target="https://www.youtube.com/watch?v=pon3zOxMH8M&amp;lc=UggJicxn1Wn1SngCoAEC" TargetMode="External" /><Relationship Id="rId18" Type="http://schemas.openxmlformats.org/officeDocument/2006/relationships/hyperlink" Target="https://www.youtube.com/watch?v=pon3zOxMH8M&amp;lc=UgyRZjg38PZPv5f-8V54AaABAg" TargetMode="External" /><Relationship Id="rId19" Type="http://schemas.openxmlformats.org/officeDocument/2006/relationships/hyperlink" Target="https://www.youtube.com/watch?v=pon3zOxMH8M&amp;lc=UgwOCSAbWX3VP--9T3V4AaABAg" TargetMode="External" /><Relationship Id="rId20" Type="http://schemas.openxmlformats.org/officeDocument/2006/relationships/hyperlink" Target="https://www.youtube.com/watch?v=pon3zOxMH8M&amp;lc=UgwEHwyNNLMqin3p2BZ4AaABAg" TargetMode="External" /><Relationship Id="rId21" Type="http://schemas.openxmlformats.org/officeDocument/2006/relationships/hyperlink" Target="https://www.youtube.com/watch?v=pon3zOxMH8M&amp;lc=UgyoxRFOMv9Hk549AfB4AaABAg" TargetMode="External" /><Relationship Id="rId22" Type="http://schemas.openxmlformats.org/officeDocument/2006/relationships/hyperlink" Target="https://www.youtube.com/watch?v=pon3zOxMH8M&amp;lc=UgxyC3_P3HuU3owBp0J4AaABAg" TargetMode="External" /><Relationship Id="rId23" Type="http://schemas.openxmlformats.org/officeDocument/2006/relationships/hyperlink" Target="https://www.youtube.com/watch?v=pon3zOxMH8M&amp;lc=UgjxOXPnMHcJw3gCoAEC" TargetMode="External" /><Relationship Id="rId24" Type="http://schemas.openxmlformats.org/officeDocument/2006/relationships/hyperlink" Target="https://www.youtube.com/watch?v=pon3zOxMH8M&amp;lc=UgiAo2zGrcxIWngCoAEC" TargetMode="External" /><Relationship Id="rId25" Type="http://schemas.openxmlformats.org/officeDocument/2006/relationships/hyperlink" Target="https://www.youtube.com/watch?v=pon3zOxMH8M&amp;lc=Ugh0Ibe2AzJaaXgCoAEC" TargetMode="External" /><Relationship Id="rId26" Type="http://schemas.openxmlformats.org/officeDocument/2006/relationships/hyperlink" Target="https://www.youtube.com/watch?v=pon3zOxMH8M&amp;lc=UgjeVEHp7Et203gCoAEC" TargetMode="External" /><Relationship Id="rId27" Type="http://schemas.openxmlformats.org/officeDocument/2006/relationships/hyperlink" Target="https://www.youtube.com/watch?v=pon3zOxMH8M&amp;lc=Ugjr71q9Op2B8XgCoAEC" TargetMode="External" /><Relationship Id="rId28" Type="http://schemas.openxmlformats.org/officeDocument/2006/relationships/hyperlink" Target="https://www.youtube.com/watch?v=pon3zOxMH8M&amp;lc=UgitdfN1iIEWw3gCoAEC" TargetMode="External" /><Relationship Id="rId29" Type="http://schemas.openxmlformats.org/officeDocument/2006/relationships/hyperlink" Target="https://www.youtube.com/watch?v=pon3zOxMH8M&amp;lc=Ughr5VGbfLDnE3gCoAEC" TargetMode="External" /><Relationship Id="rId30" Type="http://schemas.openxmlformats.org/officeDocument/2006/relationships/hyperlink" Target="https://www.youtube.com/watch?v=pon3zOxMH8M&amp;lc=UghgQ5SBGEYk5HgCoAEC" TargetMode="External" /><Relationship Id="rId31" Type="http://schemas.openxmlformats.org/officeDocument/2006/relationships/hyperlink" Target="https://www.youtube.com/watch?v=pon3zOxMH8M&amp;lc=UghAqVsKoxLFMHgCoAEC" TargetMode="External" /><Relationship Id="rId32" Type="http://schemas.openxmlformats.org/officeDocument/2006/relationships/hyperlink" Target="https://www.youtube.com/watch?v=pon3zOxMH8M&amp;lc=UgjvPpz8FjonHngCoAEC" TargetMode="External" /><Relationship Id="rId33" Type="http://schemas.openxmlformats.org/officeDocument/2006/relationships/hyperlink" Target="https://www.youtube.com/watch?v=pon3zOxMH8M&amp;lc=UghR4WSh4h0DoXgCoAEC" TargetMode="External" /><Relationship Id="rId34" Type="http://schemas.openxmlformats.org/officeDocument/2006/relationships/hyperlink" Target="https://www.youtube.com/watch?v=pon3zOxMH8M&amp;lc=Ugi6WiuTLasGBXgCoAEC" TargetMode="External" /><Relationship Id="rId35" Type="http://schemas.openxmlformats.org/officeDocument/2006/relationships/hyperlink" Target="https://www.youtube.com/watch?v=pon3zOxMH8M&amp;lc=UgjsVvTulW2pm3gCoAEC" TargetMode="External" /><Relationship Id="rId36" Type="http://schemas.openxmlformats.org/officeDocument/2006/relationships/hyperlink" Target="https://www.youtube.com/watch?v=pon3zOxMH8M&amp;lc=UgjTlnEePAwQzHgCoAEC" TargetMode="External" /><Relationship Id="rId37" Type="http://schemas.openxmlformats.org/officeDocument/2006/relationships/hyperlink" Target="https://www.youtube.com/watch?v=pon3zOxMH8M&amp;lc=UgjAOopBOfdNqHgCoAEC" TargetMode="External" /><Relationship Id="rId38" Type="http://schemas.openxmlformats.org/officeDocument/2006/relationships/hyperlink" Target="https://www.youtube.com/watch?v=pon3zOxMH8M&amp;lc=UggQpGJXiBSzZXgCoAEC" TargetMode="External" /><Relationship Id="rId39" Type="http://schemas.openxmlformats.org/officeDocument/2006/relationships/hyperlink" Target="https://www.youtube.com/watch?v=pon3zOxMH8M&amp;lc=UgiXTn3Dt6QHR3gCoAEC" TargetMode="External" /><Relationship Id="rId40" Type="http://schemas.openxmlformats.org/officeDocument/2006/relationships/hyperlink" Target="https://www.youtube.com/watch?v=pon3zOxMH8M&amp;lc=UgiX_uZWkWA_lngCoAEC" TargetMode="External" /><Relationship Id="rId41" Type="http://schemas.openxmlformats.org/officeDocument/2006/relationships/hyperlink" Target="https://www.youtube.com/watch?v=pon3zOxMH8M&amp;lc=Ugj1Pr178U2E5ngCoAEC" TargetMode="External" /><Relationship Id="rId42" Type="http://schemas.openxmlformats.org/officeDocument/2006/relationships/hyperlink" Target="https://www.youtube.com/watch?v=pon3zOxMH8M&amp;lc=UghMQiAqFmeOLXgCoAEC" TargetMode="External" /><Relationship Id="rId43" Type="http://schemas.openxmlformats.org/officeDocument/2006/relationships/hyperlink" Target="https://www.youtube.com/watch?v=pon3zOxMH8M&amp;lc=Ugi1r9TpQsgmaXgCoAEC" TargetMode="External" /><Relationship Id="rId44" Type="http://schemas.openxmlformats.org/officeDocument/2006/relationships/hyperlink" Target="https://www.youtube.com/watch?v=pon3zOxMH8M&amp;lc=Ugz0oAxRR3KTyjefEVB4AaABAg" TargetMode="External" /><Relationship Id="rId45" Type="http://schemas.openxmlformats.org/officeDocument/2006/relationships/hyperlink" Target="https://www.youtube.com/watch?v=pon3zOxMH8M&amp;lc=UgxCOw5LCDnP78OLHPl4AaABAg" TargetMode="External" /><Relationship Id="rId46" Type="http://schemas.openxmlformats.org/officeDocument/2006/relationships/hyperlink" Target="https://www.youtube.com/watch?v=pon3zOxMH8M&amp;lc=UgwTw1zMe-5sx4Ot6Ix4AaABAg" TargetMode="External" /><Relationship Id="rId47" Type="http://schemas.openxmlformats.org/officeDocument/2006/relationships/hyperlink" Target="https://www.youtube.com/watch?v=pon3zOxMH8M&amp;lc=UgzD04u7KonhcIvohTJ4AaABAg" TargetMode="External" /><Relationship Id="rId48" Type="http://schemas.openxmlformats.org/officeDocument/2006/relationships/hyperlink" Target="https://www.youtube.com/watch?v=pon3zOxMH8M&amp;lc=Ugzu1_rR-UqOqhSX3jZ4AaABAg" TargetMode="External" /><Relationship Id="rId49" Type="http://schemas.openxmlformats.org/officeDocument/2006/relationships/hyperlink" Target="https://www.youtube.com/watch?v=pon3zOxMH8M&amp;lc=UgiX_uZWkWA_lngCoAEC.8HKUcMB1knQ8IWjOGt8uqo" TargetMode="External" /><Relationship Id="rId50" Type="http://schemas.openxmlformats.org/officeDocument/2006/relationships/hyperlink" Target="https://www.youtube.com/watch?v=pon3zOxMH8M&amp;lc=UgiX_uZWkWA_lngCoAEC.8HKUcMB1knQ8Jmb8gtfnw8" TargetMode="External" /><Relationship Id="rId51" Type="http://schemas.openxmlformats.org/officeDocument/2006/relationships/hyperlink" Target="https://www.youtube.com/watch?v=pon3zOxMH8M&amp;lc=UgiX_uZWkWA_lngCoAEC.8HKUcMB1knQ8SuGe4g2nFW" TargetMode="External" /><Relationship Id="rId52" Type="http://schemas.openxmlformats.org/officeDocument/2006/relationships/hyperlink" Target="https://www.youtube.com/watch?v=pon3zOxMH8M&amp;lc=UgiX_uZWkWA_lngCoAEC.8HKUcMB1knQ8eVuEIegyTS" TargetMode="External" /><Relationship Id="rId53" Type="http://schemas.openxmlformats.org/officeDocument/2006/relationships/hyperlink" Target="https://www.youtube.com/watch?v=pon3zOxMH8M&amp;lc=UgjAOopBOfdNqHgCoAEC.8Fe3mDJdjOq8NTMIoLwUY7" TargetMode="External" /><Relationship Id="rId54" Type="http://schemas.openxmlformats.org/officeDocument/2006/relationships/hyperlink" Target="https://www.youtube.com/watch?v=pon3zOxMH8M&amp;lc=UgjAOopBOfdNqHgCoAEC.8Fe3mDJdjOq8FfN-2SjAQX" TargetMode="External" /><Relationship Id="rId55" Type="http://schemas.openxmlformats.org/officeDocument/2006/relationships/hyperlink" Target="https://www.youtube.com/watch?v=pon3zOxMH8M&amp;lc=UgjAOopBOfdNqHgCoAEC.8Fe3mDJdjOq8RBZi0S3dqs" TargetMode="External" /><Relationship Id="rId56" Type="http://schemas.openxmlformats.org/officeDocument/2006/relationships/hyperlink" Target="https://www.youtube.com/watch?v=pon3zOxMH8M&amp;lc=UgjAOopBOfdNqHgCoAEC.8Fe3mDJdjOq8Yfm9iXHa8F" TargetMode="External" /><Relationship Id="rId57" Type="http://schemas.openxmlformats.org/officeDocument/2006/relationships/hyperlink" Target="https://www.youtube.com/watch?v=pon3zOxMH8M&amp;lc=UghgQ5SBGEYk5HgCoAEC.87DyMZpWoQj8h32KY8MO-v" TargetMode="External" /><Relationship Id="rId58" Type="http://schemas.openxmlformats.org/officeDocument/2006/relationships/hyperlink" Target="https://www.youtube.com/watch?v=pon3zOxMH8M&amp;lc=UggQpGJXiBSzZXgCoAEC.8G68o37fqYK8HVMm1iIiad" TargetMode="External" /><Relationship Id="rId59" Type="http://schemas.openxmlformats.org/officeDocument/2006/relationships/hyperlink" Target="https://www.youtube.com/watch?v=pon3zOxMH8M&amp;lc=UgxCOw5LCDnP78OLHPl4AaABAg.8a6tkaTAP5R8a7Wcns3dPP" TargetMode="External" /><Relationship Id="rId60" Type="http://schemas.openxmlformats.org/officeDocument/2006/relationships/hyperlink" Target="https://www.youtube.com/watch?v=pon3zOxMH8M&amp;lc=UgitdfN1iIEWw3gCoAEC.86E8jbHFG1S86kx_7YD7NL" TargetMode="External" /><Relationship Id="rId61" Type="http://schemas.openxmlformats.org/officeDocument/2006/relationships/hyperlink" Target="https://www.youtube.com/watch?v=pon3zOxMH8M&amp;lc=UgitdfN1iIEWw3gCoAEC.86E8jbHFG1S87PWFeXtAgS" TargetMode="External" /><Relationship Id="rId62" Type="http://schemas.openxmlformats.org/officeDocument/2006/relationships/hyperlink" Target="https://www.youtube.com/watch?v=pon3zOxMH8M&amp;lc=UgitdfN1iIEWw3gCoAEC.86E8jbHFG1S87PaUoKi040" TargetMode="External" /><Relationship Id="rId63" Type="http://schemas.openxmlformats.org/officeDocument/2006/relationships/hyperlink" Target="https://www.youtube.com/watch?v=pon3zOxMH8M&amp;lc=UgitdfN1iIEWw3gCoAEC.86E8jbHFG1S87hnno-7T2d" TargetMode="External" /><Relationship Id="rId64" Type="http://schemas.openxmlformats.org/officeDocument/2006/relationships/hyperlink" Target="https://www.youtube.com/watch?v=pon3zOxMH8M&amp;lc=UgitdfN1iIEWw3gCoAEC.86E8jbHFG1S884Ucd-49Zd" TargetMode="External" /><Relationship Id="rId65" Type="http://schemas.openxmlformats.org/officeDocument/2006/relationships/hyperlink" Target="https://www.youtube.com/watch?v=pon3zOxMH8M&amp;lc=UgitdfN1iIEWw3gCoAEC.86E8jbHFG1S884rJ17T7Ug" TargetMode="External" /><Relationship Id="rId66" Type="http://schemas.openxmlformats.org/officeDocument/2006/relationships/hyperlink" Target="https://www.youtube.com/watch?v=pon3zOxMH8M&amp;lc=UgitdfN1iIEWw3gCoAEC.86E8jbHFG1S885Dm_AcDNt" TargetMode="External" /><Relationship Id="rId67" Type="http://schemas.openxmlformats.org/officeDocument/2006/relationships/hyperlink" Target="https://www.youtube.com/watch?v=pon3zOxMH8M&amp;lc=UgitdfN1iIEWw3gCoAEC.86E8jbHFG1S8LRArbsn0Kb" TargetMode="External" /><Relationship Id="rId68" Type="http://schemas.openxmlformats.org/officeDocument/2006/relationships/hyperlink" Target="https://www.youtube.com/watch?v=pon3zOxMH8M&amp;lc=UgiAo2zGrcxIWngCoAEC.85a7OEzaug28g9o-jW_i02" TargetMode="External" /><Relationship Id="rId69" Type="http://schemas.openxmlformats.org/officeDocument/2006/relationships/hyperlink" Target="https://www.youtube.com/watch?v=pon3zOxMH8M&amp;lc=UghgQ5SBGEYk5HgCoAEC.87DyMZpWoQj8g9nj5cE_D5" TargetMode="External" /><Relationship Id="rId70" Type="http://schemas.openxmlformats.org/officeDocument/2006/relationships/hyperlink" Target="https://www.youtube.com/watch?v=pon3zOxMH8M&amp;lc=UgzD04u7KonhcIvohTJ4AaABAg.8q3dG6jiwAs8tCfwakyLzq" TargetMode="External" /><Relationship Id="rId71" Type="http://schemas.openxmlformats.org/officeDocument/2006/relationships/hyperlink" Target="https://www.youtube.com/watch?v=pon3zOxMH8M&amp;lc=UgwTw1zMe-5sx4Ot6Ix4AaABAg.8f69w-35nb28fBM9gqES0d" TargetMode="External" /><Relationship Id="rId72" Type="http://schemas.openxmlformats.org/officeDocument/2006/relationships/hyperlink" Target="https://www.youtube.com/watch?v=pon3zOxMH8M&amp;lc=UgjvPpz8FjonHngCoAEC.89HHuKJQSPX8GLFrxj42KC" TargetMode="External" /><Relationship Id="rId73" Type="http://schemas.openxmlformats.org/officeDocument/2006/relationships/hyperlink" Target="https://www.youtube.com/watch?v=pon3zOxMH8M&amp;lc=UgjvPpz8FjonHngCoAEC.89HHuKJQSPX8S-M1xmbOf7" TargetMode="External" /><Relationship Id="rId74" Type="http://schemas.openxmlformats.org/officeDocument/2006/relationships/hyperlink" Target="https://www.youtube.com/watch?v=pon3zOxMH8M&amp;lc=UgjTlnEePAwQzHgCoAEC.8Axkkaa7yip8BKhrvaD2Tw" TargetMode="External" /><Relationship Id="rId75" Type="http://schemas.openxmlformats.org/officeDocument/2006/relationships/hyperlink" Target="https://www.youtube.com/watch?v=pon3zOxMH8M&amp;lc=UgjxOXPnMHcJw3gCoAEC.85_0pKh4KHh7-H4QkN6QAm" TargetMode="External" /><Relationship Id="rId76" Type="http://schemas.openxmlformats.org/officeDocument/2006/relationships/hyperlink" Target="https://www.youtube.com/watch?v=pon3zOxMH8M&amp;lc=UgjxOXPnMHcJw3gCoAEC.85_0pKh4KHh7-HAOLmQWri" TargetMode="External" /><Relationship Id="rId77" Type="http://schemas.openxmlformats.org/officeDocument/2006/relationships/hyperlink" Target="https://www.youtube.com/watch?v=pon3zOxMH8M&amp;lc=UgjxOXPnMHcJw3gCoAEC.85_0pKh4KHh7-HTUo5PwOV" TargetMode="External" /><Relationship Id="rId78" Type="http://schemas.openxmlformats.org/officeDocument/2006/relationships/hyperlink" Target="https://www.youtube.com/watch?v=pon3zOxMH8M&amp;lc=UghgQ5SBGEYk5HgCoAEC.87DyMZpWoQj87PWcvjB6IE" TargetMode="External" /><Relationship Id="rId79" Type="http://schemas.openxmlformats.org/officeDocument/2006/relationships/hyperlink" Target="https://www.youtube.com/watch?v=pon3zOxMH8M&amp;lc=UgjxOXPnMHcJw3gCoAEC.85_0pKh4KHh87Dz6SKbeVi" TargetMode="External" /><Relationship Id="rId80" Type="http://schemas.openxmlformats.org/officeDocument/2006/relationships/hyperlink" Target="https://www.youtube.com/watch?v=pon3zOxMH8M&amp;lc=UgjxOXPnMHcJw3gCoAEC.85_0pKh4KHh7-H9TjGLQY0" TargetMode="External" /><Relationship Id="rId81" Type="http://schemas.openxmlformats.org/officeDocument/2006/relationships/hyperlink" Target="https://www.youtube.com/watch?v=pon3zOxMH8M&amp;lc=UgjxOXPnMHcJw3gCoAEC.85_0pKh4KHh7-t7uypfRwd" TargetMode="External" /><Relationship Id="rId82" Type="http://schemas.openxmlformats.org/officeDocument/2006/relationships/hyperlink" Target="https://www.youtube.com/watch?v=pon3zOxMH8M&amp;lc=UgjxOXPnMHcJw3gCoAEC.85_0pKh4KHh8FGyRqT8ofD" TargetMode="External" /><Relationship Id="rId83" Type="http://schemas.openxmlformats.org/officeDocument/2006/relationships/hyperlink" Target="https://www.youtube.com/watch?v=pon3zOxMH8M&amp;lc=Ughr5VGbfLDnE3gCoAEC.874pacMQLr9885E9xqlprX" TargetMode="External" /><Relationship Id="rId84" Type="http://schemas.openxmlformats.org/officeDocument/2006/relationships/hyperlink" Target="https://www.youtube.com/watch?v=pon3zOxMH8M&amp;lc=Ughr5VGbfLDnE3gCoAEC.874pacMQLr98OntQ5ruWQQ" TargetMode="External" /><Relationship Id="rId85" Type="http://schemas.openxmlformats.org/officeDocument/2006/relationships/hyperlink" Target="https://www.youtube.com/watch?v=pon3zOxMH8M&amp;lc=UghMQiAqFmeOLXgCoAEC.8ILdIzdi3xr8ILdPGrnHup" TargetMode="External" /><Relationship Id="rId86" Type="http://schemas.openxmlformats.org/officeDocument/2006/relationships/hyperlink" Target="https://www.youtube.com/watch?v=pon3zOxMH8M&amp;lc=UghMQiAqFmeOLXgCoAEC.8ILdIzdi3xr8LREKrtA0pr" TargetMode="External" /><Relationship Id="rId87" Type="http://schemas.openxmlformats.org/officeDocument/2006/relationships/hyperlink" Target="https://www.youtube.com/watch?v=pon3zOxMH8M&amp;lc=UghMQiAqFmeOLXgCoAEC.8ILdIzdi3xr8TCJGnMJX6n" TargetMode="External" /><Relationship Id="rId88" Type="http://schemas.openxmlformats.org/officeDocument/2006/relationships/hyperlink" Target="https://www.youtube.com/watch?v=pon3zOxMH8M&amp;lc=UgiXTn3Dt6QHR3gCoAEC.8GnfqlUVrbr8UJZcYPFNLy" TargetMode="External" /><Relationship Id="rId89" Type="http://schemas.openxmlformats.org/officeDocument/2006/relationships/hyperlink" Target="https://www.youtube.com/watch?v=pon3zOxMH8M&amp;lc=UgiXTn3Dt6QHR3gCoAEC.8GnfqlUVrbr8aN6vibuZ49" TargetMode="External" /><Relationship Id="rId90" Type="http://schemas.openxmlformats.org/officeDocument/2006/relationships/hyperlink" Target="https://www.youtube.com/watch?v=pon3zOxMH8M&amp;lc=UgjsVvTulW2pm3gCoAEC.8AExhOJs7f88BKi1ygWFkn" TargetMode="External" /><Relationship Id="rId91" Type="http://schemas.openxmlformats.org/officeDocument/2006/relationships/hyperlink" Target="https://www.youtube.com/watch?v=pon3zOxMH8M&amp;lc=UghAqVsKoxLFMHgCoAEC.88Rz-h1I6lF8CIhaGCE21t" TargetMode="External" /><Relationship Id="rId92" Type="http://schemas.openxmlformats.org/officeDocument/2006/relationships/hyperlink" Target="https://www.youtube.com/watch?v=pon3zOxMH8M&amp;lc=UghAqVsKoxLFMHgCoAEC.88Rz-h1I6lF8J5_EdF_CI1" TargetMode="External" /><Relationship Id="rId93" Type="http://schemas.openxmlformats.org/officeDocument/2006/relationships/hyperlink" Target="https://www.youtube.com/watch?v=pon3zOxMH8M&amp;lc=UghAqVsKoxLFMHgCoAEC.88Rz-h1I6lF8A2GG4dlgAs" TargetMode="External" /><Relationship Id="rId94" Type="http://schemas.openxmlformats.org/officeDocument/2006/relationships/hyperlink" Target="https://www.youtube.com/watch?v=pon3zOxMH8M&amp;lc=UghAqVsKoxLFMHgCoAEC.88Rz-h1I6lF8LT8v1jHuXO" TargetMode="External" /><Relationship Id="rId95" Type="http://schemas.openxmlformats.org/officeDocument/2006/relationships/hyperlink" Target="https://www.youtube.com/watch?v=pon3zOxMH8M&amp;lc=UghAqVsKoxLFMHgCoAEC.88Rz-h1I6lF8SqXui3CnV6" TargetMode="External" /><Relationship Id="rId96" Type="http://schemas.openxmlformats.org/officeDocument/2006/relationships/hyperlink" Target="https://www.youtube.com/watch?v=pon3zOxMH8M&amp;lc=UghAqVsKoxLFMHgCoAEC.88Rz-h1I6lF8ZJVARGluU3" TargetMode="External" /><Relationship Id="rId97" Type="http://schemas.openxmlformats.org/officeDocument/2006/relationships/hyperlink" Target="https://www.youtube.com/watch?v=pon3zOxMH8M&amp;lc=UghAqVsKoxLFMHgCoAEC.88Rz-h1I6lF8LRBMg_jbDo" TargetMode="External" /><Relationship Id="rId98" Type="http://schemas.openxmlformats.org/officeDocument/2006/relationships/hyperlink" Target="https://www.youtube.com/watch?v=pon3zOxMH8M&amp;lc=UghAqVsKoxLFMHgCoAEC.88Rz-h1I6lF8bIjSkeboSA" TargetMode="External" /><Relationship Id="rId99" Type="http://schemas.openxmlformats.org/officeDocument/2006/relationships/hyperlink" Target="https://www.youtube.com/watch?v=pon3zOxMH8M&amp;lc=Ugz0oAxRR3KTyjefEVB4AaABAg.8WF_uIwmWJ_8_dr4rs7lXB" TargetMode="External" /><Relationship Id="rId100" Type="http://schemas.openxmlformats.org/officeDocument/2006/relationships/hyperlink" Target="https://www.youtube.com/watch?v=pon3zOxMH8M&amp;lc=Ugjr71q9Op2B8XgCoAEC.86B85VASnTG86lFNvdYKd_" TargetMode="External" /><Relationship Id="rId101" Type="http://schemas.openxmlformats.org/officeDocument/2006/relationships/hyperlink" Target="https://www.youtube.com/watch?v=pon3zOxMH8M&amp;lc=Ugjr71q9Op2B8XgCoAEC.86B85VASnTG8LRB9BzhhV-" TargetMode="External" /><Relationship Id="rId102" Type="http://schemas.openxmlformats.org/officeDocument/2006/relationships/hyperlink" Target="https://www.youtube.com/watch?v=pon3zOxMH8M&amp;lc=UghR4WSh4h0DoXgCoAEC.89Hv3xXccYT89I96SZD_il" TargetMode="External" /><Relationship Id="rId103" Type="http://schemas.openxmlformats.org/officeDocument/2006/relationships/hyperlink" Target="https://www.youtube.com/watch?v=pon3zOxMH8M&amp;lc=UghR4WSh4h0DoXgCoAEC.89Hv3xXccYT8A1oI73ywMZ" TargetMode="External" /><Relationship Id="rId104" Type="http://schemas.openxmlformats.org/officeDocument/2006/relationships/hyperlink" Target="https://www.youtube.com/watch?v=pon3zOxMH8M&amp;lc=UghR4WSh4h0DoXgCoAEC.89Hv3xXccYT8Exxmrbq6hT" TargetMode="External" /><Relationship Id="rId105" Type="http://schemas.openxmlformats.org/officeDocument/2006/relationships/hyperlink" Target="https://www.youtube.com/watch?v=pon3zOxMH8M&amp;lc=UghR4WSh4h0DoXgCoAEC.89Hv3xXccYT8EzLvveTCPm" TargetMode="External" /><Relationship Id="rId106" Type="http://schemas.openxmlformats.org/officeDocument/2006/relationships/hyperlink" Target="https://www.youtube.com/watch?v=pon3zOxMH8M&amp;lc=UghR4WSh4h0DoXgCoAEC.89Hv3xXccYT8FfRlKYub_n" TargetMode="External" /><Relationship Id="rId107" Type="http://schemas.openxmlformats.org/officeDocument/2006/relationships/hyperlink" Target="https://www.youtube.com/watch?v=pon3zOxMH8M&amp;lc=UghR4WSh4h0DoXgCoAEC.89Hv3xXccYT8MJJGPzCiwS" TargetMode="External" /><Relationship Id="rId108" Type="http://schemas.openxmlformats.org/officeDocument/2006/relationships/hyperlink" Target="https://www.youtube.com/watch?v=pon3zOxMH8M&amp;lc=UghR4WSh4h0DoXgCoAEC.89Hv3xXccYT8MJJzRGAj3N" TargetMode="External" /><Relationship Id="rId109" Type="http://schemas.openxmlformats.org/officeDocument/2006/relationships/hyperlink" Target="https://www.youtube.com/watch?v=pon3zOxMH8M&amp;lc=UghR4WSh4h0DoXgCoAEC.89Hv3xXccYT8MJUUP2iJDZ" TargetMode="External" /><Relationship Id="rId110" Type="http://schemas.openxmlformats.org/officeDocument/2006/relationships/hyperlink" Target="https://www.youtube.com/watch?v=pon3zOxMH8M&amp;lc=UghR4WSh4h0DoXgCoAEC.89Hv3xXccYT8Mv9UvaPVDx" TargetMode="External" /><Relationship Id="rId111" Type="http://schemas.openxmlformats.org/officeDocument/2006/relationships/hyperlink" Target="https://www.youtube.com/watch?v=pon3zOxMH8M&amp;lc=UghR4WSh4h0DoXgCoAEC.89Hv3xXccYT8MvAPqYgoqm" TargetMode="External" /><Relationship Id="rId112" Type="http://schemas.openxmlformats.org/officeDocument/2006/relationships/hyperlink" Target="https://www.youtube.com/watch?v=pon3zOxMH8M&amp;lc=UghR4WSh4h0DoXgCoAEC.89Hv3xXccYT8Mw0mabHObx" TargetMode="External" /><Relationship Id="rId113" Type="http://schemas.openxmlformats.org/officeDocument/2006/relationships/hyperlink" Target="https://www.youtube.com/watch?v=pon3zOxMH8M&amp;lc=UghR4WSh4h0DoXgCoAEC.89Hv3xXccYT8RBZxN16CUZ" TargetMode="External" /><Relationship Id="rId114" Type="http://schemas.openxmlformats.org/officeDocument/2006/relationships/hyperlink" Target="https://www.youtube.com/watch?v=pon3zOxMH8M&amp;lc=UghR4WSh4h0DoXgCoAEC.89Hv3xXccYT89IJ7MDqJ6_" TargetMode="External" /><Relationship Id="rId115" Type="http://schemas.openxmlformats.org/officeDocument/2006/relationships/hyperlink" Target="https://www.youtube.com/watch?v=pon3zOxMH8M&amp;lc=UghR4WSh4h0DoXgCoAEC.89Hv3xXccYT89IJ8kesqAZ" TargetMode="External" /><Relationship Id="rId116" Type="http://schemas.openxmlformats.org/officeDocument/2006/relationships/hyperlink" Target="https://www.youtube.com/watch?v=pon3zOxMH8M&amp;lc=UghR4WSh4h0DoXgCoAEC.89Hv3xXccYT8Ey5DO6LKBh" TargetMode="External" /><Relationship Id="rId117" Type="http://schemas.openxmlformats.org/officeDocument/2006/relationships/hyperlink" Target="https://www.youtube.com/watch?v=pon3zOxMH8M&amp;lc=UghR4WSh4h0DoXgCoAEC.89Hv3xXccYT8MJJsJk0Q59" TargetMode="External" /><Relationship Id="rId118" Type="http://schemas.openxmlformats.org/officeDocument/2006/relationships/hyperlink" Target="https://www.youtube.com/watch?v=pon3zOxMH8M&amp;lc=UghR4WSh4h0DoXgCoAEC.89Hv3xXccYT8MJUFLhwG_U" TargetMode="External" /><Relationship Id="rId119" Type="http://schemas.openxmlformats.org/officeDocument/2006/relationships/hyperlink" Target="https://www.youtube.com/watch?v=pon3zOxMH8M&amp;lc=UghR4WSh4h0DoXgCoAEC.89Hv3xXccYT8MJVkOCUDZg" TargetMode="External" /><Relationship Id="rId120" Type="http://schemas.openxmlformats.org/officeDocument/2006/relationships/hyperlink" Target="https://www.youtube.com/watch?v=pon3zOxMH8M&amp;lc=UghR4WSh4h0DoXgCoAEC.89Hv3xXccYT8Mv9oeSBLM0" TargetMode="External" /><Relationship Id="rId121" Type="http://schemas.openxmlformats.org/officeDocument/2006/relationships/hyperlink" Target="https://www.youtube.com/watch?v=pon3zOxMH8M&amp;lc=UghR4WSh4h0DoXgCoAEC.89Hv3xXccYT8Mv9plhm_F1" TargetMode="External" /><Relationship Id="rId122" Type="http://schemas.openxmlformats.org/officeDocument/2006/relationships/hyperlink" Target="https://www.youtube.com/watch?v=pon3zOxMH8M&amp;lc=UghR4WSh4h0DoXgCoAEC.89Hv3xXccYT8MvA43s2eIL" TargetMode="External" /><Relationship Id="rId123" Type="http://schemas.openxmlformats.org/officeDocument/2006/relationships/hyperlink" Target="https://www.youtube.com/watch?v=pon3zOxMH8M&amp;lc=UghR4WSh4h0DoXgCoAEC.89Hv3xXccYT8MvFlGi7WjK" TargetMode="External" /><Relationship Id="rId124" Type="http://schemas.openxmlformats.org/officeDocument/2006/relationships/hyperlink" Target="https://www.youtube.com/watch?v=pon3zOxMH8M&amp;lc=UghR4WSh4h0DoXgCoAEC.89Hv3xXccYT8RB_rdKuqmx" TargetMode="External" /><Relationship Id="rId125" Type="http://schemas.openxmlformats.org/officeDocument/2006/relationships/hyperlink" Target="https://www.youtube.com/watch?v=pon3zOxMH8M&amp;lc=UghR4WSh4h0DoXgCoAEC.89Hv3xXccYT8ZcnTVpeddS" TargetMode="External" /><Relationship Id="rId126" Type="http://schemas.openxmlformats.org/officeDocument/2006/relationships/hyperlink" Target="https://www.youtube.com/watch?v=pon3zOxMH8M&amp;lc=Ugj1Pr178U2E5ngCoAEC.8HyWCaPtdDS8_drAMuhsLw" TargetMode="External" /><Relationship Id="rId127" Type="http://schemas.openxmlformats.org/officeDocument/2006/relationships/hyperlink" Target="https://www.youtube.com/watch?v=pon3zOxMH8M&amp;lc=UgjeVEHp7Et203gCoAEC.863Zxdk_fyg884UsAO8j-f" TargetMode="External" /><Relationship Id="rId128" Type="http://schemas.openxmlformats.org/officeDocument/2006/relationships/hyperlink" Target="https://bebrainfit.com/brain-benefits-learning-second-language/" TargetMode="External" /><Relationship Id="rId129" Type="http://schemas.openxmlformats.org/officeDocument/2006/relationships/hyperlink" Target="https://bebrainfit.com/brain-benefits-learning-second-language/" TargetMode="External" /><Relationship Id="rId130" Type="http://schemas.openxmlformats.org/officeDocument/2006/relationships/comments" Target="../comments1.xml" /><Relationship Id="rId131" Type="http://schemas.openxmlformats.org/officeDocument/2006/relationships/vmlDrawing" Target="../drawings/vmlDrawing1.vml" /><Relationship Id="rId132" Type="http://schemas.openxmlformats.org/officeDocument/2006/relationships/table" Target="../tables/table1.xml" /><Relationship Id="rId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7.140625" style="0" bestFit="1" customWidth="1"/>
    <col min="16" max="16" width="6.57421875" style="0" bestFit="1" customWidth="1"/>
    <col min="17" max="17" width="10.7109375" style="0" bestFit="1" customWidth="1"/>
    <col min="18" max="18" width="7.00390625" style="0" bestFit="1" customWidth="1"/>
    <col min="19" max="19" width="13.28125" style="0" bestFit="1" customWidth="1"/>
    <col min="20" max="20" width="11.57421875" style="0" bestFit="1" customWidth="1"/>
    <col min="21" max="21" width="12.8515625" style="0" bestFit="1" customWidth="1"/>
    <col min="22" max="22" width="7.57421875" style="0" bestFit="1" customWidth="1"/>
    <col min="23" max="23" width="14.421875" style="0" customWidth="1"/>
    <col min="24" max="25" width="10.7109375" style="0" bestFit="1" customWidth="1"/>
    <col min="26" max="26" width="21.7109375" style="0" bestFit="1" customWidth="1"/>
    <col min="27" max="27" width="27.00390625" style="0" bestFit="1" customWidth="1"/>
    <col min="28" max="28" width="22.57421875" style="0" bestFit="1" customWidth="1"/>
    <col min="29" max="29" width="28.00390625" style="0" bestFit="1" customWidth="1"/>
    <col min="30" max="30" width="28.7109375" style="0" bestFit="1" customWidth="1"/>
    <col min="31" max="31" width="33.140625" style="0" bestFit="1" customWidth="1"/>
    <col min="32" max="32" width="18.140625" style="0" bestFit="1" customWidth="1"/>
    <col min="33" max="33" width="22.28125" style="0" bestFit="1" customWidth="1"/>
    <col min="34" max="34" width="15.140625" style="0" bestFit="1" customWidth="1"/>
  </cols>
  <sheetData>
    <row r="1" spans="3:14" ht="15">
      <c r="C1" s="16" t="s">
        <v>40</v>
      </c>
      <c r="D1" s="17"/>
      <c r="E1" s="17"/>
      <c r="F1" s="17"/>
      <c r="G1" s="16"/>
      <c r="H1" s="14" t="s">
        <v>44</v>
      </c>
      <c r="I1" s="50"/>
      <c r="J1" s="50"/>
      <c r="K1" s="33" t="s">
        <v>43</v>
      </c>
      <c r="L1" s="18" t="s">
        <v>41</v>
      </c>
      <c r="M1" s="18"/>
      <c r="N1" s="15" t="s">
        <v>42</v>
      </c>
    </row>
    <row r="2" spans="1:34"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c r="Q2" s="13" t="s">
        <v>179</v>
      </c>
      <c r="R2" s="13" t="s">
        <v>180</v>
      </c>
      <c r="S2" s="13" t="s">
        <v>181</v>
      </c>
      <c r="T2" s="13" t="s">
        <v>182</v>
      </c>
      <c r="U2" s="13" t="s">
        <v>183</v>
      </c>
      <c r="V2" s="13" t="s">
        <v>184</v>
      </c>
      <c r="W2" t="s">
        <v>811</v>
      </c>
      <c r="X2" s="13" t="s">
        <v>837</v>
      </c>
      <c r="Y2" s="13" t="s">
        <v>838</v>
      </c>
      <c r="Z2" s="52" t="s">
        <v>1069</v>
      </c>
      <c r="AA2" s="52" t="s">
        <v>1070</v>
      </c>
      <c r="AB2" s="52" t="s">
        <v>1071</v>
      </c>
      <c r="AC2" s="52" t="s">
        <v>1072</v>
      </c>
      <c r="AD2" s="52" t="s">
        <v>1073</v>
      </c>
      <c r="AE2" s="52" t="s">
        <v>1074</v>
      </c>
      <c r="AF2" s="52" t="s">
        <v>1075</v>
      </c>
      <c r="AG2" s="52" t="s">
        <v>1076</v>
      </c>
      <c r="AH2" s="52" t="s">
        <v>1077</v>
      </c>
    </row>
    <row r="3" spans="1:34" ht="15" customHeight="1">
      <c r="A3" s="65" t="s">
        <v>185</v>
      </c>
      <c r="B3" s="65" t="s">
        <v>267</v>
      </c>
      <c r="C3" s="66" t="s">
        <v>1438</v>
      </c>
      <c r="D3" s="67">
        <v>3</v>
      </c>
      <c r="E3" s="68"/>
      <c r="F3" s="69">
        <v>32</v>
      </c>
      <c r="G3" s="66"/>
      <c r="H3" s="70"/>
      <c r="I3" s="71"/>
      <c r="J3" s="71"/>
      <c r="K3" s="34"/>
      <c r="L3" s="72">
        <v>3</v>
      </c>
      <c r="M3" s="72"/>
      <c r="N3" s="73"/>
      <c r="O3" s="79" t="s">
        <v>268</v>
      </c>
      <c r="P3" s="81" t="s">
        <v>395</v>
      </c>
      <c r="Q3" s="83">
        <v>42406.82046296296</v>
      </c>
      <c r="R3" s="79" t="s">
        <v>522</v>
      </c>
      <c r="S3" s="79" t="s">
        <v>522</v>
      </c>
      <c r="T3" s="79">
        <v>2</v>
      </c>
      <c r="U3" s="79">
        <v>0</v>
      </c>
      <c r="V3" s="79" t="s">
        <v>647</v>
      </c>
      <c r="W3">
        <v>1</v>
      </c>
      <c r="X3" s="79" t="str">
        <f>REPLACE(INDEX(GroupVertices[Group],MATCH(Edges[[#This Row],[Vertex 1]],GroupVertices[Vertex],0)),1,1,"")</f>
        <v>1</v>
      </c>
      <c r="Y3" s="79" t="str">
        <f>REPLACE(INDEX(GroupVertices[Group],MATCH(Edges[[#This Row],[Vertex 2]],GroupVertices[Vertex],0)),1,1,"")</f>
        <v>1</v>
      </c>
      <c r="Z3" s="48">
        <v>0</v>
      </c>
      <c r="AA3" s="49">
        <v>0</v>
      </c>
      <c r="AB3" s="48">
        <v>0</v>
      </c>
      <c r="AC3" s="49">
        <v>0</v>
      </c>
      <c r="AD3" s="48">
        <v>0</v>
      </c>
      <c r="AE3" s="49">
        <v>0</v>
      </c>
      <c r="AF3" s="48">
        <v>3</v>
      </c>
      <c r="AG3" s="49">
        <v>100</v>
      </c>
      <c r="AH3" s="48">
        <v>3</v>
      </c>
    </row>
    <row r="4" spans="1:34" ht="15" customHeight="1">
      <c r="A4" s="65" t="s">
        <v>186</v>
      </c>
      <c r="B4" s="65" t="s">
        <v>267</v>
      </c>
      <c r="C4" s="66" t="s">
        <v>1438</v>
      </c>
      <c r="D4" s="67">
        <v>3</v>
      </c>
      <c r="E4" s="68"/>
      <c r="F4" s="69">
        <v>32</v>
      </c>
      <c r="G4" s="66"/>
      <c r="H4" s="70"/>
      <c r="I4" s="71"/>
      <c r="J4" s="71"/>
      <c r="K4" s="34"/>
      <c r="L4" s="78">
        <v>4</v>
      </c>
      <c r="M4" s="78"/>
      <c r="N4" s="73"/>
      <c r="O4" s="80" t="s">
        <v>269</v>
      </c>
      <c r="P4" s="82" t="s">
        <v>396</v>
      </c>
      <c r="Q4" s="84">
        <v>42472.0466087963</v>
      </c>
      <c r="R4" s="80" t="s">
        <v>523</v>
      </c>
      <c r="S4" s="80" t="s">
        <v>523</v>
      </c>
      <c r="T4" s="80">
        <v>2</v>
      </c>
      <c r="U4" s="80">
        <v>0</v>
      </c>
      <c r="V4" s="80" t="s">
        <v>648</v>
      </c>
      <c r="W4">
        <v>1</v>
      </c>
      <c r="X4" s="79" t="str">
        <f>REPLACE(INDEX(GroupVertices[Group],MATCH(Edges[[#This Row],[Vertex 1]],GroupVertices[Vertex],0)),1,1,"")</f>
        <v>1</v>
      </c>
      <c r="Y4" s="79" t="str">
        <f>REPLACE(INDEX(GroupVertices[Group],MATCH(Edges[[#This Row],[Vertex 2]],GroupVertices[Vertex],0)),1,1,"")</f>
        <v>1</v>
      </c>
      <c r="Z4" s="48">
        <v>2</v>
      </c>
      <c r="AA4" s="49">
        <v>2.7777777777777777</v>
      </c>
      <c r="AB4" s="48">
        <v>0</v>
      </c>
      <c r="AC4" s="49">
        <v>0</v>
      </c>
      <c r="AD4" s="48">
        <v>0</v>
      </c>
      <c r="AE4" s="49">
        <v>0</v>
      </c>
      <c r="AF4" s="48">
        <v>70</v>
      </c>
      <c r="AG4" s="49">
        <v>97.22222222222223</v>
      </c>
      <c r="AH4" s="48">
        <v>72</v>
      </c>
    </row>
    <row r="5" spans="1:34" ht="15">
      <c r="A5" s="65" t="s">
        <v>187</v>
      </c>
      <c r="B5" s="65" t="s">
        <v>267</v>
      </c>
      <c r="C5" s="66" t="s">
        <v>1438</v>
      </c>
      <c r="D5" s="67">
        <v>3</v>
      </c>
      <c r="E5" s="68"/>
      <c r="F5" s="69">
        <v>32</v>
      </c>
      <c r="G5" s="66"/>
      <c r="H5" s="70"/>
      <c r="I5" s="71"/>
      <c r="J5" s="71"/>
      <c r="K5" s="34"/>
      <c r="L5" s="78">
        <v>5</v>
      </c>
      <c r="M5" s="78"/>
      <c r="N5" s="73"/>
      <c r="O5" s="80" t="s">
        <v>270</v>
      </c>
      <c r="P5" s="82" t="s">
        <v>397</v>
      </c>
      <c r="Q5" s="84">
        <v>42474.56783564815</v>
      </c>
      <c r="R5" s="80" t="s">
        <v>524</v>
      </c>
      <c r="S5" s="80" t="s">
        <v>524</v>
      </c>
      <c r="T5" s="80">
        <v>0</v>
      </c>
      <c r="U5" s="80">
        <v>0</v>
      </c>
      <c r="V5" s="80" t="s">
        <v>649</v>
      </c>
      <c r="W5">
        <v>1</v>
      </c>
      <c r="X5" s="79" t="str">
        <f>REPLACE(INDEX(GroupVertices[Group],MATCH(Edges[[#This Row],[Vertex 1]],GroupVertices[Vertex],0)),1,1,"")</f>
        <v>1</v>
      </c>
      <c r="Y5" s="79" t="str">
        <f>REPLACE(INDEX(GroupVertices[Group],MATCH(Edges[[#This Row],[Vertex 2]],GroupVertices[Vertex],0)),1,1,"")</f>
        <v>1</v>
      </c>
      <c r="Z5" s="48">
        <v>1</v>
      </c>
      <c r="AA5" s="49">
        <v>14.285714285714286</v>
      </c>
      <c r="AB5" s="48">
        <v>0</v>
      </c>
      <c r="AC5" s="49">
        <v>0</v>
      </c>
      <c r="AD5" s="48">
        <v>0</v>
      </c>
      <c r="AE5" s="49">
        <v>0</v>
      </c>
      <c r="AF5" s="48">
        <v>6</v>
      </c>
      <c r="AG5" s="49">
        <v>85.71428571428571</v>
      </c>
      <c r="AH5" s="48">
        <v>7</v>
      </c>
    </row>
    <row r="6" spans="1:34" ht="15">
      <c r="A6" s="65" t="s">
        <v>188</v>
      </c>
      <c r="B6" s="65" t="s">
        <v>267</v>
      </c>
      <c r="C6" s="66" t="s">
        <v>1438</v>
      </c>
      <c r="D6" s="67">
        <v>3</v>
      </c>
      <c r="E6" s="68"/>
      <c r="F6" s="69">
        <v>32</v>
      </c>
      <c r="G6" s="66"/>
      <c r="H6" s="70"/>
      <c r="I6" s="71"/>
      <c r="J6" s="71"/>
      <c r="K6" s="34"/>
      <c r="L6" s="78">
        <v>6</v>
      </c>
      <c r="M6" s="78"/>
      <c r="N6" s="73"/>
      <c r="O6" s="80" t="s">
        <v>271</v>
      </c>
      <c r="P6" s="82" t="s">
        <v>398</v>
      </c>
      <c r="Q6" s="84">
        <v>42478.563263888886</v>
      </c>
      <c r="R6" s="80" t="s">
        <v>525</v>
      </c>
      <c r="S6" s="80" t="s">
        <v>525</v>
      </c>
      <c r="T6" s="80">
        <v>0</v>
      </c>
      <c r="U6" s="80">
        <v>0</v>
      </c>
      <c r="V6" s="80" t="s">
        <v>650</v>
      </c>
      <c r="W6">
        <v>1</v>
      </c>
      <c r="X6" s="79" t="str">
        <f>REPLACE(INDEX(GroupVertices[Group],MATCH(Edges[[#This Row],[Vertex 1]],GroupVertices[Vertex],0)),1,1,"")</f>
        <v>1</v>
      </c>
      <c r="Y6" s="79" t="str">
        <f>REPLACE(INDEX(GroupVertices[Group],MATCH(Edges[[#This Row],[Vertex 2]],GroupVertices[Vertex],0)),1,1,"")</f>
        <v>1</v>
      </c>
      <c r="Z6" s="48">
        <v>0</v>
      </c>
      <c r="AA6" s="49">
        <v>0</v>
      </c>
      <c r="AB6" s="48">
        <v>0</v>
      </c>
      <c r="AC6" s="49">
        <v>0</v>
      </c>
      <c r="AD6" s="48">
        <v>0</v>
      </c>
      <c r="AE6" s="49">
        <v>0</v>
      </c>
      <c r="AF6" s="48">
        <v>8</v>
      </c>
      <c r="AG6" s="49">
        <v>100</v>
      </c>
      <c r="AH6" s="48">
        <v>8</v>
      </c>
    </row>
    <row r="7" spans="1:34" ht="15">
      <c r="A7" s="65" t="s">
        <v>189</v>
      </c>
      <c r="B7" s="65" t="s">
        <v>267</v>
      </c>
      <c r="C7" s="66" t="s">
        <v>1438</v>
      </c>
      <c r="D7" s="67">
        <v>3</v>
      </c>
      <c r="E7" s="68"/>
      <c r="F7" s="69">
        <v>32</v>
      </c>
      <c r="G7" s="66"/>
      <c r="H7" s="70"/>
      <c r="I7" s="71"/>
      <c r="J7" s="71"/>
      <c r="K7" s="34"/>
      <c r="L7" s="78">
        <v>7</v>
      </c>
      <c r="M7" s="78"/>
      <c r="N7" s="73"/>
      <c r="O7" s="80" t="s">
        <v>272</v>
      </c>
      <c r="P7" s="82" t="s">
        <v>399</v>
      </c>
      <c r="Q7" s="84">
        <v>42507.84579861111</v>
      </c>
      <c r="R7" s="80" t="s">
        <v>526</v>
      </c>
      <c r="S7" s="80" t="s">
        <v>526</v>
      </c>
      <c r="T7" s="80">
        <v>4</v>
      </c>
      <c r="U7" s="80">
        <v>0</v>
      </c>
      <c r="V7" s="80" t="s">
        <v>651</v>
      </c>
      <c r="W7">
        <v>1</v>
      </c>
      <c r="X7" s="79" t="str">
        <f>REPLACE(INDEX(GroupVertices[Group],MATCH(Edges[[#This Row],[Vertex 1]],GroupVertices[Vertex],0)),1,1,"")</f>
        <v>1</v>
      </c>
      <c r="Y7" s="79" t="str">
        <f>REPLACE(INDEX(GroupVertices[Group],MATCH(Edges[[#This Row],[Vertex 2]],GroupVertices[Vertex],0)),1,1,"")</f>
        <v>1</v>
      </c>
      <c r="Z7" s="48">
        <v>1</v>
      </c>
      <c r="AA7" s="49">
        <v>20</v>
      </c>
      <c r="AB7" s="48">
        <v>0</v>
      </c>
      <c r="AC7" s="49">
        <v>0</v>
      </c>
      <c r="AD7" s="48">
        <v>0</v>
      </c>
      <c r="AE7" s="49">
        <v>0</v>
      </c>
      <c r="AF7" s="48">
        <v>4</v>
      </c>
      <c r="AG7" s="49">
        <v>80</v>
      </c>
      <c r="AH7" s="48">
        <v>5</v>
      </c>
    </row>
    <row r="8" spans="1:34" ht="15">
      <c r="A8" s="65" t="s">
        <v>190</v>
      </c>
      <c r="B8" s="65" t="s">
        <v>267</v>
      </c>
      <c r="C8" s="66" t="s">
        <v>1438</v>
      </c>
      <c r="D8" s="67">
        <v>3</v>
      </c>
      <c r="E8" s="68"/>
      <c r="F8" s="69">
        <v>32</v>
      </c>
      <c r="G8" s="66"/>
      <c r="H8" s="70"/>
      <c r="I8" s="71"/>
      <c r="J8" s="71"/>
      <c r="K8" s="34"/>
      <c r="L8" s="78">
        <v>8</v>
      </c>
      <c r="M8" s="78"/>
      <c r="N8" s="73"/>
      <c r="O8" s="80" t="s">
        <v>273</v>
      </c>
      <c r="P8" s="82" t="s">
        <v>400</v>
      </c>
      <c r="Q8" s="84">
        <v>42543.82388888889</v>
      </c>
      <c r="R8" s="80" t="s">
        <v>527</v>
      </c>
      <c r="S8" s="80" t="s">
        <v>527</v>
      </c>
      <c r="T8" s="80">
        <v>3</v>
      </c>
      <c r="U8" s="80">
        <v>0</v>
      </c>
      <c r="V8" s="80" t="s">
        <v>652</v>
      </c>
      <c r="W8">
        <v>1</v>
      </c>
      <c r="X8" s="79" t="str">
        <f>REPLACE(INDEX(GroupVertices[Group],MATCH(Edges[[#This Row],[Vertex 1]],GroupVertices[Vertex],0)),1,1,"")</f>
        <v>1</v>
      </c>
      <c r="Y8" s="79" t="str">
        <f>REPLACE(INDEX(GroupVertices[Group],MATCH(Edges[[#This Row],[Vertex 2]],GroupVertices[Vertex],0)),1,1,"")</f>
        <v>1</v>
      </c>
      <c r="Z8" s="48">
        <v>0</v>
      </c>
      <c r="AA8" s="49">
        <v>0</v>
      </c>
      <c r="AB8" s="48">
        <v>0</v>
      </c>
      <c r="AC8" s="49">
        <v>0</v>
      </c>
      <c r="AD8" s="48">
        <v>0</v>
      </c>
      <c r="AE8" s="49">
        <v>0</v>
      </c>
      <c r="AF8" s="48">
        <v>6</v>
      </c>
      <c r="AG8" s="49">
        <v>100</v>
      </c>
      <c r="AH8" s="48">
        <v>6</v>
      </c>
    </row>
    <row r="9" spans="1:34" ht="15">
      <c r="A9" s="65" t="s">
        <v>191</v>
      </c>
      <c r="B9" s="65" t="s">
        <v>267</v>
      </c>
      <c r="C9" s="66" t="s">
        <v>1438</v>
      </c>
      <c r="D9" s="67">
        <v>3</v>
      </c>
      <c r="E9" s="68"/>
      <c r="F9" s="69">
        <v>32</v>
      </c>
      <c r="G9" s="66"/>
      <c r="H9" s="70"/>
      <c r="I9" s="71"/>
      <c r="J9" s="71"/>
      <c r="K9" s="34"/>
      <c r="L9" s="78">
        <v>9</v>
      </c>
      <c r="M9" s="78"/>
      <c r="N9" s="73"/>
      <c r="O9" s="80" t="s">
        <v>274</v>
      </c>
      <c r="P9" s="82" t="s">
        <v>401</v>
      </c>
      <c r="Q9" s="84">
        <v>42596.00921296296</v>
      </c>
      <c r="R9" s="80" t="s">
        <v>528</v>
      </c>
      <c r="S9" s="80" t="s">
        <v>528</v>
      </c>
      <c r="T9" s="80">
        <v>3</v>
      </c>
      <c r="U9" s="80">
        <v>0</v>
      </c>
      <c r="V9" s="80" t="s">
        <v>653</v>
      </c>
      <c r="W9">
        <v>1</v>
      </c>
      <c r="X9" s="79" t="str">
        <f>REPLACE(INDEX(GroupVertices[Group],MATCH(Edges[[#This Row],[Vertex 1]],GroupVertices[Vertex],0)),1,1,"")</f>
        <v>1</v>
      </c>
      <c r="Y9" s="79" t="str">
        <f>REPLACE(INDEX(GroupVertices[Group],MATCH(Edges[[#This Row],[Vertex 2]],GroupVertices[Vertex],0)),1,1,"")</f>
        <v>1</v>
      </c>
      <c r="Z9" s="48">
        <v>3</v>
      </c>
      <c r="AA9" s="49">
        <v>3.7037037037037037</v>
      </c>
      <c r="AB9" s="48">
        <v>4</v>
      </c>
      <c r="AC9" s="49">
        <v>4.938271604938271</v>
      </c>
      <c r="AD9" s="48">
        <v>0</v>
      </c>
      <c r="AE9" s="49">
        <v>0</v>
      </c>
      <c r="AF9" s="48">
        <v>74</v>
      </c>
      <c r="AG9" s="49">
        <v>91.35802469135803</v>
      </c>
      <c r="AH9" s="48">
        <v>81</v>
      </c>
    </row>
    <row r="10" spans="1:34" ht="15">
      <c r="A10" s="65" t="s">
        <v>192</v>
      </c>
      <c r="B10" s="65" t="s">
        <v>267</v>
      </c>
      <c r="C10" s="66" t="s">
        <v>1438</v>
      </c>
      <c r="D10" s="67">
        <v>3</v>
      </c>
      <c r="E10" s="68"/>
      <c r="F10" s="69">
        <v>32</v>
      </c>
      <c r="G10" s="66"/>
      <c r="H10" s="70"/>
      <c r="I10" s="71"/>
      <c r="J10" s="71"/>
      <c r="K10" s="34"/>
      <c r="L10" s="78">
        <v>10</v>
      </c>
      <c r="M10" s="78"/>
      <c r="N10" s="73"/>
      <c r="O10" s="80" t="s">
        <v>275</v>
      </c>
      <c r="P10" s="82" t="s">
        <v>402</v>
      </c>
      <c r="Q10" s="84">
        <v>42611.561377314814</v>
      </c>
      <c r="R10" s="80" t="s">
        <v>529</v>
      </c>
      <c r="S10" s="80" t="s">
        <v>529</v>
      </c>
      <c r="T10" s="80">
        <v>4</v>
      </c>
      <c r="U10" s="80">
        <v>0</v>
      </c>
      <c r="V10" s="80" t="s">
        <v>654</v>
      </c>
      <c r="W10">
        <v>1</v>
      </c>
      <c r="X10" s="79" t="str">
        <f>REPLACE(INDEX(GroupVertices[Group],MATCH(Edges[[#This Row],[Vertex 1]],GroupVertices[Vertex],0)),1,1,"")</f>
        <v>1</v>
      </c>
      <c r="Y10" s="79" t="str">
        <f>REPLACE(INDEX(GroupVertices[Group],MATCH(Edges[[#This Row],[Vertex 2]],GroupVertices[Vertex],0)),1,1,"")</f>
        <v>1</v>
      </c>
      <c r="Z10" s="48">
        <v>0</v>
      </c>
      <c r="AA10" s="49">
        <v>0</v>
      </c>
      <c r="AB10" s="48">
        <v>0</v>
      </c>
      <c r="AC10" s="49">
        <v>0</v>
      </c>
      <c r="AD10" s="48">
        <v>0</v>
      </c>
      <c r="AE10" s="49">
        <v>0</v>
      </c>
      <c r="AF10" s="48">
        <v>19</v>
      </c>
      <c r="AG10" s="49">
        <v>100</v>
      </c>
      <c r="AH10" s="48">
        <v>19</v>
      </c>
    </row>
    <row r="11" spans="1:34" ht="15">
      <c r="A11" s="65" t="s">
        <v>193</v>
      </c>
      <c r="B11" s="65" t="s">
        <v>267</v>
      </c>
      <c r="C11" s="66" t="s">
        <v>1438</v>
      </c>
      <c r="D11" s="67">
        <v>3</v>
      </c>
      <c r="E11" s="68"/>
      <c r="F11" s="69">
        <v>32</v>
      </c>
      <c r="G11" s="66"/>
      <c r="H11" s="70"/>
      <c r="I11" s="71"/>
      <c r="J11" s="71"/>
      <c r="K11" s="34"/>
      <c r="L11" s="78">
        <v>11</v>
      </c>
      <c r="M11" s="78"/>
      <c r="N11" s="73"/>
      <c r="O11" s="80" t="s">
        <v>276</v>
      </c>
      <c r="P11" s="82" t="s">
        <v>403</v>
      </c>
      <c r="Q11" s="84">
        <v>42763.768541666665</v>
      </c>
      <c r="R11" s="80" t="s">
        <v>530</v>
      </c>
      <c r="S11" s="80" t="s">
        <v>530</v>
      </c>
      <c r="T11" s="80">
        <v>0</v>
      </c>
      <c r="U11" s="80">
        <v>0</v>
      </c>
      <c r="V11" s="80" t="s">
        <v>655</v>
      </c>
      <c r="W11">
        <v>1</v>
      </c>
      <c r="X11" s="79" t="str">
        <f>REPLACE(INDEX(GroupVertices[Group],MATCH(Edges[[#This Row],[Vertex 1]],GroupVertices[Vertex],0)),1,1,"")</f>
        <v>1</v>
      </c>
      <c r="Y11" s="79" t="str">
        <f>REPLACE(INDEX(GroupVertices[Group],MATCH(Edges[[#This Row],[Vertex 2]],GroupVertices[Vertex],0)),1,1,"")</f>
        <v>1</v>
      </c>
      <c r="Z11" s="48">
        <v>1</v>
      </c>
      <c r="AA11" s="49">
        <v>7.6923076923076925</v>
      </c>
      <c r="AB11" s="48">
        <v>0</v>
      </c>
      <c r="AC11" s="49">
        <v>0</v>
      </c>
      <c r="AD11" s="48">
        <v>0</v>
      </c>
      <c r="AE11" s="49">
        <v>0</v>
      </c>
      <c r="AF11" s="48">
        <v>12</v>
      </c>
      <c r="AG11" s="49">
        <v>92.3076923076923</v>
      </c>
      <c r="AH11" s="48">
        <v>13</v>
      </c>
    </row>
    <row r="12" spans="1:34" ht="15">
      <c r="A12" s="65" t="s">
        <v>194</v>
      </c>
      <c r="B12" s="65" t="s">
        <v>267</v>
      </c>
      <c r="C12" s="66" t="s">
        <v>1438</v>
      </c>
      <c r="D12" s="67">
        <v>3</v>
      </c>
      <c r="E12" s="68"/>
      <c r="F12" s="69">
        <v>32</v>
      </c>
      <c r="G12" s="66"/>
      <c r="H12" s="70"/>
      <c r="I12" s="71"/>
      <c r="J12" s="71"/>
      <c r="K12" s="34"/>
      <c r="L12" s="78">
        <v>12</v>
      </c>
      <c r="M12" s="78"/>
      <c r="N12" s="73"/>
      <c r="O12" s="80" t="s">
        <v>277</v>
      </c>
      <c r="P12" s="82" t="s">
        <v>404</v>
      </c>
      <c r="Q12" s="84">
        <v>42789.16542824074</v>
      </c>
      <c r="R12" s="80" t="s">
        <v>531</v>
      </c>
      <c r="S12" s="80" t="s">
        <v>531</v>
      </c>
      <c r="T12" s="80">
        <v>0</v>
      </c>
      <c r="U12" s="80">
        <v>0</v>
      </c>
      <c r="V12" s="80" t="s">
        <v>656</v>
      </c>
      <c r="W12">
        <v>1</v>
      </c>
      <c r="X12" s="79" t="str">
        <f>REPLACE(INDEX(GroupVertices[Group],MATCH(Edges[[#This Row],[Vertex 1]],GroupVertices[Vertex],0)),1,1,"")</f>
        <v>1</v>
      </c>
      <c r="Y12" s="79" t="str">
        <f>REPLACE(INDEX(GroupVertices[Group],MATCH(Edges[[#This Row],[Vertex 2]],GroupVertices[Vertex],0)),1,1,"")</f>
        <v>1</v>
      </c>
      <c r="Z12" s="48">
        <v>2</v>
      </c>
      <c r="AA12" s="49">
        <v>5.128205128205129</v>
      </c>
      <c r="AB12" s="48">
        <v>1</v>
      </c>
      <c r="AC12" s="49">
        <v>2.5641025641025643</v>
      </c>
      <c r="AD12" s="48">
        <v>0</v>
      </c>
      <c r="AE12" s="49">
        <v>0</v>
      </c>
      <c r="AF12" s="48">
        <v>36</v>
      </c>
      <c r="AG12" s="49">
        <v>92.3076923076923</v>
      </c>
      <c r="AH12" s="48">
        <v>39</v>
      </c>
    </row>
    <row r="13" spans="1:34" ht="15">
      <c r="A13" s="65" t="s">
        <v>195</v>
      </c>
      <c r="B13" s="65" t="s">
        <v>267</v>
      </c>
      <c r="C13" s="66" t="s">
        <v>1438</v>
      </c>
      <c r="D13" s="67">
        <v>3</v>
      </c>
      <c r="E13" s="68"/>
      <c r="F13" s="69">
        <v>32</v>
      </c>
      <c r="G13" s="66"/>
      <c r="H13" s="70"/>
      <c r="I13" s="71"/>
      <c r="J13" s="71"/>
      <c r="K13" s="34"/>
      <c r="L13" s="78">
        <v>13</v>
      </c>
      <c r="M13" s="78"/>
      <c r="N13" s="73"/>
      <c r="O13" s="80" t="s">
        <v>278</v>
      </c>
      <c r="P13" s="82" t="s">
        <v>405</v>
      </c>
      <c r="Q13" s="84">
        <v>42792.5496875</v>
      </c>
      <c r="R13" s="80" t="s">
        <v>532</v>
      </c>
      <c r="S13" s="80" t="s">
        <v>532</v>
      </c>
      <c r="T13" s="80">
        <v>0</v>
      </c>
      <c r="U13" s="80">
        <v>0</v>
      </c>
      <c r="V13" s="80" t="s">
        <v>657</v>
      </c>
      <c r="W13">
        <v>1</v>
      </c>
      <c r="X13" s="79" t="str">
        <f>REPLACE(INDEX(GroupVertices[Group],MATCH(Edges[[#This Row],[Vertex 1]],GroupVertices[Vertex],0)),1,1,"")</f>
        <v>1</v>
      </c>
      <c r="Y13" s="79" t="str">
        <f>REPLACE(INDEX(GroupVertices[Group],MATCH(Edges[[#This Row],[Vertex 2]],GroupVertices[Vertex],0)),1,1,"")</f>
        <v>1</v>
      </c>
      <c r="Z13" s="48">
        <v>0</v>
      </c>
      <c r="AA13" s="49">
        <v>0</v>
      </c>
      <c r="AB13" s="48">
        <v>0</v>
      </c>
      <c r="AC13" s="49">
        <v>0</v>
      </c>
      <c r="AD13" s="48">
        <v>0</v>
      </c>
      <c r="AE13" s="49">
        <v>0</v>
      </c>
      <c r="AF13" s="48">
        <v>22</v>
      </c>
      <c r="AG13" s="49">
        <v>100</v>
      </c>
      <c r="AH13" s="48">
        <v>22</v>
      </c>
    </row>
    <row r="14" spans="1:34" ht="15">
      <c r="A14" s="65" t="s">
        <v>196</v>
      </c>
      <c r="B14" s="65" t="s">
        <v>267</v>
      </c>
      <c r="C14" s="66" t="s">
        <v>1438</v>
      </c>
      <c r="D14" s="67">
        <v>3</v>
      </c>
      <c r="E14" s="68"/>
      <c r="F14" s="69">
        <v>32</v>
      </c>
      <c r="G14" s="66"/>
      <c r="H14" s="70"/>
      <c r="I14" s="71"/>
      <c r="J14" s="71"/>
      <c r="K14" s="34"/>
      <c r="L14" s="78">
        <v>14</v>
      </c>
      <c r="M14" s="78"/>
      <c r="N14" s="73"/>
      <c r="O14" s="80" t="s">
        <v>279</v>
      </c>
      <c r="P14" s="82" t="s">
        <v>406</v>
      </c>
      <c r="Q14" s="84">
        <v>42833.50949074074</v>
      </c>
      <c r="R14" s="80" t="s">
        <v>533</v>
      </c>
      <c r="S14" s="80" t="s">
        <v>533</v>
      </c>
      <c r="T14" s="80">
        <v>2</v>
      </c>
      <c r="U14" s="80">
        <v>0</v>
      </c>
      <c r="V14" s="80" t="s">
        <v>658</v>
      </c>
      <c r="W14">
        <v>1</v>
      </c>
      <c r="X14" s="79" t="str">
        <f>REPLACE(INDEX(GroupVertices[Group],MATCH(Edges[[#This Row],[Vertex 1]],GroupVertices[Vertex],0)),1,1,"")</f>
        <v>1</v>
      </c>
      <c r="Y14" s="79" t="str">
        <f>REPLACE(INDEX(GroupVertices[Group],MATCH(Edges[[#This Row],[Vertex 2]],GroupVertices[Vertex],0)),1,1,"")</f>
        <v>1</v>
      </c>
      <c r="Z14" s="48">
        <v>0</v>
      </c>
      <c r="AA14" s="49">
        <v>0</v>
      </c>
      <c r="AB14" s="48">
        <v>1</v>
      </c>
      <c r="AC14" s="49">
        <v>7.142857142857143</v>
      </c>
      <c r="AD14" s="48">
        <v>0</v>
      </c>
      <c r="AE14" s="49">
        <v>0</v>
      </c>
      <c r="AF14" s="48">
        <v>13</v>
      </c>
      <c r="AG14" s="49">
        <v>92.85714285714286</v>
      </c>
      <c r="AH14" s="48">
        <v>14</v>
      </c>
    </row>
    <row r="15" spans="1:34" ht="15">
      <c r="A15" s="65" t="s">
        <v>197</v>
      </c>
      <c r="B15" s="65" t="s">
        <v>267</v>
      </c>
      <c r="C15" s="66" t="s">
        <v>1438</v>
      </c>
      <c r="D15" s="67">
        <v>3</v>
      </c>
      <c r="E15" s="68"/>
      <c r="F15" s="69">
        <v>32</v>
      </c>
      <c r="G15" s="66"/>
      <c r="H15" s="70"/>
      <c r="I15" s="71"/>
      <c r="J15" s="71"/>
      <c r="K15" s="34"/>
      <c r="L15" s="78">
        <v>15</v>
      </c>
      <c r="M15" s="78"/>
      <c r="N15" s="73"/>
      <c r="O15" s="80" t="s">
        <v>280</v>
      </c>
      <c r="P15" s="82" t="s">
        <v>407</v>
      </c>
      <c r="Q15" s="84">
        <v>42913.54484953704</v>
      </c>
      <c r="R15" s="80" t="s">
        <v>534</v>
      </c>
      <c r="S15" s="80" t="s">
        <v>534</v>
      </c>
      <c r="T15" s="80">
        <v>0</v>
      </c>
      <c r="U15" s="80">
        <v>0</v>
      </c>
      <c r="V15" s="80" t="s">
        <v>659</v>
      </c>
      <c r="W15">
        <v>1</v>
      </c>
      <c r="X15" s="79" t="str">
        <f>REPLACE(INDEX(GroupVertices[Group],MATCH(Edges[[#This Row],[Vertex 1]],GroupVertices[Vertex],0)),1,1,"")</f>
        <v>1</v>
      </c>
      <c r="Y15" s="79" t="str">
        <f>REPLACE(INDEX(GroupVertices[Group],MATCH(Edges[[#This Row],[Vertex 2]],GroupVertices[Vertex],0)),1,1,"")</f>
        <v>1</v>
      </c>
      <c r="Z15" s="48">
        <v>0</v>
      </c>
      <c r="AA15" s="49">
        <v>0</v>
      </c>
      <c r="AB15" s="48">
        <v>0</v>
      </c>
      <c r="AC15" s="49">
        <v>0</v>
      </c>
      <c r="AD15" s="48">
        <v>0</v>
      </c>
      <c r="AE15" s="49">
        <v>0</v>
      </c>
      <c r="AF15" s="48">
        <v>7</v>
      </c>
      <c r="AG15" s="49">
        <v>100</v>
      </c>
      <c r="AH15" s="48">
        <v>7</v>
      </c>
    </row>
    <row r="16" spans="1:34" ht="15">
      <c r="A16" s="65" t="s">
        <v>198</v>
      </c>
      <c r="B16" s="65" t="s">
        <v>267</v>
      </c>
      <c r="C16" s="66" t="s">
        <v>1438</v>
      </c>
      <c r="D16" s="67">
        <v>3</v>
      </c>
      <c r="E16" s="68"/>
      <c r="F16" s="69">
        <v>32</v>
      </c>
      <c r="G16" s="66"/>
      <c r="H16" s="70"/>
      <c r="I16" s="71"/>
      <c r="J16" s="71"/>
      <c r="K16" s="34"/>
      <c r="L16" s="78">
        <v>16</v>
      </c>
      <c r="M16" s="78"/>
      <c r="N16" s="73"/>
      <c r="O16" s="80" t="s">
        <v>281</v>
      </c>
      <c r="P16" s="82" t="s">
        <v>408</v>
      </c>
      <c r="Q16" s="84">
        <v>42926.04369212963</v>
      </c>
      <c r="R16" s="80" t="s">
        <v>535</v>
      </c>
      <c r="S16" s="80" t="s">
        <v>535</v>
      </c>
      <c r="T16" s="80">
        <v>0</v>
      </c>
      <c r="U16" s="80">
        <v>0</v>
      </c>
      <c r="V16" s="80" t="s">
        <v>660</v>
      </c>
      <c r="W16">
        <v>1</v>
      </c>
      <c r="X16" s="79" t="str">
        <f>REPLACE(INDEX(GroupVertices[Group],MATCH(Edges[[#This Row],[Vertex 1]],GroupVertices[Vertex],0)),1,1,"")</f>
        <v>1</v>
      </c>
      <c r="Y16" s="79" t="str">
        <f>REPLACE(INDEX(GroupVertices[Group],MATCH(Edges[[#This Row],[Vertex 2]],GroupVertices[Vertex],0)),1,1,"")</f>
        <v>1</v>
      </c>
      <c r="Z16" s="48">
        <v>0</v>
      </c>
      <c r="AA16" s="49">
        <v>0</v>
      </c>
      <c r="AB16" s="48">
        <v>1</v>
      </c>
      <c r="AC16" s="49">
        <v>4.3478260869565215</v>
      </c>
      <c r="AD16" s="48">
        <v>0</v>
      </c>
      <c r="AE16" s="49">
        <v>0</v>
      </c>
      <c r="AF16" s="48">
        <v>22</v>
      </c>
      <c r="AG16" s="49">
        <v>95.65217391304348</v>
      </c>
      <c r="AH16" s="48">
        <v>23</v>
      </c>
    </row>
    <row r="17" spans="1:34" ht="15">
      <c r="A17" s="65" t="s">
        <v>199</v>
      </c>
      <c r="B17" s="65" t="s">
        <v>267</v>
      </c>
      <c r="C17" s="66" t="s">
        <v>1438</v>
      </c>
      <c r="D17" s="67">
        <v>3</v>
      </c>
      <c r="E17" s="68"/>
      <c r="F17" s="69">
        <v>32</v>
      </c>
      <c r="G17" s="66"/>
      <c r="H17" s="70"/>
      <c r="I17" s="71"/>
      <c r="J17" s="71"/>
      <c r="K17" s="34"/>
      <c r="L17" s="78">
        <v>17</v>
      </c>
      <c r="M17" s="78"/>
      <c r="N17" s="73"/>
      <c r="O17" s="80" t="s">
        <v>282</v>
      </c>
      <c r="P17" s="82" t="s">
        <v>409</v>
      </c>
      <c r="Q17" s="84">
        <v>42935.68116898148</v>
      </c>
      <c r="R17" s="80" t="s">
        <v>536</v>
      </c>
      <c r="S17" s="80" t="s">
        <v>536</v>
      </c>
      <c r="T17" s="80">
        <v>0</v>
      </c>
      <c r="U17" s="80">
        <v>0</v>
      </c>
      <c r="V17" s="80" t="s">
        <v>661</v>
      </c>
      <c r="W17">
        <v>1</v>
      </c>
      <c r="X17" s="79" t="str">
        <f>REPLACE(INDEX(GroupVertices[Group],MATCH(Edges[[#This Row],[Vertex 1]],GroupVertices[Vertex],0)),1,1,"")</f>
        <v>1</v>
      </c>
      <c r="Y17" s="79" t="str">
        <f>REPLACE(INDEX(GroupVertices[Group],MATCH(Edges[[#This Row],[Vertex 2]],GroupVertices[Vertex],0)),1,1,"")</f>
        <v>1</v>
      </c>
      <c r="Z17" s="48">
        <v>1</v>
      </c>
      <c r="AA17" s="49">
        <v>16.666666666666668</v>
      </c>
      <c r="AB17" s="48">
        <v>0</v>
      </c>
      <c r="AC17" s="49">
        <v>0</v>
      </c>
      <c r="AD17" s="48">
        <v>0</v>
      </c>
      <c r="AE17" s="49">
        <v>0</v>
      </c>
      <c r="AF17" s="48">
        <v>5</v>
      </c>
      <c r="AG17" s="49">
        <v>83.33333333333333</v>
      </c>
      <c r="AH17" s="48">
        <v>6</v>
      </c>
    </row>
    <row r="18" spans="1:34" ht="15">
      <c r="A18" s="65" t="s">
        <v>200</v>
      </c>
      <c r="B18" s="65" t="s">
        <v>267</v>
      </c>
      <c r="C18" s="66" t="s">
        <v>1439</v>
      </c>
      <c r="D18" s="67">
        <v>6.5</v>
      </c>
      <c r="E18" s="68"/>
      <c r="F18" s="69">
        <v>21</v>
      </c>
      <c r="G18" s="66"/>
      <c r="H18" s="70"/>
      <c r="I18" s="71"/>
      <c r="J18" s="71"/>
      <c r="K18" s="34"/>
      <c r="L18" s="78">
        <v>18</v>
      </c>
      <c r="M18" s="78"/>
      <c r="N18" s="73"/>
      <c r="O18" s="80" t="s">
        <v>283</v>
      </c>
      <c r="P18" s="82" t="s">
        <v>410</v>
      </c>
      <c r="Q18" s="84">
        <v>42936.75446759259</v>
      </c>
      <c r="R18" s="80" t="s">
        <v>537</v>
      </c>
      <c r="S18" s="80" t="s">
        <v>537</v>
      </c>
      <c r="T18" s="80">
        <v>0</v>
      </c>
      <c r="U18" s="80">
        <v>0</v>
      </c>
      <c r="V18" s="80" t="s">
        <v>662</v>
      </c>
      <c r="W18">
        <v>2</v>
      </c>
      <c r="X18" s="79" t="str">
        <f>REPLACE(INDEX(GroupVertices[Group],MATCH(Edges[[#This Row],[Vertex 1]],GroupVertices[Vertex],0)),1,1,"")</f>
        <v>1</v>
      </c>
      <c r="Y18" s="79" t="str">
        <f>REPLACE(INDEX(GroupVertices[Group],MATCH(Edges[[#This Row],[Vertex 2]],GroupVertices[Vertex],0)),1,1,"")</f>
        <v>1</v>
      </c>
      <c r="Z18" s="48">
        <v>0</v>
      </c>
      <c r="AA18" s="49">
        <v>0</v>
      </c>
      <c r="AB18" s="48">
        <v>0</v>
      </c>
      <c r="AC18" s="49">
        <v>0</v>
      </c>
      <c r="AD18" s="48">
        <v>0</v>
      </c>
      <c r="AE18" s="49">
        <v>0</v>
      </c>
      <c r="AF18" s="48">
        <v>31</v>
      </c>
      <c r="AG18" s="49">
        <v>100</v>
      </c>
      <c r="AH18" s="48">
        <v>31</v>
      </c>
    </row>
    <row r="19" spans="1:34" ht="15">
      <c r="A19" s="65" t="s">
        <v>200</v>
      </c>
      <c r="B19" s="65" t="s">
        <v>267</v>
      </c>
      <c r="C19" s="66" t="s">
        <v>1439</v>
      </c>
      <c r="D19" s="67">
        <v>6.5</v>
      </c>
      <c r="E19" s="68"/>
      <c r="F19" s="69">
        <v>21</v>
      </c>
      <c r="G19" s="66"/>
      <c r="H19" s="70"/>
      <c r="I19" s="71"/>
      <c r="J19" s="71"/>
      <c r="K19" s="34"/>
      <c r="L19" s="78">
        <v>19</v>
      </c>
      <c r="M19" s="78"/>
      <c r="N19" s="73"/>
      <c r="O19" s="80" t="s">
        <v>284</v>
      </c>
      <c r="P19" s="82" t="s">
        <v>411</v>
      </c>
      <c r="Q19" s="84">
        <v>42936.756006944444</v>
      </c>
      <c r="R19" s="80" t="s">
        <v>538</v>
      </c>
      <c r="S19" s="80" t="s">
        <v>538</v>
      </c>
      <c r="T19" s="80">
        <v>0</v>
      </c>
      <c r="U19" s="80">
        <v>0</v>
      </c>
      <c r="V19" s="80" t="s">
        <v>663</v>
      </c>
      <c r="W19">
        <v>2</v>
      </c>
      <c r="X19" s="79" t="str">
        <f>REPLACE(INDEX(GroupVertices[Group],MATCH(Edges[[#This Row],[Vertex 1]],GroupVertices[Vertex],0)),1,1,"")</f>
        <v>1</v>
      </c>
      <c r="Y19" s="79" t="str">
        <f>REPLACE(INDEX(GroupVertices[Group],MATCH(Edges[[#This Row],[Vertex 2]],GroupVertices[Vertex],0)),1,1,"")</f>
        <v>1</v>
      </c>
      <c r="Z19" s="48">
        <v>0</v>
      </c>
      <c r="AA19" s="49">
        <v>0</v>
      </c>
      <c r="AB19" s="48">
        <v>0</v>
      </c>
      <c r="AC19" s="49">
        <v>0</v>
      </c>
      <c r="AD19" s="48">
        <v>0</v>
      </c>
      <c r="AE19" s="49">
        <v>0</v>
      </c>
      <c r="AF19" s="48">
        <v>46</v>
      </c>
      <c r="AG19" s="49">
        <v>100</v>
      </c>
      <c r="AH19" s="48">
        <v>46</v>
      </c>
    </row>
    <row r="20" spans="1:34" ht="15">
      <c r="A20" s="65" t="s">
        <v>201</v>
      </c>
      <c r="B20" s="65" t="s">
        <v>267</v>
      </c>
      <c r="C20" s="66" t="s">
        <v>1438</v>
      </c>
      <c r="D20" s="67">
        <v>3</v>
      </c>
      <c r="E20" s="68"/>
      <c r="F20" s="69">
        <v>32</v>
      </c>
      <c r="G20" s="66"/>
      <c r="H20" s="70"/>
      <c r="I20" s="71"/>
      <c r="J20" s="71"/>
      <c r="K20" s="34"/>
      <c r="L20" s="78">
        <v>20</v>
      </c>
      <c r="M20" s="78"/>
      <c r="N20" s="73"/>
      <c r="O20" s="80" t="s">
        <v>285</v>
      </c>
      <c r="P20" s="82" t="s">
        <v>412</v>
      </c>
      <c r="Q20" s="84">
        <v>42956.044282407405</v>
      </c>
      <c r="R20" s="80" t="s">
        <v>539</v>
      </c>
      <c r="S20" s="80" t="s">
        <v>539</v>
      </c>
      <c r="T20" s="80">
        <v>0</v>
      </c>
      <c r="U20" s="80">
        <v>0</v>
      </c>
      <c r="V20" s="80" t="s">
        <v>664</v>
      </c>
      <c r="W20">
        <v>1</v>
      </c>
      <c r="X20" s="79" t="str">
        <f>REPLACE(INDEX(GroupVertices[Group],MATCH(Edges[[#This Row],[Vertex 1]],GroupVertices[Vertex],0)),1,1,"")</f>
        <v>1</v>
      </c>
      <c r="Y20" s="79" t="str">
        <f>REPLACE(INDEX(GroupVertices[Group],MATCH(Edges[[#This Row],[Vertex 2]],GroupVertices[Vertex],0)),1,1,"")</f>
        <v>1</v>
      </c>
      <c r="Z20" s="48">
        <v>0</v>
      </c>
      <c r="AA20" s="49">
        <v>0</v>
      </c>
      <c r="AB20" s="48">
        <v>0</v>
      </c>
      <c r="AC20" s="49">
        <v>0</v>
      </c>
      <c r="AD20" s="48">
        <v>0</v>
      </c>
      <c r="AE20" s="49">
        <v>0</v>
      </c>
      <c r="AF20" s="48">
        <v>28</v>
      </c>
      <c r="AG20" s="49">
        <v>100</v>
      </c>
      <c r="AH20" s="48">
        <v>28</v>
      </c>
    </row>
    <row r="21" spans="1:34" ht="15">
      <c r="A21" s="65" t="s">
        <v>202</v>
      </c>
      <c r="B21" s="65" t="s">
        <v>267</v>
      </c>
      <c r="C21" s="66" t="s">
        <v>1438</v>
      </c>
      <c r="D21" s="67">
        <v>3</v>
      </c>
      <c r="E21" s="68"/>
      <c r="F21" s="69">
        <v>32</v>
      </c>
      <c r="G21" s="66"/>
      <c r="H21" s="70"/>
      <c r="I21" s="71"/>
      <c r="J21" s="71"/>
      <c r="K21" s="34"/>
      <c r="L21" s="78">
        <v>21</v>
      </c>
      <c r="M21" s="78"/>
      <c r="N21" s="73"/>
      <c r="O21" s="80" t="s">
        <v>286</v>
      </c>
      <c r="P21" s="82" t="s">
        <v>413</v>
      </c>
      <c r="Q21" s="84">
        <v>43199.81679398148</v>
      </c>
      <c r="R21" s="80" t="s">
        <v>540</v>
      </c>
      <c r="S21" s="80" t="s">
        <v>540</v>
      </c>
      <c r="T21" s="80">
        <v>0</v>
      </c>
      <c r="U21" s="80">
        <v>0</v>
      </c>
      <c r="V21" s="80" t="s">
        <v>665</v>
      </c>
      <c r="W21">
        <v>1</v>
      </c>
      <c r="X21" s="79" t="str">
        <f>REPLACE(INDEX(GroupVertices[Group],MATCH(Edges[[#This Row],[Vertex 1]],GroupVertices[Vertex],0)),1,1,"")</f>
        <v>1</v>
      </c>
      <c r="Y21" s="79" t="str">
        <f>REPLACE(INDEX(GroupVertices[Group],MATCH(Edges[[#This Row],[Vertex 2]],GroupVertices[Vertex],0)),1,1,"")</f>
        <v>1</v>
      </c>
      <c r="Z21" s="48">
        <v>0</v>
      </c>
      <c r="AA21" s="49">
        <v>0</v>
      </c>
      <c r="AB21" s="48">
        <v>0</v>
      </c>
      <c r="AC21" s="49">
        <v>0</v>
      </c>
      <c r="AD21" s="48">
        <v>0</v>
      </c>
      <c r="AE21" s="49">
        <v>0</v>
      </c>
      <c r="AF21" s="48">
        <v>21</v>
      </c>
      <c r="AG21" s="49">
        <v>100</v>
      </c>
      <c r="AH21" s="48">
        <v>21</v>
      </c>
    </row>
    <row r="22" spans="1:34" ht="15">
      <c r="A22" s="65" t="s">
        <v>203</v>
      </c>
      <c r="B22" s="65" t="s">
        <v>267</v>
      </c>
      <c r="C22" s="66" t="s">
        <v>1438</v>
      </c>
      <c r="D22" s="67">
        <v>3</v>
      </c>
      <c r="E22" s="68"/>
      <c r="F22" s="69">
        <v>32</v>
      </c>
      <c r="G22" s="66"/>
      <c r="H22" s="70"/>
      <c r="I22" s="71"/>
      <c r="J22" s="71"/>
      <c r="K22" s="34"/>
      <c r="L22" s="78">
        <v>22</v>
      </c>
      <c r="M22" s="78"/>
      <c r="N22" s="73"/>
      <c r="O22" s="80" t="s">
        <v>287</v>
      </c>
      <c r="P22" s="82" t="s">
        <v>414</v>
      </c>
      <c r="Q22" s="84">
        <v>43339.650972222225</v>
      </c>
      <c r="R22" s="80" t="s">
        <v>541</v>
      </c>
      <c r="S22" s="80" t="s">
        <v>541</v>
      </c>
      <c r="T22" s="80">
        <v>0</v>
      </c>
      <c r="U22" s="80">
        <v>0</v>
      </c>
      <c r="V22" s="80" t="s">
        <v>666</v>
      </c>
      <c r="W22">
        <v>1</v>
      </c>
      <c r="X22" s="79" t="str">
        <f>REPLACE(INDEX(GroupVertices[Group],MATCH(Edges[[#This Row],[Vertex 1]],GroupVertices[Vertex],0)),1,1,"")</f>
        <v>1</v>
      </c>
      <c r="Y22" s="79" t="str">
        <f>REPLACE(INDEX(GroupVertices[Group],MATCH(Edges[[#This Row],[Vertex 2]],GroupVertices[Vertex],0)),1,1,"")</f>
        <v>1</v>
      </c>
      <c r="Z22" s="48">
        <v>0</v>
      </c>
      <c r="AA22" s="49">
        <v>0</v>
      </c>
      <c r="AB22" s="48">
        <v>0</v>
      </c>
      <c r="AC22" s="49">
        <v>0</v>
      </c>
      <c r="AD22" s="48">
        <v>0</v>
      </c>
      <c r="AE22" s="49">
        <v>0</v>
      </c>
      <c r="AF22" s="48">
        <v>17</v>
      </c>
      <c r="AG22" s="49">
        <v>100</v>
      </c>
      <c r="AH22" s="48">
        <v>17</v>
      </c>
    </row>
    <row r="23" spans="1:34" ht="15">
      <c r="A23" s="65" t="s">
        <v>204</v>
      </c>
      <c r="B23" s="65" t="s">
        <v>267</v>
      </c>
      <c r="C23" s="66" t="s">
        <v>1438</v>
      </c>
      <c r="D23" s="67">
        <v>3</v>
      </c>
      <c r="E23" s="68"/>
      <c r="F23" s="69">
        <v>32</v>
      </c>
      <c r="G23" s="66"/>
      <c r="H23" s="70"/>
      <c r="I23" s="71"/>
      <c r="J23" s="71"/>
      <c r="K23" s="34"/>
      <c r="L23" s="78">
        <v>23</v>
      </c>
      <c r="M23" s="78"/>
      <c r="N23" s="73"/>
      <c r="O23" s="80" t="s">
        <v>288</v>
      </c>
      <c r="P23" s="82" t="s">
        <v>415</v>
      </c>
      <c r="Q23" s="84">
        <v>43432.84349537037</v>
      </c>
      <c r="R23" s="80" t="s">
        <v>542</v>
      </c>
      <c r="S23" s="80" t="s">
        <v>542</v>
      </c>
      <c r="T23" s="80">
        <v>2</v>
      </c>
      <c r="U23" s="80">
        <v>0</v>
      </c>
      <c r="V23" s="80" t="s">
        <v>667</v>
      </c>
      <c r="W23">
        <v>1</v>
      </c>
      <c r="X23" s="79" t="str">
        <f>REPLACE(INDEX(GroupVertices[Group],MATCH(Edges[[#This Row],[Vertex 1]],GroupVertices[Vertex],0)),1,1,"")</f>
        <v>1</v>
      </c>
      <c r="Y23" s="79" t="str">
        <f>REPLACE(INDEX(GroupVertices[Group],MATCH(Edges[[#This Row],[Vertex 2]],GroupVertices[Vertex],0)),1,1,"")</f>
        <v>1</v>
      </c>
      <c r="Z23" s="48">
        <v>1</v>
      </c>
      <c r="AA23" s="49">
        <v>5.882352941176471</v>
      </c>
      <c r="AB23" s="48">
        <v>0</v>
      </c>
      <c r="AC23" s="49">
        <v>0</v>
      </c>
      <c r="AD23" s="48">
        <v>0</v>
      </c>
      <c r="AE23" s="49">
        <v>0</v>
      </c>
      <c r="AF23" s="48">
        <v>16</v>
      </c>
      <c r="AG23" s="49">
        <v>94.11764705882354</v>
      </c>
      <c r="AH23" s="48">
        <v>17</v>
      </c>
    </row>
    <row r="24" spans="1:34" ht="15">
      <c r="A24" s="65" t="s">
        <v>205</v>
      </c>
      <c r="B24" s="65" t="s">
        <v>267</v>
      </c>
      <c r="C24" s="66" t="s">
        <v>1438</v>
      </c>
      <c r="D24" s="67">
        <v>3</v>
      </c>
      <c r="E24" s="68"/>
      <c r="F24" s="69">
        <v>32</v>
      </c>
      <c r="G24" s="66"/>
      <c r="H24" s="70"/>
      <c r="I24" s="71"/>
      <c r="J24" s="71"/>
      <c r="K24" s="34"/>
      <c r="L24" s="78">
        <v>24</v>
      </c>
      <c r="M24" s="78"/>
      <c r="N24" s="73"/>
      <c r="O24" s="80" t="s">
        <v>289</v>
      </c>
      <c r="P24" s="82" t="s">
        <v>416</v>
      </c>
      <c r="Q24" s="84">
        <v>43441.6121412037</v>
      </c>
      <c r="R24" s="80" t="s">
        <v>543</v>
      </c>
      <c r="S24" s="80" t="s">
        <v>543</v>
      </c>
      <c r="T24" s="80">
        <v>0</v>
      </c>
      <c r="U24" s="80">
        <v>0</v>
      </c>
      <c r="V24" s="80" t="s">
        <v>668</v>
      </c>
      <c r="W24">
        <v>1</v>
      </c>
      <c r="X24" s="79" t="str">
        <f>REPLACE(INDEX(GroupVertices[Group],MATCH(Edges[[#This Row],[Vertex 1]],GroupVertices[Vertex],0)),1,1,"")</f>
        <v>1</v>
      </c>
      <c r="Y24" s="79" t="str">
        <f>REPLACE(INDEX(GroupVertices[Group],MATCH(Edges[[#This Row],[Vertex 2]],GroupVertices[Vertex],0)),1,1,"")</f>
        <v>1</v>
      </c>
      <c r="Z24" s="48">
        <v>1</v>
      </c>
      <c r="AA24" s="49">
        <v>7.6923076923076925</v>
      </c>
      <c r="AB24" s="48">
        <v>0</v>
      </c>
      <c r="AC24" s="49">
        <v>0</v>
      </c>
      <c r="AD24" s="48">
        <v>0</v>
      </c>
      <c r="AE24" s="49">
        <v>0</v>
      </c>
      <c r="AF24" s="48">
        <v>12</v>
      </c>
      <c r="AG24" s="49">
        <v>92.3076923076923</v>
      </c>
      <c r="AH24" s="48">
        <v>13</v>
      </c>
    </row>
    <row r="25" spans="1:34" ht="15">
      <c r="A25" s="65" t="s">
        <v>206</v>
      </c>
      <c r="B25" s="65" t="s">
        <v>267</v>
      </c>
      <c r="C25" s="66" t="s">
        <v>1438</v>
      </c>
      <c r="D25" s="67">
        <v>3</v>
      </c>
      <c r="E25" s="68"/>
      <c r="F25" s="69">
        <v>32</v>
      </c>
      <c r="G25" s="66"/>
      <c r="H25" s="70"/>
      <c r="I25" s="71"/>
      <c r="J25" s="71"/>
      <c r="K25" s="34"/>
      <c r="L25" s="78">
        <v>25</v>
      </c>
      <c r="M25" s="78"/>
      <c r="N25" s="73"/>
      <c r="O25" s="80" t="s">
        <v>290</v>
      </c>
      <c r="P25" s="82" t="s">
        <v>417</v>
      </c>
      <c r="Q25" s="84">
        <v>42298.40659722222</v>
      </c>
      <c r="R25" s="80" t="s">
        <v>544</v>
      </c>
      <c r="S25" s="80" t="s">
        <v>544</v>
      </c>
      <c r="T25" s="80">
        <v>3</v>
      </c>
      <c r="U25" s="80">
        <v>7</v>
      </c>
      <c r="V25" s="80" t="s">
        <v>669</v>
      </c>
      <c r="W25">
        <v>1</v>
      </c>
      <c r="X25" s="79" t="str">
        <f>REPLACE(INDEX(GroupVertices[Group],MATCH(Edges[[#This Row],[Vertex 1]],GroupVertices[Vertex],0)),1,1,"")</f>
        <v>2</v>
      </c>
      <c r="Y25" s="79" t="str">
        <f>REPLACE(INDEX(GroupVertices[Group],MATCH(Edges[[#This Row],[Vertex 2]],GroupVertices[Vertex],0)),1,1,"")</f>
        <v>1</v>
      </c>
      <c r="Z25" s="48">
        <v>1</v>
      </c>
      <c r="AA25" s="49">
        <v>4.3478260869565215</v>
      </c>
      <c r="AB25" s="48">
        <v>1</v>
      </c>
      <c r="AC25" s="49">
        <v>4.3478260869565215</v>
      </c>
      <c r="AD25" s="48">
        <v>0</v>
      </c>
      <c r="AE25" s="49">
        <v>0</v>
      </c>
      <c r="AF25" s="48">
        <v>21</v>
      </c>
      <c r="AG25" s="49">
        <v>91.30434782608695</v>
      </c>
      <c r="AH25" s="48">
        <v>23</v>
      </c>
    </row>
    <row r="26" spans="1:34" ht="15">
      <c r="A26" s="65" t="s">
        <v>207</v>
      </c>
      <c r="B26" s="65" t="s">
        <v>267</v>
      </c>
      <c r="C26" s="66" t="s">
        <v>1439</v>
      </c>
      <c r="D26" s="67">
        <v>6.5</v>
      </c>
      <c r="E26" s="68"/>
      <c r="F26" s="69">
        <v>21</v>
      </c>
      <c r="G26" s="66"/>
      <c r="H26" s="70"/>
      <c r="I26" s="71"/>
      <c r="J26" s="71"/>
      <c r="K26" s="34"/>
      <c r="L26" s="78">
        <v>26</v>
      </c>
      <c r="M26" s="78"/>
      <c r="N26" s="73"/>
      <c r="O26" s="80" t="s">
        <v>291</v>
      </c>
      <c r="P26" s="82" t="s">
        <v>418</v>
      </c>
      <c r="Q26" s="84">
        <v>42298.83476851852</v>
      </c>
      <c r="R26" s="80" t="s">
        <v>545</v>
      </c>
      <c r="S26" s="80" t="s">
        <v>545</v>
      </c>
      <c r="T26" s="80">
        <v>1</v>
      </c>
      <c r="U26" s="80">
        <v>1</v>
      </c>
      <c r="V26" s="80" t="s">
        <v>670</v>
      </c>
      <c r="W26">
        <v>2</v>
      </c>
      <c r="X26" s="79" t="str">
        <f>REPLACE(INDEX(GroupVertices[Group],MATCH(Edges[[#This Row],[Vertex 1]],GroupVertices[Vertex],0)),1,1,"")</f>
        <v>5</v>
      </c>
      <c r="Y26" s="79" t="str">
        <f>REPLACE(INDEX(GroupVertices[Group],MATCH(Edges[[#This Row],[Vertex 2]],GroupVertices[Vertex],0)),1,1,"")</f>
        <v>1</v>
      </c>
      <c r="Z26" s="48">
        <v>0</v>
      </c>
      <c r="AA26" s="49">
        <v>0</v>
      </c>
      <c r="AB26" s="48">
        <v>0</v>
      </c>
      <c r="AC26" s="49">
        <v>0</v>
      </c>
      <c r="AD26" s="48">
        <v>0</v>
      </c>
      <c r="AE26" s="49">
        <v>0</v>
      </c>
      <c r="AF26" s="48">
        <v>34</v>
      </c>
      <c r="AG26" s="49">
        <v>100</v>
      </c>
      <c r="AH26" s="48">
        <v>34</v>
      </c>
    </row>
    <row r="27" spans="1:34" ht="15">
      <c r="A27" s="65" t="s">
        <v>207</v>
      </c>
      <c r="B27" s="65" t="s">
        <v>267</v>
      </c>
      <c r="C27" s="66" t="s">
        <v>1439</v>
      </c>
      <c r="D27" s="67">
        <v>6.5</v>
      </c>
      <c r="E27" s="68"/>
      <c r="F27" s="69">
        <v>21</v>
      </c>
      <c r="G27" s="66"/>
      <c r="H27" s="70"/>
      <c r="I27" s="71"/>
      <c r="J27" s="71"/>
      <c r="K27" s="34"/>
      <c r="L27" s="78">
        <v>27</v>
      </c>
      <c r="M27" s="78"/>
      <c r="N27" s="73"/>
      <c r="O27" s="80" t="s">
        <v>292</v>
      </c>
      <c r="P27" s="82" t="s">
        <v>419</v>
      </c>
      <c r="Q27" s="84">
        <v>42298.835069444445</v>
      </c>
      <c r="R27" s="80" t="s">
        <v>546</v>
      </c>
      <c r="S27" s="80" t="s">
        <v>546</v>
      </c>
      <c r="T27" s="80">
        <v>8</v>
      </c>
      <c r="U27" s="80">
        <v>0</v>
      </c>
      <c r="V27" s="80" t="s">
        <v>671</v>
      </c>
      <c r="W27">
        <v>2</v>
      </c>
      <c r="X27" s="79" t="str">
        <f>REPLACE(INDEX(GroupVertices[Group],MATCH(Edges[[#This Row],[Vertex 1]],GroupVertices[Vertex],0)),1,1,"")</f>
        <v>5</v>
      </c>
      <c r="Y27" s="79" t="str">
        <f>REPLACE(INDEX(GroupVertices[Group],MATCH(Edges[[#This Row],[Vertex 2]],GroupVertices[Vertex],0)),1,1,"")</f>
        <v>1</v>
      </c>
      <c r="Z27" s="48">
        <v>0</v>
      </c>
      <c r="AA27" s="49">
        <v>0</v>
      </c>
      <c r="AB27" s="48">
        <v>0</v>
      </c>
      <c r="AC27" s="49">
        <v>0</v>
      </c>
      <c r="AD27" s="48">
        <v>0</v>
      </c>
      <c r="AE27" s="49">
        <v>0</v>
      </c>
      <c r="AF27" s="48">
        <v>7</v>
      </c>
      <c r="AG27" s="49">
        <v>100</v>
      </c>
      <c r="AH27" s="48">
        <v>7</v>
      </c>
    </row>
    <row r="28" spans="1:34" ht="15">
      <c r="A28" s="65" t="s">
        <v>208</v>
      </c>
      <c r="B28" s="65" t="s">
        <v>267</v>
      </c>
      <c r="C28" s="66" t="s">
        <v>1438</v>
      </c>
      <c r="D28" s="67">
        <v>3</v>
      </c>
      <c r="E28" s="68"/>
      <c r="F28" s="69">
        <v>32</v>
      </c>
      <c r="G28" s="66"/>
      <c r="H28" s="70"/>
      <c r="I28" s="71"/>
      <c r="J28" s="71"/>
      <c r="K28" s="34"/>
      <c r="L28" s="78">
        <v>28</v>
      </c>
      <c r="M28" s="78"/>
      <c r="N28" s="73"/>
      <c r="O28" s="80" t="s">
        <v>293</v>
      </c>
      <c r="P28" s="82" t="s">
        <v>420</v>
      </c>
      <c r="Q28" s="84">
        <v>42310.617314814815</v>
      </c>
      <c r="R28" s="80" t="s">
        <v>547</v>
      </c>
      <c r="S28" s="80" t="s">
        <v>547</v>
      </c>
      <c r="T28" s="80">
        <v>1</v>
      </c>
      <c r="U28" s="80">
        <v>1</v>
      </c>
      <c r="V28" s="80" t="s">
        <v>672</v>
      </c>
      <c r="W28">
        <v>1</v>
      </c>
      <c r="X28" s="79" t="str">
        <f>REPLACE(INDEX(GroupVertices[Group],MATCH(Edges[[#This Row],[Vertex 1]],GroupVertices[Vertex],0)),1,1,"")</f>
        <v>2</v>
      </c>
      <c r="Y28" s="79" t="str">
        <f>REPLACE(INDEX(GroupVertices[Group],MATCH(Edges[[#This Row],[Vertex 2]],GroupVertices[Vertex],0)),1,1,"")</f>
        <v>1</v>
      </c>
      <c r="Z28" s="48">
        <v>1</v>
      </c>
      <c r="AA28" s="49">
        <v>3.8461538461538463</v>
      </c>
      <c r="AB28" s="48">
        <v>0</v>
      </c>
      <c r="AC28" s="49">
        <v>0</v>
      </c>
      <c r="AD28" s="48">
        <v>0</v>
      </c>
      <c r="AE28" s="49">
        <v>0</v>
      </c>
      <c r="AF28" s="48">
        <v>25</v>
      </c>
      <c r="AG28" s="49">
        <v>96.15384615384616</v>
      </c>
      <c r="AH28" s="48">
        <v>26</v>
      </c>
    </row>
    <row r="29" spans="1:34" ht="15">
      <c r="A29" s="65" t="s">
        <v>209</v>
      </c>
      <c r="B29" s="65" t="s">
        <v>267</v>
      </c>
      <c r="C29" s="66" t="s">
        <v>1438</v>
      </c>
      <c r="D29" s="67">
        <v>3</v>
      </c>
      <c r="E29" s="68"/>
      <c r="F29" s="69">
        <v>32</v>
      </c>
      <c r="G29" s="66"/>
      <c r="H29" s="70"/>
      <c r="I29" s="71"/>
      <c r="J29" s="71"/>
      <c r="K29" s="34"/>
      <c r="L29" s="78">
        <v>29</v>
      </c>
      <c r="M29" s="78"/>
      <c r="N29" s="73"/>
      <c r="O29" s="80" t="s">
        <v>294</v>
      </c>
      <c r="P29" s="82" t="s">
        <v>421</v>
      </c>
      <c r="Q29" s="84">
        <v>42313.555138888885</v>
      </c>
      <c r="R29" s="80" t="s">
        <v>548</v>
      </c>
      <c r="S29" s="80" t="s">
        <v>548</v>
      </c>
      <c r="T29" s="80">
        <v>5</v>
      </c>
      <c r="U29" s="80">
        <v>2</v>
      </c>
      <c r="V29" s="80" t="s">
        <v>673</v>
      </c>
      <c r="W29">
        <v>1</v>
      </c>
      <c r="X29" s="79" t="str">
        <f>REPLACE(INDEX(GroupVertices[Group],MATCH(Edges[[#This Row],[Vertex 1]],GroupVertices[Vertex],0)),1,1,"")</f>
        <v>2</v>
      </c>
      <c r="Y29" s="79" t="str">
        <f>REPLACE(INDEX(GroupVertices[Group],MATCH(Edges[[#This Row],[Vertex 2]],GroupVertices[Vertex],0)),1,1,"")</f>
        <v>1</v>
      </c>
      <c r="Z29" s="48">
        <v>1</v>
      </c>
      <c r="AA29" s="49">
        <v>1.408450704225352</v>
      </c>
      <c r="AB29" s="48">
        <v>1</v>
      </c>
      <c r="AC29" s="49">
        <v>1.408450704225352</v>
      </c>
      <c r="AD29" s="48">
        <v>0</v>
      </c>
      <c r="AE29" s="49">
        <v>0</v>
      </c>
      <c r="AF29" s="48">
        <v>69</v>
      </c>
      <c r="AG29" s="49">
        <v>97.1830985915493</v>
      </c>
      <c r="AH29" s="48">
        <v>71</v>
      </c>
    </row>
    <row r="30" spans="1:34" ht="15">
      <c r="A30" s="65" t="s">
        <v>210</v>
      </c>
      <c r="B30" s="65" t="s">
        <v>267</v>
      </c>
      <c r="C30" s="66" t="s">
        <v>1438</v>
      </c>
      <c r="D30" s="67">
        <v>3</v>
      </c>
      <c r="E30" s="68"/>
      <c r="F30" s="69">
        <v>32</v>
      </c>
      <c r="G30" s="66"/>
      <c r="H30" s="70"/>
      <c r="I30" s="71"/>
      <c r="J30" s="71"/>
      <c r="K30" s="34"/>
      <c r="L30" s="78">
        <v>30</v>
      </c>
      <c r="M30" s="78"/>
      <c r="N30" s="73"/>
      <c r="O30" s="80" t="s">
        <v>295</v>
      </c>
      <c r="P30" s="82" t="s">
        <v>422</v>
      </c>
      <c r="Q30" s="84">
        <v>42314.72412037037</v>
      </c>
      <c r="R30" s="80" t="s">
        <v>549</v>
      </c>
      <c r="S30" s="80" t="s">
        <v>549</v>
      </c>
      <c r="T30" s="80">
        <v>7</v>
      </c>
      <c r="U30" s="80">
        <v>8</v>
      </c>
      <c r="V30" s="80" t="s">
        <v>674</v>
      </c>
      <c r="W30">
        <v>1</v>
      </c>
      <c r="X30" s="79" t="str">
        <f>REPLACE(INDEX(GroupVertices[Group],MATCH(Edges[[#This Row],[Vertex 1]],GroupVertices[Vertex],0)),1,1,"")</f>
        <v>2</v>
      </c>
      <c r="Y30" s="79" t="str">
        <f>REPLACE(INDEX(GroupVertices[Group],MATCH(Edges[[#This Row],[Vertex 2]],GroupVertices[Vertex],0)),1,1,"")</f>
        <v>1</v>
      </c>
      <c r="Z30" s="48">
        <v>0</v>
      </c>
      <c r="AA30" s="49">
        <v>0</v>
      </c>
      <c r="AB30" s="48">
        <v>1</v>
      </c>
      <c r="AC30" s="49">
        <v>3.8461538461538463</v>
      </c>
      <c r="AD30" s="48">
        <v>0</v>
      </c>
      <c r="AE30" s="49">
        <v>0</v>
      </c>
      <c r="AF30" s="48">
        <v>25</v>
      </c>
      <c r="AG30" s="49">
        <v>96.15384615384616</v>
      </c>
      <c r="AH30" s="48">
        <v>26</v>
      </c>
    </row>
    <row r="31" spans="1:34" ht="15">
      <c r="A31" s="65" t="s">
        <v>211</v>
      </c>
      <c r="B31" s="65" t="s">
        <v>267</v>
      </c>
      <c r="C31" s="66" t="s">
        <v>1438</v>
      </c>
      <c r="D31" s="67">
        <v>3</v>
      </c>
      <c r="E31" s="68"/>
      <c r="F31" s="69">
        <v>32</v>
      </c>
      <c r="G31" s="66"/>
      <c r="H31" s="70"/>
      <c r="I31" s="71"/>
      <c r="J31" s="71"/>
      <c r="K31" s="34"/>
      <c r="L31" s="78">
        <v>31</v>
      </c>
      <c r="M31" s="78"/>
      <c r="N31" s="73"/>
      <c r="O31" s="80" t="s">
        <v>296</v>
      </c>
      <c r="P31" s="82" t="s">
        <v>423</v>
      </c>
      <c r="Q31" s="84">
        <v>42335.96178240741</v>
      </c>
      <c r="R31" s="80" t="s">
        <v>550</v>
      </c>
      <c r="S31" s="80" t="s">
        <v>550</v>
      </c>
      <c r="T31" s="80">
        <v>0</v>
      </c>
      <c r="U31" s="80">
        <v>2</v>
      </c>
      <c r="V31" s="80" t="s">
        <v>675</v>
      </c>
      <c r="W31">
        <v>1</v>
      </c>
      <c r="X31" s="79" t="str">
        <f>REPLACE(INDEX(GroupVertices[Group],MATCH(Edges[[#This Row],[Vertex 1]],GroupVertices[Vertex],0)),1,1,"")</f>
        <v>5</v>
      </c>
      <c r="Y31" s="79" t="str">
        <f>REPLACE(INDEX(GroupVertices[Group],MATCH(Edges[[#This Row],[Vertex 2]],GroupVertices[Vertex],0)),1,1,"")</f>
        <v>1</v>
      </c>
      <c r="Z31" s="48">
        <v>0</v>
      </c>
      <c r="AA31" s="49">
        <v>0</v>
      </c>
      <c r="AB31" s="48">
        <v>0</v>
      </c>
      <c r="AC31" s="49">
        <v>0</v>
      </c>
      <c r="AD31" s="48">
        <v>0</v>
      </c>
      <c r="AE31" s="49">
        <v>0</v>
      </c>
      <c r="AF31" s="48">
        <v>15</v>
      </c>
      <c r="AG31" s="49">
        <v>100</v>
      </c>
      <c r="AH31" s="48">
        <v>15</v>
      </c>
    </row>
    <row r="32" spans="1:34" ht="15">
      <c r="A32" s="65" t="s">
        <v>212</v>
      </c>
      <c r="B32" s="65" t="s">
        <v>267</v>
      </c>
      <c r="C32" s="66" t="s">
        <v>1438</v>
      </c>
      <c r="D32" s="67">
        <v>3</v>
      </c>
      <c r="E32" s="68"/>
      <c r="F32" s="69">
        <v>32</v>
      </c>
      <c r="G32" s="66"/>
      <c r="H32" s="70"/>
      <c r="I32" s="71"/>
      <c r="J32" s="71"/>
      <c r="K32" s="34"/>
      <c r="L32" s="78">
        <v>32</v>
      </c>
      <c r="M32" s="78"/>
      <c r="N32" s="73"/>
      <c r="O32" s="80" t="s">
        <v>297</v>
      </c>
      <c r="P32" s="82" t="s">
        <v>424</v>
      </c>
      <c r="Q32" s="84">
        <v>42339.51021990741</v>
      </c>
      <c r="R32" s="80" t="s">
        <v>551</v>
      </c>
      <c r="S32" s="80" t="s">
        <v>551</v>
      </c>
      <c r="T32" s="80">
        <v>10</v>
      </c>
      <c r="U32" s="80">
        <v>3</v>
      </c>
      <c r="V32" s="80" t="s">
        <v>676</v>
      </c>
      <c r="W32">
        <v>1</v>
      </c>
      <c r="X32" s="79" t="str">
        <f>REPLACE(INDEX(GroupVertices[Group],MATCH(Edges[[#This Row],[Vertex 1]],GroupVertices[Vertex],0)),1,1,"")</f>
        <v>5</v>
      </c>
      <c r="Y32" s="79" t="str">
        <f>REPLACE(INDEX(GroupVertices[Group],MATCH(Edges[[#This Row],[Vertex 2]],GroupVertices[Vertex],0)),1,1,"")</f>
        <v>1</v>
      </c>
      <c r="Z32" s="48">
        <v>0</v>
      </c>
      <c r="AA32" s="49">
        <v>0</v>
      </c>
      <c r="AB32" s="48">
        <v>0</v>
      </c>
      <c r="AC32" s="49">
        <v>0</v>
      </c>
      <c r="AD32" s="48">
        <v>0</v>
      </c>
      <c r="AE32" s="49">
        <v>0</v>
      </c>
      <c r="AF32" s="48">
        <v>70</v>
      </c>
      <c r="AG32" s="49">
        <v>100</v>
      </c>
      <c r="AH32" s="48">
        <v>70</v>
      </c>
    </row>
    <row r="33" spans="1:34" ht="15">
      <c r="A33" s="65" t="s">
        <v>213</v>
      </c>
      <c r="B33" s="65" t="s">
        <v>267</v>
      </c>
      <c r="C33" s="66" t="s">
        <v>1438</v>
      </c>
      <c r="D33" s="67">
        <v>3</v>
      </c>
      <c r="E33" s="68"/>
      <c r="F33" s="69">
        <v>32</v>
      </c>
      <c r="G33" s="66"/>
      <c r="H33" s="70"/>
      <c r="I33" s="71"/>
      <c r="J33" s="71"/>
      <c r="K33" s="34"/>
      <c r="L33" s="78">
        <v>33</v>
      </c>
      <c r="M33" s="78"/>
      <c r="N33" s="73"/>
      <c r="O33" s="80" t="s">
        <v>298</v>
      </c>
      <c r="P33" s="82" t="s">
        <v>425</v>
      </c>
      <c r="Q33" s="84">
        <v>42369.80631944445</v>
      </c>
      <c r="R33" s="80" t="s">
        <v>552</v>
      </c>
      <c r="S33" s="80" t="s">
        <v>552</v>
      </c>
      <c r="T33" s="80">
        <v>74</v>
      </c>
      <c r="U33" s="80">
        <v>8</v>
      </c>
      <c r="V33" s="80" t="s">
        <v>677</v>
      </c>
      <c r="W33">
        <v>1</v>
      </c>
      <c r="X33" s="79" t="str">
        <f>REPLACE(INDEX(GroupVertices[Group],MATCH(Edges[[#This Row],[Vertex 1]],GroupVertices[Vertex],0)),1,1,"")</f>
        <v>4</v>
      </c>
      <c r="Y33" s="79" t="str">
        <f>REPLACE(INDEX(GroupVertices[Group],MATCH(Edges[[#This Row],[Vertex 2]],GroupVertices[Vertex],0)),1,1,"")</f>
        <v>1</v>
      </c>
      <c r="Z33" s="48">
        <v>0</v>
      </c>
      <c r="AA33" s="49">
        <v>0</v>
      </c>
      <c r="AB33" s="48">
        <v>0</v>
      </c>
      <c r="AC33" s="49">
        <v>0</v>
      </c>
      <c r="AD33" s="48">
        <v>0</v>
      </c>
      <c r="AE33" s="49">
        <v>0</v>
      </c>
      <c r="AF33" s="48">
        <v>28</v>
      </c>
      <c r="AG33" s="49">
        <v>100</v>
      </c>
      <c r="AH33" s="48">
        <v>28</v>
      </c>
    </row>
    <row r="34" spans="1:34" ht="15">
      <c r="A34" s="65" t="s">
        <v>214</v>
      </c>
      <c r="B34" s="65" t="s">
        <v>267</v>
      </c>
      <c r="C34" s="66" t="s">
        <v>1438</v>
      </c>
      <c r="D34" s="67">
        <v>3</v>
      </c>
      <c r="E34" s="68"/>
      <c r="F34" s="69">
        <v>32</v>
      </c>
      <c r="G34" s="66"/>
      <c r="H34" s="70"/>
      <c r="I34" s="71"/>
      <c r="J34" s="71"/>
      <c r="K34" s="34"/>
      <c r="L34" s="78">
        <v>34</v>
      </c>
      <c r="M34" s="78"/>
      <c r="N34" s="73"/>
      <c r="O34" s="80" t="s">
        <v>299</v>
      </c>
      <c r="P34" s="82" t="s">
        <v>426</v>
      </c>
      <c r="Q34" s="84">
        <v>42390.51023148148</v>
      </c>
      <c r="R34" s="80" t="s">
        <v>553</v>
      </c>
      <c r="S34" s="80" t="s">
        <v>553</v>
      </c>
      <c r="T34" s="80">
        <v>0</v>
      </c>
      <c r="U34" s="80">
        <v>2</v>
      </c>
      <c r="V34" s="80" t="s">
        <v>678</v>
      </c>
      <c r="W34">
        <v>1</v>
      </c>
      <c r="X34" s="79" t="str">
        <f>REPLACE(INDEX(GroupVertices[Group],MATCH(Edges[[#This Row],[Vertex 1]],GroupVertices[Vertex],0)),1,1,"")</f>
        <v>10</v>
      </c>
      <c r="Y34" s="79" t="str">
        <f>REPLACE(INDEX(GroupVertices[Group],MATCH(Edges[[#This Row],[Vertex 2]],GroupVertices[Vertex],0)),1,1,"")</f>
        <v>1</v>
      </c>
      <c r="Z34" s="48">
        <v>0</v>
      </c>
      <c r="AA34" s="49">
        <v>0</v>
      </c>
      <c r="AB34" s="48">
        <v>0</v>
      </c>
      <c r="AC34" s="49">
        <v>0</v>
      </c>
      <c r="AD34" s="48">
        <v>0</v>
      </c>
      <c r="AE34" s="49">
        <v>0</v>
      </c>
      <c r="AF34" s="48">
        <v>11</v>
      </c>
      <c r="AG34" s="49">
        <v>100</v>
      </c>
      <c r="AH34" s="48">
        <v>11</v>
      </c>
    </row>
    <row r="35" spans="1:34" ht="15">
      <c r="A35" s="65" t="s">
        <v>215</v>
      </c>
      <c r="B35" s="65" t="s">
        <v>267</v>
      </c>
      <c r="C35" s="66" t="s">
        <v>1438</v>
      </c>
      <c r="D35" s="67">
        <v>3</v>
      </c>
      <c r="E35" s="68"/>
      <c r="F35" s="69">
        <v>32</v>
      </c>
      <c r="G35" s="66"/>
      <c r="H35" s="70"/>
      <c r="I35" s="71"/>
      <c r="J35" s="71"/>
      <c r="K35" s="34"/>
      <c r="L35" s="78">
        <v>35</v>
      </c>
      <c r="M35" s="78"/>
      <c r="N35" s="73"/>
      <c r="O35" s="80" t="s">
        <v>300</v>
      </c>
      <c r="P35" s="82" t="s">
        <v>427</v>
      </c>
      <c r="Q35" s="84">
        <v>42390.753969907404</v>
      </c>
      <c r="R35" s="80" t="s">
        <v>554</v>
      </c>
      <c r="S35" s="80" t="s">
        <v>554</v>
      </c>
      <c r="T35" s="80">
        <v>3</v>
      </c>
      <c r="U35" s="80">
        <v>24</v>
      </c>
      <c r="V35" s="80" t="s">
        <v>679</v>
      </c>
      <c r="W35">
        <v>1</v>
      </c>
      <c r="X35" s="79" t="str">
        <f>REPLACE(INDEX(GroupVertices[Group],MATCH(Edges[[#This Row],[Vertex 1]],GroupVertices[Vertex],0)),1,1,"")</f>
        <v>3</v>
      </c>
      <c r="Y35" s="79" t="str">
        <f>REPLACE(INDEX(GroupVertices[Group],MATCH(Edges[[#This Row],[Vertex 2]],GroupVertices[Vertex],0)),1,1,"")</f>
        <v>1</v>
      </c>
      <c r="Z35" s="48">
        <v>0</v>
      </c>
      <c r="AA35" s="49">
        <v>0</v>
      </c>
      <c r="AB35" s="48">
        <v>0</v>
      </c>
      <c r="AC35" s="49">
        <v>0</v>
      </c>
      <c r="AD35" s="48">
        <v>0</v>
      </c>
      <c r="AE35" s="49">
        <v>0</v>
      </c>
      <c r="AF35" s="48">
        <v>13</v>
      </c>
      <c r="AG35" s="49">
        <v>100</v>
      </c>
      <c r="AH35" s="48">
        <v>13</v>
      </c>
    </row>
    <row r="36" spans="1:34" ht="15">
      <c r="A36" s="65" t="s">
        <v>216</v>
      </c>
      <c r="B36" s="65" t="s">
        <v>267</v>
      </c>
      <c r="C36" s="66" t="s">
        <v>1438</v>
      </c>
      <c r="D36" s="67">
        <v>3</v>
      </c>
      <c r="E36" s="68"/>
      <c r="F36" s="69">
        <v>32</v>
      </c>
      <c r="G36" s="66"/>
      <c r="H36" s="70"/>
      <c r="I36" s="71"/>
      <c r="J36" s="71"/>
      <c r="K36" s="34"/>
      <c r="L36" s="78">
        <v>36</v>
      </c>
      <c r="M36" s="78"/>
      <c r="N36" s="73"/>
      <c r="O36" s="80" t="s">
        <v>301</v>
      </c>
      <c r="P36" s="82" t="s">
        <v>428</v>
      </c>
      <c r="Q36" s="84">
        <v>42409.3534375</v>
      </c>
      <c r="R36" s="80" t="s">
        <v>555</v>
      </c>
      <c r="S36" s="80" t="s">
        <v>555</v>
      </c>
      <c r="T36" s="80">
        <v>5</v>
      </c>
      <c r="U36" s="80">
        <v>0</v>
      </c>
      <c r="V36" s="80" t="s">
        <v>680</v>
      </c>
      <c r="W36">
        <v>1</v>
      </c>
      <c r="X36" s="79" t="str">
        <f>REPLACE(INDEX(GroupVertices[Group],MATCH(Edges[[#This Row],[Vertex 1]],GroupVertices[Vertex],0)),1,1,"")</f>
        <v>1</v>
      </c>
      <c r="Y36" s="79" t="str">
        <f>REPLACE(INDEX(GroupVertices[Group],MATCH(Edges[[#This Row],[Vertex 2]],GroupVertices[Vertex],0)),1,1,"")</f>
        <v>1</v>
      </c>
      <c r="Z36" s="48">
        <v>3</v>
      </c>
      <c r="AA36" s="49">
        <v>10.344827586206897</v>
      </c>
      <c r="AB36" s="48">
        <v>0</v>
      </c>
      <c r="AC36" s="49">
        <v>0</v>
      </c>
      <c r="AD36" s="48">
        <v>0</v>
      </c>
      <c r="AE36" s="49">
        <v>0</v>
      </c>
      <c r="AF36" s="48">
        <v>26</v>
      </c>
      <c r="AG36" s="49">
        <v>89.65517241379311</v>
      </c>
      <c r="AH36" s="48">
        <v>29</v>
      </c>
    </row>
    <row r="37" spans="1:34" ht="15">
      <c r="A37" s="65" t="s">
        <v>217</v>
      </c>
      <c r="B37" s="65" t="s">
        <v>267</v>
      </c>
      <c r="C37" s="66" t="s">
        <v>1438</v>
      </c>
      <c r="D37" s="67">
        <v>3</v>
      </c>
      <c r="E37" s="68"/>
      <c r="F37" s="69">
        <v>32</v>
      </c>
      <c r="G37" s="66"/>
      <c r="H37" s="70"/>
      <c r="I37" s="71"/>
      <c r="J37" s="71"/>
      <c r="K37" s="34"/>
      <c r="L37" s="78">
        <v>37</v>
      </c>
      <c r="M37" s="78"/>
      <c r="N37" s="73"/>
      <c r="O37" s="80" t="s">
        <v>302</v>
      </c>
      <c r="P37" s="82" t="s">
        <v>429</v>
      </c>
      <c r="Q37" s="84">
        <v>42414.45998842592</v>
      </c>
      <c r="R37" s="80" t="s">
        <v>556</v>
      </c>
      <c r="S37" s="80" t="s">
        <v>556</v>
      </c>
      <c r="T37" s="80">
        <v>0</v>
      </c>
      <c r="U37" s="80">
        <v>1</v>
      </c>
      <c r="V37" s="80" t="s">
        <v>681</v>
      </c>
      <c r="W37">
        <v>1</v>
      </c>
      <c r="X37" s="79" t="str">
        <f>REPLACE(INDEX(GroupVertices[Group],MATCH(Edges[[#This Row],[Vertex 1]],GroupVertices[Vertex],0)),1,1,"")</f>
        <v>9</v>
      </c>
      <c r="Y37" s="79" t="str">
        <f>REPLACE(INDEX(GroupVertices[Group],MATCH(Edges[[#This Row],[Vertex 2]],GroupVertices[Vertex],0)),1,1,"")</f>
        <v>1</v>
      </c>
      <c r="Z37" s="48">
        <v>0</v>
      </c>
      <c r="AA37" s="49">
        <v>0</v>
      </c>
      <c r="AB37" s="48">
        <v>0</v>
      </c>
      <c r="AC37" s="49">
        <v>0</v>
      </c>
      <c r="AD37" s="48">
        <v>0</v>
      </c>
      <c r="AE37" s="49">
        <v>0</v>
      </c>
      <c r="AF37" s="48">
        <v>17</v>
      </c>
      <c r="AG37" s="49">
        <v>100</v>
      </c>
      <c r="AH37" s="48">
        <v>17</v>
      </c>
    </row>
    <row r="38" spans="1:34" ht="15">
      <c r="A38" s="65" t="s">
        <v>218</v>
      </c>
      <c r="B38" s="65" t="s">
        <v>267</v>
      </c>
      <c r="C38" s="66" t="s">
        <v>1438</v>
      </c>
      <c r="D38" s="67">
        <v>3</v>
      </c>
      <c r="E38" s="68"/>
      <c r="F38" s="69">
        <v>32</v>
      </c>
      <c r="G38" s="66"/>
      <c r="H38" s="70"/>
      <c r="I38" s="71"/>
      <c r="J38" s="71"/>
      <c r="K38" s="34"/>
      <c r="L38" s="78">
        <v>38</v>
      </c>
      <c r="M38" s="78"/>
      <c r="N38" s="73"/>
      <c r="O38" s="80" t="s">
        <v>303</v>
      </c>
      <c r="P38" s="82" t="s">
        <v>430</v>
      </c>
      <c r="Q38" s="84">
        <v>42432.246030092596</v>
      </c>
      <c r="R38" s="80" t="s">
        <v>557</v>
      </c>
      <c r="S38" s="80" t="s">
        <v>557</v>
      </c>
      <c r="T38" s="80">
        <v>0</v>
      </c>
      <c r="U38" s="80">
        <v>1</v>
      </c>
      <c r="V38" s="80" t="s">
        <v>682</v>
      </c>
      <c r="W38">
        <v>1</v>
      </c>
      <c r="X38" s="79" t="str">
        <f>REPLACE(INDEX(GroupVertices[Group],MATCH(Edges[[#This Row],[Vertex 1]],GroupVertices[Vertex],0)),1,1,"")</f>
        <v>9</v>
      </c>
      <c r="Y38" s="79" t="str">
        <f>REPLACE(INDEX(GroupVertices[Group],MATCH(Edges[[#This Row],[Vertex 2]],GroupVertices[Vertex],0)),1,1,"")</f>
        <v>1</v>
      </c>
      <c r="Z38" s="48">
        <v>0</v>
      </c>
      <c r="AA38" s="49">
        <v>0</v>
      </c>
      <c r="AB38" s="48">
        <v>0</v>
      </c>
      <c r="AC38" s="49">
        <v>0</v>
      </c>
      <c r="AD38" s="48">
        <v>0</v>
      </c>
      <c r="AE38" s="49">
        <v>0</v>
      </c>
      <c r="AF38" s="48">
        <v>4</v>
      </c>
      <c r="AG38" s="49">
        <v>100</v>
      </c>
      <c r="AH38" s="48">
        <v>4</v>
      </c>
    </row>
    <row r="39" spans="1:34" ht="15">
      <c r="A39" s="65" t="s">
        <v>219</v>
      </c>
      <c r="B39" s="65" t="s">
        <v>267</v>
      </c>
      <c r="C39" s="66" t="s">
        <v>1438</v>
      </c>
      <c r="D39" s="67">
        <v>3</v>
      </c>
      <c r="E39" s="68"/>
      <c r="F39" s="69">
        <v>32</v>
      </c>
      <c r="G39" s="66"/>
      <c r="H39" s="70"/>
      <c r="I39" s="71"/>
      <c r="J39" s="71"/>
      <c r="K39" s="34"/>
      <c r="L39" s="78">
        <v>39</v>
      </c>
      <c r="M39" s="78"/>
      <c r="N39" s="73"/>
      <c r="O39" s="80" t="s">
        <v>304</v>
      </c>
      <c r="P39" s="82" t="s">
        <v>431</v>
      </c>
      <c r="Q39" s="84">
        <v>42548.917662037034</v>
      </c>
      <c r="R39" s="80" t="s">
        <v>558</v>
      </c>
      <c r="S39" s="80" t="s">
        <v>558</v>
      </c>
      <c r="T39" s="80">
        <v>19</v>
      </c>
      <c r="U39" s="80">
        <v>4</v>
      </c>
      <c r="V39" s="80" t="s">
        <v>683</v>
      </c>
      <c r="W39">
        <v>1</v>
      </c>
      <c r="X39" s="79" t="str">
        <f>REPLACE(INDEX(GroupVertices[Group],MATCH(Edges[[#This Row],[Vertex 1]],GroupVertices[Vertex],0)),1,1,"")</f>
        <v>3</v>
      </c>
      <c r="Y39" s="79" t="str">
        <f>REPLACE(INDEX(GroupVertices[Group],MATCH(Edges[[#This Row],[Vertex 2]],GroupVertices[Vertex],0)),1,1,"")</f>
        <v>1</v>
      </c>
      <c r="Z39" s="48">
        <v>2</v>
      </c>
      <c r="AA39" s="49">
        <v>2.6315789473684212</v>
      </c>
      <c r="AB39" s="48">
        <v>2</v>
      </c>
      <c r="AC39" s="49">
        <v>2.6315789473684212</v>
      </c>
      <c r="AD39" s="48">
        <v>0</v>
      </c>
      <c r="AE39" s="49">
        <v>0</v>
      </c>
      <c r="AF39" s="48">
        <v>72</v>
      </c>
      <c r="AG39" s="49">
        <v>94.73684210526316</v>
      </c>
      <c r="AH39" s="48">
        <v>76</v>
      </c>
    </row>
    <row r="40" spans="1:34" ht="15">
      <c r="A40" s="65" t="s">
        <v>220</v>
      </c>
      <c r="B40" s="65" t="s">
        <v>267</v>
      </c>
      <c r="C40" s="66" t="s">
        <v>1438</v>
      </c>
      <c r="D40" s="67">
        <v>3</v>
      </c>
      <c r="E40" s="68"/>
      <c r="F40" s="69">
        <v>32</v>
      </c>
      <c r="G40" s="66"/>
      <c r="H40" s="70"/>
      <c r="I40" s="71"/>
      <c r="J40" s="71"/>
      <c r="K40" s="34"/>
      <c r="L40" s="78">
        <v>40</v>
      </c>
      <c r="M40" s="78"/>
      <c r="N40" s="73"/>
      <c r="O40" s="80" t="s">
        <v>305</v>
      </c>
      <c r="P40" s="82" t="s">
        <v>432</v>
      </c>
      <c r="Q40" s="84">
        <v>42560.21065972222</v>
      </c>
      <c r="R40" s="80" t="s">
        <v>559</v>
      </c>
      <c r="S40" s="80" t="s">
        <v>559</v>
      </c>
      <c r="T40" s="80">
        <v>12</v>
      </c>
      <c r="U40" s="80">
        <v>1</v>
      </c>
      <c r="V40" s="80" t="s">
        <v>684</v>
      </c>
      <c r="W40">
        <v>1</v>
      </c>
      <c r="X40" s="79" t="str">
        <f>REPLACE(INDEX(GroupVertices[Group],MATCH(Edges[[#This Row],[Vertex 1]],GroupVertices[Vertex],0)),1,1,"")</f>
        <v>1</v>
      </c>
      <c r="Y40" s="79" t="str">
        <f>REPLACE(INDEX(GroupVertices[Group],MATCH(Edges[[#This Row],[Vertex 2]],GroupVertices[Vertex],0)),1,1,"")</f>
        <v>1</v>
      </c>
      <c r="Z40" s="48">
        <v>1</v>
      </c>
      <c r="AA40" s="49">
        <v>20</v>
      </c>
      <c r="AB40" s="48">
        <v>0</v>
      </c>
      <c r="AC40" s="49">
        <v>0</v>
      </c>
      <c r="AD40" s="48">
        <v>0</v>
      </c>
      <c r="AE40" s="49">
        <v>0</v>
      </c>
      <c r="AF40" s="48">
        <v>4</v>
      </c>
      <c r="AG40" s="49">
        <v>80</v>
      </c>
      <c r="AH40" s="48">
        <v>5</v>
      </c>
    </row>
    <row r="41" spans="1:34" ht="15">
      <c r="A41" s="65" t="s">
        <v>221</v>
      </c>
      <c r="B41" s="65" t="s">
        <v>267</v>
      </c>
      <c r="C41" s="66" t="s">
        <v>1438</v>
      </c>
      <c r="D41" s="67">
        <v>3</v>
      </c>
      <c r="E41" s="68"/>
      <c r="F41" s="69">
        <v>32</v>
      </c>
      <c r="G41" s="66"/>
      <c r="H41" s="70"/>
      <c r="I41" s="71"/>
      <c r="J41" s="71"/>
      <c r="K41" s="34"/>
      <c r="L41" s="78">
        <v>41</v>
      </c>
      <c r="M41" s="78"/>
      <c r="N41" s="73"/>
      <c r="O41" s="80" t="s">
        <v>306</v>
      </c>
      <c r="P41" s="82" t="s">
        <v>433</v>
      </c>
      <c r="Q41" s="84">
        <v>42577.50513888889</v>
      </c>
      <c r="R41" s="80" t="s">
        <v>560</v>
      </c>
      <c r="S41" s="80" t="s">
        <v>560</v>
      </c>
      <c r="T41" s="80">
        <v>10</v>
      </c>
      <c r="U41" s="80">
        <v>2</v>
      </c>
      <c r="V41" s="80" t="s">
        <v>685</v>
      </c>
      <c r="W41">
        <v>1</v>
      </c>
      <c r="X41" s="79" t="str">
        <f>REPLACE(INDEX(GroupVertices[Group],MATCH(Edges[[#This Row],[Vertex 1]],GroupVertices[Vertex],0)),1,1,"")</f>
        <v>8</v>
      </c>
      <c r="Y41" s="79" t="str">
        <f>REPLACE(INDEX(GroupVertices[Group],MATCH(Edges[[#This Row],[Vertex 2]],GroupVertices[Vertex],0)),1,1,"")</f>
        <v>1</v>
      </c>
      <c r="Z41" s="48">
        <v>2</v>
      </c>
      <c r="AA41" s="49">
        <v>4.878048780487805</v>
      </c>
      <c r="AB41" s="48">
        <v>1</v>
      </c>
      <c r="AC41" s="49">
        <v>2.4390243902439024</v>
      </c>
      <c r="AD41" s="48">
        <v>0</v>
      </c>
      <c r="AE41" s="49">
        <v>0</v>
      </c>
      <c r="AF41" s="48">
        <v>38</v>
      </c>
      <c r="AG41" s="49">
        <v>92.6829268292683</v>
      </c>
      <c r="AH41" s="48">
        <v>41</v>
      </c>
    </row>
    <row r="42" spans="1:34" ht="15">
      <c r="A42" s="65" t="s">
        <v>222</v>
      </c>
      <c r="B42" s="65" t="s">
        <v>267</v>
      </c>
      <c r="C42" s="66" t="s">
        <v>1438</v>
      </c>
      <c r="D42" s="67">
        <v>3</v>
      </c>
      <c r="E42" s="68"/>
      <c r="F42" s="69">
        <v>32</v>
      </c>
      <c r="G42" s="66"/>
      <c r="H42" s="70"/>
      <c r="I42" s="71"/>
      <c r="J42" s="71"/>
      <c r="K42" s="34"/>
      <c r="L42" s="78">
        <v>42</v>
      </c>
      <c r="M42" s="78"/>
      <c r="N42" s="73"/>
      <c r="O42" s="80" t="s">
        <v>307</v>
      </c>
      <c r="P42" s="82" t="s">
        <v>434</v>
      </c>
      <c r="Q42" s="84">
        <v>42590.635243055556</v>
      </c>
      <c r="R42" s="80" t="s">
        <v>561</v>
      </c>
      <c r="S42" s="80" t="s">
        <v>561</v>
      </c>
      <c r="T42" s="80">
        <v>12</v>
      </c>
      <c r="U42" s="80">
        <v>4</v>
      </c>
      <c r="V42" s="80" t="s">
        <v>686</v>
      </c>
      <c r="W42">
        <v>1</v>
      </c>
      <c r="X42" s="79" t="str">
        <f>REPLACE(INDEX(GroupVertices[Group],MATCH(Edges[[#This Row],[Vertex 1]],GroupVertices[Vertex],0)),1,1,"")</f>
        <v>6</v>
      </c>
      <c r="Y42" s="79" t="str">
        <f>REPLACE(INDEX(GroupVertices[Group],MATCH(Edges[[#This Row],[Vertex 2]],GroupVertices[Vertex],0)),1,1,"")</f>
        <v>1</v>
      </c>
      <c r="Z42" s="48">
        <v>2</v>
      </c>
      <c r="AA42" s="49">
        <v>4.651162790697675</v>
      </c>
      <c r="AB42" s="48">
        <v>0</v>
      </c>
      <c r="AC42" s="49">
        <v>0</v>
      </c>
      <c r="AD42" s="48">
        <v>0</v>
      </c>
      <c r="AE42" s="49">
        <v>0</v>
      </c>
      <c r="AF42" s="48">
        <v>41</v>
      </c>
      <c r="AG42" s="49">
        <v>95.34883720930233</v>
      </c>
      <c r="AH42" s="48">
        <v>43</v>
      </c>
    </row>
    <row r="43" spans="1:34" ht="15">
      <c r="A43" s="65" t="s">
        <v>223</v>
      </c>
      <c r="B43" s="65" t="s">
        <v>267</v>
      </c>
      <c r="C43" s="66" t="s">
        <v>1438</v>
      </c>
      <c r="D43" s="67">
        <v>3</v>
      </c>
      <c r="E43" s="68"/>
      <c r="F43" s="69">
        <v>32</v>
      </c>
      <c r="G43" s="66"/>
      <c r="H43" s="70"/>
      <c r="I43" s="71"/>
      <c r="J43" s="71"/>
      <c r="K43" s="34"/>
      <c r="L43" s="78">
        <v>43</v>
      </c>
      <c r="M43" s="78"/>
      <c r="N43" s="73"/>
      <c r="O43" s="80" t="s">
        <v>308</v>
      </c>
      <c r="P43" s="82" t="s">
        <v>435</v>
      </c>
      <c r="Q43" s="84">
        <v>42606.567662037036</v>
      </c>
      <c r="R43" s="80" t="s">
        <v>562</v>
      </c>
      <c r="S43" s="80" t="s">
        <v>562</v>
      </c>
      <c r="T43" s="80">
        <v>1</v>
      </c>
      <c r="U43" s="80">
        <v>1</v>
      </c>
      <c r="V43" s="80" t="s">
        <v>687</v>
      </c>
      <c r="W43">
        <v>1</v>
      </c>
      <c r="X43" s="79" t="str">
        <f>REPLACE(INDEX(GroupVertices[Group],MATCH(Edges[[#This Row],[Vertex 1]],GroupVertices[Vertex],0)),1,1,"")</f>
        <v>7</v>
      </c>
      <c r="Y43" s="79" t="str">
        <f>REPLACE(INDEX(GroupVertices[Group],MATCH(Edges[[#This Row],[Vertex 2]],GroupVertices[Vertex],0)),1,1,"")</f>
        <v>1</v>
      </c>
      <c r="Z43" s="48">
        <v>0</v>
      </c>
      <c r="AA43" s="49">
        <v>0</v>
      </c>
      <c r="AB43" s="48">
        <v>0</v>
      </c>
      <c r="AC43" s="49">
        <v>0</v>
      </c>
      <c r="AD43" s="48">
        <v>0</v>
      </c>
      <c r="AE43" s="49">
        <v>0</v>
      </c>
      <c r="AF43" s="48">
        <v>4</v>
      </c>
      <c r="AG43" s="49">
        <v>100</v>
      </c>
      <c r="AH43" s="48">
        <v>4</v>
      </c>
    </row>
    <row r="44" spans="1:34" ht="15">
      <c r="A44" s="65" t="s">
        <v>224</v>
      </c>
      <c r="B44" s="65" t="s">
        <v>267</v>
      </c>
      <c r="C44" s="66" t="s">
        <v>1438</v>
      </c>
      <c r="D44" s="67">
        <v>3</v>
      </c>
      <c r="E44" s="68"/>
      <c r="F44" s="69">
        <v>32</v>
      </c>
      <c r="G44" s="66"/>
      <c r="H44" s="70"/>
      <c r="I44" s="71"/>
      <c r="J44" s="71"/>
      <c r="K44" s="34"/>
      <c r="L44" s="78">
        <v>44</v>
      </c>
      <c r="M44" s="78"/>
      <c r="N44" s="73"/>
      <c r="O44" s="80" t="s">
        <v>309</v>
      </c>
      <c r="P44" s="82" t="s">
        <v>436</v>
      </c>
      <c r="Q44" s="84">
        <v>42615.93748842592</v>
      </c>
      <c r="R44" s="80" t="s">
        <v>563</v>
      </c>
      <c r="S44" s="80" t="s">
        <v>563</v>
      </c>
      <c r="T44" s="80">
        <v>9</v>
      </c>
      <c r="U44" s="80">
        <v>3</v>
      </c>
      <c r="V44" s="80" t="s">
        <v>688</v>
      </c>
      <c r="W44">
        <v>1</v>
      </c>
      <c r="X44" s="79" t="str">
        <f>REPLACE(INDEX(GroupVertices[Group],MATCH(Edges[[#This Row],[Vertex 1]],GroupVertices[Vertex],0)),1,1,"")</f>
        <v>2</v>
      </c>
      <c r="Y44" s="79" t="str">
        <f>REPLACE(INDEX(GroupVertices[Group],MATCH(Edges[[#This Row],[Vertex 2]],GroupVertices[Vertex],0)),1,1,"")</f>
        <v>1</v>
      </c>
      <c r="Z44" s="48">
        <v>0</v>
      </c>
      <c r="AA44" s="49">
        <v>0</v>
      </c>
      <c r="AB44" s="48">
        <v>1</v>
      </c>
      <c r="AC44" s="49">
        <v>20</v>
      </c>
      <c r="AD44" s="48">
        <v>0</v>
      </c>
      <c r="AE44" s="49">
        <v>0</v>
      </c>
      <c r="AF44" s="48">
        <v>4</v>
      </c>
      <c r="AG44" s="49">
        <v>80</v>
      </c>
      <c r="AH44" s="48">
        <v>5</v>
      </c>
    </row>
    <row r="45" spans="1:34" ht="15">
      <c r="A45" s="65" t="s">
        <v>225</v>
      </c>
      <c r="B45" s="65" t="s">
        <v>267</v>
      </c>
      <c r="C45" s="66" t="s">
        <v>1438</v>
      </c>
      <c r="D45" s="67">
        <v>3</v>
      </c>
      <c r="E45" s="68"/>
      <c r="F45" s="69">
        <v>32</v>
      </c>
      <c r="G45" s="66"/>
      <c r="H45" s="70"/>
      <c r="I45" s="71"/>
      <c r="J45" s="71"/>
      <c r="K45" s="34"/>
      <c r="L45" s="78">
        <v>45</v>
      </c>
      <c r="M45" s="78"/>
      <c r="N45" s="73"/>
      <c r="O45" s="80" t="s">
        <v>310</v>
      </c>
      <c r="P45" s="82" t="s">
        <v>437</v>
      </c>
      <c r="Q45" s="84">
        <v>42714.41075231481</v>
      </c>
      <c r="R45" s="80" t="s">
        <v>564</v>
      </c>
      <c r="S45" s="80" t="s">
        <v>564</v>
      </c>
      <c r="T45" s="80">
        <v>2</v>
      </c>
      <c r="U45" s="80">
        <v>0</v>
      </c>
      <c r="V45" s="80" t="s">
        <v>689</v>
      </c>
      <c r="W45">
        <v>1</v>
      </c>
      <c r="X45" s="79" t="str">
        <f>REPLACE(INDEX(GroupVertices[Group],MATCH(Edges[[#This Row],[Vertex 1]],GroupVertices[Vertex],0)),1,1,"")</f>
        <v>3</v>
      </c>
      <c r="Y45" s="79" t="str">
        <f>REPLACE(INDEX(GroupVertices[Group],MATCH(Edges[[#This Row],[Vertex 2]],GroupVertices[Vertex],0)),1,1,"")</f>
        <v>1</v>
      </c>
      <c r="Z45" s="48">
        <v>1</v>
      </c>
      <c r="AA45" s="49">
        <v>1.075268817204301</v>
      </c>
      <c r="AB45" s="48">
        <v>0</v>
      </c>
      <c r="AC45" s="49">
        <v>0</v>
      </c>
      <c r="AD45" s="48">
        <v>0</v>
      </c>
      <c r="AE45" s="49">
        <v>0</v>
      </c>
      <c r="AF45" s="48">
        <v>92</v>
      </c>
      <c r="AG45" s="49">
        <v>98.9247311827957</v>
      </c>
      <c r="AH45" s="48">
        <v>93</v>
      </c>
    </row>
    <row r="46" spans="1:34" ht="15">
      <c r="A46" s="65" t="s">
        <v>226</v>
      </c>
      <c r="B46" s="65" t="s">
        <v>267</v>
      </c>
      <c r="C46" s="66" t="s">
        <v>1438</v>
      </c>
      <c r="D46" s="67">
        <v>3</v>
      </c>
      <c r="E46" s="68"/>
      <c r="F46" s="69">
        <v>32</v>
      </c>
      <c r="G46" s="66"/>
      <c r="H46" s="70"/>
      <c r="I46" s="71"/>
      <c r="J46" s="71"/>
      <c r="K46" s="34"/>
      <c r="L46" s="78">
        <v>46</v>
      </c>
      <c r="M46" s="78"/>
      <c r="N46" s="73"/>
      <c r="O46" s="80" t="s">
        <v>311</v>
      </c>
      <c r="P46" s="82" t="s">
        <v>438</v>
      </c>
      <c r="Q46" s="84">
        <v>42961.55857638889</v>
      </c>
      <c r="R46" s="80" t="s">
        <v>565</v>
      </c>
      <c r="S46" s="80" t="s">
        <v>565</v>
      </c>
      <c r="T46" s="80">
        <v>1</v>
      </c>
      <c r="U46" s="80">
        <v>1</v>
      </c>
      <c r="V46" s="80" t="s">
        <v>690</v>
      </c>
      <c r="W46">
        <v>1</v>
      </c>
      <c r="X46" s="79" t="str">
        <f>REPLACE(INDEX(GroupVertices[Group],MATCH(Edges[[#This Row],[Vertex 1]],GroupVertices[Vertex],0)),1,1,"")</f>
        <v>7</v>
      </c>
      <c r="Y46" s="79" t="str">
        <f>REPLACE(INDEX(GroupVertices[Group],MATCH(Edges[[#This Row],[Vertex 2]],GroupVertices[Vertex],0)),1,1,"")</f>
        <v>1</v>
      </c>
      <c r="Z46" s="48">
        <v>1</v>
      </c>
      <c r="AA46" s="49">
        <v>2.3255813953488373</v>
      </c>
      <c r="AB46" s="48">
        <v>0</v>
      </c>
      <c r="AC46" s="49">
        <v>0</v>
      </c>
      <c r="AD46" s="48">
        <v>0</v>
      </c>
      <c r="AE46" s="49">
        <v>0</v>
      </c>
      <c r="AF46" s="48">
        <v>42</v>
      </c>
      <c r="AG46" s="49">
        <v>97.67441860465117</v>
      </c>
      <c r="AH46" s="48">
        <v>43</v>
      </c>
    </row>
    <row r="47" spans="1:34" ht="15">
      <c r="A47" s="65" t="s">
        <v>227</v>
      </c>
      <c r="B47" s="65" t="s">
        <v>267</v>
      </c>
      <c r="C47" s="66" t="s">
        <v>1438</v>
      </c>
      <c r="D47" s="67">
        <v>3</v>
      </c>
      <c r="E47" s="68"/>
      <c r="F47" s="69">
        <v>32</v>
      </c>
      <c r="G47" s="66"/>
      <c r="H47" s="70"/>
      <c r="I47" s="71"/>
      <c r="J47" s="71"/>
      <c r="K47" s="34"/>
      <c r="L47" s="78">
        <v>47</v>
      </c>
      <c r="M47" s="78"/>
      <c r="N47" s="73"/>
      <c r="O47" s="80" t="s">
        <v>312</v>
      </c>
      <c r="P47" s="82" t="s">
        <v>439</v>
      </c>
      <c r="Q47" s="84">
        <v>43082.417766203704</v>
      </c>
      <c r="R47" s="80" t="s">
        <v>566</v>
      </c>
      <c r="S47" s="80" t="s">
        <v>566</v>
      </c>
      <c r="T47" s="80">
        <v>0</v>
      </c>
      <c r="U47" s="80">
        <v>1</v>
      </c>
      <c r="V47" s="85" t="s">
        <v>691</v>
      </c>
      <c r="W47">
        <v>1</v>
      </c>
      <c r="X47" s="79" t="str">
        <f>REPLACE(INDEX(GroupVertices[Group],MATCH(Edges[[#This Row],[Vertex 1]],GroupVertices[Vertex],0)),1,1,"")</f>
        <v>11</v>
      </c>
      <c r="Y47" s="79" t="str">
        <f>REPLACE(INDEX(GroupVertices[Group],MATCH(Edges[[#This Row],[Vertex 2]],GroupVertices[Vertex],0)),1,1,"")</f>
        <v>1</v>
      </c>
      <c r="Z47" s="48">
        <v>0</v>
      </c>
      <c r="AA47" s="49">
        <v>0</v>
      </c>
      <c r="AB47" s="48">
        <v>0</v>
      </c>
      <c r="AC47" s="49">
        <v>0</v>
      </c>
      <c r="AD47" s="48">
        <v>0</v>
      </c>
      <c r="AE47" s="49">
        <v>0</v>
      </c>
      <c r="AF47" s="48">
        <v>21</v>
      </c>
      <c r="AG47" s="49">
        <v>100</v>
      </c>
      <c r="AH47" s="48">
        <v>21</v>
      </c>
    </row>
    <row r="48" spans="1:34" ht="15">
      <c r="A48" s="65" t="s">
        <v>228</v>
      </c>
      <c r="B48" s="65" t="s">
        <v>267</v>
      </c>
      <c r="C48" s="66" t="s">
        <v>1438</v>
      </c>
      <c r="D48" s="67">
        <v>3</v>
      </c>
      <c r="E48" s="68"/>
      <c r="F48" s="69">
        <v>32</v>
      </c>
      <c r="G48" s="66"/>
      <c r="H48" s="70"/>
      <c r="I48" s="71"/>
      <c r="J48" s="71"/>
      <c r="K48" s="34"/>
      <c r="L48" s="78">
        <v>48</v>
      </c>
      <c r="M48" s="78"/>
      <c r="N48" s="73"/>
      <c r="O48" s="80" t="s">
        <v>313</v>
      </c>
      <c r="P48" s="82" t="s">
        <v>440</v>
      </c>
      <c r="Q48" s="84">
        <v>43206.4509837963</v>
      </c>
      <c r="R48" s="80" t="s">
        <v>567</v>
      </c>
      <c r="S48" s="80" t="s">
        <v>567</v>
      </c>
      <c r="T48" s="80">
        <v>0</v>
      </c>
      <c r="U48" s="80">
        <v>1</v>
      </c>
      <c r="V48" s="80" t="s">
        <v>692</v>
      </c>
      <c r="W48">
        <v>1</v>
      </c>
      <c r="X48" s="79" t="str">
        <f>REPLACE(INDEX(GroupVertices[Group],MATCH(Edges[[#This Row],[Vertex 1]],GroupVertices[Vertex],0)),1,1,"")</f>
        <v>11</v>
      </c>
      <c r="Y48" s="79" t="str">
        <f>REPLACE(INDEX(GroupVertices[Group],MATCH(Edges[[#This Row],[Vertex 2]],GroupVertices[Vertex],0)),1,1,"")</f>
        <v>1</v>
      </c>
      <c r="Z48" s="48">
        <v>0</v>
      </c>
      <c r="AA48" s="49">
        <v>0</v>
      </c>
      <c r="AB48" s="48">
        <v>0</v>
      </c>
      <c r="AC48" s="49">
        <v>0</v>
      </c>
      <c r="AD48" s="48">
        <v>0</v>
      </c>
      <c r="AE48" s="49">
        <v>0</v>
      </c>
      <c r="AF48" s="48">
        <v>9</v>
      </c>
      <c r="AG48" s="49">
        <v>100</v>
      </c>
      <c r="AH48" s="48">
        <v>9</v>
      </c>
    </row>
    <row r="49" spans="1:34" ht="15">
      <c r="A49" s="65" t="s">
        <v>229</v>
      </c>
      <c r="B49" s="65" t="s">
        <v>267</v>
      </c>
      <c r="C49" s="66" t="s">
        <v>1438</v>
      </c>
      <c r="D49" s="67">
        <v>3</v>
      </c>
      <c r="E49" s="68"/>
      <c r="F49" s="69">
        <v>32</v>
      </c>
      <c r="G49" s="66"/>
      <c r="H49" s="70"/>
      <c r="I49" s="71"/>
      <c r="J49" s="71"/>
      <c r="K49" s="34"/>
      <c r="L49" s="78">
        <v>49</v>
      </c>
      <c r="M49" s="78"/>
      <c r="N49" s="73"/>
      <c r="O49" s="80" t="s">
        <v>314</v>
      </c>
      <c r="P49" s="82" t="s">
        <v>441</v>
      </c>
      <c r="Q49" s="84">
        <v>43478.83476851852</v>
      </c>
      <c r="R49" s="80" t="s">
        <v>568</v>
      </c>
      <c r="S49" s="80" t="s">
        <v>568</v>
      </c>
      <c r="T49" s="80">
        <v>0</v>
      </c>
      <c r="U49" s="80">
        <v>1</v>
      </c>
      <c r="V49" s="80" t="s">
        <v>693</v>
      </c>
      <c r="W49">
        <v>1</v>
      </c>
      <c r="X49" s="79" t="str">
        <f>REPLACE(INDEX(GroupVertices[Group],MATCH(Edges[[#This Row],[Vertex 1]],GroupVertices[Vertex],0)),1,1,"")</f>
        <v>12</v>
      </c>
      <c r="Y49" s="79" t="str">
        <f>REPLACE(INDEX(GroupVertices[Group],MATCH(Edges[[#This Row],[Vertex 2]],GroupVertices[Vertex],0)),1,1,"")</f>
        <v>1</v>
      </c>
      <c r="Z49" s="48">
        <v>1</v>
      </c>
      <c r="AA49" s="49">
        <v>3.4482758620689653</v>
      </c>
      <c r="AB49" s="48">
        <v>0</v>
      </c>
      <c r="AC49" s="49">
        <v>0</v>
      </c>
      <c r="AD49" s="48">
        <v>0</v>
      </c>
      <c r="AE49" s="49">
        <v>0</v>
      </c>
      <c r="AF49" s="48">
        <v>28</v>
      </c>
      <c r="AG49" s="49">
        <v>96.55172413793103</v>
      </c>
      <c r="AH49" s="48">
        <v>29</v>
      </c>
    </row>
    <row r="50" spans="1:34" ht="15">
      <c r="A50" s="65" t="s">
        <v>230</v>
      </c>
      <c r="B50" s="65" t="s">
        <v>267</v>
      </c>
      <c r="C50" s="66" t="s">
        <v>1438</v>
      </c>
      <c r="D50" s="67">
        <v>3</v>
      </c>
      <c r="E50" s="68"/>
      <c r="F50" s="69">
        <v>32</v>
      </c>
      <c r="G50" s="66"/>
      <c r="H50" s="70"/>
      <c r="I50" s="71"/>
      <c r="J50" s="71"/>
      <c r="K50" s="34"/>
      <c r="L50" s="78">
        <v>50</v>
      </c>
      <c r="M50" s="78"/>
      <c r="N50" s="73"/>
      <c r="O50" s="80" t="s">
        <v>315</v>
      </c>
      <c r="P50" s="82" t="s">
        <v>442</v>
      </c>
      <c r="Q50" s="84">
        <v>43485.57908564815</v>
      </c>
      <c r="R50" s="80" t="s">
        <v>569</v>
      </c>
      <c r="S50" s="80" t="s">
        <v>569</v>
      </c>
      <c r="T50" s="80">
        <v>0</v>
      </c>
      <c r="U50" s="80">
        <v>0</v>
      </c>
      <c r="V50" s="80" t="s">
        <v>694</v>
      </c>
      <c r="W50">
        <v>1</v>
      </c>
      <c r="X50" s="79" t="str">
        <f>REPLACE(INDEX(GroupVertices[Group],MATCH(Edges[[#This Row],[Vertex 1]],GroupVertices[Vertex],0)),1,1,"")</f>
        <v>1</v>
      </c>
      <c r="Y50" s="79" t="str">
        <f>REPLACE(INDEX(GroupVertices[Group],MATCH(Edges[[#This Row],[Vertex 2]],GroupVertices[Vertex],0)),1,1,"")</f>
        <v>1</v>
      </c>
      <c r="Z50" s="48">
        <v>2</v>
      </c>
      <c r="AA50" s="49">
        <v>2.9411764705882355</v>
      </c>
      <c r="AB50" s="48">
        <v>0</v>
      </c>
      <c r="AC50" s="49">
        <v>0</v>
      </c>
      <c r="AD50" s="48">
        <v>0</v>
      </c>
      <c r="AE50" s="49">
        <v>0</v>
      </c>
      <c r="AF50" s="48">
        <v>66</v>
      </c>
      <c r="AG50" s="49">
        <v>97.05882352941177</v>
      </c>
      <c r="AH50" s="48">
        <v>68</v>
      </c>
    </row>
    <row r="51" spans="1:34" ht="15">
      <c r="A51" s="65" t="s">
        <v>231</v>
      </c>
      <c r="B51" s="65" t="s">
        <v>222</v>
      </c>
      <c r="C51" s="66" t="s">
        <v>1438</v>
      </c>
      <c r="D51" s="67">
        <v>3</v>
      </c>
      <c r="E51" s="68"/>
      <c r="F51" s="69">
        <v>32</v>
      </c>
      <c r="G51" s="66"/>
      <c r="H51" s="70"/>
      <c r="I51" s="71"/>
      <c r="J51" s="71"/>
      <c r="K51" s="34"/>
      <c r="L51" s="78">
        <v>51</v>
      </c>
      <c r="M51" s="78"/>
      <c r="N51" s="73"/>
      <c r="O51" s="80" t="s">
        <v>316</v>
      </c>
      <c r="P51" s="82" t="s">
        <v>443</v>
      </c>
      <c r="Q51" s="84">
        <v>42620.24637731481</v>
      </c>
      <c r="R51" s="80" t="s">
        <v>570</v>
      </c>
      <c r="S51" s="80" t="s">
        <v>570</v>
      </c>
      <c r="T51" s="80">
        <v>1</v>
      </c>
      <c r="U51" s="80">
        <v>0</v>
      </c>
      <c r="V51" s="80" t="s">
        <v>695</v>
      </c>
      <c r="W51">
        <v>1</v>
      </c>
      <c r="X51" s="79" t="str">
        <f>REPLACE(INDEX(GroupVertices[Group],MATCH(Edges[[#This Row],[Vertex 1]],GroupVertices[Vertex],0)),1,1,"")</f>
        <v>6</v>
      </c>
      <c r="Y51" s="79" t="str">
        <f>REPLACE(INDEX(GroupVertices[Group],MATCH(Edges[[#This Row],[Vertex 2]],GroupVertices[Vertex],0)),1,1,"")</f>
        <v>6</v>
      </c>
      <c r="Z51" s="48">
        <v>0</v>
      </c>
      <c r="AA51" s="49">
        <v>0</v>
      </c>
      <c r="AB51" s="48">
        <v>0</v>
      </c>
      <c r="AC51" s="49">
        <v>0</v>
      </c>
      <c r="AD51" s="48">
        <v>0</v>
      </c>
      <c r="AE51" s="49">
        <v>0</v>
      </c>
      <c r="AF51" s="48">
        <v>23</v>
      </c>
      <c r="AG51" s="49">
        <v>100</v>
      </c>
      <c r="AH51" s="48">
        <v>23</v>
      </c>
    </row>
    <row r="52" spans="1:34" ht="15">
      <c r="A52" s="65" t="s">
        <v>232</v>
      </c>
      <c r="B52" s="65" t="s">
        <v>222</v>
      </c>
      <c r="C52" s="66" t="s">
        <v>1438</v>
      </c>
      <c r="D52" s="67">
        <v>3</v>
      </c>
      <c r="E52" s="68"/>
      <c r="F52" s="69">
        <v>32</v>
      </c>
      <c r="G52" s="66"/>
      <c r="H52" s="70"/>
      <c r="I52" s="71"/>
      <c r="J52" s="71"/>
      <c r="K52" s="34"/>
      <c r="L52" s="78">
        <v>52</v>
      </c>
      <c r="M52" s="78"/>
      <c r="N52" s="73"/>
      <c r="O52" s="80" t="s">
        <v>317</v>
      </c>
      <c r="P52" s="82" t="s">
        <v>444</v>
      </c>
      <c r="Q52" s="84">
        <v>42651.65363425926</v>
      </c>
      <c r="R52" s="80" t="s">
        <v>571</v>
      </c>
      <c r="S52" s="80" t="s">
        <v>571</v>
      </c>
      <c r="T52" s="80">
        <v>4</v>
      </c>
      <c r="U52" s="80">
        <v>0</v>
      </c>
      <c r="V52" s="80" t="s">
        <v>696</v>
      </c>
      <c r="W52">
        <v>1</v>
      </c>
      <c r="X52" s="79" t="str">
        <f>REPLACE(INDEX(GroupVertices[Group],MATCH(Edges[[#This Row],[Vertex 1]],GroupVertices[Vertex],0)),1,1,"")</f>
        <v>6</v>
      </c>
      <c r="Y52" s="79" t="str">
        <f>REPLACE(INDEX(GroupVertices[Group],MATCH(Edges[[#This Row],[Vertex 2]],GroupVertices[Vertex],0)),1,1,"")</f>
        <v>6</v>
      </c>
      <c r="Z52" s="48">
        <v>0</v>
      </c>
      <c r="AA52" s="49">
        <v>0</v>
      </c>
      <c r="AB52" s="48">
        <v>1</v>
      </c>
      <c r="AC52" s="49">
        <v>16.666666666666668</v>
      </c>
      <c r="AD52" s="48">
        <v>0</v>
      </c>
      <c r="AE52" s="49">
        <v>0</v>
      </c>
      <c r="AF52" s="48">
        <v>5</v>
      </c>
      <c r="AG52" s="49">
        <v>83.33333333333333</v>
      </c>
      <c r="AH52" s="48">
        <v>6</v>
      </c>
    </row>
    <row r="53" spans="1:34" ht="15">
      <c r="A53" s="65" t="s">
        <v>233</v>
      </c>
      <c r="B53" s="65" t="s">
        <v>222</v>
      </c>
      <c r="C53" s="66" t="s">
        <v>1438</v>
      </c>
      <c r="D53" s="67">
        <v>3</v>
      </c>
      <c r="E53" s="68"/>
      <c r="F53" s="69">
        <v>32</v>
      </c>
      <c r="G53" s="66"/>
      <c r="H53" s="70"/>
      <c r="I53" s="71"/>
      <c r="J53" s="71"/>
      <c r="K53" s="34"/>
      <c r="L53" s="78">
        <v>53</v>
      </c>
      <c r="M53" s="78"/>
      <c r="N53" s="73"/>
      <c r="O53" s="80" t="s">
        <v>318</v>
      </c>
      <c r="P53" s="82" t="s">
        <v>445</v>
      </c>
      <c r="Q53" s="84">
        <v>42878.32630787037</v>
      </c>
      <c r="R53" s="80" t="s">
        <v>572</v>
      </c>
      <c r="S53" s="80" t="s">
        <v>572</v>
      </c>
      <c r="T53" s="80">
        <v>3</v>
      </c>
      <c r="U53" s="80">
        <v>0</v>
      </c>
      <c r="V53" s="80" t="s">
        <v>697</v>
      </c>
      <c r="W53">
        <v>1</v>
      </c>
      <c r="X53" s="79" t="str">
        <f>REPLACE(INDEX(GroupVertices[Group],MATCH(Edges[[#This Row],[Vertex 1]],GroupVertices[Vertex],0)),1,1,"")</f>
        <v>6</v>
      </c>
      <c r="Y53" s="79" t="str">
        <f>REPLACE(INDEX(GroupVertices[Group],MATCH(Edges[[#This Row],[Vertex 2]],GroupVertices[Vertex],0)),1,1,"")</f>
        <v>6</v>
      </c>
      <c r="Z53" s="48">
        <v>0</v>
      </c>
      <c r="AA53" s="49">
        <v>0</v>
      </c>
      <c r="AB53" s="48">
        <v>0</v>
      </c>
      <c r="AC53" s="49">
        <v>0</v>
      </c>
      <c r="AD53" s="48">
        <v>0</v>
      </c>
      <c r="AE53" s="49">
        <v>0</v>
      </c>
      <c r="AF53" s="48">
        <v>7</v>
      </c>
      <c r="AG53" s="49">
        <v>100</v>
      </c>
      <c r="AH53" s="48">
        <v>7</v>
      </c>
    </row>
    <row r="54" spans="1:34" ht="15">
      <c r="A54" s="65" t="s">
        <v>234</v>
      </c>
      <c r="B54" s="65" t="s">
        <v>222</v>
      </c>
      <c r="C54" s="66" t="s">
        <v>1438</v>
      </c>
      <c r="D54" s="67">
        <v>3</v>
      </c>
      <c r="E54" s="68"/>
      <c r="F54" s="69">
        <v>32</v>
      </c>
      <c r="G54" s="66"/>
      <c r="H54" s="70"/>
      <c r="I54" s="71"/>
      <c r="J54" s="71"/>
      <c r="K54" s="34"/>
      <c r="L54" s="78">
        <v>54</v>
      </c>
      <c r="M54" s="78"/>
      <c r="N54" s="73"/>
      <c r="O54" s="80" t="s">
        <v>319</v>
      </c>
      <c r="P54" s="82" t="s">
        <v>446</v>
      </c>
      <c r="Q54" s="84">
        <v>43191.5919212963</v>
      </c>
      <c r="R54" s="80" t="s">
        <v>573</v>
      </c>
      <c r="S54" s="80" t="s">
        <v>573</v>
      </c>
      <c r="T54" s="80">
        <v>1</v>
      </c>
      <c r="U54" s="80">
        <v>0</v>
      </c>
      <c r="V54" s="80" t="s">
        <v>698</v>
      </c>
      <c r="W54">
        <v>1</v>
      </c>
      <c r="X54" s="79" t="str">
        <f>REPLACE(INDEX(GroupVertices[Group],MATCH(Edges[[#This Row],[Vertex 1]],GroupVertices[Vertex],0)),1,1,"")</f>
        <v>6</v>
      </c>
      <c r="Y54" s="79" t="str">
        <f>REPLACE(INDEX(GroupVertices[Group],MATCH(Edges[[#This Row],[Vertex 2]],GroupVertices[Vertex],0)),1,1,"")</f>
        <v>6</v>
      </c>
      <c r="Z54" s="48">
        <v>1</v>
      </c>
      <c r="AA54" s="49">
        <v>11.11111111111111</v>
      </c>
      <c r="AB54" s="48">
        <v>0</v>
      </c>
      <c r="AC54" s="49">
        <v>0</v>
      </c>
      <c r="AD54" s="48">
        <v>0</v>
      </c>
      <c r="AE54" s="49">
        <v>0</v>
      </c>
      <c r="AF54" s="48">
        <v>8</v>
      </c>
      <c r="AG54" s="49">
        <v>88.88888888888889</v>
      </c>
      <c r="AH54" s="48">
        <v>9</v>
      </c>
    </row>
    <row r="55" spans="1:34" ht="15">
      <c r="A55" s="65" t="s">
        <v>235</v>
      </c>
      <c r="B55" s="65" t="s">
        <v>219</v>
      </c>
      <c r="C55" s="66" t="s">
        <v>1438</v>
      </c>
      <c r="D55" s="67">
        <v>3</v>
      </c>
      <c r="E55" s="68"/>
      <c r="F55" s="69">
        <v>32</v>
      </c>
      <c r="G55" s="66"/>
      <c r="H55" s="70"/>
      <c r="I55" s="71"/>
      <c r="J55" s="71"/>
      <c r="K55" s="34"/>
      <c r="L55" s="78">
        <v>55</v>
      </c>
      <c r="M55" s="78"/>
      <c r="N55" s="73"/>
      <c r="O55" s="80" t="s">
        <v>320</v>
      </c>
      <c r="P55" s="82" t="s">
        <v>447</v>
      </c>
      <c r="Q55" s="84">
        <v>42743.16914351852</v>
      </c>
      <c r="R55" s="80" t="s">
        <v>574</v>
      </c>
      <c r="S55" s="80" t="s">
        <v>574</v>
      </c>
      <c r="T55" s="80">
        <v>0</v>
      </c>
      <c r="U55" s="80">
        <v>0</v>
      </c>
      <c r="V55" s="85" t="s">
        <v>699</v>
      </c>
      <c r="W55">
        <v>1</v>
      </c>
      <c r="X55" s="79" t="str">
        <f>REPLACE(INDEX(GroupVertices[Group],MATCH(Edges[[#This Row],[Vertex 1]],GroupVertices[Vertex],0)),1,1,"")</f>
        <v>3</v>
      </c>
      <c r="Y55" s="79" t="str">
        <f>REPLACE(INDEX(GroupVertices[Group],MATCH(Edges[[#This Row],[Vertex 2]],GroupVertices[Vertex],0)),1,1,"")</f>
        <v>3</v>
      </c>
      <c r="Z55" s="48">
        <v>0</v>
      </c>
      <c r="AA55" s="49">
        <v>0</v>
      </c>
      <c r="AB55" s="48">
        <v>1</v>
      </c>
      <c r="AC55" s="49">
        <v>2.857142857142857</v>
      </c>
      <c r="AD55" s="48">
        <v>0</v>
      </c>
      <c r="AE55" s="49">
        <v>0</v>
      </c>
      <c r="AF55" s="48">
        <v>34</v>
      </c>
      <c r="AG55" s="49">
        <v>97.14285714285714</v>
      </c>
      <c r="AH55" s="48">
        <v>35</v>
      </c>
    </row>
    <row r="56" spans="1:34" ht="15">
      <c r="A56" s="65" t="s">
        <v>219</v>
      </c>
      <c r="B56" s="65" t="s">
        <v>219</v>
      </c>
      <c r="C56" s="66" t="s">
        <v>1438</v>
      </c>
      <c r="D56" s="67">
        <v>3</v>
      </c>
      <c r="E56" s="68"/>
      <c r="F56" s="69">
        <v>32</v>
      </c>
      <c r="G56" s="66"/>
      <c r="H56" s="70"/>
      <c r="I56" s="71"/>
      <c r="J56" s="71"/>
      <c r="K56" s="34"/>
      <c r="L56" s="78">
        <v>56</v>
      </c>
      <c r="M56" s="78"/>
      <c r="N56" s="73"/>
      <c r="O56" s="80" t="s">
        <v>321</v>
      </c>
      <c r="P56" s="82" t="s">
        <v>448</v>
      </c>
      <c r="Q56" s="84">
        <v>42549.422627314816</v>
      </c>
      <c r="R56" s="80" t="s">
        <v>575</v>
      </c>
      <c r="S56" s="80" t="s">
        <v>575</v>
      </c>
      <c r="T56" s="80">
        <v>9</v>
      </c>
      <c r="U56" s="80">
        <v>0</v>
      </c>
      <c r="V56" s="80" t="s">
        <v>700</v>
      </c>
      <c r="W56">
        <v>1</v>
      </c>
      <c r="X56" s="79" t="str">
        <f>REPLACE(INDEX(GroupVertices[Group],MATCH(Edges[[#This Row],[Vertex 1]],GroupVertices[Vertex],0)),1,1,"")</f>
        <v>3</v>
      </c>
      <c r="Y56" s="79" t="str">
        <f>REPLACE(INDEX(GroupVertices[Group],MATCH(Edges[[#This Row],[Vertex 2]],GroupVertices[Vertex],0)),1,1,"")</f>
        <v>3</v>
      </c>
      <c r="Z56" s="48">
        <v>1</v>
      </c>
      <c r="AA56" s="49">
        <v>2.0833333333333335</v>
      </c>
      <c r="AB56" s="48">
        <v>1</v>
      </c>
      <c r="AC56" s="49">
        <v>2.0833333333333335</v>
      </c>
      <c r="AD56" s="48">
        <v>0</v>
      </c>
      <c r="AE56" s="49">
        <v>0</v>
      </c>
      <c r="AF56" s="48">
        <v>46</v>
      </c>
      <c r="AG56" s="49">
        <v>95.83333333333333</v>
      </c>
      <c r="AH56" s="48">
        <v>48</v>
      </c>
    </row>
    <row r="57" spans="1:34" ht="15">
      <c r="A57" s="65" t="s">
        <v>236</v>
      </c>
      <c r="B57" s="65" t="s">
        <v>219</v>
      </c>
      <c r="C57" s="66" t="s">
        <v>1438</v>
      </c>
      <c r="D57" s="67">
        <v>3</v>
      </c>
      <c r="E57" s="68"/>
      <c r="F57" s="69">
        <v>32</v>
      </c>
      <c r="G57" s="66"/>
      <c r="H57" s="70"/>
      <c r="I57" s="71"/>
      <c r="J57" s="71"/>
      <c r="K57" s="34"/>
      <c r="L57" s="78">
        <v>57</v>
      </c>
      <c r="M57" s="78"/>
      <c r="N57" s="73"/>
      <c r="O57" s="80" t="s">
        <v>322</v>
      </c>
      <c r="P57" s="82" t="s">
        <v>449</v>
      </c>
      <c r="Q57" s="84">
        <v>42835.72222222222</v>
      </c>
      <c r="R57" s="80" t="s">
        <v>576</v>
      </c>
      <c r="S57" s="80" t="s">
        <v>576</v>
      </c>
      <c r="T57" s="80">
        <v>6</v>
      </c>
      <c r="U57" s="80">
        <v>0</v>
      </c>
      <c r="V57" s="80" t="s">
        <v>701</v>
      </c>
      <c r="W57">
        <v>1</v>
      </c>
      <c r="X57" s="79" t="str">
        <f>REPLACE(INDEX(GroupVertices[Group],MATCH(Edges[[#This Row],[Vertex 1]],GroupVertices[Vertex],0)),1,1,"")</f>
        <v>3</v>
      </c>
      <c r="Y57" s="79" t="str">
        <f>REPLACE(INDEX(GroupVertices[Group],MATCH(Edges[[#This Row],[Vertex 2]],GroupVertices[Vertex],0)),1,1,"")</f>
        <v>3</v>
      </c>
      <c r="Z57" s="48">
        <v>2</v>
      </c>
      <c r="AA57" s="49">
        <v>5.555555555555555</v>
      </c>
      <c r="AB57" s="48">
        <v>1</v>
      </c>
      <c r="AC57" s="49">
        <v>2.7777777777777777</v>
      </c>
      <c r="AD57" s="48">
        <v>0</v>
      </c>
      <c r="AE57" s="49">
        <v>0</v>
      </c>
      <c r="AF57" s="48">
        <v>33</v>
      </c>
      <c r="AG57" s="49">
        <v>91.66666666666667</v>
      </c>
      <c r="AH57" s="48">
        <v>36</v>
      </c>
    </row>
    <row r="58" spans="1:34" ht="15">
      <c r="A58" s="65" t="s">
        <v>237</v>
      </c>
      <c r="B58" s="65" t="s">
        <v>219</v>
      </c>
      <c r="C58" s="66" t="s">
        <v>1438</v>
      </c>
      <c r="D58" s="67">
        <v>3</v>
      </c>
      <c r="E58" s="68"/>
      <c r="F58" s="69">
        <v>32</v>
      </c>
      <c r="G58" s="66"/>
      <c r="H58" s="70"/>
      <c r="I58" s="71"/>
      <c r="J58" s="71"/>
      <c r="K58" s="34"/>
      <c r="L58" s="78">
        <v>58</v>
      </c>
      <c r="M58" s="78"/>
      <c r="N58" s="73"/>
      <c r="O58" s="80" t="s">
        <v>323</v>
      </c>
      <c r="P58" s="82" t="s">
        <v>450</v>
      </c>
      <c r="Q58" s="84">
        <v>43021.82896990741</v>
      </c>
      <c r="R58" s="80" t="s">
        <v>577</v>
      </c>
      <c r="S58" s="80" t="s">
        <v>577</v>
      </c>
      <c r="T58" s="80">
        <v>1</v>
      </c>
      <c r="U58" s="80">
        <v>0</v>
      </c>
      <c r="V58" s="80" t="s">
        <v>702</v>
      </c>
      <c r="W58">
        <v>1</v>
      </c>
      <c r="X58" s="79" t="str">
        <f>REPLACE(INDEX(GroupVertices[Group],MATCH(Edges[[#This Row],[Vertex 1]],GroupVertices[Vertex],0)),1,1,"")</f>
        <v>3</v>
      </c>
      <c r="Y58" s="79" t="str">
        <f>REPLACE(INDEX(GroupVertices[Group],MATCH(Edges[[#This Row],[Vertex 2]],GroupVertices[Vertex],0)),1,1,"")</f>
        <v>3</v>
      </c>
      <c r="Z58" s="48">
        <v>1</v>
      </c>
      <c r="AA58" s="49">
        <v>1.4705882352941178</v>
      </c>
      <c r="AB58" s="48">
        <v>1</v>
      </c>
      <c r="AC58" s="49">
        <v>1.4705882352941178</v>
      </c>
      <c r="AD58" s="48">
        <v>0</v>
      </c>
      <c r="AE58" s="49">
        <v>0</v>
      </c>
      <c r="AF58" s="48">
        <v>66</v>
      </c>
      <c r="AG58" s="49">
        <v>97.05882352941177</v>
      </c>
      <c r="AH58" s="48">
        <v>68</v>
      </c>
    </row>
    <row r="59" spans="1:34" ht="15">
      <c r="A59" s="65" t="s">
        <v>238</v>
      </c>
      <c r="B59" s="65" t="s">
        <v>212</v>
      </c>
      <c r="C59" s="66" t="s">
        <v>1438</v>
      </c>
      <c r="D59" s="67">
        <v>3</v>
      </c>
      <c r="E59" s="68"/>
      <c r="F59" s="69">
        <v>32</v>
      </c>
      <c r="G59" s="66"/>
      <c r="H59" s="70"/>
      <c r="I59" s="71"/>
      <c r="J59" s="71"/>
      <c r="K59" s="34"/>
      <c r="L59" s="78">
        <v>59</v>
      </c>
      <c r="M59" s="78"/>
      <c r="N59" s="73"/>
      <c r="O59" s="80" t="s">
        <v>324</v>
      </c>
      <c r="P59" s="82" t="s">
        <v>451</v>
      </c>
      <c r="Q59" s="84">
        <v>43254.9500462963</v>
      </c>
      <c r="R59" s="80" t="s">
        <v>578</v>
      </c>
      <c r="S59" s="80" t="s">
        <v>578</v>
      </c>
      <c r="T59" s="80">
        <v>0</v>
      </c>
      <c r="U59" s="80">
        <v>0</v>
      </c>
      <c r="V59" s="80" t="s">
        <v>703</v>
      </c>
      <c r="W59">
        <v>1</v>
      </c>
      <c r="X59" s="79" t="str">
        <f>REPLACE(INDEX(GroupVertices[Group],MATCH(Edges[[#This Row],[Vertex 1]],GroupVertices[Vertex],0)),1,1,"")</f>
        <v>5</v>
      </c>
      <c r="Y59" s="79" t="str">
        <f>REPLACE(INDEX(GroupVertices[Group],MATCH(Edges[[#This Row],[Vertex 2]],GroupVertices[Vertex],0)),1,1,"")</f>
        <v>5</v>
      </c>
      <c r="Z59" s="48">
        <v>0</v>
      </c>
      <c r="AA59" s="49">
        <v>0</v>
      </c>
      <c r="AB59" s="48">
        <v>0</v>
      </c>
      <c r="AC59" s="49">
        <v>0</v>
      </c>
      <c r="AD59" s="48">
        <v>0</v>
      </c>
      <c r="AE59" s="49">
        <v>0</v>
      </c>
      <c r="AF59" s="48">
        <v>15</v>
      </c>
      <c r="AG59" s="49">
        <v>100</v>
      </c>
      <c r="AH59" s="48">
        <v>15</v>
      </c>
    </row>
    <row r="60" spans="1:34" ht="15">
      <c r="A60" s="65" t="s">
        <v>216</v>
      </c>
      <c r="B60" s="65" t="s">
        <v>220</v>
      </c>
      <c r="C60" s="66" t="s">
        <v>1438</v>
      </c>
      <c r="D60" s="67">
        <v>3</v>
      </c>
      <c r="E60" s="68"/>
      <c r="F60" s="69">
        <v>32</v>
      </c>
      <c r="G60" s="66"/>
      <c r="H60" s="70"/>
      <c r="I60" s="71"/>
      <c r="J60" s="71"/>
      <c r="K60" s="34"/>
      <c r="L60" s="78">
        <v>60</v>
      </c>
      <c r="M60" s="78"/>
      <c r="N60" s="73"/>
      <c r="O60" s="80" t="s">
        <v>325</v>
      </c>
      <c r="P60" s="82" t="s">
        <v>452</v>
      </c>
      <c r="Q60" s="84">
        <v>42594.85959490741</v>
      </c>
      <c r="R60" s="80" t="s">
        <v>579</v>
      </c>
      <c r="S60" s="80" t="s">
        <v>579</v>
      </c>
      <c r="T60" s="80">
        <v>2</v>
      </c>
      <c r="U60" s="80">
        <v>0</v>
      </c>
      <c r="V60" s="80" t="s">
        <v>704</v>
      </c>
      <c r="W60">
        <v>1</v>
      </c>
      <c r="X60" s="79" t="str">
        <f>REPLACE(INDEX(GroupVertices[Group],MATCH(Edges[[#This Row],[Vertex 1]],GroupVertices[Vertex],0)),1,1,"")</f>
        <v>1</v>
      </c>
      <c r="Y60" s="79" t="str">
        <f>REPLACE(INDEX(GroupVertices[Group],MATCH(Edges[[#This Row],[Vertex 2]],GroupVertices[Vertex],0)),1,1,"")</f>
        <v>1</v>
      </c>
      <c r="Z60" s="48">
        <v>0</v>
      </c>
      <c r="AA60" s="49">
        <v>0</v>
      </c>
      <c r="AB60" s="48">
        <v>0</v>
      </c>
      <c r="AC60" s="49">
        <v>0</v>
      </c>
      <c r="AD60" s="48">
        <v>0</v>
      </c>
      <c r="AE60" s="49">
        <v>0</v>
      </c>
      <c r="AF60" s="48">
        <v>1</v>
      </c>
      <c r="AG60" s="49">
        <v>100</v>
      </c>
      <c r="AH60" s="48">
        <v>1</v>
      </c>
    </row>
    <row r="61" spans="1:34" ht="15">
      <c r="A61" s="65" t="s">
        <v>239</v>
      </c>
      <c r="B61" s="65" t="s">
        <v>227</v>
      </c>
      <c r="C61" s="66" t="s">
        <v>1438</v>
      </c>
      <c r="D61" s="67">
        <v>3</v>
      </c>
      <c r="E61" s="68"/>
      <c r="F61" s="69">
        <v>32</v>
      </c>
      <c r="G61" s="66"/>
      <c r="H61" s="70"/>
      <c r="I61" s="71"/>
      <c r="J61" s="71"/>
      <c r="K61" s="34"/>
      <c r="L61" s="78">
        <v>61</v>
      </c>
      <c r="M61" s="78"/>
      <c r="N61" s="73"/>
      <c r="O61" s="80" t="s">
        <v>326</v>
      </c>
      <c r="P61" s="82" t="s">
        <v>453</v>
      </c>
      <c r="Q61" s="84">
        <v>43082.65975694444</v>
      </c>
      <c r="R61" s="80" t="s">
        <v>580</v>
      </c>
      <c r="S61" s="80" t="s">
        <v>580</v>
      </c>
      <c r="T61" s="80">
        <v>1</v>
      </c>
      <c r="U61" s="80">
        <v>0</v>
      </c>
      <c r="V61" s="80" t="s">
        <v>705</v>
      </c>
      <c r="W61">
        <v>1</v>
      </c>
      <c r="X61" s="79" t="str">
        <f>REPLACE(INDEX(GroupVertices[Group],MATCH(Edges[[#This Row],[Vertex 1]],GroupVertices[Vertex],0)),1,1,"")</f>
        <v>1</v>
      </c>
      <c r="Y61" s="79" t="str">
        <f>REPLACE(INDEX(GroupVertices[Group],MATCH(Edges[[#This Row],[Vertex 2]],GroupVertices[Vertex],0)),1,1,"")</f>
        <v>11</v>
      </c>
      <c r="Z61" s="48">
        <v>3</v>
      </c>
      <c r="AA61" s="49">
        <v>5.555555555555555</v>
      </c>
      <c r="AB61" s="48">
        <v>2</v>
      </c>
      <c r="AC61" s="49">
        <v>3.7037037037037037</v>
      </c>
      <c r="AD61" s="48">
        <v>0</v>
      </c>
      <c r="AE61" s="49">
        <v>0</v>
      </c>
      <c r="AF61" s="48">
        <v>49</v>
      </c>
      <c r="AG61" s="49">
        <v>90.74074074074075</v>
      </c>
      <c r="AH61" s="48">
        <v>54</v>
      </c>
    </row>
    <row r="62" spans="1:34" ht="15">
      <c r="A62" s="65" t="s">
        <v>240</v>
      </c>
      <c r="B62" s="65" t="s">
        <v>210</v>
      </c>
      <c r="C62" s="66" t="s">
        <v>1438</v>
      </c>
      <c r="D62" s="67">
        <v>3</v>
      </c>
      <c r="E62" s="68"/>
      <c r="F62" s="69">
        <v>32</v>
      </c>
      <c r="G62" s="66"/>
      <c r="H62" s="70"/>
      <c r="I62" s="71"/>
      <c r="J62" s="71"/>
      <c r="K62" s="34"/>
      <c r="L62" s="78">
        <v>62</v>
      </c>
      <c r="M62" s="78"/>
      <c r="N62" s="73"/>
      <c r="O62" s="80" t="s">
        <v>327</v>
      </c>
      <c r="P62" s="82" t="s">
        <v>454</v>
      </c>
      <c r="Q62" s="84">
        <v>42327.85459490741</v>
      </c>
      <c r="R62" s="80" t="s">
        <v>581</v>
      </c>
      <c r="S62" s="80" t="s">
        <v>581</v>
      </c>
      <c r="T62" s="80">
        <v>3</v>
      </c>
      <c r="U62" s="80">
        <v>0</v>
      </c>
      <c r="V62" s="80" t="s">
        <v>706</v>
      </c>
      <c r="W62">
        <v>1</v>
      </c>
      <c r="X62" s="79" t="str">
        <f>REPLACE(INDEX(GroupVertices[Group],MATCH(Edges[[#This Row],[Vertex 1]],GroupVertices[Vertex],0)),1,1,"")</f>
        <v>2</v>
      </c>
      <c r="Y62" s="79" t="str">
        <f>REPLACE(INDEX(GroupVertices[Group],MATCH(Edges[[#This Row],[Vertex 2]],GroupVertices[Vertex],0)),1,1,"")</f>
        <v>2</v>
      </c>
      <c r="Z62" s="48">
        <v>2</v>
      </c>
      <c r="AA62" s="49">
        <v>2.9411764705882355</v>
      </c>
      <c r="AB62" s="48">
        <v>4</v>
      </c>
      <c r="AC62" s="49">
        <v>5.882352941176471</v>
      </c>
      <c r="AD62" s="48">
        <v>0</v>
      </c>
      <c r="AE62" s="49">
        <v>0</v>
      </c>
      <c r="AF62" s="48">
        <v>62</v>
      </c>
      <c r="AG62" s="49">
        <v>91.17647058823529</v>
      </c>
      <c r="AH62" s="48">
        <v>68</v>
      </c>
    </row>
    <row r="63" spans="1:34" ht="15">
      <c r="A63" s="65" t="s">
        <v>241</v>
      </c>
      <c r="B63" s="65" t="s">
        <v>210</v>
      </c>
      <c r="C63" s="66" t="s">
        <v>1439</v>
      </c>
      <c r="D63" s="67">
        <v>6.5</v>
      </c>
      <c r="E63" s="68"/>
      <c r="F63" s="69">
        <v>21</v>
      </c>
      <c r="G63" s="66"/>
      <c r="H63" s="70"/>
      <c r="I63" s="71"/>
      <c r="J63" s="71"/>
      <c r="K63" s="34"/>
      <c r="L63" s="78">
        <v>63</v>
      </c>
      <c r="M63" s="78"/>
      <c r="N63" s="73"/>
      <c r="O63" s="80" t="s">
        <v>328</v>
      </c>
      <c r="P63" s="82" t="s">
        <v>455</v>
      </c>
      <c r="Q63" s="84">
        <v>42343.99392361111</v>
      </c>
      <c r="R63" s="80" t="s">
        <v>582</v>
      </c>
      <c r="S63" s="80" t="s">
        <v>582</v>
      </c>
      <c r="T63" s="80">
        <v>7</v>
      </c>
      <c r="U63" s="80">
        <v>0</v>
      </c>
      <c r="V63" s="80" t="s">
        <v>707</v>
      </c>
      <c r="W63">
        <v>2</v>
      </c>
      <c r="X63" s="79" t="str">
        <f>REPLACE(INDEX(GroupVertices[Group],MATCH(Edges[[#This Row],[Vertex 1]],GroupVertices[Vertex],0)),1,1,"")</f>
        <v>5</v>
      </c>
      <c r="Y63" s="79" t="str">
        <f>REPLACE(INDEX(GroupVertices[Group],MATCH(Edges[[#This Row],[Vertex 2]],GroupVertices[Vertex],0)),1,1,"")</f>
        <v>2</v>
      </c>
      <c r="Z63" s="48">
        <v>3</v>
      </c>
      <c r="AA63" s="49">
        <v>1.7142857142857142</v>
      </c>
      <c r="AB63" s="48">
        <v>3</v>
      </c>
      <c r="AC63" s="49">
        <v>1.7142857142857142</v>
      </c>
      <c r="AD63" s="48">
        <v>0</v>
      </c>
      <c r="AE63" s="49">
        <v>0</v>
      </c>
      <c r="AF63" s="48">
        <v>169</v>
      </c>
      <c r="AG63" s="49">
        <v>96.57142857142857</v>
      </c>
      <c r="AH63" s="48">
        <v>175</v>
      </c>
    </row>
    <row r="64" spans="1:34" ht="15">
      <c r="A64" s="65" t="s">
        <v>210</v>
      </c>
      <c r="B64" s="65" t="s">
        <v>210</v>
      </c>
      <c r="C64" s="66" t="s">
        <v>1438</v>
      </c>
      <c r="D64" s="67">
        <v>3</v>
      </c>
      <c r="E64" s="68"/>
      <c r="F64" s="69">
        <v>32</v>
      </c>
      <c r="G64" s="66"/>
      <c r="H64" s="70"/>
      <c r="I64" s="71"/>
      <c r="J64" s="71"/>
      <c r="K64" s="34"/>
      <c r="L64" s="78">
        <v>64</v>
      </c>
      <c r="M64" s="78"/>
      <c r="N64" s="73"/>
      <c r="O64" s="80" t="s">
        <v>329</v>
      </c>
      <c r="P64" s="82" t="s">
        <v>456</v>
      </c>
      <c r="Q64" s="84">
        <v>42344.02570601852</v>
      </c>
      <c r="R64" s="80" t="s">
        <v>583</v>
      </c>
      <c r="S64" s="80" t="s">
        <v>583</v>
      </c>
      <c r="T64" s="80">
        <v>0</v>
      </c>
      <c r="U64" s="80">
        <v>0</v>
      </c>
      <c r="V64" s="80" t="s">
        <v>708</v>
      </c>
      <c r="W64">
        <v>1</v>
      </c>
      <c r="X64" s="79" t="str">
        <f>REPLACE(INDEX(GroupVertices[Group],MATCH(Edges[[#This Row],[Vertex 1]],GroupVertices[Vertex],0)),1,1,"")</f>
        <v>2</v>
      </c>
      <c r="Y64" s="79" t="str">
        <f>REPLACE(INDEX(GroupVertices[Group],MATCH(Edges[[#This Row],[Vertex 2]],GroupVertices[Vertex],0)),1,1,"")</f>
        <v>2</v>
      </c>
      <c r="Z64" s="48">
        <v>0</v>
      </c>
      <c r="AA64" s="49">
        <v>0</v>
      </c>
      <c r="AB64" s="48">
        <v>0</v>
      </c>
      <c r="AC64" s="49">
        <v>0</v>
      </c>
      <c r="AD64" s="48">
        <v>0</v>
      </c>
      <c r="AE64" s="49">
        <v>0</v>
      </c>
      <c r="AF64" s="48">
        <v>20</v>
      </c>
      <c r="AG64" s="49">
        <v>100</v>
      </c>
      <c r="AH64" s="48">
        <v>20</v>
      </c>
    </row>
    <row r="65" spans="1:34" ht="15">
      <c r="A65" s="65" t="s">
        <v>242</v>
      </c>
      <c r="B65" s="65" t="s">
        <v>210</v>
      </c>
      <c r="C65" s="66" t="s">
        <v>1439</v>
      </c>
      <c r="D65" s="67">
        <v>6.5</v>
      </c>
      <c r="E65" s="68"/>
      <c r="F65" s="69">
        <v>21</v>
      </c>
      <c r="G65" s="66"/>
      <c r="H65" s="70"/>
      <c r="I65" s="71"/>
      <c r="J65" s="71"/>
      <c r="K65" s="34"/>
      <c r="L65" s="78">
        <v>65</v>
      </c>
      <c r="M65" s="78"/>
      <c r="N65" s="73"/>
      <c r="O65" s="80" t="s">
        <v>330</v>
      </c>
      <c r="P65" s="82" t="s">
        <v>457</v>
      </c>
      <c r="Q65" s="84">
        <v>42351.485347222224</v>
      </c>
      <c r="R65" s="80" t="s">
        <v>584</v>
      </c>
      <c r="S65" s="80" t="s">
        <v>584</v>
      </c>
      <c r="T65" s="80">
        <v>1</v>
      </c>
      <c r="U65" s="80">
        <v>0</v>
      </c>
      <c r="V65" s="80" t="s">
        <v>709</v>
      </c>
      <c r="W65">
        <v>2</v>
      </c>
      <c r="X65" s="79" t="str">
        <f>REPLACE(INDEX(GroupVertices[Group],MATCH(Edges[[#This Row],[Vertex 1]],GroupVertices[Vertex],0)),1,1,"")</f>
        <v>2</v>
      </c>
      <c r="Y65" s="79" t="str">
        <f>REPLACE(INDEX(GroupVertices[Group],MATCH(Edges[[#This Row],[Vertex 2]],GroupVertices[Vertex],0)),1,1,"")</f>
        <v>2</v>
      </c>
      <c r="Z65" s="48">
        <v>0</v>
      </c>
      <c r="AA65" s="49">
        <v>0</v>
      </c>
      <c r="AB65" s="48">
        <v>4</v>
      </c>
      <c r="AC65" s="49">
        <v>3.10077519379845</v>
      </c>
      <c r="AD65" s="48">
        <v>0</v>
      </c>
      <c r="AE65" s="49">
        <v>0</v>
      </c>
      <c r="AF65" s="48">
        <v>125</v>
      </c>
      <c r="AG65" s="49">
        <v>96.89922480620154</v>
      </c>
      <c r="AH65" s="48">
        <v>129</v>
      </c>
    </row>
    <row r="66" spans="1:34" ht="15">
      <c r="A66" s="65" t="s">
        <v>243</v>
      </c>
      <c r="B66" s="65" t="s">
        <v>210</v>
      </c>
      <c r="C66" s="66" t="s">
        <v>1438</v>
      </c>
      <c r="D66" s="67">
        <v>3</v>
      </c>
      <c r="E66" s="68"/>
      <c r="F66" s="69">
        <v>32</v>
      </c>
      <c r="G66" s="66"/>
      <c r="H66" s="70"/>
      <c r="I66" s="71"/>
      <c r="J66" s="71"/>
      <c r="K66" s="34"/>
      <c r="L66" s="78">
        <v>66</v>
      </c>
      <c r="M66" s="78"/>
      <c r="N66" s="73"/>
      <c r="O66" s="80" t="s">
        <v>331</v>
      </c>
      <c r="P66" s="82" t="s">
        <v>458</v>
      </c>
      <c r="Q66" s="84">
        <v>42360.68361111111</v>
      </c>
      <c r="R66" s="80" t="s">
        <v>585</v>
      </c>
      <c r="S66" s="80" t="s">
        <v>585</v>
      </c>
      <c r="T66" s="80">
        <v>7</v>
      </c>
      <c r="U66" s="80">
        <v>0</v>
      </c>
      <c r="V66" s="80" t="s">
        <v>710</v>
      </c>
      <c r="W66">
        <v>1</v>
      </c>
      <c r="X66" s="79" t="str">
        <f>REPLACE(INDEX(GroupVertices[Group],MATCH(Edges[[#This Row],[Vertex 1]],GroupVertices[Vertex],0)),1,1,"")</f>
        <v>2</v>
      </c>
      <c r="Y66" s="79" t="str">
        <f>REPLACE(INDEX(GroupVertices[Group],MATCH(Edges[[#This Row],[Vertex 2]],GroupVertices[Vertex],0)),1,1,"")</f>
        <v>2</v>
      </c>
      <c r="Z66" s="48">
        <v>3</v>
      </c>
      <c r="AA66" s="49">
        <v>1.7045454545454546</v>
      </c>
      <c r="AB66" s="48">
        <v>0</v>
      </c>
      <c r="AC66" s="49">
        <v>0</v>
      </c>
      <c r="AD66" s="48">
        <v>0</v>
      </c>
      <c r="AE66" s="49">
        <v>0</v>
      </c>
      <c r="AF66" s="48">
        <v>173</v>
      </c>
      <c r="AG66" s="49">
        <v>98.29545454545455</v>
      </c>
      <c r="AH66" s="48">
        <v>176</v>
      </c>
    </row>
    <row r="67" spans="1:34" ht="15">
      <c r="A67" s="65" t="s">
        <v>242</v>
      </c>
      <c r="B67" s="65" t="s">
        <v>210</v>
      </c>
      <c r="C67" s="66" t="s">
        <v>1439</v>
      </c>
      <c r="D67" s="67">
        <v>6.5</v>
      </c>
      <c r="E67" s="68"/>
      <c r="F67" s="69">
        <v>21</v>
      </c>
      <c r="G67" s="66"/>
      <c r="H67" s="70"/>
      <c r="I67" s="71"/>
      <c r="J67" s="71"/>
      <c r="K67" s="34"/>
      <c r="L67" s="78">
        <v>67</v>
      </c>
      <c r="M67" s="78"/>
      <c r="N67" s="73"/>
      <c r="O67" s="80" t="s">
        <v>332</v>
      </c>
      <c r="P67" s="82" t="s">
        <v>459</v>
      </c>
      <c r="Q67" s="84">
        <v>42360.82729166667</v>
      </c>
      <c r="R67" s="80" t="s">
        <v>586</v>
      </c>
      <c r="S67" s="80" t="s">
        <v>586</v>
      </c>
      <c r="T67" s="80">
        <v>1</v>
      </c>
      <c r="U67" s="80">
        <v>0</v>
      </c>
      <c r="V67" s="80" t="s">
        <v>711</v>
      </c>
      <c r="W67">
        <v>2</v>
      </c>
      <c r="X67" s="79" t="str">
        <f>REPLACE(INDEX(GroupVertices[Group],MATCH(Edges[[#This Row],[Vertex 1]],GroupVertices[Vertex],0)),1,1,"")</f>
        <v>2</v>
      </c>
      <c r="Y67" s="79" t="str">
        <f>REPLACE(INDEX(GroupVertices[Group],MATCH(Edges[[#This Row],[Vertex 2]],GroupVertices[Vertex],0)),1,1,"")</f>
        <v>2</v>
      </c>
      <c r="Z67" s="48">
        <v>3</v>
      </c>
      <c r="AA67" s="49">
        <v>1.694915254237288</v>
      </c>
      <c r="AB67" s="48">
        <v>3</v>
      </c>
      <c r="AC67" s="49">
        <v>1.694915254237288</v>
      </c>
      <c r="AD67" s="48">
        <v>0</v>
      </c>
      <c r="AE67" s="49">
        <v>0</v>
      </c>
      <c r="AF67" s="48">
        <v>171</v>
      </c>
      <c r="AG67" s="49">
        <v>96.61016949152543</v>
      </c>
      <c r="AH67" s="48">
        <v>177</v>
      </c>
    </row>
    <row r="68" spans="1:34" ht="15">
      <c r="A68" s="65" t="s">
        <v>241</v>
      </c>
      <c r="B68" s="65" t="s">
        <v>210</v>
      </c>
      <c r="C68" s="66" t="s">
        <v>1439</v>
      </c>
      <c r="D68" s="67">
        <v>6.5</v>
      </c>
      <c r="E68" s="68"/>
      <c r="F68" s="69">
        <v>21</v>
      </c>
      <c r="G68" s="66"/>
      <c r="H68" s="70"/>
      <c r="I68" s="71"/>
      <c r="J68" s="71"/>
      <c r="K68" s="34"/>
      <c r="L68" s="78">
        <v>68</v>
      </c>
      <c r="M68" s="78"/>
      <c r="N68" s="73"/>
      <c r="O68" s="80" t="s">
        <v>333</v>
      </c>
      <c r="P68" s="82" t="s">
        <v>460</v>
      </c>
      <c r="Q68" s="84">
        <v>42360.96975694445</v>
      </c>
      <c r="R68" s="80" t="s">
        <v>587</v>
      </c>
      <c r="S68" s="80" t="s">
        <v>587</v>
      </c>
      <c r="T68" s="80">
        <v>1</v>
      </c>
      <c r="U68" s="80">
        <v>0</v>
      </c>
      <c r="V68" s="80" t="s">
        <v>712</v>
      </c>
      <c r="W68">
        <v>2</v>
      </c>
      <c r="X68" s="79" t="str">
        <f>REPLACE(INDEX(GroupVertices[Group],MATCH(Edges[[#This Row],[Vertex 1]],GroupVertices[Vertex],0)),1,1,"")</f>
        <v>5</v>
      </c>
      <c r="Y68" s="79" t="str">
        <f>REPLACE(INDEX(GroupVertices[Group],MATCH(Edges[[#This Row],[Vertex 2]],GroupVertices[Vertex],0)),1,1,"")</f>
        <v>2</v>
      </c>
      <c r="Z68" s="48">
        <v>4</v>
      </c>
      <c r="AA68" s="49">
        <v>5.633802816901408</v>
      </c>
      <c r="AB68" s="48">
        <v>0</v>
      </c>
      <c r="AC68" s="49">
        <v>0</v>
      </c>
      <c r="AD68" s="48">
        <v>0</v>
      </c>
      <c r="AE68" s="49">
        <v>0</v>
      </c>
      <c r="AF68" s="48">
        <v>67</v>
      </c>
      <c r="AG68" s="49">
        <v>94.36619718309859</v>
      </c>
      <c r="AH68" s="48">
        <v>71</v>
      </c>
    </row>
    <row r="69" spans="1:34" ht="15">
      <c r="A69" s="65" t="s">
        <v>244</v>
      </c>
      <c r="B69" s="65" t="s">
        <v>210</v>
      </c>
      <c r="C69" s="66" t="s">
        <v>1438</v>
      </c>
      <c r="D69" s="67">
        <v>3</v>
      </c>
      <c r="E69" s="68"/>
      <c r="F69" s="69">
        <v>32</v>
      </c>
      <c r="G69" s="66"/>
      <c r="H69" s="70"/>
      <c r="I69" s="71"/>
      <c r="J69" s="71"/>
      <c r="K69" s="34"/>
      <c r="L69" s="78">
        <v>69</v>
      </c>
      <c r="M69" s="78"/>
      <c r="N69" s="73"/>
      <c r="O69" s="80" t="s">
        <v>334</v>
      </c>
      <c r="P69" s="82" t="s">
        <v>461</v>
      </c>
      <c r="Q69" s="84">
        <v>42692.61273148148</v>
      </c>
      <c r="R69" s="80" t="s">
        <v>588</v>
      </c>
      <c r="S69" s="80" t="s">
        <v>588</v>
      </c>
      <c r="T69" s="80">
        <v>1</v>
      </c>
      <c r="U69" s="80">
        <v>0</v>
      </c>
      <c r="V69" s="80" t="s">
        <v>713</v>
      </c>
      <c r="W69">
        <v>1</v>
      </c>
      <c r="X69" s="79" t="str">
        <f>REPLACE(INDEX(GroupVertices[Group],MATCH(Edges[[#This Row],[Vertex 1]],GroupVertices[Vertex],0)),1,1,"")</f>
        <v>2</v>
      </c>
      <c r="Y69" s="79" t="str">
        <f>REPLACE(INDEX(GroupVertices[Group],MATCH(Edges[[#This Row],[Vertex 2]],GroupVertices[Vertex],0)),1,1,"")</f>
        <v>2</v>
      </c>
      <c r="Z69" s="48">
        <v>1</v>
      </c>
      <c r="AA69" s="49">
        <v>4.761904761904762</v>
      </c>
      <c r="AB69" s="48">
        <v>1</v>
      </c>
      <c r="AC69" s="49">
        <v>4.761904761904762</v>
      </c>
      <c r="AD69" s="48">
        <v>0</v>
      </c>
      <c r="AE69" s="49">
        <v>0</v>
      </c>
      <c r="AF69" s="48">
        <v>19</v>
      </c>
      <c r="AG69" s="49">
        <v>90.47619047619048</v>
      </c>
      <c r="AH69" s="48">
        <v>21</v>
      </c>
    </row>
    <row r="70" spans="1:34" ht="15">
      <c r="A70" s="65" t="s">
        <v>245</v>
      </c>
      <c r="B70" s="65" t="s">
        <v>207</v>
      </c>
      <c r="C70" s="66" t="s">
        <v>1438</v>
      </c>
      <c r="D70" s="67">
        <v>3</v>
      </c>
      <c r="E70" s="68"/>
      <c r="F70" s="69">
        <v>32</v>
      </c>
      <c r="G70" s="66"/>
      <c r="H70" s="70"/>
      <c r="I70" s="71"/>
      <c r="J70" s="71"/>
      <c r="K70" s="34"/>
      <c r="L70" s="78">
        <v>70</v>
      </c>
      <c r="M70" s="78"/>
      <c r="N70" s="73"/>
      <c r="O70" s="80" t="s">
        <v>335</v>
      </c>
      <c r="P70" s="82" t="s">
        <v>462</v>
      </c>
      <c r="Q70" s="84">
        <v>43232.72045138889</v>
      </c>
      <c r="R70" s="80" t="s">
        <v>589</v>
      </c>
      <c r="S70" s="80" t="s">
        <v>589</v>
      </c>
      <c r="T70" s="80">
        <v>0</v>
      </c>
      <c r="U70" s="80">
        <v>0</v>
      </c>
      <c r="V70" s="80" t="s">
        <v>714</v>
      </c>
      <c r="W70">
        <v>1</v>
      </c>
      <c r="X70" s="79" t="str">
        <f>REPLACE(INDEX(GroupVertices[Group],MATCH(Edges[[#This Row],[Vertex 1]],GroupVertices[Vertex],0)),1,1,"")</f>
        <v>5</v>
      </c>
      <c r="Y70" s="79" t="str">
        <f>REPLACE(INDEX(GroupVertices[Group],MATCH(Edges[[#This Row],[Vertex 2]],GroupVertices[Vertex],0)),1,1,"")</f>
        <v>5</v>
      </c>
      <c r="Z70" s="48">
        <v>0</v>
      </c>
      <c r="AA70" s="49">
        <v>0</v>
      </c>
      <c r="AB70" s="48">
        <v>2</v>
      </c>
      <c r="AC70" s="49">
        <v>18.181818181818183</v>
      </c>
      <c r="AD70" s="48">
        <v>0</v>
      </c>
      <c r="AE70" s="49">
        <v>0</v>
      </c>
      <c r="AF70" s="48">
        <v>9</v>
      </c>
      <c r="AG70" s="49">
        <v>81.81818181818181</v>
      </c>
      <c r="AH70" s="48">
        <v>11</v>
      </c>
    </row>
    <row r="71" spans="1:34" ht="15">
      <c r="A71" s="65" t="s">
        <v>245</v>
      </c>
      <c r="B71" s="65" t="s">
        <v>212</v>
      </c>
      <c r="C71" s="66" t="s">
        <v>1438</v>
      </c>
      <c r="D71" s="67">
        <v>3</v>
      </c>
      <c r="E71" s="68"/>
      <c r="F71" s="69">
        <v>32</v>
      </c>
      <c r="G71" s="66"/>
      <c r="H71" s="70"/>
      <c r="I71" s="71"/>
      <c r="J71" s="71"/>
      <c r="K71" s="34"/>
      <c r="L71" s="78">
        <v>71</v>
      </c>
      <c r="M71" s="78"/>
      <c r="N71" s="73"/>
      <c r="O71" s="80" t="s">
        <v>336</v>
      </c>
      <c r="P71" s="82" t="s">
        <v>463</v>
      </c>
      <c r="Q71" s="84">
        <v>43232.718773148146</v>
      </c>
      <c r="R71" s="80" t="s">
        <v>590</v>
      </c>
      <c r="S71" s="80" t="s">
        <v>590</v>
      </c>
      <c r="T71" s="80">
        <v>0</v>
      </c>
      <c r="U71" s="80">
        <v>0</v>
      </c>
      <c r="V71" s="80" t="s">
        <v>715</v>
      </c>
      <c r="W71">
        <v>1</v>
      </c>
      <c r="X71" s="79" t="str">
        <f>REPLACE(INDEX(GroupVertices[Group],MATCH(Edges[[#This Row],[Vertex 1]],GroupVertices[Vertex],0)),1,1,"")</f>
        <v>5</v>
      </c>
      <c r="Y71" s="79" t="str">
        <f>REPLACE(INDEX(GroupVertices[Group],MATCH(Edges[[#This Row],[Vertex 2]],GroupVertices[Vertex],0)),1,1,"")</f>
        <v>5</v>
      </c>
      <c r="Z71" s="48">
        <v>0</v>
      </c>
      <c r="AA71" s="49">
        <v>0</v>
      </c>
      <c r="AB71" s="48">
        <v>1</v>
      </c>
      <c r="AC71" s="49">
        <v>4.761904761904762</v>
      </c>
      <c r="AD71" s="48">
        <v>0</v>
      </c>
      <c r="AE71" s="49">
        <v>0</v>
      </c>
      <c r="AF71" s="48">
        <v>20</v>
      </c>
      <c r="AG71" s="49">
        <v>95.23809523809524</v>
      </c>
      <c r="AH71" s="48">
        <v>21</v>
      </c>
    </row>
    <row r="72" spans="1:34" ht="15">
      <c r="A72" s="65" t="s">
        <v>246</v>
      </c>
      <c r="B72" s="65" t="s">
        <v>229</v>
      </c>
      <c r="C72" s="66" t="s">
        <v>1438</v>
      </c>
      <c r="D72" s="67">
        <v>3</v>
      </c>
      <c r="E72" s="68"/>
      <c r="F72" s="69">
        <v>32</v>
      </c>
      <c r="G72" s="66"/>
      <c r="H72" s="70"/>
      <c r="I72" s="71"/>
      <c r="J72" s="71"/>
      <c r="K72" s="34"/>
      <c r="L72" s="78">
        <v>72</v>
      </c>
      <c r="M72" s="78"/>
      <c r="N72" s="73"/>
      <c r="O72" s="80" t="s">
        <v>337</v>
      </c>
      <c r="P72" s="82" t="s">
        <v>464</v>
      </c>
      <c r="Q72" s="84">
        <v>43556.95334490741</v>
      </c>
      <c r="R72" s="80" t="s">
        <v>591</v>
      </c>
      <c r="S72" s="80" t="s">
        <v>591</v>
      </c>
      <c r="T72" s="80">
        <v>0</v>
      </c>
      <c r="U72" s="80">
        <v>0</v>
      </c>
      <c r="V72" s="80" t="s">
        <v>716</v>
      </c>
      <c r="W72">
        <v>1</v>
      </c>
      <c r="X72" s="79" t="str">
        <f>REPLACE(INDEX(GroupVertices[Group],MATCH(Edges[[#This Row],[Vertex 1]],GroupVertices[Vertex],0)),1,1,"")</f>
        <v>12</v>
      </c>
      <c r="Y72" s="79" t="str">
        <f>REPLACE(INDEX(GroupVertices[Group],MATCH(Edges[[#This Row],[Vertex 2]],GroupVertices[Vertex],0)),1,1,"")</f>
        <v>12</v>
      </c>
      <c r="Z72" s="48">
        <v>1</v>
      </c>
      <c r="AA72" s="49">
        <v>4.545454545454546</v>
      </c>
      <c r="AB72" s="48">
        <v>0</v>
      </c>
      <c r="AC72" s="49">
        <v>0</v>
      </c>
      <c r="AD72" s="48">
        <v>0</v>
      </c>
      <c r="AE72" s="49">
        <v>0</v>
      </c>
      <c r="AF72" s="48">
        <v>21</v>
      </c>
      <c r="AG72" s="49">
        <v>95.45454545454545</v>
      </c>
      <c r="AH72" s="48">
        <v>22</v>
      </c>
    </row>
    <row r="73" spans="1:34" ht="15">
      <c r="A73" s="65" t="s">
        <v>239</v>
      </c>
      <c r="B73" s="65" t="s">
        <v>228</v>
      </c>
      <c r="C73" s="66" t="s">
        <v>1438</v>
      </c>
      <c r="D73" s="67">
        <v>3</v>
      </c>
      <c r="E73" s="68"/>
      <c r="F73" s="69">
        <v>32</v>
      </c>
      <c r="G73" s="66"/>
      <c r="H73" s="70"/>
      <c r="I73" s="71"/>
      <c r="J73" s="71"/>
      <c r="K73" s="34"/>
      <c r="L73" s="78">
        <v>73</v>
      </c>
      <c r="M73" s="78"/>
      <c r="N73" s="73"/>
      <c r="O73" s="80" t="s">
        <v>338</v>
      </c>
      <c r="P73" s="82" t="s">
        <v>465</v>
      </c>
      <c r="Q73" s="84">
        <v>43208.467002314814</v>
      </c>
      <c r="R73" s="80" t="s">
        <v>592</v>
      </c>
      <c r="S73" s="80" t="s">
        <v>592</v>
      </c>
      <c r="T73" s="80">
        <v>0</v>
      </c>
      <c r="U73" s="80">
        <v>0</v>
      </c>
      <c r="V73" s="80" t="s">
        <v>717</v>
      </c>
      <c r="W73">
        <v>1</v>
      </c>
      <c r="X73" s="79" t="str">
        <f>REPLACE(INDEX(GroupVertices[Group],MATCH(Edges[[#This Row],[Vertex 1]],GroupVertices[Vertex],0)),1,1,"")</f>
        <v>1</v>
      </c>
      <c r="Y73" s="79" t="str">
        <f>REPLACE(INDEX(GroupVertices[Group],MATCH(Edges[[#This Row],[Vertex 2]],GroupVertices[Vertex],0)),1,1,"")</f>
        <v>11</v>
      </c>
      <c r="Z73" s="48">
        <v>0</v>
      </c>
      <c r="AA73" s="49">
        <v>0</v>
      </c>
      <c r="AB73" s="48">
        <v>0</v>
      </c>
      <c r="AC73" s="49">
        <v>0</v>
      </c>
      <c r="AD73" s="48">
        <v>0</v>
      </c>
      <c r="AE73" s="49">
        <v>0</v>
      </c>
      <c r="AF73" s="48">
        <v>33</v>
      </c>
      <c r="AG73" s="49">
        <v>100</v>
      </c>
      <c r="AH73" s="48">
        <v>33</v>
      </c>
    </row>
    <row r="74" spans="1:34" ht="15">
      <c r="A74" s="65" t="s">
        <v>247</v>
      </c>
      <c r="B74" s="65" t="s">
        <v>214</v>
      </c>
      <c r="C74" s="66" t="s">
        <v>1438</v>
      </c>
      <c r="D74" s="67">
        <v>3</v>
      </c>
      <c r="E74" s="68"/>
      <c r="F74" s="69">
        <v>32</v>
      </c>
      <c r="G74" s="66"/>
      <c r="H74" s="70"/>
      <c r="I74" s="71"/>
      <c r="J74" s="71"/>
      <c r="K74" s="34"/>
      <c r="L74" s="78">
        <v>74</v>
      </c>
      <c r="M74" s="78"/>
      <c r="N74" s="73"/>
      <c r="O74" s="80" t="s">
        <v>339</v>
      </c>
      <c r="P74" s="82" t="s">
        <v>466</v>
      </c>
      <c r="Q74" s="84">
        <v>42566.07892361111</v>
      </c>
      <c r="R74" s="80" t="s">
        <v>593</v>
      </c>
      <c r="S74" s="80" t="s">
        <v>593</v>
      </c>
      <c r="T74" s="80">
        <v>0</v>
      </c>
      <c r="U74" s="80">
        <v>0</v>
      </c>
      <c r="V74" s="80" t="s">
        <v>718</v>
      </c>
      <c r="W74">
        <v>1</v>
      </c>
      <c r="X74" s="79" t="str">
        <f>REPLACE(INDEX(GroupVertices[Group],MATCH(Edges[[#This Row],[Vertex 1]],GroupVertices[Vertex],0)),1,1,"")</f>
        <v>10</v>
      </c>
      <c r="Y74" s="79" t="str">
        <f>REPLACE(INDEX(GroupVertices[Group],MATCH(Edges[[#This Row],[Vertex 2]],GroupVertices[Vertex],0)),1,1,"")</f>
        <v>10</v>
      </c>
      <c r="Z74" s="48">
        <v>0</v>
      </c>
      <c r="AA74" s="49">
        <v>0</v>
      </c>
      <c r="AB74" s="48">
        <v>0</v>
      </c>
      <c r="AC74" s="49">
        <v>0</v>
      </c>
      <c r="AD74" s="48">
        <v>0</v>
      </c>
      <c r="AE74" s="49">
        <v>0</v>
      </c>
      <c r="AF74" s="48">
        <v>1</v>
      </c>
      <c r="AG74" s="49">
        <v>100</v>
      </c>
      <c r="AH74" s="48">
        <v>1</v>
      </c>
    </row>
    <row r="75" spans="1:34" ht="15">
      <c r="A75" s="65" t="s">
        <v>248</v>
      </c>
      <c r="B75" s="65" t="s">
        <v>214</v>
      </c>
      <c r="C75" s="66" t="s">
        <v>1438</v>
      </c>
      <c r="D75" s="67">
        <v>3</v>
      </c>
      <c r="E75" s="68"/>
      <c r="F75" s="69">
        <v>32</v>
      </c>
      <c r="G75" s="66"/>
      <c r="H75" s="70"/>
      <c r="I75" s="71"/>
      <c r="J75" s="71"/>
      <c r="K75" s="34"/>
      <c r="L75" s="78">
        <v>75</v>
      </c>
      <c r="M75" s="78"/>
      <c r="N75" s="73"/>
      <c r="O75" s="80" t="s">
        <v>340</v>
      </c>
      <c r="P75" s="82" t="s">
        <v>467</v>
      </c>
      <c r="Q75" s="84">
        <v>42855.83405092593</v>
      </c>
      <c r="R75" s="80" t="s">
        <v>594</v>
      </c>
      <c r="S75" s="80" t="s">
        <v>594</v>
      </c>
      <c r="T75" s="80">
        <v>0</v>
      </c>
      <c r="U75" s="80">
        <v>0</v>
      </c>
      <c r="V75" s="80" t="s">
        <v>719</v>
      </c>
      <c r="W75">
        <v>1</v>
      </c>
      <c r="X75" s="79" t="str">
        <f>REPLACE(INDEX(GroupVertices[Group],MATCH(Edges[[#This Row],[Vertex 1]],GroupVertices[Vertex],0)),1,1,"")</f>
        <v>10</v>
      </c>
      <c r="Y75" s="79" t="str">
        <f>REPLACE(INDEX(GroupVertices[Group],MATCH(Edges[[#This Row],[Vertex 2]],GroupVertices[Vertex],0)),1,1,"")</f>
        <v>10</v>
      </c>
      <c r="Z75" s="48">
        <v>0</v>
      </c>
      <c r="AA75" s="49">
        <v>0</v>
      </c>
      <c r="AB75" s="48">
        <v>0</v>
      </c>
      <c r="AC75" s="49">
        <v>0</v>
      </c>
      <c r="AD75" s="48">
        <v>0</v>
      </c>
      <c r="AE75" s="49">
        <v>0</v>
      </c>
      <c r="AF75" s="48">
        <v>5</v>
      </c>
      <c r="AG75" s="49">
        <v>100</v>
      </c>
      <c r="AH75" s="48">
        <v>5</v>
      </c>
    </row>
    <row r="76" spans="1:34" ht="15">
      <c r="A76" s="65" t="s">
        <v>249</v>
      </c>
      <c r="B76" s="65" t="s">
        <v>218</v>
      </c>
      <c r="C76" s="66" t="s">
        <v>1438</v>
      </c>
      <c r="D76" s="67">
        <v>3</v>
      </c>
      <c r="E76" s="68"/>
      <c r="F76" s="69">
        <v>32</v>
      </c>
      <c r="G76" s="66"/>
      <c r="H76" s="70"/>
      <c r="I76" s="71"/>
      <c r="J76" s="71"/>
      <c r="K76" s="34"/>
      <c r="L76" s="78">
        <v>76</v>
      </c>
      <c r="M76" s="78"/>
      <c r="N76" s="73"/>
      <c r="O76" s="80" t="s">
        <v>341</v>
      </c>
      <c r="P76" s="82" t="s">
        <v>468</v>
      </c>
      <c r="Q76" s="84">
        <v>42441.54920138889</v>
      </c>
      <c r="R76" s="80" t="s">
        <v>595</v>
      </c>
      <c r="S76" s="80" t="s">
        <v>595</v>
      </c>
      <c r="T76" s="80">
        <v>0</v>
      </c>
      <c r="U76" s="80">
        <v>0</v>
      </c>
      <c r="V76" s="80" t="s">
        <v>720</v>
      </c>
      <c r="W76">
        <v>1</v>
      </c>
      <c r="X76" s="79" t="str">
        <f>REPLACE(INDEX(GroupVertices[Group],MATCH(Edges[[#This Row],[Vertex 1]],GroupVertices[Vertex],0)),1,1,"")</f>
        <v>9</v>
      </c>
      <c r="Y76" s="79" t="str">
        <f>REPLACE(INDEX(GroupVertices[Group],MATCH(Edges[[#This Row],[Vertex 2]],GroupVertices[Vertex],0)),1,1,"")</f>
        <v>9</v>
      </c>
      <c r="Z76" s="48">
        <v>1</v>
      </c>
      <c r="AA76" s="49">
        <v>11.11111111111111</v>
      </c>
      <c r="AB76" s="48">
        <v>0</v>
      </c>
      <c r="AC76" s="49">
        <v>0</v>
      </c>
      <c r="AD76" s="48">
        <v>0</v>
      </c>
      <c r="AE76" s="49">
        <v>0</v>
      </c>
      <c r="AF76" s="48">
        <v>8</v>
      </c>
      <c r="AG76" s="49">
        <v>88.88888888888889</v>
      </c>
      <c r="AH76" s="48">
        <v>9</v>
      </c>
    </row>
    <row r="77" spans="1:34" ht="15">
      <c r="A77" s="65" t="s">
        <v>242</v>
      </c>
      <c r="B77" s="65" t="s">
        <v>206</v>
      </c>
      <c r="C77" s="66" t="s">
        <v>1440</v>
      </c>
      <c r="D77" s="67">
        <v>10</v>
      </c>
      <c r="E77" s="68"/>
      <c r="F77" s="69">
        <v>10</v>
      </c>
      <c r="G77" s="66"/>
      <c r="H77" s="70"/>
      <c r="I77" s="71"/>
      <c r="J77" s="71"/>
      <c r="K77" s="34"/>
      <c r="L77" s="78">
        <v>77</v>
      </c>
      <c r="M77" s="78"/>
      <c r="N77" s="73"/>
      <c r="O77" s="80" t="s">
        <v>342</v>
      </c>
      <c r="P77" s="82" t="s">
        <v>469</v>
      </c>
      <c r="Q77" s="84">
        <v>42298.430081018516</v>
      </c>
      <c r="R77" s="80" t="s">
        <v>596</v>
      </c>
      <c r="S77" s="80" t="s">
        <v>596</v>
      </c>
      <c r="T77" s="80">
        <v>2</v>
      </c>
      <c r="U77" s="80">
        <v>0</v>
      </c>
      <c r="V77" s="80" t="s">
        <v>721</v>
      </c>
      <c r="W77">
        <v>3</v>
      </c>
      <c r="X77" s="79" t="str">
        <f>REPLACE(INDEX(GroupVertices[Group],MATCH(Edges[[#This Row],[Vertex 1]],GroupVertices[Vertex],0)),1,1,"")</f>
        <v>2</v>
      </c>
      <c r="Y77" s="79" t="str">
        <f>REPLACE(INDEX(GroupVertices[Group],MATCH(Edges[[#This Row],[Vertex 2]],GroupVertices[Vertex],0)),1,1,"")</f>
        <v>2</v>
      </c>
      <c r="Z77" s="48">
        <v>4</v>
      </c>
      <c r="AA77" s="49">
        <v>3.1746031746031744</v>
      </c>
      <c r="AB77" s="48">
        <v>2</v>
      </c>
      <c r="AC77" s="49">
        <v>1.5873015873015872</v>
      </c>
      <c r="AD77" s="48">
        <v>0</v>
      </c>
      <c r="AE77" s="49">
        <v>0</v>
      </c>
      <c r="AF77" s="48">
        <v>120</v>
      </c>
      <c r="AG77" s="49">
        <v>95.23809523809524</v>
      </c>
      <c r="AH77" s="48">
        <v>126</v>
      </c>
    </row>
    <row r="78" spans="1:34" ht="15">
      <c r="A78" s="65" t="s">
        <v>242</v>
      </c>
      <c r="B78" s="65" t="s">
        <v>206</v>
      </c>
      <c r="C78" s="66" t="s">
        <v>1440</v>
      </c>
      <c r="D78" s="67">
        <v>10</v>
      </c>
      <c r="E78" s="68"/>
      <c r="F78" s="69">
        <v>10</v>
      </c>
      <c r="G78" s="66"/>
      <c r="H78" s="70"/>
      <c r="I78" s="71"/>
      <c r="J78" s="71"/>
      <c r="K78" s="34"/>
      <c r="L78" s="78">
        <v>78</v>
      </c>
      <c r="M78" s="78"/>
      <c r="N78" s="73"/>
      <c r="O78" s="80" t="s">
        <v>343</v>
      </c>
      <c r="P78" s="82" t="s">
        <v>470</v>
      </c>
      <c r="Q78" s="84">
        <v>42298.466261574074</v>
      </c>
      <c r="R78" s="80" t="s">
        <v>597</v>
      </c>
      <c r="S78" s="80" t="s">
        <v>597</v>
      </c>
      <c r="T78" s="80">
        <v>0</v>
      </c>
      <c r="U78" s="80">
        <v>0</v>
      </c>
      <c r="V78" s="80" t="s">
        <v>722</v>
      </c>
      <c r="W78">
        <v>3</v>
      </c>
      <c r="X78" s="79" t="str">
        <f>REPLACE(INDEX(GroupVertices[Group],MATCH(Edges[[#This Row],[Vertex 1]],GroupVertices[Vertex],0)),1,1,"")</f>
        <v>2</v>
      </c>
      <c r="Y78" s="79" t="str">
        <f>REPLACE(INDEX(GroupVertices[Group],MATCH(Edges[[#This Row],[Vertex 2]],GroupVertices[Vertex],0)),1,1,"")</f>
        <v>2</v>
      </c>
      <c r="Z78" s="48">
        <v>1</v>
      </c>
      <c r="AA78" s="49">
        <v>4</v>
      </c>
      <c r="AB78" s="48">
        <v>0</v>
      </c>
      <c r="AC78" s="49">
        <v>0</v>
      </c>
      <c r="AD78" s="48">
        <v>0</v>
      </c>
      <c r="AE78" s="49">
        <v>0</v>
      </c>
      <c r="AF78" s="48">
        <v>24</v>
      </c>
      <c r="AG78" s="49">
        <v>96</v>
      </c>
      <c r="AH78" s="48">
        <v>25</v>
      </c>
    </row>
    <row r="79" spans="1:34" ht="15">
      <c r="A79" s="65" t="s">
        <v>242</v>
      </c>
      <c r="B79" s="65" t="s">
        <v>206</v>
      </c>
      <c r="C79" s="66" t="s">
        <v>1440</v>
      </c>
      <c r="D79" s="67">
        <v>10</v>
      </c>
      <c r="E79" s="68"/>
      <c r="F79" s="69">
        <v>10</v>
      </c>
      <c r="G79" s="66"/>
      <c r="H79" s="70"/>
      <c r="I79" s="71"/>
      <c r="J79" s="71"/>
      <c r="K79" s="34"/>
      <c r="L79" s="78">
        <v>79</v>
      </c>
      <c r="M79" s="78"/>
      <c r="N79" s="73"/>
      <c r="O79" s="80" t="s">
        <v>344</v>
      </c>
      <c r="P79" s="82" t="s">
        <v>471</v>
      </c>
      <c r="Q79" s="84">
        <v>42298.58216435185</v>
      </c>
      <c r="R79" s="80" t="s">
        <v>598</v>
      </c>
      <c r="S79" s="80" t="s">
        <v>598</v>
      </c>
      <c r="T79" s="80">
        <v>0</v>
      </c>
      <c r="U79" s="80">
        <v>0</v>
      </c>
      <c r="V79" s="85" t="s">
        <v>723</v>
      </c>
      <c r="W79">
        <v>3</v>
      </c>
      <c r="X79" s="79" t="str">
        <f>REPLACE(INDEX(GroupVertices[Group],MATCH(Edges[[#This Row],[Vertex 1]],GroupVertices[Vertex],0)),1,1,"")</f>
        <v>2</v>
      </c>
      <c r="Y79" s="79" t="str">
        <f>REPLACE(INDEX(GroupVertices[Group],MATCH(Edges[[#This Row],[Vertex 2]],GroupVertices[Vertex],0)),1,1,"")</f>
        <v>2</v>
      </c>
      <c r="Z79" s="48">
        <v>3</v>
      </c>
      <c r="AA79" s="49">
        <v>2.608695652173913</v>
      </c>
      <c r="AB79" s="48">
        <v>1</v>
      </c>
      <c r="AC79" s="49">
        <v>0.8695652173913043</v>
      </c>
      <c r="AD79" s="48">
        <v>0</v>
      </c>
      <c r="AE79" s="49">
        <v>0</v>
      </c>
      <c r="AF79" s="48">
        <v>111</v>
      </c>
      <c r="AG79" s="49">
        <v>96.52173913043478</v>
      </c>
      <c r="AH79" s="48">
        <v>115</v>
      </c>
    </row>
    <row r="80" spans="1:34" ht="15">
      <c r="A80" s="65" t="s">
        <v>241</v>
      </c>
      <c r="B80" s="65" t="s">
        <v>212</v>
      </c>
      <c r="C80" s="66" t="s">
        <v>1438</v>
      </c>
      <c r="D80" s="67">
        <v>3</v>
      </c>
      <c r="E80" s="68"/>
      <c r="F80" s="69">
        <v>32</v>
      </c>
      <c r="G80" s="66"/>
      <c r="H80" s="70"/>
      <c r="I80" s="71"/>
      <c r="J80" s="71"/>
      <c r="K80" s="34"/>
      <c r="L80" s="78">
        <v>80</v>
      </c>
      <c r="M80" s="78"/>
      <c r="N80" s="73"/>
      <c r="O80" s="80" t="s">
        <v>345</v>
      </c>
      <c r="P80" s="82" t="s">
        <v>472</v>
      </c>
      <c r="Q80" s="84">
        <v>42343.99622685185</v>
      </c>
      <c r="R80" s="80" t="s">
        <v>599</v>
      </c>
      <c r="S80" s="80" t="s">
        <v>599</v>
      </c>
      <c r="T80" s="80">
        <v>3</v>
      </c>
      <c r="U80" s="80">
        <v>0</v>
      </c>
      <c r="V80" s="80" t="s">
        <v>724</v>
      </c>
      <c r="W80">
        <v>1</v>
      </c>
      <c r="X80" s="79" t="str">
        <f>REPLACE(INDEX(GroupVertices[Group],MATCH(Edges[[#This Row],[Vertex 1]],GroupVertices[Vertex],0)),1,1,"")</f>
        <v>5</v>
      </c>
      <c r="Y80" s="79" t="str">
        <f>REPLACE(INDEX(GroupVertices[Group],MATCH(Edges[[#This Row],[Vertex 2]],GroupVertices[Vertex],0)),1,1,"")</f>
        <v>5</v>
      </c>
      <c r="Z80" s="48">
        <v>3</v>
      </c>
      <c r="AA80" s="49">
        <v>2.5</v>
      </c>
      <c r="AB80" s="48">
        <v>6</v>
      </c>
      <c r="AC80" s="49">
        <v>5</v>
      </c>
      <c r="AD80" s="48">
        <v>0</v>
      </c>
      <c r="AE80" s="49">
        <v>0</v>
      </c>
      <c r="AF80" s="48">
        <v>111</v>
      </c>
      <c r="AG80" s="49">
        <v>92.5</v>
      </c>
      <c r="AH80" s="48">
        <v>120</v>
      </c>
    </row>
    <row r="81" spans="1:34" ht="15">
      <c r="A81" s="65" t="s">
        <v>212</v>
      </c>
      <c r="B81" s="65" t="s">
        <v>206</v>
      </c>
      <c r="C81" s="66" t="s">
        <v>1438</v>
      </c>
      <c r="D81" s="67">
        <v>3</v>
      </c>
      <c r="E81" s="68"/>
      <c r="F81" s="69">
        <v>32</v>
      </c>
      <c r="G81" s="66"/>
      <c r="H81" s="70"/>
      <c r="I81" s="71"/>
      <c r="J81" s="71"/>
      <c r="K81" s="34"/>
      <c r="L81" s="78">
        <v>81</v>
      </c>
      <c r="M81" s="78"/>
      <c r="N81" s="73"/>
      <c r="O81" s="80" t="s">
        <v>346</v>
      </c>
      <c r="P81" s="82" t="s">
        <v>473</v>
      </c>
      <c r="Q81" s="84">
        <v>42339.514756944445</v>
      </c>
      <c r="R81" s="80" t="s">
        <v>600</v>
      </c>
      <c r="S81" s="80" t="s">
        <v>600</v>
      </c>
      <c r="T81" s="80">
        <v>1</v>
      </c>
      <c r="U81" s="80">
        <v>0</v>
      </c>
      <c r="V81" s="80" t="s">
        <v>725</v>
      </c>
      <c r="W81">
        <v>1</v>
      </c>
      <c r="X81" s="79" t="str">
        <f>REPLACE(INDEX(GroupVertices[Group],MATCH(Edges[[#This Row],[Vertex 1]],GroupVertices[Vertex],0)),1,1,"")</f>
        <v>5</v>
      </c>
      <c r="Y81" s="79" t="str">
        <f>REPLACE(INDEX(GroupVertices[Group],MATCH(Edges[[#This Row],[Vertex 2]],GroupVertices[Vertex],0)),1,1,"")</f>
        <v>2</v>
      </c>
      <c r="Z81" s="48">
        <v>0</v>
      </c>
      <c r="AA81" s="49">
        <v>0</v>
      </c>
      <c r="AB81" s="48">
        <v>1</v>
      </c>
      <c r="AC81" s="49">
        <v>0.9803921568627451</v>
      </c>
      <c r="AD81" s="48">
        <v>0</v>
      </c>
      <c r="AE81" s="49">
        <v>0</v>
      </c>
      <c r="AF81" s="48">
        <v>101</v>
      </c>
      <c r="AG81" s="49">
        <v>99.01960784313725</v>
      </c>
      <c r="AH81" s="48">
        <v>102</v>
      </c>
    </row>
    <row r="82" spans="1:34" ht="15">
      <c r="A82" s="65" t="s">
        <v>206</v>
      </c>
      <c r="B82" s="65" t="s">
        <v>206</v>
      </c>
      <c r="C82" s="66" t="s">
        <v>1438</v>
      </c>
      <c r="D82" s="67">
        <v>3</v>
      </c>
      <c r="E82" s="68"/>
      <c r="F82" s="69">
        <v>32</v>
      </c>
      <c r="G82" s="66"/>
      <c r="H82" s="70"/>
      <c r="I82" s="71"/>
      <c r="J82" s="71"/>
      <c r="K82" s="34"/>
      <c r="L82" s="78">
        <v>82</v>
      </c>
      <c r="M82" s="78"/>
      <c r="N82" s="73"/>
      <c r="O82" s="80" t="s">
        <v>347</v>
      </c>
      <c r="P82" s="82" t="s">
        <v>474</v>
      </c>
      <c r="Q82" s="84">
        <v>42298.460706018515</v>
      </c>
      <c r="R82" s="80" t="s">
        <v>601</v>
      </c>
      <c r="S82" s="80" t="s">
        <v>601</v>
      </c>
      <c r="T82" s="80">
        <v>2</v>
      </c>
      <c r="U82" s="80">
        <v>0</v>
      </c>
      <c r="V82" s="80" t="s">
        <v>726</v>
      </c>
      <c r="W82">
        <v>1</v>
      </c>
      <c r="X82" s="79" t="str">
        <f>REPLACE(INDEX(GroupVertices[Group],MATCH(Edges[[#This Row],[Vertex 1]],GroupVertices[Vertex],0)),1,1,"")</f>
        <v>2</v>
      </c>
      <c r="Y82" s="79" t="str">
        <f>REPLACE(INDEX(GroupVertices[Group],MATCH(Edges[[#This Row],[Vertex 2]],GroupVertices[Vertex],0)),1,1,"")</f>
        <v>2</v>
      </c>
      <c r="Z82" s="48">
        <v>4</v>
      </c>
      <c r="AA82" s="49">
        <v>3.10077519379845</v>
      </c>
      <c r="AB82" s="48">
        <v>2</v>
      </c>
      <c r="AC82" s="49">
        <v>1.550387596899225</v>
      </c>
      <c r="AD82" s="48">
        <v>0</v>
      </c>
      <c r="AE82" s="49">
        <v>0</v>
      </c>
      <c r="AF82" s="48">
        <v>123</v>
      </c>
      <c r="AG82" s="49">
        <v>95.34883720930233</v>
      </c>
      <c r="AH82" s="48">
        <v>129</v>
      </c>
    </row>
    <row r="83" spans="1:34" ht="15">
      <c r="A83" s="65" t="s">
        <v>209</v>
      </c>
      <c r="B83" s="65" t="s">
        <v>206</v>
      </c>
      <c r="C83" s="66" t="s">
        <v>1438</v>
      </c>
      <c r="D83" s="67">
        <v>3</v>
      </c>
      <c r="E83" s="68"/>
      <c r="F83" s="69">
        <v>32</v>
      </c>
      <c r="G83" s="66"/>
      <c r="H83" s="70"/>
      <c r="I83" s="71"/>
      <c r="J83" s="71"/>
      <c r="K83" s="34"/>
      <c r="L83" s="78">
        <v>83</v>
      </c>
      <c r="M83" s="78"/>
      <c r="N83" s="73"/>
      <c r="O83" s="80" t="s">
        <v>348</v>
      </c>
      <c r="P83" s="82" t="s">
        <v>475</v>
      </c>
      <c r="Q83" s="84">
        <v>42313.55567129629</v>
      </c>
      <c r="R83" s="80" t="s">
        <v>602</v>
      </c>
      <c r="S83" s="80" t="s">
        <v>602</v>
      </c>
      <c r="T83" s="80">
        <v>0</v>
      </c>
      <c r="U83" s="80">
        <v>0</v>
      </c>
      <c r="V83" s="80" t="s">
        <v>727</v>
      </c>
      <c r="W83">
        <v>1</v>
      </c>
      <c r="X83" s="79" t="str">
        <f>REPLACE(INDEX(GroupVertices[Group],MATCH(Edges[[#This Row],[Vertex 1]],GroupVertices[Vertex],0)),1,1,"")</f>
        <v>2</v>
      </c>
      <c r="Y83" s="79" t="str">
        <f>REPLACE(INDEX(GroupVertices[Group],MATCH(Edges[[#This Row],[Vertex 2]],GroupVertices[Vertex],0)),1,1,"")</f>
        <v>2</v>
      </c>
      <c r="Z83" s="48">
        <v>0</v>
      </c>
      <c r="AA83" s="49">
        <v>0</v>
      </c>
      <c r="AB83" s="48">
        <v>0</v>
      </c>
      <c r="AC83" s="49">
        <v>0</v>
      </c>
      <c r="AD83" s="48">
        <v>0</v>
      </c>
      <c r="AE83" s="49">
        <v>0</v>
      </c>
      <c r="AF83" s="48">
        <v>14</v>
      </c>
      <c r="AG83" s="49">
        <v>100</v>
      </c>
      <c r="AH83" s="48">
        <v>14</v>
      </c>
    </row>
    <row r="84" spans="1:34" ht="15">
      <c r="A84" s="65" t="s">
        <v>250</v>
      </c>
      <c r="B84" s="65" t="s">
        <v>206</v>
      </c>
      <c r="C84" s="66" t="s">
        <v>1438</v>
      </c>
      <c r="D84" s="67">
        <v>3</v>
      </c>
      <c r="E84" s="68"/>
      <c r="F84" s="69">
        <v>32</v>
      </c>
      <c r="G84" s="66"/>
      <c r="H84" s="70"/>
      <c r="I84" s="71"/>
      <c r="J84" s="71"/>
      <c r="K84" s="34"/>
      <c r="L84" s="78">
        <v>84</v>
      </c>
      <c r="M84" s="78"/>
      <c r="N84" s="73"/>
      <c r="O84" s="80" t="s">
        <v>349</v>
      </c>
      <c r="P84" s="82" t="s">
        <v>476</v>
      </c>
      <c r="Q84" s="84">
        <v>42539.55855324074</v>
      </c>
      <c r="R84" s="80" t="s">
        <v>603</v>
      </c>
      <c r="S84" s="80" t="s">
        <v>603</v>
      </c>
      <c r="T84" s="80">
        <v>2</v>
      </c>
      <c r="U84" s="80">
        <v>0</v>
      </c>
      <c r="V84" s="80" t="s">
        <v>728</v>
      </c>
      <c r="W84">
        <v>1</v>
      </c>
      <c r="X84" s="79" t="str">
        <f>REPLACE(INDEX(GroupVertices[Group],MATCH(Edges[[#This Row],[Vertex 1]],GroupVertices[Vertex],0)),1,1,"")</f>
        <v>2</v>
      </c>
      <c r="Y84" s="79" t="str">
        <f>REPLACE(INDEX(GroupVertices[Group],MATCH(Edges[[#This Row],[Vertex 2]],GroupVertices[Vertex],0)),1,1,"")</f>
        <v>2</v>
      </c>
      <c r="Z84" s="48">
        <v>2</v>
      </c>
      <c r="AA84" s="49">
        <v>5.2631578947368425</v>
      </c>
      <c r="AB84" s="48">
        <v>1</v>
      </c>
      <c r="AC84" s="49">
        <v>2.6315789473684212</v>
      </c>
      <c r="AD84" s="48">
        <v>0</v>
      </c>
      <c r="AE84" s="49">
        <v>0</v>
      </c>
      <c r="AF84" s="48">
        <v>35</v>
      </c>
      <c r="AG84" s="49">
        <v>92.10526315789474</v>
      </c>
      <c r="AH84" s="48">
        <v>38</v>
      </c>
    </row>
    <row r="85" spans="1:34" ht="15">
      <c r="A85" s="65" t="s">
        <v>241</v>
      </c>
      <c r="B85" s="65" t="s">
        <v>211</v>
      </c>
      <c r="C85" s="66" t="s">
        <v>1438</v>
      </c>
      <c r="D85" s="67">
        <v>3</v>
      </c>
      <c r="E85" s="68"/>
      <c r="F85" s="69">
        <v>32</v>
      </c>
      <c r="G85" s="66"/>
      <c r="H85" s="70"/>
      <c r="I85" s="71"/>
      <c r="J85" s="71"/>
      <c r="K85" s="34"/>
      <c r="L85" s="78">
        <v>85</v>
      </c>
      <c r="M85" s="78"/>
      <c r="N85" s="73"/>
      <c r="O85" s="80" t="s">
        <v>350</v>
      </c>
      <c r="P85" s="82" t="s">
        <v>477</v>
      </c>
      <c r="Q85" s="84">
        <v>42360.97206018519</v>
      </c>
      <c r="R85" s="80" t="s">
        <v>604</v>
      </c>
      <c r="S85" s="80" t="s">
        <v>604</v>
      </c>
      <c r="T85" s="80">
        <v>4</v>
      </c>
      <c r="U85" s="80">
        <v>0</v>
      </c>
      <c r="V85" s="80" t="s">
        <v>729</v>
      </c>
      <c r="W85">
        <v>1</v>
      </c>
      <c r="X85" s="79" t="str">
        <f>REPLACE(INDEX(GroupVertices[Group],MATCH(Edges[[#This Row],[Vertex 1]],GroupVertices[Vertex],0)),1,1,"")</f>
        <v>5</v>
      </c>
      <c r="Y85" s="79" t="str">
        <f>REPLACE(INDEX(GroupVertices[Group],MATCH(Edges[[#This Row],[Vertex 2]],GroupVertices[Vertex],0)),1,1,"")</f>
        <v>5</v>
      </c>
      <c r="Z85" s="48">
        <v>1</v>
      </c>
      <c r="AA85" s="49">
        <v>2.1739130434782608</v>
      </c>
      <c r="AB85" s="48">
        <v>1</v>
      </c>
      <c r="AC85" s="49">
        <v>2.1739130434782608</v>
      </c>
      <c r="AD85" s="48">
        <v>0</v>
      </c>
      <c r="AE85" s="49">
        <v>0</v>
      </c>
      <c r="AF85" s="48">
        <v>44</v>
      </c>
      <c r="AG85" s="49">
        <v>95.65217391304348</v>
      </c>
      <c r="AH85" s="48">
        <v>46</v>
      </c>
    </row>
    <row r="86" spans="1:34" ht="15">
      <c r="A86" s="65" t="s">
        <v>251</v>
      </c>
      <c r="B86" s="65" t="s">
        <v>211</v>
      </c>
      <c r="C86" s="66" t="s">
        <v>1438</v>
      </c>
      <c r="D86" s="67">
        <v>3</v>
      </c>
      <c r="E86" s="68"/>
      <c r="F86" s="69">
        <v>32</v>
      </c>
      <c r="G86" s="66"/>
      <c r="H86" s="70"/>
      <c r="I86" s="71"/>
      <c r="J86" s="71"/>
      <c r="K86" s="34"/>
      <c r="L86" s="78">
        <v>86</v>
      </c>
      <c r="M86" s="78"/>
      <c r="N86" s="73"/>
      <c r="O86" s="80" t="s">
        <v>351</v>
      </c>
      <c r="P86" s="82" t="s">
        <v>478</v>
      </c>
      <c r="Q86" s="84">
        <v>42776.38688657407</v>
      </c>
      <c r="R86" s="80" t="s">
        <v>605</v>
      </c>
      <c r="S86" s="80" t="s">
        <v>605</v>
      </c>
      <c r="T86" s="80">
        <v>0</v>
      </c>
      <c r="U86" s="80">
        <v>0</v>
      </c>
      <c r="V86" s="80" t="s">
        <v>730</v>
      </c>
      <c r="W86">
        <v>1</v>
      </c>
      <c r="X86" s="79" t="str">
        <f>REPLACE(INDEX(GroupVertices[Group],MATCH(Edges[[#This Row],[Vertex 1]],GroupVertices[Vertex],0)),1,1,"")</f>
        <v>5</v>
      </c>
      <c r="Y86" s="79" t="str">
        <f>REPLACE(INDEX(GroupVertices[Group],MATCH(Edges[[#This Row],[Vertex 2]],GroupVertices[Vertex],0)),1,1,"")</f>
        <v>5</v>
      </c>
      <c r="Z86" s="48">
        <v>0</v>
      </c>
      <c r="AA86" s="49">
        <v>0</v>
      </c>
      <c r="AB86" s="48">
        <v>0</v>
      </c>
      <c r="AC86" s="49">
        <v>0</v>
      </c>
      <c r="AD86" s="48">
        <v>0</v>
      </c>
      <c r="AE86" s="49">
        <v>0</v>
      </c>
      <c r="AF86" s="48">
        <v>3</v>
      </c>
      <c r="AG86" s="49">
        <v>100</v>
      </c>
      <c r="AH86" s="48">
        <v>3</v>
      </c>
    </row>
    <row r="87" spans="1:34" ht="15">
      <c r="A87" s="65" t="s">
        <v>224</v>
      </c>
      <c r="B87" s="65" t="s">
        <v>224</v>
      </c>
      <c r="C87" s="66" t="s">
        <v>1438</v>
      </c>
      <c r="D87" s="67">
        <v>3</v>
      </c>
      <c r="E87" s="68"/>
      <c r="F87" s="69">
        <v>32</v>
      </c>
      <c r="G87" s="66"/>
      <c r="H87" s="70"/>
      <c r="I87" s="71"/>
      <c r="J87" s="71"/>
      <c r="K87" s="34"/>
      <c r="L87" s="78">
        <v>87</v>
      </c>
      <c r="M87" s="78"/>
      <c r="N87" s="73"/>
      <c r="O87" s="80" t="s">
        <v>352</v>
      </c>
      <c r="P87" s="82" t="s">
        <v>479</v>
      </c>
      <c r="Q87" s="84">
        <v>42615.93809027778</v>
      </c>
      <c r="R87" s="80" t="s">
        <v>606</v>
      </c>
      <c r="S87" s="80" t="s">
        <v>606</v>
      </c>
      <c r="T87" s="80">
        <v>6</v>
      </c>
      <c r="U87" s="80">
        <v>0</v>
      </c>
      <c r="V87" s="80" t="s">
        <v>731</v>
      </c>
      <c r="W87">
        <v>1</v>
      </c>
      <c r="X87" s="79" t="str">
        <f>REPLACE(INDEX(GroupVertices[Group],MATCH(Edges[[#This Row],[Vertex 1]],GroupVertices[Vertex],0)),1,1,"")</f>
        <v>2</v>
      </c>
      <c r="Y87" s="79" t="str">
        <f>REPLACE(INDEX(GroupVertices[Group],MATCH(Edges[[#This Row],[Vertex 2]],GroupVertices[Vertex],0)),1,1,"")</f>
        <v>2</v>
      </c>
      <c r="Z87" s="48">
        <v>0</v>
      </c>
      <c r="AA87" s="49">
        <v>0</v>
      </c>
      <c r="AB87" s="48">
        <v>1</v>
      </c>
      <c r="AC87" s="49">
        <v>14.285714285714286</v>
      </c>
      <c r="AD87" s="48">
        <v>0</v>
      </c>
      <c r="AE87" s="49">
        <v>0</v>
      </c>
      <c r="AF87" s="48">
        <v>6</v>
      </c>
      <c r="AG87" s="49">
        <v>85.71428571428571</v>
      </c>
      <c r="AH87" s="48">
        <v>7</v>
      </c>
    </row>
    <row r="88" spans="1:34" ht="15">
      <c r="A88" s="65" t="s">
        <v>244</v>
      </c>
      <c r="B88" s="65" t="s">
        <v>224</v>
      </c>
      <c r="C88" s="66" t="s">
        <v>1438</v>
      </c>
      <c r="D88" s="67">
        <v>3</v>
      </c>
      <c r="E88" s="68"/>
      <c r="F88" s="69">
        <v>32</v>
      </c>
      <c r="G88" s="66"/>
      <c r="H88" s="70"/>
      <c r="I88" s="71"/>
      <c r="J88" s="71"/>
      <c r="K88" s="34"/>
      <c r="L88" s="78">
        <v>88</v>
      </c>
      <c r="M88" s="78"/>
      <c r="N88" s="73"/>
      <c r="O88" s="80" t="s">
        <v>353</v>
      </c>
      <c r="P88" s="82" t="s">
        <v>480</v>
      </c>
      <c r="Q88" s="84">
        <v>42692.63380787037</v>
      </c>
      <c r="R88" s="80" t="s">
        <v>607</v>
      </c>
      <c r="S88" s="80" t="s">
        <v>607</v>
      </c>
      <c r="T88" s="80">
        <v>0</v>
      </c>
      <c r="U88" s="80">
        <v>0</v>
      </c>
      <c r="V88" s="80" t="s">
        <v>732</v>
      </c>
      <c r="W88">
        <v>1</v>
      </c>
      <c r="X88" s="79" t="str">
        <f>REPLACE(INDEX(GroupVertices[Group],MATCH(Edges[[#This Row],[Vertex 1]],GroupVertices[Vertex],0)),1,1,"")</f>
        <v>2</v>
      </c>
      <c r="Y88" s="79" t="str">
        <f>REPLACE(INDEX(GroupVertices[Group],MATCH(Edges[[#This Row],[Vertex 2]],GroupVertices[Vertex],0)),1,1,"")</f>
        <v>2</v>
      </c>
      <c r="Z88" s="48">
        <v>1</v>
      </c>
      <c r="AA88" s="49">
        <v>1.694915254237288</v>
      </c>
      <c r="AB88" s="48">
        <v>1</v>
      </c>
      <c r="AC88" s="49">
        <v>1.694915254237288</v>
      </c>
      <c r="AD88" s="48">
        <v>0</v>
      </c>
      <c r="AE88" s="49">
        <v>0</v>
      </c>
      <c r="AF88" s="48">
        <v>57</v>
      </c>
      <c r="AG88" s="49">
        <v>96.61016949152543</v>
      </c>
      <c r="AH88" s="48">
        <v>59</v>
      </c>
    </row>
    <row r="89" spans="1:34" ht="15">
      <c r="A89" s="65" t="s">
        <v>252</v>
      </c>
      <c r="B89" s="65" t="s">
        <v>224</v>
      </c>
      <c r="C89" s="66" t="s">
        <v>1438</v>
      </c>
      <c r="D89" s="67">
        <v>3</v>
      </c>
      <c r="E89" s="68"/>
      <c r="F89" s="69">
        <v>32</v>
      </c>
      <c r="G89" s="66"/>
      <c r="H89" s="70"/>
      <c r="I89" s="71"/>
      <c r="J89" s="71"/>
      <c r="K89" s="34"/>
      <c r="L89" s="78">
        <v>89</v>
      </c>
      <c r="M89" s="78"/>
      <c r="N89" s="73"/>
      <c r="O89" s="80" t="s">
        <v>354</v>
      </c>
      <c r="P89" s="82" t="s">
        <v>481</v>
      </c>
      <c r="Q89" s="84">
        <v>42885.72107638889</v>
      </c>
      <c r="R89" s="80" t="s">
        <v>608</v>
      </c>
      <c r="S89" s="80" t="s">
        <v>608</v>
      </c>
      <c r="T89" s="80">
        <v>1</v>
      </c>
      <c r="U89" s="80">
        <v>0</v>
      </c>
      <c r="V89" s="80" t="s">
        <v>733</v>
      </c>
      <c r="W89">
        <v>1</v>
      </c>
      <c r="X89" s="79" t="str">
        <f>REPLACE(INDEX(GroupVertices[Group],MATCH(Edges[[#This Row],[Vertex 1]],GroupVertices[Vertex],0)),1,1,"")</f>
        <v>2</v>
      </c>
      <c r="Y89" s="79" t="str">
        <f>REPLACE(INDEX(GroupVertices[Group],MATCH(Edges[[#This Row],[Vertex 2]],GroupVertices[Vertex],0)),1,1,"")</f>
        <v>2</v>
      </c>
      <c r="Z89" s="48">
        <v>0</v>
      </c>
      <c r="AA89" s="49">
        <v>0</v>
      </c>
      <c r="AB89" s="48">
        <v>4</v>
      </c>
      <c r="AC89" s="49">
        <v>16</v>
      </c>
      <c r="AD89" s="48">
        <v>0</v>
      </c>
      <c r="AE89" s="49">
        <v>0</v>
      </c>
      <c r="AF89" s="48">
        <v>21</v>
      </c>
      <c r="AG89" s="49">
        <v>84</v>
      </c>
      <c r="AH89" s="48">
        <v>25</v>
      </c>
    </row>
    <row r="90" spans="1:34" ht="15">
      <c r="A90" s="65" t="s">
        <v>253</v>
      </c>
      <c r="B90" s="65" t="s">
        <v>221</v>
      </c>
      <c r="C90" s="66" t="s">
        <v>1438</v>
      </c>
      <c r="D90" s="67">
        <v>3</v>
      </c>
      <c r="E90" s="68"/>
      <c r="F90" s="69">
        <v>32</v>
      </c>
      <c r="G90" s="66"/>
      <c r="H90" s="70"/>
      <c r="I90" s="71"/>
      <c r="J90" s="71"/>
      <c r="K90" s="34"/>
      <c r="L90" s="78">
        <v>90</v>
      </c>
      <c r="M90" s="78"/>
      <c r="N90" s="73"/>
      <c r="O90" s="80" t="s">
        <v>355</v>
      </c>
      <c r="P90" s="82" t="s">
        <v>482</v>
      </c>
      <c r="Q90" s="84">
        <v>42913.39399305556</v>
      </c>
      <c r="R90" s="80" t="s">
        <v>609</v>
      </c>
      <c r="S90" s="80" t="s">
        <v>609</v>
      </c>
      <c r="T90" s="80">
        <v>27</v>
      </c>
      <c r="U90" s="80">
        <v>0</v>
      </c>
      <c r="V90" s="80" t="s">
        <v>734</v>
      </c>
      <c r="W90">
        <v>1</v>
      </c>
      <c r="X90" s="79" t="str">
        <f>REPLACE(INDEX(GroupVertices[Group],MATCH(Edges[[#This Row],[Vertex 1]],GroupVertices[Vertex],0)),1,1,"")</f>
        <v>8</v>
      </c>
      <c r="Y90" s="79" t="str">
        <f>REPLACE(INDEX(GroupVertices[Group],MATCH(Edges[[#This Row],[Vertex 2]],GroupVertices[Vertex],0)),1,1,"")</f>
        <v>8</v>
      </c>
      <c r="Z90" s="48">
        <v>0</v>
      </c>
      <c r="AA90" s="49">
        <v>0</v>
      </c>
      <c r="AB90" s="48">
        <v>2</v>
      </c>
      <c r="AC90" s="49">
        <v>8.333333333333334</v>
      </c>
      <c r="AD90" s="48">
        <v>0</v>
      </c>
      <c r="AE90" s="49">
        <v>0</v>
      </c>
      <c r="AF90" s="48">
        <v>22</v>
      </c>
      <c r="AG90" s="49">
        <v>91.66666666666667</v>
      </c>
      <c r="AH90" s="48">
        <v>24</v>
      </c>
    </row>
    <row r="91" spans="1:34" ht="15">
      <c r="A91" s="65" t="s">
        <v>254</v>
      </c>
      <c r="B91" s="65" t="s">
        <v>221</v>
      </c>
      <c r="C91" s="66" t="s">
        <v>1438</v>
      </c>
      <c r="D91" s="67">
        <v>3</v>
      </c>
      <c r="E91" s="68"/>
      <c r="F91" s="69">
        <v>32</v>
      </c>
      <c r="G91" s="66"/>
      <c r="H91" s="70"/>
      <c r="I91" s="71"/>
      <c r="J91" s="71"/>
      <c r="K91" s="34"/>
      <c r="L91" s="78">
        <v>91</v>
      </c>
      <c r="M91" s="78"/>
      <c r="N91" s="73"/>
      <c r="O91" s="80" t="s">
        <v>356</v>
      </c>
      <c r="P91" s="82" t="s">
        <v>483</v>
      </c>
      <c r="Q91" s="84">
        <v>43088.71755787037</v>
      </c>
      <c r="R91" s="80" t="s">
        <v>610</v>
      </c>
      <c r="S91" s="80" t="s">
        <v>610</v>
      </c>
      <c r="T91" s="80">
        <v>4</v>
      </c>
      <c r="U91" s="80">
        <v>0</v>
      </c>
      <c r="V91" s="80" t="s">
        <v>735</v>
      </c>
      <c r="W91">
        <v>1</v>
      </c>
      <c r="X91" s="79" t="str">
        <f>REPLACE(INDEX(GroupVertices[Group],MATCH(Edges[[#This Row],[Vertex 1]],GroupVertices[Vertex],0)),1,1,"")</f>
        <v>8</v>
      </c>
      <c r="Y91" s="79" t="str">
        <f>REPLACE(INDEX(GroupVertices[Group],MATCH(Edges[[#This Row],[Vertex 2]],GroupVertices[Vertex],0)),1,1,"")</f>
        <v>8</v>
      </c>
      <c r="Z91" s="48">
        <v>2</v>
      </c>
      <c r="AA91" s="49">
        <v>3.076923076923077</v>
      </c>
      <c r="AB91" s="48">
        <v>0</v>
      </c>
      <c r="AC91" s="49">
        <v>0</v>
      </c>
      <c r="AD91" s="48">
        <v>0</v>
      </c>
      <c r="AE91" s="49">
        <v>0</v>
      </c>
      <c r="AF91" s="48">
        <v>63</v>
      </c>
      <c r="AG91" s="49">
        <v>96.92307692307692</v>
      </c>
      <c r="AH91" s="48">
        <v>65</v>
      </c>
    </row>
    <row r="92" spans="1:34" ht="15">
      <c r="A92" s="65" t="s">
        <v>249</v>
      </c>
      <c r="B92" s="65" t="s">
        <v>217</v>
      </c>
      <c r="C92" s="66" t="s">
        <v>1438</v>
      </c>
      <c r="D92" s="67">
        <v>3</v>
      </c>
      <c r="E92" s="68"/>
      <c r="F92" s="69">
        <v>32</v>
      </c>
      <c r="G92" s="66"/>
      <c r="H92" s="70"/>
      <c r="I92" s="71"/>
      <c r="J92" s="71"/>
      <c r="K92" s="34"/>
      <c r="L92" s="78">
        <v>92</v>
      </c>
      <c r="M92" s="78"/>
      <c r="N92" s="73"/>
      <c r="O92" s="80" t="s">
        <v>357</v>
      </c>
      <c r="P92" s="82" t="s">
        <v>484</v>
      </c>
      <c r="Q92" s="84">
        <v>42441.55024305556</v>
      </c>
      <c r="R92" s="80" t="s">
        <v>611</v>
      </c>
      <c r="S92" s="80" t="s">
        <v>611</v>
      </c>
      <c r="T92" s="80">
        <v>0</v>
      </c>
      <c r="U92" s="80">
        <v>0</v>
      </c>
      <c r="V92" s="80" t="s">
        <v>736</v>
      </c>
      <c r="W92">
        <v>1</v>
      </c>
      <c r="X92" s="79" t="str">
        <f>REPLACE(INDEX(GroupVertices[Group],MATCH(Edges[[#This Row],[Vertex 1]],GroupVertices[Vertex],0)),1,1,"")</f>
        <v>9</v>
      </c>
      <c r="Y92" s="79" t="str">
        <f>REPLACE(INDEX(GroupVertices[Group],MATCH(Edges[[#This Row],[Vertex 2]],GroupVertices[Vertex],0)),1,1,"")</f>
        <v>9</v>
      </c>
      <c r="Z92" s="48">
        <v>0</v>
      </c>
      <c r="AA92" s="49">
        <v>0</v>
      </c>
      <c r="AB92" s="48">
        <v>1</v>
      </c>
      <c r="AC92" s="49">
        <v>2.127659574468085</v>
      </c>
      <c r="AD92" s="48">
        <v>0</v>
      </c>
      <c r="AE92" s="49">
        <v>0</v>
      </c>
      <c r="AF92" s="48">
        <v>46</v>
      </c>
      <c r="AG92" s="49">
        <v>97.87234042553192</v>
      </c>
      <c r="AH92" s="48">
        <v>47</v>
      </c>
    </row>
    <row r="93" spans="1:34" ht="15">
      <c r="A93" s="65" t="s">
        <v>255</v>
      </c>
      <c r="B93" s="65" t="s">
        <v>213</v>
      </c>
      <c r="C93" s="66" t="s">
        <v>1438</v>
      </c>
      <c r="D93" s="67">
        <v>3</v>
      </c>
      <c r="E93" s="68"/>
      <c r="F93" s="69">
        <v>32</v>
      </c>
      <c r="G93" s="66"/>
      <c r="H93" s="70"/>
      <c r="I93" s="71"/>
      <c r="J93" s="71"/>
      <c r="K93" s="34"/>
      <c r="L93" s="78">
        <v>93</v>
      </c>
      <c r="M93" s="78"/>
      <c r="N93" s="73"/>
      <c r="O93" s="80" t="s">
        <v>358</v>
      </c>
      <c r="P93" s="82" t="s">
        <v>485</v>
      </c>
      <c r="Q93" s="84">
        <v>42465.667604166665</v>
      </c>
      <c r="R93" s="80" t="s">
        <v>612</v>
      </c>
      <c r="S93" s="80" t="s">
        <v>612</v>
      </c>
      <c r="T93" s="80">
        <v>1</v>
      </c>
      <c r="U93" s="80">
        <v>0</v>
      </c>
      <c r="V93" s="80" t="s">
        <v>737</v>
      </c>
      <c r="W93">
        <v>1</v>
      </c>
      <c r="X93" s="79" t="str">
        <f>REPLACE(INDEX(GroupVertices[Group],MATCH(Edges[[#This Row],[Vertex 1]],GroupVertices[Vertex],0)),1,1,"")</f>
        <v>4</v>
      </c>
      <c r="Y93" s="79" t="str">
        <f>REPLACE(INDEX(GroupVertices[Group],MATCH(Edges[[#This Row],[Vertex 2]],GroupVertices[Vertex],0)),1,1,"")</f>
        <v>4</v>
      </c>
      <c r="Z93" s="48">
        <v>1</v>
      </c>
      <c r="AA93" s="49">
        <v>10</v>
      </c>
      <c r="AB93" s="48">
        <v>0</v>
      </c>
      <c r="AC93" s="49">
        <v>0</v>
      </c>
      <c r="AD93" s="48">
        <v>0</v>
      </c>
      <c r="AE93" s="49">
        <v>0</v>
      </c>
      <c r="AF93" s="48">
        <v>9</v>
      </c>
      <c r="AG93" s="49">
        <v>90</v>
      </c>
      <c r="AH93" s="48">
        <v>10</v>
      </c>
    </row>
    <row r="94" spans="1:34" ht="15">
      <c r="A94" s="65" t="s">
        <v>256</v>
      </c>
      <c r="B94" s="65" t="s">
        <v>213</v>
      </c>
      <c r="C94" s="66" t="s">
        <v>1438</v>
      </c>
      <c r="D94" s="67">
        <v>3</v>
      </c>
      <c r="E94" s="68"/>
      <c r="F94" s="69">
        <v>32</v>
      </c>
      <c r="G94" s="66"/>
      <c r="H94" s="70"/>
      <c r="I94" s="71"/>
      <c r="J94" s="71"/>
      <c r="K94" s="34"/>
      <c r="L94" s="78">
        <v>94</v>
      </c>
      <c r="M94" s="78"/>
      <c r="N94" s="73"/>
      <c r="O94" s="80" t="s">
        <v>359</v>
      </c>
      <c r="P94" s="82" t="s">
        <v>486</v>
      </c>
      <c r="Q94" s="84">
        <v>42634.55415509259</v>
      </c>
      <c r="R94" s="80" t="s">
        <v>613</v>
      </c>
      <c r="S94" s="80" t="s">
        <v>613</v>
      </c>
      <c r="T94" s="80">
        <v>20</v>
      </c>
      <c r="U94" s="80">
        <v>0</v>
      </c>
      <c r="V94" s="80" t="s">
        <v>738</v>
      </c>
      <c r="W94">
        <v>1</v>
      </c>
      <c r="X94" s="79" t="str">
        <f>REPLACE(INDEX(GroupVertices[Group],MATCH(Edges[[#This Row],[Vertex 1]],GroupVertices[Vertex],0)),1,1,"")</f>
        <v>4</v>
      </c>
      <c r="Y94" s="79" t="str">
        <f>REPLACE(INDEX(GroupVertices[Group],MATCH(Edges[[#This Row],[Vertex 2]],GroupVertices[Vertex],0)),1,1,"")</f>
        <v>4</v>
      </c>
      <c r="Z94" s="48">
        <v>0</v>
      </c>
      <c r="AA94" s="49">
        <v>0</v>
      </c>
      <c r="AB94" s="48">
        <v>0</v>
      </c>
      <c r="AC94" s="49">
        <v>0</v>
      </c>
      <c r="AD94" s="48">
        <v>0</v>
      </c>
      <c r="AE94" s="49">
        <v>0</v>
      </c>
      <c r="AF94" s="48">
        <v>8</v>
      </c>
      <c r="AG94" s="49">
        <v>100</v>
      </c>
      <c r="AH94" s="48">
        <v>8</v>
      </c>
    </row>
    <row r="95" spans="1:34" ht="15">
      <c r="A95" s="65" t="s">
        <v>257</v>
      </c>
      <c r="B95" s="65" t="s">
        <v>213</v>
      </c>
      <c r="C95" s="66" t="s">
        <v>1439</v>
      </c>
      <c r="D95" s="67">
        <v>6.5</v>
      </c>
      <c r="E95" s="68"/>
      <c r="F95" s="69">
        <v>21</v>
      </c>
      <c r="G95" s="66"/>
      <c r="H95" s="70"/>
      <c r="I95" s="71"/>
      <c r="J95" s="71"/>
      <c r="K95" s="34"/>
      <c r="L95" s="78">
        <v>95</v>
      </c>
      <c r="M95" s="78"/>
      <c r="N95" s="73"/>
      <c r="O95" s="80" t="s">
        <v>360</v>
      </c>
      <c r="P95" s="82" t="s">
        <v>487</v>
      </c>
      <c r="Q95" s="84">
        <v>42409.529965277776</v>
      </c>
      <c r="R95" s="80" t="s">
        <v>614</v>
      </c>
      <c r="S95" s="80" t="s">
        <v>614</v>
      </c>
      <c r="T95" s="80">
        <v>4</v>
      </c>
      <c r="U95" s="80">
        <v>0</v>
      </c>
      <c r="V95" s="80" t="s">
        <v>739</v>
      </c>
      <c r="W95">
        <v>2</v>
      </c>
      <c r="X95" s="79" t="str">
        <f>REPLACE(INDEX(GroupVertices[Group],MATCH(Edges[[#This Row],[Vertex 1]],GroupVertices[Vertex],0)),1,1,"")</f>
        <v>4</v>
      </c>
      <c r="Y95" s="79" t="str">
        <f>REPLACE(INDEX(GroupVertices[Group],MATCH(Edges[[#This Row],[Vertex 2]],GroupVertices[Vertex],0)),1,1,"")</f>
        <v>4</v>
      </c>
      <c r="Z95" s="48">
        <v>0</v>
      </c>
      <c r="AA95" s="49">
        <v>0</v>
      </c>
      <c r="AB95" s="48">
        <v>0</v>
      </c>
      <c r="AC95" s="49">
        <v>0</v>
      </c>
      <c r="AD95" s="48">
        <v>0</v>
      </c>
      <c r="AE95" s="49">
        <v>0</v>
      </c>
      <c r="AF95" s="48">
        <v>1</v>
      </c>
      <c r="AG95" s="49">
        <v>100</v>
      </c>
      <c r="AH95" s="48">
        <v>1</v>
      </c>
    </row>
    <row r="96" spans="1:34" ht="15">
      <c r="A96" s="65" t="s">
        <v>257</v>
      </c>
      <c r="B96" s="65" t="s">
        <v>213</v>
      </c>
      <c r="C96" s="66" t="s">
        <v>1439</v>
      </c>
      <c r="D96" s="67">
        <v>6.5</v>
      </c>
      <c r="E96" s="68"/>
      <c r="F96" s="69">
        <v>21</v>
      </c>
      <c r="G96" s="66"/>
      <c r="H96" s="70"/>
      <c r="I96" s="71"/>
      <c r="J96" s="71"/>
      <c r="K96" s="34"/>
      <c r="L96" s="78">
        <v>96</v>
      </c>
      <c r="M96" s="78"/>
      <c r="N96" s="73"/>
      <c r="O96" s="80" t="s">
        <v>361</v>
      </c>
      <c r="P96" s="82" t="s">
        <v>488</v>
      </c>
      <c r="Q96" s="84">
        <v>42693.37763888889</v>
      </c>
      <c r="R96" s="80" t="s">
        <v>615</v>
      </c>
      <c r="S96" s="80" t="s">
        <v>615</v>
      </c>
      <c r="T96" s="80">
        <v>0</v>
      </c>
      <c r="U96" s="80">
        <v>0</v>
      </c>
      <c r="V96" s="80" t="s">
        <v>740</v>
      </c>
      <c r="W96">
        <v>2</v>
      </c>
      <c r="X96" s="79" t="str">
        <f>REPLACE(INDEX(GroupVertices[Group],MATCH(Edges[[#This Row],[Vertex 1]],GroupVertices[Vertex],0)),1,1,"")</f>
        <v>4</v>
      </c>
      <c r="Y96" s="79" t="str">
        <f>REPLACE(INDEX(GroupVertices[Group],MATCH(Edges[[#This Row],[Vertex 2]],GroupVertices[Vertex],0)),1,1,"")</f>
        <v>4</v>
      </c>
      <c r="Z96" s="48">
        <v>0</v>
      </c>
      <c r="AA96" s="49">
        <v>0</v>
      </c>
      <c r="AB96" s="48">
        <v>0</v>
      </c>
      <c r="AC96" s="49">
        <v>0</v>
      </c>
      <c r="AD96" s="48">
        <v>0</v>
      </c>
      <c r="AE96" s="49">
        <v>0</v>
      </c>
      <c r="AF96" s="48">
        <v>7</v>
      </c>
      <c r="AG96" s="49">
        <v>100</v>
      </c>
      <c r="AH96" s="48">
        <v>7</v>
      </c>
    </row>
    <row r="97" spans="1:34" ht="15">
      <c r="A97" s="65" t="s">
        <v>258</v>
      </c>
      <c r="B97" s="65" t="s">
        <v>213</v>
      </c>
      <c r="C97" s="66" t="s">
        <v>1438</v>
      </c>
      <c r="D97" s="67">
        <v>3</v>
      </c>
      <c r="E97" s="68"/>
      <c r="F97" s="69">
        <v>32</v>
      </c>
      <c r="G97" s="66"/>
      <c r="H97" s="70"/>
      <c r="I97" s="71"/>
      <c r="J97" s="71"/>
      <c r="K97" s="34"/>
      <c r="L97" s="78">
        <v>97</v>
      </c>
      <c r="M97" s="78"/>
      <c r="N97" s="73"/>
      <c r="O97" s="80" t="s">
        <v>362</v>
      </c>
      <c r="P97" s="82" t="s">
        <v>489</v>
      </c>
      <c r="Q97" s="84">
        <v>42876.877604166664</v>
      </c>
      <c r="R97" s="80" t="s">
        <v>616</v>
      </c>
      <c r="S97" s="80" t="s">
        <v>616</v>
      </c>
      <c r="T97" s="80">
        <v>3</v>
      </c>
      <c r="U97" s="80">
        <v>0</v>
      </c>
      <c r="V97" s="80" t="s">
        <v>741</v>
      </c>
      <c r="W97">
        <v>1</v>
      </c>
      <c r="X97" s="79" t="str">
        <f>REPLACE(INDEX(GroupVertices[Group],MATCH(Edges[[#This Row],[Vertex 1]],GroupVertices[Vertex],0)),1,1,"")</f>
        <v>4</v>
      </c>
      <c r="Y97" s="79" t="str">
        <f>REPLACE(INDEX(GroupVertices[Group],MATCH(Edges[[#This Row],[Vertex 2]],GroupVertices[Vertex],0)),1,1,"")</f>
        <v>4</v>
      </c>
      <c r="Z97" s="48">
        <v>0</v>
      </c>
      <c r="AA97" s="49">
        <v>0</v>
      </c>
      <c r="AB97" s="48">
        <v>0</v>
      </c>
      <c r="AC97" s="49">
        <v>0</v>
      </c>
      <c r="AD97" s="48">
        <v>0</v>
      </c>
      <c r="AE97" s="49">
        <v>0</v>
      </c>
      <c r="AF97" s="48">
        <v>9</v>
      </c>
      <c r="AG97" s="49">
        <v>100</v>
      </c>
      <c r="AH97" s="48">
        <v>9</v>
      </c>
    </row>
    <row r="98" spans="1:34" ht="15">
      <c r="A98" s="65" t="s">
        <v>259</v>
      </c>
      <c r="B98" s="65" t="s">
        <v>213</v>
      </c>
      <c r="C98" s="66" t="s">
        <v>1438</v>
      </c>
      <c r="D98" s="67">
        <v>3</v>
      </c>
      <c r="E98" s="68"/>
      <c r="F98" s="69">
        <v>32</v>
      </c>
      <c r="G98" s="66"/>
      <c r="H98" s="70"/>
      <c r="I98" s="71"/>
      <c r="J98" s="71"/>
      <c r="K98" s="34"/>
      <c r="L98" s="78">
        <v>98</v>
      </c>
      <c r="M98" s="78"/>
      <c r="N98" s="73"/>
      <c r="O98" s="80" t="s">
        <v>363</v>
      </c>
      <c r="P98" s="82" t="s">
        <v>490</v>
      </c>
      <c r="Q98" s="84">
        <v>43037.64263888889</v>
      </c>
      <c r="R98" s="80" t="s">
        <v>617</v>
      </c>
      <c r="S98" s="80" t="s">
        <v>617</v>
      </c>
      <c r="T98" s="80">
        <v>0</v>
      </c>
      <c r="U98" s="80">
        <v>0</v>
      </c>
      <c r="V98" s="80" t="s">
        <v>742</v>
      </c>
      <c r="W98">
        <v>1</v>
      </c>
      <c r="X98" s="79" t="str">
        <f>REPLACE(INDEX(GroupVertices[Group],MATCH(Edges[[#This Row],[Vertex 1]],GroupVertices[Vertex],0)),1,1,"")</f>
        <v>4</v>
      </c>
      <c r="Y98" s="79" t="str">
        <f>REPLACE(INDEX(GroupVertices[Group],MATCH(Edges[[#This Row],[Vertex 2]],GroupVertices[Vertex],0)),1,1,"")</f>
        <v>4</v>
      </c>
      <c r="Z98" s="48">
        <v>1</v>
      </c>
      <c r="AA98" s="49">
        <v>25</v>
      </c>
      <c r="AB98" s="48">
        <v>0</v>
      </c>
      <c r="AC98" s="49">
        <v>0</v>
      </c>
      <c r="AD98" s="48">
        <v>0</v>
      </c>
      <c r="AE98" s="49">
        <v>0</v>
      </c>
      <c r="AF98" s="48">
        <v>3</v>
      </c>
      <c r="AG98" s="49">
        <v>75</v>
      </c>
      <c r="AH98" s="48">
        <v>4</v>
      </c>
    </row>
    <row r="99" spans="1:34" ht="15">
      <c r="A99" s="65" t="s">
        <v>244</v>
      </c>
      <c r="B99" s="65" t="s">
        <v>213</v>
      </c>
      <c r="C99" s="66" t="s">
        <v>1438</v>
      </c>
      <c r="D99" s="67">
        <v>3</v>
      </c>
      <c r="E99" s="68"/>
      <c r="F99" s="69">
        <v>32</v>
      </c>
      <c r="G99" s="66"/>
      <c r="H99" s="70"/>
      <c r="I99" s="71"/>
      <c r="J99" s="71"/>
      <c r="K99" s="34"/>
      <c r="L99" s="78">
        <v>99</v>
      </c>
      <c r="M99" s="78"/>
      <c r="N99" s="73"/>
      <c r="O99" s="80" t="s">
        <v>364</v>
      </c>
      <c r="P99" s="82" t="s">
        <v>491</v>
      </c>
      <c r="Q99" s="84">
        <v>42692.61577546296</v>
      </c>
      <c r="R99" s="80" t="s">
        <v>618</v>
      </c>
      <c r="S99" s="80" t="s">
        <v>618</v>
      </c>
      <c r="T99" s="80">
        <v>7</v>
      </c>
      <c r="U99" s="80">
        <v>0</v>
      </c>
      <c r="V99" s="80" t="s">
        <v>743</v>
      </c>
      <c r="W99">
        <v>1</v>
      </c>
      <c r="X99" s="79" t="str">
        <f>REPLACE(INDEX(GroupVertices[Group],MATCH(Edges[[#This Row],[Vertex 1]],GroupVertices[Vertex],0)),1,1,"")</f>
        <v>2</v>
      </c>
      <c r="Y99" s="79" t="str">
        <f>REPLACE(INDEX(GroupVertices[Group],MATCH(Edges[[#This Row],[Vertex 2]],GroupVertices[Vertex],0)),1,1,"")</f>
        <v>4</v>
      </c>
      <c r="Z99" s="48">
        <v>2</v>
      </c>
      <c r="AA99" s="49">
        <v>9.090909090909092</v>
      </c>
      <c r="AB99" s="48">
        <v>0</v>
      </c>
      <c r="AC99" s="49">
        <v>0</v>
      </c>
      <c r="AD99" s="48">
        <v>0</v>
      </c>
      <c r="AE99" s="49">
        <v>0</v>
      </c>
      <c r="AF99" s="48">
        <v>20</v>
      </c>
      <c r="AG99" s="49">
        <v>90.9090909090909</v>
      </c>
      <c r="AH99" s="48">
        <v>22</v>
      </c>
    </row>
    <row r="100" spans="1:34" ht="15">
      <c r="A100" s="65" t="s">
        <v>260</v>
      </c>
      <c r="B100" s="65" t="s">
        <v>213</v>
      </c>
      <c r="C100" s="66" t="s">
        <v>1438</v>
      </c>
      <c r="D100" s="67">
        <v>3</v>
      </c>
      <c r="E100" s="68"/>
      <c r="F100" s="69">
        <v>32</v>
      </c>
      <c r="G100" s="66"/>
      <c r="H100" s="70"/>
      <c r="I100" s="71"/>
      <c r="J100" s="71"/>
      <c r="K100" s="34"/>
      <c r="L100" s="78">
        <v>100</v>
      </c>
      <c r="M100" s="78"/>
      <c r="N100" s="73"/>
      <c r="O100" s="80" t="s">
        <v>365</v>
      </c>
      <c r="P100" s="82" t="s">
        <v>492</v>
      </c>
      <c r="Q100" s="84">
        <v>43111.870775462965</v>
      </c>
      <c r="R100" s="80" t="s">
        <v>619</v>
      </c>
      <c r="S100" s="80" t="s">
        <v>619</v>
      </c>
      <c r="T100" s="80">
        <v>3</v>
      </c>
      <c r="U100" s="80">
        <v>0</v>
      </c>
      <c r="V100" s="80" t="s">
        <v>744</v>
      </c>
      <c r="W100">
        <v>1</v>
      </c>
      <c r="X100" s="79" t="str">
        <f>REPLACE(INDEX(GroupVertices[Group],MATCH(Edges[[#This Row],[Vertex 1]],GroupVertices[Vertex],0)),1,1,"")</f>
        <v>4</v>
      </c>
      <c r="Y100" s="79" t="str">
        <f>REPLACE(INDEX(GroupVertices[Group],MATCH(Edges[[#This Row],[Vertex 2]],GroupVertices[Vertex],0)),1,1,"")</f>
        <v>4</v>
      </c>
      <c r="Z100" s="48">
        <v>0</v>
      </c>
      <c r="AA100" s="49">
        <v>0</v>
      </c>
      <c r="AB100" s="48">
        <v>1</v>
      </c>
      <c r="AC100" s="49">
        <v>4.761904761904762</v>
      </c>
      <c r="AD100" s="48">
        <v>0</v>
      </c>
      <c r="AE100" s="49">
        <v>0</v>
      </c>
      <c r="AF100" s="48">
        <v>20</v>
      </c>
      <c r="AG100" s="49">
        <v>95.23809523809524</v>
      </c>
      <c r="AH100" s="48">
        <v>21</v>
      </c>
    </row>
    <row r="101" spans="1:34" ht="15">
      <c r="A101" s="65" t="s">
        <v>261</v>
      </c>
      <c r="B101" s="65" t="s">
        <v>226</v>
      </c>
      <c r="C101" s="66" t="s">
        <v>1438</v>
      </c>
      <c r="D101" s="67">
        <v>3</v>
      </c>
      <c r="E101" s="68"/>
      <c r="F101" s="69">
        <v>32</v>
      </c>
      <c r="G101" s="66"/>
      <c r="H101" s="70"/>
      <c r="I101" s="71"/>
      <c r="J101" s="71"/>
      <c r="K101" s="34"/>
      <c r="L101" s="78">
        <v>101</v>
      </c>
      <c r="M101" s="78"/>
      <c r="N101" s="73"/>
      <c r="O101" s="80" t="s">
        <v>366</v>
      </c>
      <c r="P101" s="82" t="s">
        <v>493</v>
      </c>
      <c r="Q101" s="84">
        <v>43070.75072916667</v>
      </c>
      <c r="R101" s="80" t="s">
        <v>620</v>
      </c>
      <c r="S101" s="80" t="s">
        <v>620</v>
      </c>
      <c r="T101" s="80">
        <v>3</v>
      </c>
      <c r="U101" s="80">
        <v>0</v>
      </c>
      <c r="V101" s="80" t="s">
        <v>745</v>
      </c>
      <c r="W101">
        <v>1</v>
      </c>
      <c r="X101" s="79" t="str">
        <f>REPLACE(INDEX(GroupVertices[Group],MATCH(Edges[[#This Row],[Vertex 1]],GroupVertices[Vertex],0)),1,1,"")</f>
        <v>7</v>
      </c>
      <c r="Y101" s="79" t="str">
        <f>REPLACE(INDEX(GroupVertices[Group],MATCH(Edges[[#This Row],[Vertex 2]],GroupVertices[Vertex],0)),1,1,"")</f>
        <v>7</v>
      </c>
      <c r="Z101" s="48">
        <v>0</v>
      </c>
      <c r="AA101" s="49">
        <v>0</v>
      </c>
      <c r="AB101" s="48">
        <v>4</v>
      </c>
      <c r="AC101" s="49">
        <v>12.121212121212121</v>
      </c>
      <c r="AD101" s="48">
        <v>0</v>
      </c>
      <c r="AE101" s="49">
        <v>0</v>
      </c>
      <c r="AF101" s="48">
        <v>29</v>
      </c>
      <c r="AG101" s="49">
        <v>87.87878787878788</v>
      </c>
      <c r="AH101" s="48">
        <v>33</v>
      </c>
    </row>
    <row r="102" spans="1:34" ht="15">
      <c r="A102" s="65" t="s">
        <v>262</v>
      </c>
      <c r="B102" s="65" t="s">
        <v>209</v>
      </c>
      <c r="C102" s="66" t="s">
        <v>1438</v>
      </c>
      <c r="D102" s="67">
        <v>3</v>
      </c>
      <c r="E102" s="68"/>
      <c r="F102" s="69">
        <v>32</v>
      </c>
      <c r="G102" s="66"/>
      <c r="H102" s="70"/>
      <c r="I102" s="71"/>
      <c r="J102" s="71"/>
      <c r="K102" s="34"/>
      <c r="L102" s="78">
        <v>102</v>
      </c>
      <c r="M102" s="78"/>
      <c r="N102" s="73"/>
      <c r="O102" s="80" t="s">
        <v>367</v>
      </c>
      <c r="P102" s="82" t="s">
        <v>494</v>
      </c>
      <c r="Q102" s="84">
        <v>42327.968726851854</v>
      </c>
      <c r="R102" s="80" t="s">
        <v>621</v>
      </c>
      <c r="S102" s="80" t="s">
        <v>621</v>
      </c>
      <c r="T102" s="80">
        <v>3</v>
      </c>
      <c r="U102" s="80">
        <v>0</v>
      </c>
      <c r="V102" s="80" t="s">
        <v>746</v>
      </c>
      <c r="W102">
        <v>1</v>
      </c>
      <c r="X102" s="79" t="str">
        <f>REPLACE(INDEX(GroupVertices[Group],MATCH(Edges[[#This Row],[Vertex 1]],GroupVertices[Vertex],0)),1,1,"")</f>
        <v>2</v>
      </c>
      <c r="Y102" s="79" t="str">
        <f>REPLACE(INDEX(GroupVertices[Group],MATCH(Edges[[#This Row],[Vertex 2]],GroupVertices[Vertex],0)),1,1,"")</f>
        <v>2</v>
      </c>
      <c r="Z102" s="48">
        <v>0</v>
      </c>
      <c r="AA102" s="49">
        <v>0</v>
      </c>
      <c r="AB102" s="48">
        <v>0</v>
      </c>
      <c r="AC102" s="49">
        <v>0</v>
      </c>
      <c r="AD102" s="48">
        <v>0</v>
      </c>
      <c r="AE102" s="49">
        <v>0</v>
      </c>
      <c r="AF102" s="48">
        <v>19</v>
      </c>
      <c r="AG102" s="49">
        <v>100</v>
      </c>
      <c r="AH102" s="48">
        <v>19</v>
      </c>
    </row>
    <row r="103" spans="1:34" ht="15">
      <c r="A103" s="65" t="s">
        <v>244</v>
      </c>
      <c r="B103" s="65" t="s">
        <v>209</v>
      </c>
      <c r="C103" s="66" t="s">
        <v>1438</v>
      </c>
      <c r="D103" s="67">
        <v>3</v>
      </c>
      <c r="E103" s="68"/>
      <c r="F103" s="69">
        <v>32</v>
      </c>
      <c r="G103" s="66"/>
      <c r="H103" s="70"/>
      <c r="I103" s="71"/>
      <c r="J103" s="71"/>
      <c r="K103" s="34"/>
      <c r="L103" s="78">
        <v>103</v>
      </c>
      <c r="M103" s="78"/>
      <c r="N103" s="73"/>
      <c r="O103" s="80" t="s">
        <v>368</v>
      </c>
      <c r="P103" s="82" t="s">
        <v>495</v>
      </c>
      <c r="Q103" s="84">
        <v>42692.61449074074</v>
      </c>
      <c r="R103" s="80" t="s">
        <v>622</v>
      </c>
      <c r="S103" s="80" t="s">
        <v>622</v>
      </c>
      <c r="T103" s="80">
        <v>0</v>
      </c>
      <c r="U103" s="80">
        <v>0</v>
      </c>
      <c r="V103" s="80" t="s">
        <v>747</v>
      </c>
      <c r="W103">
        <v>1</v>
      </c>
      <c r="X103" s="79" t="str">
        <f>REPLACE(INDEX(GroupVertices[Group],MATCH(Edges[[#This Row],[Vertex 1]],GroupVertices[Vertex],0)),1,1,"")</f>
        <v>2</v>
      </c>
      <c r="Y103" s="79" t="str">
        <f>REPLACE(INDEX(GroupVertices[Group],MATCH(Edges[[#This Row],[Vertex 2]],GroupVertices[Vertex],0)),1,1,"")</f>
        <v>2</v>
      </c>
      <c r="Z103" s="48">
        <v>3</v>
      </c>
      <c r="AA103" s="49">
        <v>10</v>
      </c>
      <c r="AB103" s="48">
        <v>2</v>
      </c>
      <c r="AC103" s="49">
        <v>6.666666666666667</v>
      </c>
      <c r="AD103" s="48">
        <v>0</v>
      </c>
      <c r="AE103" s="49">
        <v>0</v>
      </c>
      <c r="AF103" s="48">
        <v>25</v>
      </c>
      <c r="AG103" s="49">
        <v>83.33333333333333</v>
      </c>
      <c r="AH103" s="48">
        <v>30</v>
      </c>
    </row>
    <row r="104" spans="1:34" ht="15">
      <c r="A104" s="65" t="s">
        <v>263</v>
      </c>
      <c r="B104" s="65" t="s">
        <v>215</v>
      </c>
      <c r="C104" s="66" t="s">
        <v>1438</v>
      </c>
      <c r="D104" s="67">
        <v>3</v>
      </c>
      <c r="E104" s="68"/>
      <c r="F104" s="69">
        <v>32</v>
      </c>
      <c r="G104" s="66"/>
      <c r="H104" s="70"/>
      <c r="I104" s="71"/>
      <c r="J104" s="71"/>
      <c r="K104" s="34"/>
      <c r="L104" s="78">
        <v>104</v>
      </c>
      <c r="M104" s="78"/>
      <c r="N104" s="73"/>
      <c r="O104" s="80" t="s">
        <v>369</v>
      </c>
      <c r="P104" s="82" t="s">
        <v>496</v>
      </c>
      <c r="Q104" s="84">
        <v>42390.84521990741</v>
      </c>
      <c r="R104" s="80" t="s">
        <v>623</v>
      </c>
      <c r="S104" s="80" t="s">
        <v>623</v>
      </c>
      <c r="T104" s="80">
        <v>10</v>
      </c>
      <c r="U104" s="80">
        <v>0</v>
      </c>
      <c r="V104" s="80" t="s">
        <v>748</v>
      </c>
      <c r="W104">
        <v>1</v>
      </c>
      <c r="X104" s="79" t="str">
        <f>REPLACE(INDEX(GroupVertices[Group],MATCH(Edges[[#This Row],[Vertex 1]],GroupVertices[Vertex],0)),1,1,"")</f>
        <v>3</v>
      </c>
      <c r="Y104" s="79" t="str">
        <f>REPLACE(INDEX(GroupVertices[Group],MATCH(Edges[[#This Row],[Vertex 2]],GroupVertices[Vertex],0)),1,1,"")</f>
        <v>3</v>
      </c>
      <c r="Z104" s="48">
        <v>0</v>
      </c>
      <c r="AA104" s="49">
        <v>0</v>
      </c>
      <c r="AB104" s="48">
        <v>0</v>
      </c>
      <c r="AC104" s="49">
        <v>0</v>
      </c>
      <c r="AD104" s="48">
        <v>0</v>
      </c>
      <c r="AE104" s="49">
        <v>0</v>
      </c>
      <c r="AF104" s="48">
        <v>24</v>
      </c>
      <c r="AG104" s="49">
        <v>100</v>
      </c>
      <c r="AH104" s="48">
        <v>24</v>
      </c>
    </row>
    <row r="105" spans="1:34" ht="15">
      <c r="A105" s="65" t="s">
        <v>216</v>
      </c>
      <c r="B105" s="65" t="s">
        <v>215</v>
      </c>
      <c r="C105" s="66" t="s">
        <v>1438</v>
      </c>
      <c r="D105" s="67">
        <v>3</v>
      </c>
      <c r="E105" s="68"/>
      <c r="F105" s="69">
        <v>32</v>
      </c>
      <c r="G105" s="66"/>
      <c r="H105" s="70"/>
      <c r="I105" s="71"/>
      <c r="J105" s="71"/>
      <c r="K105" s="34"/>
      <c r="L105" s="78">
        <v>105</v>
      </c>
      <c r="M105" s="78"/>
      <c r="N105" s="73"/>
      <c r="O105" s="80" t="s">
        <v>370</v>
      </c>
      <c r="P105" s="82" t="s">
        <v>497</v>
      </c>
      <c r="Q105" s="84">
        <v>42409.35417824074</v>
      </c>
      <c r="R105" s="80" t="s">
        <v>624</v>
      </c>
      <c r="S105" s="80" t="s">
        <v>624</v>
      </c>
      <c r="T105" s="80">
        <v>3</v>
      </c>
      <c r="U105" s="80">
        <v>0</v>
      </c>
      <c r="V105" s="80" t="s">
        <v>749</v>
      </c>
      <c r="W105">
        <v>1</v>
      </c>
      <c r="X105" s="79" t="str">
        <f>REPLACE(INDEX(GroupVertices[Group],MATCH(Edges[[#This Row],[Vertex 1]],GroupVertices[Vertex],0)),1,1,"")</f>
        <v>1</v>
      </c>
      <c r="Y105" s="79" t="str">
        <f>REPLACE(INDEX(GroupVertices[Group],MATCH(Edges[[#This Row],[Vertex 2]],GroupVertices[Vertex],0)),1,1,"")</f>
        <v>3</v>
      </c>
      <c r="Z105" s="48">
        <v>0</v>
      </c>
      <c r="AA105" s="49">
        <v>0</v>
      </c>
      <c r="AB105" s="48">
        <v>0</v>
      </c>
      <c r="AC105" s="49">
        <v>0</v>
      </c>
      <c r="AD105" s="48">
        <v>0</v>
      </c>
      <c r="AE105" s="49">
        <v>0</v>
      </c>
      <c r="AF105" s="48">
        <v>3</v>
      </c>
      <c r="AG105" s="49">
        <v>100</v>
      </c>
      <c r="AH105" s="48">
        <v>3</v>
      </c>
    </row>
    <row r="106" spans="1:34" ht="15">
      <c r="A106" s="65" t="s">
        <v>264</v>
      </c>
      <c r="B106" s="65" t="s">
        <v>215</v>
      </c>
      <c r="C106" s="66" t="s">
        <v>1439</v>
      </c>
      <c r="D106" s="67">
        <v>6.5</v>
      </c>
      <c r="E106" s="68"/>
      <c r="F106" s="69">
        <v>21</v>
      </c>
      <c r="G106" s="66"/>
      <c r="H106" s="70"/>
      <c r="I106" s="71"/>
      <c r="J106" s="71"/>
      <c r="K106" s="34"/>
      <c r="L106" s="78">
        <v>106</v>
      </c>
      <c r="M106" s="78"/>
      <c r="N106" s="73"/>
      <c r="O106" s="80" t="s">
        <v>371</v>
      </c>
      <c r="P106" s="82" t="s">
        <v>498</v>
      </c>
      <c r="Q106" s="84">
        <v>42531.78733796296</v>
      </c>
      <c r="R106" s="80" t="s">
        <v>625</v>
      </c>
      <c r="S106" s="80" t="s">
        <v>625</v>
      </c>
      <c r="T106" s="80">
        <v>2</v>
      </c>
      <c r="U106" s="80">
        <v>0</v>
      </c>
      <c r="V106" s="80" t="s">
        <v>750</v>
      </c>
      <c r="W106">
        <v>2</v>
      </c>
      <c r="X106" s="79" t="str">
        <f>REPLACE(INDEX(GroupVertices[Group],MATCH(Edges[[#This Row],[Vertex 1]],GroupVertices[Vertex],0)),1,1,"")</f>
        <v>3</v>
      </c>
      <c r="Y106" s="79" t="str">
        <f>REPLACE(INDEX(GroupVertices[Group],MATCH(Edges[[#This Row],[Vertex 2]],GroupVertices[Vertex],0)),1,1,"")</f>
        <v>3</v>
      </c>
      <c r="Z106" s="48">
        <v>0</v>
      </c>
      <c r="AA106" s="49">
        <v>0</v>
      </c>
      <c r="AB106" s="48">
        <v>0</v>
      </c>
      <c r="AC106" s="49">
        <v>0</v>
      </c>
      <c r="AD106" s="48">
        <v>0</v>
      </c>
      <c r="AE106" s="49">
        <v>0</v>
      </c>
      <c r="AF106" s="48">
        <v>6</v>
      </c>
      <c r="AG106" s="49">
        <v>100</v>
      </c>
      <c r="AH106" s="48">
        <v>6</v>
      </c>
    </row>
    <row r="107" spans="1:34" ht="15">
      <c r="A107" s="65" t="s">
        <v>264</v>
      </c>
      <c r="B107" s="65" t="s">
        <v>215</v>
      </c>
      <c r="C107" s="66" t="s">
        <v>1439</v>
      </c>
      <c r="D107" s="67">
        <v>6.5</v>
      </c>
      <c r="E107" s="68"/>
      <c r="F107" s="69">
        <v>21</v>
      </c>
      <c r="G107" s="66"/>
      <c r="H107" s="70"/>
      <c r="I107" s="71"/>
      <c r="J107" s="71"/>
      <c r="K107" s="34"/>
      <c r="L107" s="78">
        <v>107</v>
      </c>
      <c r="M107" s="78"/>
      <c r="N107" s="73"/>
      <c r="O107" s="80" t="s">
        <v>372</v>
      </c>
      <c r="P107" s="82" t="s">
        <v>499</v>
      </c>
      <c r="Q107" s="84">
        <v>42532.32826388889</v>
      </c>
      <c r="R107" s="80" t="s">
        <v>626</v>
      </c>
      <c r="S107" s="80" t="s">
        <v>626</v>
      </c>
      <c r="T107" s="80">
        <v>3</v>
      </c>
      <c r="U107" s="80">
        <v>0</v>
      </c>
      <c r="V107" s="80" t="s">
        <v>751</v>
      </c>
      <c r="W107">
        <v>2</v>
      </c>
      <c r="X107" s="79" t="str">
        <f>REPLACE(INDEX(GroupVertices[Group],MATCH(Edges[[#This Row],[Vertex 1]],GroupVertices[Vertex],0)),1,1,"")</f>
        <v>3</v>
      </c>
      <c r="Y107" s="79" t="str">
        <f>REPLACE(INDEX(GroupVertices[Group],MATCH(Edges[[#This Row],[Vertex 2]],GroupVertices[Vertex],0)),1,1,"")</f>
        <v>3</v>
      </c>
      <c r="Z107" s="48">
        <v>1</v>
      </c>
      <c r="AA107" s="49">
        <v>20</v>
      </c>
      <c r="AB107" s="48">
        <v>0</v>
      </c>
      <c r="AC107" s="49">
        <v>0</v>
      </c>
      <c r="AD107" s="48">
        <v>0</v>
      </c>
      <c r="AE107" s="49">
        <v>0</v>
      </c>
      <c r="AF107" s="48">
        <v>4</v>
      </c>
      <c r="AG107" s="49">
        <v>80</v>
      </c>
      <c r="AH107" s="48">
        <v>5</v>
      </c>
    </row>
    <row r="108" spans="1:34" ht="15">
      <c r="A108" s="65" t="s">
        <v>265</v>
      </c>
      <c r="B108" s="65" t="s">
        <v>215</v>
      </c>
      <c r="C108" s="66" t="s">
        <v>1438</v>
      </c>
      <c r="D108" s="67">
        <v>3</v>
      </c>
      <c r="E108" s="68"/>
      <c r="F108" s="69">
        <v>32</v>
      </c>
      <c r="G108" s="66"/>
      <c r="H108" s="70"/>
      <c r="I108" s="71"/>
      <c r="J108" s="71"/>
      <c r="K108" s="34"/>
      <c r="L108" s="78">
        <v>108</v>
      </c>
      <c r="M108" s="78"/>
      <c r="N108" s="73"/>
      <c r="O108" s="80" t="s">
        <v>373</v>
      </c>
      <c r="P108" s="82" t="s">
        <v>500</v>
      </c>
      <c r="Q108" s="84">
        <v>42549.451574074075</v>
      </c>
      <c r="R108" s="80" t="s">
        <v>627</v>
      </c>
      <c r="S108" s="80" t="s">
        <v>627</v>
      </c>
      <c r="T108" s="80">
        <v>1</v>
      </c>
      <c r="U108" s="80">
        <v>0</v>
      </c>
      <c r="V108" s="80" t="s">
        <v>752</v>
      </c>
      <c r="W108">
        <v>1</v>
      </c>
      <c r="X108" s="79" t="str">
        <f>REPLACE(INDEX(GroupVertices[Group],MATCH(Edges[[#This Row],[Vertex 1]],GroupVertices[Vertex],0)),1,1,"")</f>
        <v>3</v>
      </c>
      <c r="Y108" s="79" t="str">
        <f>REPLACE(INDEX(GroupVertices[Group],MATCH(Edges[[#This Row],[Vertex 2]],GroupVertices[Vertex],0)),1,1,"")</f>
        <v>3</v>
      </c>
      <c r="Z108" s="48">
        <v>0</v>
      </c>
      <c r="AA108" s="49">
        <v>0</v>
      </c>
      <c r="AB108" s="48">
        <v>0</v>
      </c>
      <c r="AC108" s="49">
        <v>0</v>
      </c>
      <c r="AD108" s="48">
        <v>0</v>
      </c>
      <c r="AE108" s="49">
        <v>0</v>
      </c>
      <c r="AF108" s="48">
        <v>12</v>
      </c>
      <c r="AG108" s="49">
        <v>100</v>
      </c>
      <c r="AH108" s="48">
        <v>12</v>
      </c>
    </row>
    <row r="109" spans="1:34" ht="15">
      <c r="A109" s="65" t="s">
        <v>225</v>
      </c>
      <c r="B109" s="65" t="s">
        <v>215</v>
      </c>
      <c r="C109" s="66" t="s">
        <v>1440</v>
      </c>
      <c r="D109" s="67">
        <v>10</v>
      </c>
      <c r="E109" s="68"/>
      <c r="F109" s="69">
        <v>10</v>
      </c>
      <c r="G109" s="66"/>
      <c r="H109" s="70"/>
      <c r="I109" s="71"/>
      <c r="J109" s="71"/>
      <c r="K109" s="34"/>
      <c r="L109" s="78">
        <v>109</v>
      </c>
      <c r="M109" s="78"/>
      <c r="N109" s="73"/>
      <c r="O109" s="80" t="s">
        <v>374</v>
      </c>
      <c r="P109" s="82" t="s">
        <v>501</v>
      </c>
      <c r="Q109" s="84">
        <v>42714.41196759259</v>
      </c>
      <c r="R109" s="80" t="s">
        <v>628</v>
      </c>
      <c r="S109" s="80" t="s">
        <v>628</v>
      </c>
      <c r="T109" s="80">
        <v>0</v>
      </c>
      <c r="U109" s="80">
        <v>0</v>
      </c>
      <c r="V109" s="80" t="s">
        <v>753</v>
      </c>
      <c r="W109">
        <v>6</v>
      </c>
      <c r="X109" s="79" t="str">
        <f>REPLACE(INDEX(GroupVertices[Group],MATCH(Edges[[#This Row],[Vertex 1]],GroupVertices[Vertex],0)),1,1,"")</f>
        <v>3</v>
      </c>
      <c r="Y109" s="79" t="str">
        <f>REPLACE(INDEX(GroupVertices[Group],MATCH(Edges[[#This Row],[Vertex 2]],GroupVertices[Vertex],0)),1,1,"")</f>
        <v>3</v>
      </c>
      <c r="Z109" s="48">
        <v>0</v>
      </c>
      <c r="AA109" s="49">
        <v>0</v>
      </c>
      <c r="AB109" s="48">
        <v>0</v>
      </c>
      <c r="AC109" s="49">
        <v>0</v>
      </c>
      <c r="AD109" s="48">
        <v>0</v>
      </c>
      <c r="AE109" s="49">
        <v>0</v>
      </c>
      <c r="AF109" s="48">
        <v>16</v>
      </c>
      <c r="AG109" s="49">
        <v>100</v>
      </c>
      <c r="AH109" s="48">
        <v>16</v>
      </c>
    </row>
    <row r="110" spans="1:34" ht="15">
      <c r="A110" s="65" t="s">
        <v>225</v>
      </c>
      <c r="B110" s="65" t="s">
        <v>215</v>
      </c>
      <c r="C110" s="66" t="s">
        <v>1440</v>
      </c>
      <c r="D110" s="67">
        <v>10</v>
      </c>
      <c r="E110" s="68"/>
      <c r="F110" s="69">
        <v>10</v>
      </c>
      <c r="G110" s="66"/>
      <c r="H110" s="70"/>
      <c r="I110" s="71"/>
      <c r="J110" s="71"/>
      <c r="K110" s="34"/>
      <c r="L110" s="78">
        <v>110</v>
      </c>
      <c r="M110" s="78"/>
      <c r="N110" s="73"/>
      <c r="O110" s="80" t="s">
        <v>375</v>
      </c>
      <c r="P110" s="82" t="s">
        <v>502</v>
      </c>
      <c r="Q110" s="84">
        <v>42714.41633101852</v>
      </c>
      <c r="R110" s="80" t="s">
        <v>629</v>
      </c>
      <c r="S110" s="80" t="s">
        <v>629</v>
      </c>
      <c r="T110" s="80">
        <v>0</v>
      </c>
      <c r="U110" s="80">
        <v>0</v>
      </c>
      <c r="V110" s="80" t="s">
        <v>754</v>
      </c>
      <c r="W110">
        <v>6</v>
      </c>
      <c r="X110" s="79" t="str">
        <f>REPLACE(INDEX(GroupVertices[Group],MATCH(Edges[[#This Row],[Vertex 1]],GroupVertices[Vertex],0)),1,1,"")</f>
        <v>3</v>
      </c>
      <c r="Y110" s="79" t="str">
        <f>REPLACE(INDEX(GroupVertices[Group],MATCH(Edges[[#This Row],[Vertex 2]],GroupVertices[Vertex],0)),1,1,"")</f>
        <v>3</v>
      </c>
      <c r="Z110" s="48">
        <v>0</v>
      </c>
      <c r="AA110" s="49">
        <v>0</v>
      </c>
      <c r="AB110" s="48">
        <v>0</v>
      </c>
      <c r="AC110" s="49">
        <v>0</v>
      </c>
      <c r="AD110" s="48">
        <v>0</v>
      </c>
      <c r="AE110" s="49">
        <v>0</v>
      </c>
      <c r="AF110" s="48">
        <v>22</v>
      </c>
      <c r="AG110" s="49">
        <v>100</v>
      </c>
      <c r="AH110" s="48">
        <v>22</v>
      </c>
    </row>
    <row r="111" spans="1:34" ht="15">
      <c r="A111" s="65" t="s">
        <v>225</v>
      </c>
      <c r="B111" s="65" t="s">
        <v>215</v>
      </c>
      <c r="C111" s="66" t="s">
        <v>1440</v>
      </c>
      <c r="D111" s="67">
        <v>10</v>
      </c>
      <c r="E111" s="68"/>
      <c r="F111" s="69">
        <v>10</v>
      </c>
      <c r="G111" s="66"/>
      <c r="H111" s="70"/>
      <c r="I111" s="71"/>
      <c r="J111" s="71"/>
      <c r="K111" s="34"/>
      <c r="L111" s="78">
        <v>111</v>
      </c>
      <c r="M111" s="78"/>
      <c r="N111" s="73"/>
      <c r="O111" s="80" t="s">
        <v>376</v>
      </c>
      <c r="P111" s="82" t="s">
        <v>503</v>
      </c>
      <c r="Q111" s="84">
        <v>42714.480046296296</v>
      </c>
      <c r="R111" s="80" t="s">
        <v>630</v>
      </c>
      <c r="S111" s="80" t="s">
        <v>630</v>
      </c>
      <c r="T111" s="80">
        <v>0</v>
      </c>
      <c r="U111" s="80">
        <v>0</v>
      </c>
      <c r="V111" s="80" t="s">
        <v>755</v>
      </c>
      <c r="W111">
        <v>6</v>
      </c>
      <c r="X111" s="79" t="str">
        <f>REPLACE(INDEX(GroupVertices[Group],MATCH(Edges[[#This Row],[Vertex 1]],GroupVertices[Vertex],0)),1,1,"")</f>
        <v>3</v>
      </c>
      <c r="Y111" s="79" t="str">
        <f>REPLACE(INDEX(GroupVertices[Group],MATCH(Edges[[#This Row],[Vertex 2]],GroupVertices[Vertex],0)),1,1,"")</f>
        <v>3</v>
      </c>
      <c r="Z111" s="48">
        <v>2</v>
      </c>
      <c r="AA111" s="49">
        <v>7.407407407407407</v>
      </c>
      <c r="AB111" s="48">
        <v>0</v>
      </c>
      <c r="AC111" s="49">
        <v>0</v>
      </c>
      <c r="AD111" s="48">
        <v>0</v>
      </c>
      <c r="AE111" s="49">
        <v>0</v>
      </c>
      <c r="AF111" s="48">
        <v>25</v>
      </c>
      <c r="AG111" s="49">
        <v>92.5925925925926</v>
      </c>
      <c r="AH111" s="48">
        <v>27</v>
      </c>
    </row>
    <row r="112" spans="1:34" ht="15">
      <c r="A112" s="65" t="s">
        <v>225</v>
      </c>
      <c r="B112" s="65" t="s">
        <v>215</v>
      </c>
      <c r="C112" s="66" t="s">
        <v>1440</v>
      </c>
      <c r="D112" s="67">
        <v>10</v>
      </c>
      <c r="E112" s="68"/>
      <c r="F112" s="69">
        <v>10</v>
      </c>
      <c r="G112" s="66"/>
      <c r="H112" s="70"/>
      <c r="I112" s="71"/>
      <c r="J112" s="71"/>
      <c r="K112" s="34"/>
      <c r="L112" s="78">
        <v>112</v>
      </c>
      <c r="M112" s="78"/>
      <c r="N112" s="73"/>
      <c r="O112" s="80" t="s">
        <v>377</v>
      </c>
      <c r="P112" s="82" t="s">
        <v>504</v>
      </c>
      <c r="Q112" s="84">
        <v>42729.498761574076</v>
      </c>
      <c r="R112" s="80" t="s">
        <v>631</v>
      </c>
      <c r="S112" s="80" t="s">
        <v>631</v>
      </c>
      <c r="T112" s="80">
        <v>0</v>
      </c>
      <c r="U112" s="80">
        <v>0</v>
      </c>
      <c r="V112" s="80" t="s">
        <v>756</v>
      </c>
      <c r="W112">
        <v>6</v>
      </c>
      <c r="X112" s="79" t="str">
        <f>REPLACE(INDEX(GroupVertices[Group],MATCH(Edges[[#This Row],[Vertex 1]],GroupVertices[Vertex],0)),1,1,"")</f>
        <v>3</v>
      </c>
      <c r="Y112" s="79" t="str">
        <f>REPLACE(INDEX(GroupVertices[Group],MATCH(Edges[[#This Row],[Vertex 2]],GroupVertices[Vertex],0)),1,1,"")</f>
        <v>3</v>
      </c>
      <c r="Z112" s="48">
        <v>0</v>
      </c>
      <c r="AA112" s="49">
        <v>0</v>
      </c>
      <c r="AB112" s="48">
        <v>4</v>
      </c>
      <c r="AC112" s="49">
        <v>23.529411764705884</v>
      </c>
      <c r="AD112" s="48">
        <v>0</v>
      </c>
      <c r="AE112" s="49">
        <v>0</v>
      </c>
      <c r="AF112" s="48">
        <v>13</v>
      </c>
      <c r="AG112" s="49">
        <v>76.47058823529412</v>
      </c>
      <c r="AH112" s="48">
        <v>17</v>
      </c>
    </row>
    <row r="113" spans="1:34" ht="15">
      <c r="A113" s="65" t="s">
        <v>225</v>
      </c>
      <c r="B113" s="65" t="s">
        <v>215</v>
      </c>
      <c r="C113" s="66" t="s">
        <v>1440</v>
      </c>
      <c r="D113" s="67">
        <v>10</v>
      </c>
      <c r="E113" s="68"/>
      <c r="F113" s="69">
        <v>10</v>
      </c>
      <c r="G113" s="66"/>
      <c r="H113" s="70"/>
      <c r="I113" s="71"/>
      <c r="J113" s="71"/>
      <c r="K113" s="34"/>
      <c r="L113" s="78">
        <v>113</v>
      </c>
      <c r="M113" s="78"/>
      <c r="N113" s="73"/>
      <c r="O113" s="80" t="s">
        <v>378</v>
      </c>
      <c r="P113" s="82" t="s">
        <v>505</v>
      </c>
      <c r="Q113" s="84">
        <v>42729.50434027778</v>
      </c>
      <c r="R113" s="80" t="s">
        <v>632</v>
      </c>
      <c r="S113" s="80" t="s">
        <v>632</v>
      </c>
      <c r="T113" s="80">
        <v>1</v>
      </c>
      <c r="U113" s="80">
        <v>0</v>
      </c>
      <c r="V113" s="80" t="s">
        <v>757</v>
      </c>
      <c r="W113">
        <v>6</v>
      </c>
      <c r="X113" s="79" t="str">
        <f>REPLACE(INDEX(GroupVertices[Group],MATCH(Edges[[#This Row],[Vertex 1]],GroupVertices[Vertex],0)),1,1,"")</f>
        <v>3</v>
      </c>
      <c r="Y113" s="79" t="str">
        <f>REPLACE(INDEX(GroupVertices[Group],MATCH(Edges[[#This Row],[Vertex 2]],GroupVertices[Vertex],0)),1,1,"")</f>
        <v>3</v>
      </c>
      <c r="Z113" s="48">
        <v>1</v>
      </c>
      <c r="AA113" s="49">
        <v>4.761904761904762</v>
      </c>
      <c r="AB113" s="48">
        <v>0</v>
      </c>
      <c r="AC113" s="49">
        <v>0</v>
      </c>
      <c r="AD113" s="48">
        <v>0</v>
      </c>
      <c r="AE113" s="49">
        <v>0</v>
      </c>
      <c r="AF113" s="48">
        <v>20</v>
      </c>
      <c r="AG113" s="49">
        <v>95.23809523809524</v>
      </c>
      <c r="AH113" s="48">
        <v>21</v>
      </c>
    </row>
    <row r="114" spans="1:34" ht="15">
      <c r="A114" s="65" t="s">
        <v>225</v>
      </c>
      <c r="B114" s="65" t="s">
        <v>215</v>
      </c>
      <c r="C114" s="66" t="s">
        <v>1440</v>
      </c>
      <c r="D114" s="67">
        <v>10</v>
      </c>
      <c r="E114" s="68"/>
      <c r="F114" s="69">
        <v>10</v>
      </c>
      <c r="G114" s="66"/>
      <c r="H114" s="70"/>
      <c r="I114" s="71"/>
      <c r="J114" s="71"/>
      <c r="K114" s="34"/>
      <c r="L114" s="78">
        <v>114</v>
      </c>
      <c r="M114" s="78"/>
      <c r="N114" s="73"/>
      <c r="O114" s="80" t="s">
        <v>379</v>
      </c>
      <c r="P114" s="82" t="s">
        <v>506</v>
      </c>
      <c r="Q114" s="84">
        <v>42729.834282407406</v>
      </c>
      <c r="R114" s="80" t="s">
        <v>633</v>
      </c>
      <c r="S114" s="80" t="s">
        <v>633</v>
      </c>
      <c r="T114" s="80">
        <v>0</v>
      </c>
      <c r="U114" s="80">
        <v>0</v>
      </c>
      <c r="V114" s="80" t="s">
        <v>758</v>
      </c>
      <c r="W114">
        <v>6</v>
      </c>
      <c r="X114" s="79" t="str">
        <f>REPLACE(INDEX(GroupVertices[Group],MATCH(Edges[[#This Row],[Vertex 1]],GroupVertices[Vertex],0)),1,1,"")</f>
        <v>3</v>
      </c>
      <c r="Y114" s="79" t="str">
        <f>REPLACE(INDEX(GroupVertices[Group],MATCH(Edges[[#This Row],[Vertex 2]],GroupVertices[Vertex],0)),1,1,"")</f>
        <v>3</v>
      </c>
      <c r="Z114" s="48">
        <v>1</v>
      </c>
      <c r="AA114" s="49">
        <v>16.666666666666668</v>
      </c>
      <c r="AB114" s="48">
        <v>0</v>
      </c>
      <c r="AC114" s="49">
        <v>0</v>
      </c>
      <c r="AD114" s="48">
        <v>0</v>
      </c>
      <c r="AE114" s="49">
        <v>0</v>
      </c>
      <c r="AF114" s="48">
        <v>5</v>
      </c>
      <c r="AG114" s="49">
        <v>83.33333333333333</v>
      </c>
      <c r="AH114" s="48">
        <v>6</v>
      </c>
    </row>
    <row r="115" spans="1:34" ht="15">
      <c r="A115" s="65" t="s">
        <v>236</v>
      </c>
      <c r="B115" s="65" t="s">
        <v>215</v>
      </c>
      <c r="C115" s="66" t="s">
        <v>1438</v>
      </c>
      <c r="D115" s="67">
        <v>3</v>
      </c>
      <c r="E115" s="68"/>
      <c r="F115" s="69">
        <v>32</v>
      </c>
      <c r="G115" s="66"/>
      <c r="H115" s="70"/>
      <c r="I115" s="71"/>
      <c r="J115" s="71"/>
      <c r="K115" s="34"/>
      <c r="L115" s="78">
        <v>115</v>
      </c>
      <c r="M115" s="78"/>
      <c r="N115" s="73"/>
      <c r="O115" s="80" t="s">
        <v>380</v>
      </c>
      <c r="P115" s="82" t="s">
        <v>507</v>
      </c>
      <c r="Q115" s="84">
        <v>42835.72366898148</v>
      </c>
      <c r="R115" s="80" t="s">
        <v>576</v>
      </c>
      <c r="S115" s="80" t="s">
        <v>576</v>
      </c>
      <c r="T115" s="80">
        <v>0</v>
      </c>
      <c r="U115" s="80">
        <v>0</v>
      </c>
      <c r="V115" s="80" t="s">
        <v>759</v>
      </c>
      <c r="W115">
        <v>1</v>
      </c>
      <c r="X115" s="79" t="str">
        <f>REPLACE(INDEX(GroupVertices[Group],MATCH(Edges[[#This Row],[Vertex 1]],GroupVertices[Vertex],0)),1,1,"")</f>
        <v>3</v>
      </c>
      <c r="Y115" s="79" t="str">
        <f>REPLACE(INDEX(GroupVertices[Group],MATCH(Edges[[#This Row],[Vertex 2]],GroupVertices[Vertex],0)),1,1,"")</f>
        <v>3</v>
      </c>
      <c r="Z115" s="48">
        <v>2</v>
      </c>
      <c r="AA115" s="49">
        <v>5.555555555555555</v>
      </c>
      <c r="AB115" s="48">
        <v>1</v>
      </c>
      <c r="AC115" s="49">
        <v>2.7777777777777777</v>
      </c>
      <c r="AD115" s="48">
        <v>0</v>
      </c>
      <c r="AE115" s="49">
        <v>0</v>
      </c>
      <c r="AF115" s="48">
        <v>33</v>
      </c>
      <c r="AG115" s="49">
        <v>91.66666666666667</v>
      </c>
      <c r="AH115" s="48">
        <v>36</v>
      </c>
    </row>
    <row r="116" spans="1:34" ht="15">
      <c r="A116" s="65" t="s">
        <v>215</v>
      </c>
      <c r="B116" s="65" t="s">
        <v>215</v>
      </c>
      <c r="C116" s="66" t="s">
        <v>1440</v>
      </c>
      <c r="D116" s="67">
        <v>10</v>
      </c>
      <c r="E116" s="68"/>
      <c r="F116" s="69">
        <v>10</v>
      </c>
      <c r="G116" s="66"/>
      <c r="H116" s="70"/>
      <c r="I116" s="71"/>
      <c r="J116" s="71"/>
      <c r="K116" s="34"/>
      <c r="L116" s="78">
        <v>116</v>
      </c>
      <c r="M116" s="78"/>
      <c r="N116" s="73"/>
      <c r="O116" s="80" t="s">
        <v>381</v>
      </c>
      <c r="P116" s="82" t="s">
        <v>508</v>
      </c>
      <c r="Q116" s="84">
        <v>42390.90599537037</v>
      </c>
      <c r="R116" s="80" t="s">
        <v>634</v>
      </c>
      <c r="S116" s="80" t="s">
        <v>634</v>
      </c>
      <c r="T116" s="80">
        <v>3</v>
      </c>
      <c r="U116" s="80">
        <v>0</v>
      </c>
      <c r="V116" s="80" t="s">
        <v>760</v>
      </c>
      <c r="W116">
        <v>11</v>
      </c>
      <c r="X116" s="79" t="str">
        <f>REPLACE(INDEX(GroupVertices[Group],MATCH(Edges[[#This Row],[Vertex 1]],GroupVertices[Vertex],0)),1,1,"")</f>
        <v>3</v>
      </c>
      <c r="Y116" s="79" t="str">
        <f>REPLACE(INDEX(GroupVertices[Group],MATCH(Edges[[#This Row],[Vertex 2]],GroupVertices[Vertex],0)),1,1,"")</f>
        <v>3</v>
      </c>
      <c r="Z116" s="48">
        <v>0</v>
      </c>
      <c r="AA116" s="49">
        <v>0</v>
      </c>
      <c r="AB116" s="48">
        <v>1</v>
      </c>
      <c r="AC116" s="49">
        <v>6.25</v>
      </c>
      <c r="AD116" s="48">
        <v>0</v>
      </c>
      <c r="AE116" s="49">
        <v>0</v>
      </c>
      <c r="AF116" s="48">
        <v>15</v>
      </c>
      <c r="AG116" s="49">
        <v>93.75</v>
      </c>
      <c r="AH116" s="48">
        <v>16</v>
      </c>
    </row>
    <row r="117" spans="1:34" ht="15">
      <c r="A117" s="65" t="s">
        <v>215</v>
      </c>
      <c r="B117" s="65" t="s">
        <v>215</v>
      </c>
      <c r="C117" s="66" t="s">
        <v>1440</v>
      </c>
      <c r="D117" s="67">
        <v>10</v>
      </c>
      <c r="E117" s="68"/>
      <c r="F117" s="69">
        <v>10</v>
      </c>
      <c r="G117" s="66"/>
      <c r="H117" s="70"/>
      <c r="I117" s="71"/>
      <c r="J117" s="71"/>
      <c r="K117" s="34"/>
      <c r="L117" s="78">
        <v>117</v>
      </c>
      <c r="M117" s="78"/>
      <c r="N117" s="73"/>
      <c r="O117" s="80" t="s">
        <v>382</v>
      </c>
      <c r="P117" s="82" t="s">
        <v>509</v>
      </c>
      <c r="Q117" s="84">
        <v>42390.906122685185</v>
      </c>
      <c r="R117" s="80" t="s">
        <v>634</v>
      </c>
      <c r="S117" s="80" t="s">
        <v>634</v>
      </c>
      <c r="T117" s="80">
        <v>3</v>
      </c>
      <c r="U117" s="80">
        <v>0</v>
      </c>
      <c r="V117" s="80" t="s">
        <v>761</v>
      </c>
      <c r="W117">
        <v>11</v>
      </c>
      <c r="X117" s="79" t="str">
        <f>REPLACE(INDEX(GroupVertices[Group],MATCH(Edges[[#This Row],[Vertex 1]],GroupVertices[Vertex],0)),1,1,"")</f>
        <v>3</v>
      </c>
      <c r="Y117" s="79" t="str">
        <f>REPLACE(INDEX(GroupVertices[Group],MATCH(Edges[[#This Row],[Vertex 2]],GroupVertices[Vertex],0)),1,1,"")</f>
        <v>3</v>
      </c>
      <c r="Z117" s="48">
        <v>0</v>
      </c>
      <c r="AA117" s="49">
        <v>0</v>
      </c>
      <c r="AB117" s="48">
        <v>1</v>
      </c>
      <c r="AC117" s="49">
        <v>6.25</v>
      </c>
      <c r="AD117" s="48">
        <v>0</v>
      </c>
      <c r="AE117" s="49">
        <v>0</v>
      </c>
      <c r="AF117" s="48">
        <v>15</v>
      </c>
      <c r="AG117" s="49">
        <v>93.75</v>
      </c>
      <c r="AH117" s="48">
        <v>16</v>
      </c>
    </row>
    <row r="118" spans="1:34" ht="15">
      <c r="A118" s="65" t="s">
        <v>215</v>
      </c>
      <c r="B118" s="65" t="s">
        <v>215</v>
      </c>
      <c r="C118" s="66" t="s">
        <v>1440</v>
      </c>
      <c r="D118" s="67">
        <v>10</v>
      </c>
      <c r="E118" s="68"/>
      <c r="F118" s="69">
        <v>10</v>
      </c>
      <c r="G118" s="66"/>
      <c r="H118" s="70"/>
      <c r="I118" s="71"/>
      <c r="J118" s="71"/>
      <c r="K118" s="34"/>
      <c r="L118" s="78">
        <v>118</v>
      </c>
      <c r="M118" s="78"/>
      <c r="N118" s="73"/>
      <c r="O118" s="80" t="s">
        <v>383</v>
      </c>
      <c r="P118" s="82" t="s">
        <v>510</v>
      </c>
      <c r="Q118" s="84">
        <v>42531.83849537037</v>
      </c>
      <c r="R118" s="80" t="s">
        <v>635</v>
      </c>
      <c r="S118" s="80" t="s">
        <v>635</v>
      </c>
      <c r="T118" s="80">
        <v>3</v>
      </c>
      <c r="U118" s="80">
        <v>0</v>
      </c>
      <c r="V118" s="80" t="s">
        <v>762</v>
      </c>
      <c r="W118">
        <v>11</v>
      </c>
      <c r="X118" s="79" t="str">
        <f>REPLACE(INDEX(GroupVertices[Group],MATCH(Edges[[#This Row],[Vertex 1]],GroupVertices[Vertex],0)),1,1,"")</f>
        <v>3</v>
      </c>
      <c r="Y118" s="79" t="str">
        <f>REPLACE(INDEX(GroupVertices[Group],MATCH(Edges[[#This Row],[Vertex 2]],GroupVertices[Vertex],0)),1,1,"")</f>
        <v>3</v>
      </c>
      <c r="Z118" s="48">
        <v>0</v>
      </c>
      <c r="AA118" s="49">
        <v>0</v>
      </c>
      <c r="AB118" s="48">
        <v>1</v>
      </c>
      <c r="AC118" s="49">
        <v>12.5</v>
      </c>
      <c r="AD118" s="48">
        <v>0</v>
      </c>
      <c r="AE118" s="49">
        <v>0</v>
      </c>
      <c r="AF118" s="48">
        <v>7</v>
      </c>
      <c r="AG118" s="49">
        <v>87.5</v>
      </c>
      <c r="AH118" s="48">
        <v>8</v>
      </c>
    </row>
    <row r="119" spans="1:34" ht="15">
      <c r="A119" s="65" t="s">
        <v>215</v>
      </c>
      <c r="B119" s="65" t="s">
        <v>215</v>
      </c>
      <c r="C119" s="66" t="s">
        <v>1440</v>
      </c>
      <c r="D119" s="67">
        <v>10</v>
      </c>
      <c r="E119" s="68"/>
      <c r="F119" s="69">
        <v>10</v>
      </c>
      <c r="G119" s="66"/>
      <c r="H119" s="70"/>
      <c r="I119" s="71"/>
      <c r="J119" s="71"/>
      <c r="K119" s="34"/>
      <c r="L119" s="78">
        <v>119</v>
      </c>
      <c r="M119" s="78"/>
      <c r="N119" s="73"/>
      <c r="O119" s="80" t="s">
        <v>384</v>
      </c>
      <c r="P119" s="82" t="s">
        <v>511</v>
      </c>
      <c r="Q119" s="84">
        <v>42714.415659722225</v>
      </c>
      <c r="R119" s="80" t="s">
        <v>636</v>
      </c>
      <c r="S119" s="80" t="s">
        <v>636</v>
      </c>
      <c r="T119" s="80">
        <v>0</v>
      </c>
      <c r="U119" s="80">
        <v>0</v>
      </c>
      <c r="V119" s="80" t="s">
        <v>763</v>
      </c>
      <c r="W119">
        <v>11</v>
      </c>
      <c r="X119" s="79" t="str">
        <f>REPLACE(INDEX(GroupVertices[Group],MATCH(Edges[[#This Row],[Vertex 1]],GroupVertices[Vertex],0)),1,1,"")</f>
        <v>3</v>
      </c>
      <c r="Y119" s="79" t="str">
        <f>REPLACE(INDEX(GroupVertices[Group],MATCH(Edges[[#This Row],[Vertex 2]],GroupVertices[Vertex],0)),1,1,"")</f>
        <v>3</v>
      </c>
      <c r="Z119" s="48">
        <v>0</v>
      </c>
      <c r="AA119" s="49">
        <v>0</v>
      </c>
      <c r="AB119" s="48">
        <v>0</v>
      </c>
      <c r="AC119" s="49">
        <v>0</v>
      </c>
      <c r="AD119" s="48">
        <v>0</v>
      </c>
      <c r="AE119" s="49">
        <v>0</v>
      </c>
      <c r="AF119" s="48">
        <v>4</v>
      </c>
      <c r="AG119" s="49">
        <v>100</v>
      </c>
      <c r="AH119" s="48">
        <v>4</v>
      </c>
    </row>
    <row r="120" spans="1:34" ht="15">
      <c r="A120" s="65" t="s">
        <v>215</v>
      </c>
      <c r="B120" s="65" t="s">
        <v>215</v>
      </c>
      <c r="C120" s="66" t="s">
        <v>1440</v>
      </c>
      <c r="D120" s="67">
        <v>10</v>
      </c>
      <c r="E120" s="68"/>
      <c r="F120" s="69">
        <v>10</v>
      </c>
      <c r="G120" s="66"/>
      <c r="H120" s="70"/>
      <c r="I120" s="71"/>
      <c r="J120" s="71"/>
      <c r="K120" s="34"/>
      <c r="L120" s="78">
        <v>120</v>
      </c>
      <c r="M120" s="78"/>
      <c r="N120" s="73"/>
      <c r="O120" s="80" t="s">
        <v>385</v>
      </c>
      <c r="P120" s="82" t="s">
        <v>512</v>
      </c>
      <c r="Q120" s="84">
        <v>42714.47861111111</v>
      </c>
      <c r="R120" s="80" t="s">
        <v>637</v>
      </c>
      <c r="S120" s="80" t="s">
        <v>637</v>
      </c>
      <c r="T120" s="80">
        <v>1</v>
      </c>
      <c r="U120" s="80">
        <v>0</v>
      </c>
      <c r="V120" s="80" t="s">
        <v>764</v>
      </c>
      <c r="W120">
        <v>11</v>
      </c>
      <c r="X120" s="79" t="str">
        <f>REPLACE(INDEX(GroupVertices[Group],MATCH(Edges[[#This Row],[Vertex 1]],GroupVertices[Vertex],0)),1,1,"")</f>
        <v>3</v>
      </c>
      <c r="Y120" s="79" t="str">
        <f>REPLACE(INDEX(GroupVertices[Group],MATCH(Edges[[#This Row],[Vertex 2]],GroupVertices[Vertex],0)),1,1,"")</f>
        <v>3</v>
      </c>
      <c r="Z120" s="48">
        <v>3</v>
      </c>
      <c r="AA120" s="49">
        <v>5.172413793103448</v>
      </c>
      <c r="AB120" s="48">
        <v>1</v>
      </c>
      <c r="AC120" s="49">
        <v>1.7241379310344827</v>
      </c>
      <c r="AD120" s="48">
        <v>0</v>
      </c>
      <c r="AE120" s="49">
        <v>0</v>
      </c>
      <c r="AF120" s="48">
        <v>54</v>
      </c>
      <c r="AG120" s="49">
        <v>93.10344827586206</v>
      </c>
      <c r="AH120" s="48">
        <v>58</v>
      </c>
    </row>
    <row r="121" spans="1:34" ht="15">
      <c r="A121" s="65" t="s">
        <v>215</v>
      </c>
      <c r="B121" s="65" t="s">
        <v>215</v>
      </c>
      <c r="C121" s="66" t="s">
        <v>1440</v>
      </c>
      <c r="D121" s="67">
        <v>10</v>
      </c>
      <c r="E121" s="68"/>
      <c r="F121" s="69">
        <v>10</v>
      </c>
      <c r="G121" s="66"/>
      <c r="H121" s="70"/>
      <c r="I121" s="71"/>
      <c r="J121" s="71"/>
      <c r="K121" s="34"/>
      <c r="L121" s="78">
        <v>121</v>
      </c>
      <c r="M121" s="78"/>
      <c r="N121" s="73"/>
      <c r="O121" s="80" t="s">
        <v>386</v>
      </c>
      <c r="P121" s="82" t="s">
        <v>513</v>
      </c>
      <c r="Q121" s="84">
        <v>42714.48771990741</v>
      </c>
      <c r="R121" s="80" t="s">
        <v>638</v>
      </c>
      <c r="S121" s="80" t="s">
        <v>638</v>
      </c>
      <c r="T121" s="80">
        <v>1</v>
      </c>
      <c r="U121" s="80">
        <v>0</v>
      </c>
      <c r="V121" s="80" t="s">
        <v>765</v>
      </c>
      <c r="W121">
        <v>11</v>
      </c>
      <c r="X121" s="79" t="str">
        <f>REPLACE(INDEX(GroupVertices[Group],MATCH(Edges[[#This Row],[Vertex 1]],GroupVertices[Vertex],0)),1,1,"")</f>
        <v>3</v>
      </c>
      <c r="Y121" s="79" t="str">
        <f>REPLACE(INDEX(GroupVertices[Group],MATCH(Edges[[#This Row],[Vertex 2]],GroupVertices[Vertex],0)),1,1,"")</f>
        <v>3</v>
      </c>
      <c r="Z121" s="48">
        <v>1</v>
      </c>
      <c r="AA121" s="49">
        <v>6.25</v>
      </c>
      <c r="AB121" s="48">
        <v>0</v>
      </c>
      <c r="AC121" s="49">
        <v>0</v>
      </c>
      <c r="AD121" s="48">
        <v>0</v>
      </c>
      <c r="AE121" s="49">
        <v>0</v>
      </c>
      <c r="AF121" s="48">
        <v>15</v>
      </c>
      <c r="AG121" s="49">
        <v>93.75</v>
      </c>
      <c r="AH121" s="48">
        <v>16</v>
      </c>
    </row>
    <row r="122" spans="1:34" ht="15">
      <c r="A122" s="65" t="s">
        <v>215</v>
      </c>
      <c r="B122" s="65" t="s">
        <v>215</v>
      </c>
      <c r="C122" s="66" t="s">
        <v>1440</v>
      </c>
      <c r="D122" s="67">
        <v>10</v>
      </c>
      <c r="E122" s="68"/>
      <c r="F122" s="69">
        <v>10</v>
      </c>
      <c r="G122" s="66"/>
      <c r="H122" s="70"/>
      <c r="I122" s="71"/>
      <c r="J122" s="71"/>
      <c r="K122" s="34"/>
      <c r="L122" s="78">
        <v>122</v>
      </c>
      <c r="M122" s="78"/>
      <c r="N122" s="73"/>
      <c r="O122" s="80" t="s">
        <v>387</v>
      </c>
      <c r="P122" s="82" t="s">
        <v>514</v>
      </c>
      <c r="Q122" s="84">
        <v>42729.50072916667</v>
      </c>
      <c r="R122" s="80" t="s">
        <v>639</v>
      </c>
      <c r="S122" s="80" t="s">
        <v>639</v>
      </c>
      <c r="T122" s="80">
        <v>0</v>
      </c>
      <c r="U122" s="80">
        <v>0</v>
      </c>
      <c r="V122" s="80" t="s">
        <v>766</v>
      </c>
      <c r="W122">
        <v>11</v>
      </c>
      <c r="X122" s="79" t="str">
        <f>REPLACE(INDEX(GroupVertices[Group],MATCH(Edges[[#This Row],[Vertex 1]],GroupVertices[Vertex],0)),1,1,"")</f>
        <v>3</v>
      </c>
      <c r="Y122" s="79" t="str">
        <f>REPLACE(INDEX(GroupVertices[Group],MATCH(Edges[[#This Row],[Vertex 2]],GroupVertices[Vertex],0)),1,1,"")</f>
        <v>3</v>
      </c>
      <c r="Z122" s="48">
        <v>0</v>
      </c>
      <c r="AA122" s="49">
        <v>0</v>
      </c>
      <c r="AB122" s="48">
        <v>1</v>
      </c>
      <c r="AC122" s="49">
        <v>8.333333333333334</v>
      </c>
      <c r="AD122" s="48">
        <v>0</v>
      </c>
      <c r="AE122" s="49">
        <v>0</v>
      </c>
      <c r="AF122" s="48">
        <v>11</v>
      </c>
      <c r="AG122" s="49">
        <v>91.66666666666667</v>
      </c>
      <c r="AH122" s="48">
        <v>12</v>
      </c>
    </row>
    <row r="123" spans="1:34" ht="15">
      <c r="A123" s="65" t="s">
        <v>215</v>
      </c>
      <c r="B123" s="65" t="s">
        <v>215</v>
      </c>
      <c r="C123" s="66" t="s">
        <v>1440</v>
      </c>
      <c r="D123" s="67">
        <v>10</v>
      </c>
      <c r="E123" s="68"/>
      <c r="F123" s="69">
        <v>10</v>
      </c>
      <c r="G123" s="66"/>
      <c r="H123" s="70"/>
      <c r="I123" s="71"/>
      <c r="J123" s="71"/>
      <c r="K123" s="34"/>
      <c r="L123" s="78">
        <v>123</v>
      </c>
      <c r="M123" s="78"/>
      <c r="N123" s="73"/>
      <c r="O123" s="80" t="s">
        <v>388</v>
      </c>
      <c r="P123" s="82" t="s">
        <v>515</v>
      </c>
      <c r="Q123" s="84">
        <v>42729.50083333333</v>
      </c>
      <c r="R123" s="80" t="s">
        <v>640</v>
      </c>
      <c r="S123" s="80" t="s">
        <v>640</v>
      </c>
      <c r="T123" s="80">
        <v>0</v>
      </c>
      <c r="U123" s="80">
        <v>0</v>
      </c>
      <c r="V123" s="80" t="s">
        <v>767</v>
      </c>
      <c r="W123">
        <v>11</v>
      </c>
      <c r="X123" s="79" t="str">
        <f>REPLACE(INDEX(GroupVertices[Group],MATCH(Edges[[#This Row],[Vertex 1]],GroupVertices[Vertex],0)),1,1,"")</f>
        <v>3</v>
      </c>
      <c r="Y123" s="79" t="str">
        <f>REPLACE(INDEX(GroupVertices[Group],MATCH(Edges[[#This Row],[Vertex 2]],GroupVertices[Vertex],0)),1,1,"")</f>
        <v>3</v>
      </c>
      <c r="Z123" s="48">
        <v>0</v>
      </c>
      <c r="AA123" s="49">
        <v>0</v>
      </c>
      <c r="AB123" s="48">
        <v>0</v>
      </c>
      <c r="AC123" s="49">
        <v>0</v>
      </c>
      <c r="AD123" s="48">
        <v>0</v>
      </c>
      <c r="AE123" s="49">
        <v>0</v>
      </c>
      <c r="AF123" s="48">
        <v>2</v>
      </c>
      <c r="AG123" s="49">
        <v>100</v>
      </c>
      <c r="AH123" s="48">
        <v>2</v>
      </c>
    </row>
    <row r="124" spans="1:34" ht="15">
      <c r="A124" s="65" t="s">
        <v>215</v>
      </c>
      <c r="B124" s="65" t="s">
        <v>215</v>
      </c>
      <c r="C124" s="66" t="s">
        <v>1440</v>
      </c>
      <c r="D124" s="67">
        <v>10</v>
      </c>
      <c r="E124" s="68"/>
      <c r="F124" s="69">
        <v>10</v>
      </c>
      <c r="G124" s="66"/>
      <c r="H124" s="70"/>
      <c r="I124" s="71"/>
      <c r="J124" s="71"/>
      <c r="K124" s="34"/>
      <c r="L124" s="78">
        <v>124</v>
      </c>
      <c r="M124" s="78"/>
      <c r="N124" s="73"/>
      <c r="O124" s="80" t="s">
        <v>389</v>
      </c>
      <c r="P124" s="82" t="s">
        <v>516</v>
      </c>
      <c r="Q124" s="84">
        <v>42729.502280092594</v>
      </c>
      <c r="R124" s="82" t="s">
        <v>641</v>
      </c>
      <c r="S124" s="82" t="s">
        <v>641</v>
      </c>
      <c r="T124" s="80">
        <v>0</v>
      </c>
      <c r="U124" s="80">
        <v>0</v>
      </c>
      <c r="V124" s="80" t="s">
        <v>768</v>
      </c>
      <c r="W124">
        <v>11</v>
      </c>
      <c r="X124" s="79" t="str">
        <f>REPLACE(INDEX(GroupVertices[Group],MATCH(Edges[[#This Row],[Vertex 1]],GroupVertices[Vertex],0)),1,1,"")</f>
        <v>3</v>
      </c>
      <c r="Y124" s="79" t="str">
        <f>REPLACE(INDEX(GroupVertices[Group],MATCH(Edges[[#This Row],[Vertex 2]],GroupVertices[Vertex],0)),1,1,"")</f>
        <v>3</v>
      </c>
      <c r="Z124" s="48">
        <v>0</v>
      </c>
      <c r="AA124" s="49">
        <v>0</v>
      </c>
      <c r="AB124" s="48">
        <v>0</v>
      </c>
      <c r="AC124" s="49">
        <v>0</v>
      </c>
      <c r="AD124" s="48">
        <v>0</v>
      </c>
      <c r="AE124" s="49">
        <v>0</v>
      </c>
      <c r="AF124" s="48">
        <v>0</v>
      </c>
      <c r="AG124" s="49">
        <v>0</v>
      </c>
      <c r="AH124" s="48">
        <v>0</v>
      </c>
    </row>
    <row r="125" spans="1:34" ht="15">
      <c r="A125" s="65" t="s">
        <v>215</v>
      </c>
      <c r="B125" s="65" t="s">
        <v>215</v>
      </c>
      <c r="C125" s="66" t="s">
        <v>1440</v>
      </c>
      <c r="D125" s="67">
        <v>10</v>
      </c>
      <c r="E125" s="68"/>
      <c r="F125" s="69">
        <v>10</v>
      </c>
      <c r="G125" s="66"/>
      <c r="H125" s="70"/>
      <c r="I125" s="71"/>
      <c r="J125" s="71"/>
      <c r="K125" s="34"/>
      <c r="L125" s="78">
        <v>125</v>
      </c>
      <c r="M125" s="78"/>
      <c r="N125" s="73"/>
      <c r="O125" s="80" t="s">
        <v>390</v>
      </c>
      <c r="P125" s="82" t="s">
        <v>517</v>
      </c>
      <c r="Q125" s="84">
        <v>42729.53681712963</v>
      </c>
      <c r="R125" s="80" t="s">
        <v>642</v>
      </c>
      <c r="S125" s="80" t="s">
        <v>642</v>
      </c>
      <c r="T125" s="80">
        <v>0</v>
      </c>
      <c r="U125" s="80">
        <v>0</v>
      </c>
      <c r="V125" s="80" t="s">
        <v>769</v>
      </c>
      <c r="W125">
        <v>11</v>
      </c>
      <c r="X125" s="79" t="str">
        <f>REPLACE(INDEX(GroupVertices[Group],MATCH(Edges[[#This Row],[Vertex 1]],GroupVertices[Vertex],0)),1,1,"")</f>
        <v>3</v>
      </c>
      <c r="Y125" s="79" t="str">
        <f>REPLACE(INDEX(GroupVertices[Group],MATCH(Edges[[#This Row],[Vertex 2]],GroupVertices[Vertex],0)),1,1,"")</f>
        <v>3</v>
      </c>
      <c r="Z125" s="48">
        <v>1</v>
      </c>
      <c r="AA125" s="49">
        <v>10</v>
      </c>
      <c r="AB125" s="48">
        <v>0</v>
      </c>
      <c r="AC125" s="49">
        <v>0</v>
      </c>
      <c r="AD125" s="48">
        <v>0</v>
      </c>
      <c r="AE125" s="49">
        <v>0</v>
      </c>
      <c r="AF125" s="48">
        <v>9</v>
      </c>
      <c r="AG125" s="49">
        <v>90</v>
      </c>
      <c r="AH125" s="48">
        <v>10</v>
      </c>
    </row>
    <row r="126" spans="1:34" ht="15">
      <c r="A126" s="65" t="s">
        <v>215</v>
      </c>
      <c r="B126" s="65" t="s">
        <v>215</v>
      </c>
      <c r="C126" s="66" t="s">
        <v>1440</v>
      </c>
      <c r="D126" s="67">
        <v>10</v>
      </c>
      <c r="E126" s="68"/>
      <c r="F126" s="69">
        <v>10</v>
      </c>
      <c r="G126" s="66"/>
      <c r="H126" s="70"/>
      <c r="I126" s="71"/>
      <c r="J126" s="71"/>
      <c r="K126" s="34"/>
      <c r="L126" s="78">
        <v>126</v>
      </c>
      <c r="M126" s="78"/>
      <c r="N126" s="73"/>
      <c r="O126" s="80" t="s">
        <v>391</v>
      </c>
      <c r="P126" s="82" t="s">
        <v>518</v>
      </c>
      <c r="Q126" s="84">
        <v>42835.72920138889</v>
      </c>
      <c r="R126" s="80" t="s">
        <v>643</v>
      </c>
      <c r="S126" s="80" t="s">
        <v>643</v>
      </c>
      <c r="T126" s="80">
        <v>0</v>
      </c>
      <c r="U126" s="80">
        <v>0</v>
      </c>
      <c r="V126" s="80" t="s">
        <v>770</v>
      </c>
      <c r="W126">
        <v>11</v>
      </c>
      <c r="X126" s="79" t="str">
        <f>REPLACE(INDEX(GroupVertices[Group],MATCH(Edges[[#This Row],[Vertex 1]],GroupVertices[Vertex],0)),1,1,"")</f>
        <v>3</v>
      </c>
      <c r="Y126" s="79" t="str">
        <f>REPLACE(INDEX(GroupVertices[Group],MATCH(Edges[[#This Row],[Vertex 2]],GroupVertices[Vertex],0)),1,1,"")</f>
        <v>3</v>
      </c>
      <c r="Z126" s="48">
        <v>1</v>
      </c>
      <c r="AA126" s="49">
        <v>100</v>
      </c>
      <c r="AB126" s="48">
        <v>0</v>
      </c>
      <c r="AC126" s="49">
        <v>0</v>
      </c>
      <c r="AD126" s="48">
        <v>0</v>
      </c>
      <c r="AE126" s="49">
        <v>0</v>
      </c>
      <c r="AF126" s="48">
        <v>0</v>
      </c>
      <c r="AG126" s="49">
        <v>0</v>
      </c>
      <c r="AH126" s="48">
        <v>1</v>
      </c>
    </row>
    <row r="127" spans="1:34" ht="15">
      <c r="A127" s="65" t="s">
        <v>266</v>
      </c>
      <c r="B127" s="65" t="s">
        <v>215</v>
      </c>
      <c r="C127" s="66" t="s">
        <v>1438</v>
      </c>
      <c r="D127" s="67">
        <v>3</v>
      </c>
      <c r="E127" s="68"/>
      <c r="F127" s="69">
        <v>32</v>
      </c>
      <c r="G127" s="66"/>
      <c r="H127" s="70"/>
      <c r="I127" s="71"/>
      <c r="J127" s="71"/>
      <c r="K127" s="34"/>
      <c r="L127" s="78">
        <v>127</v>
      </c>
      <c r="M127" s="78"/>
      <c r="N127" s="73"/>
      <c r="O127" s="80" t="s">
        <v>392</v>
      </c>
      <c r="P127" s="82" t="s">
        <v>519</v>
      </c>
      <c r="Q127" s="84">
        <v>43045.485300925924</v>
      </c>
      <c r="R127" s="80" t="s">
        <v>644</v>
      </c>
      <c r="S127" s="80" t="s">
        <v>644</v>
      </c>
      <c r="T127" s="80">
        <v>0</v>
      </c>
      <c r="U127" s="80">
        <v>0</v>
      </c>
      <c r="V127" s="80" t="s">
        <v>771</v>
      </c>
      <c r="W127">
        <v>1</v>
      </c>
      <c r="X127" s="79" t="str">
        <f>REPLACE(INDEX(GroupVertices[Group],MATCH(Edges[[#This Row],[Vertex 1]],GroupVertices[Vertex],0)),1,1,"")</f>
        <v>3</v>
      </c>
      <c r="Y127" s="79" t="str">
        <f>REPLACE(INDEX(GroupVertices[Group],MATCH(Edges[[#This Row],[Vertex 2]],GroupVertices[Vertex],0)),1,1,"")</f>
        <v>3</v>
      </c>
      <c r="Z127" s="48">
        <v>0</v>
      </c>
      <c r="AA127" s="49">
        <v>0</v>
      </c>
      <c r="AB127" s="48">
        <v>1</v>
      </c>
      <c r="AC127" s="49">
        <v>5.2631578947368425</v>
      </c>
      <c r="AD127" s="48">
        <v>0</v>
      </c>
      <c r="AE127" s="49">
        <v>0</v>
      </c>
      <c r="AF127" s="48">
        <v>18</v>
      </c>
      <c r="AG127" s="49">
        <v>94.73684210526316</v>
      </c>
      <c r="AH127" s="48">
        <v>19</v>
      </c>
    </row>
    <row r="128" spans="1:34" ht="15">
      <c r="A128" s="65" t="s">
        <v>261</v>
      </c>
      <c r="B128" s="65" t="s">
        <v>223</v>
      </c>
      <c r="C128" s="66" t="s">
        <v>1438</v>
      </c>
      <c r="D128" s="67">
        <v>3</v>
      </c>
      <c r="E128" s="68"/>
      <c r="F128" s="69">
        <v>32</v>
      </c>
      <c r="G128" s="66"/>
      <c r="H128" s="70"/>
      <c r="I128" s="71"/>
      <c r="J128" s="71"/>
      <c r="K128" s="34"/>
      <c r="L128" s="78">
        <v>128</v>
      </c>
      <c r="M128" s="78"/>
      <c r="N128" s="73"/>
      <c r="O128" s="80" t="s">
        <v>393</v>
      </c>
      <c r="P128" s="82" t="s">
        <v>520</v>
      </c>
      <c r="Q128" s="84">
        <v>43070.75125</v>
      </c>
      <c r="R128" s="80" t="s">
        <v>645</v>
      </c>
      <c r="S128" s="80" t="s">
        <v>645</v>
      </c>
      <c r="T128" s="80">
        <v>1</v>
      </c>
      <c r="U128" s="80">
        <v>0</v>
      </c>
      <c r="V128" s="80" t="s">
        <v>772</v>
      </c>
      <c r="W128">
        <v>1</v>
      </c>
      <c r="X128" s="79" t="str">
        <f>REPLACE(INDEX(GroupVertices[Group],MATCH(Edges[[#This Row],[Vertex 1]],GroupVertices[Vertex],0)),1,1,"")</f>
        <v>7</v>
      </c>
      <c r="Y128" s="79" t="str">
        <f>REPLACE(INDEX(GroupVertices[Group],MATCH(Edges[[#This Row],[Vertex 2]],GroupVertices[Vertex],0)),1,1,"")</f>
        <v>7</v>
      </c>
      <c r="Z128" s="48">
        <v>0</v>
      </c>
      <c r="AA128" s="49">
        <v>0</v>
      </c>
      <c r="AB128" s="48">
        <v>0</v>
      </c>
      <c r="AC128" s="49">
        <v>0</v>
      </c>
      <c r="AD128" s="48">
        <v>0</v>
      </c>
      <c r="AE128" s="49">
        <v>0</v>
      </c>
      <c r="AF128" s="48">
        <v>29</v>
      </c>
      <c r="AG128" s="49">
        <v>100</v>
      </c>
      <c r="AH128" s="48">
        <v>29</v>
      </c>
    </row>
    <row r="129" spans="1:34" ht="15">
      <c r="A129" s="65" t="s">
        <v>243</v>
      </c>
      <c r="B129" s="65" t="s">
        <v>208</v>
      </c>
      <c r="C129" s="66" t="s">
        <v>1438</v>
      </c>
      <c r="D129" s="67">
        <v>3</v>
      </c>
      <c r="E129" s="68"/>
      <c r="F129" s="69">
        <v>32</v>
      </c>
      <c r="G129" s="66"/>
      <c r="H129" s="70"/>
      <c r="I129" s="71"/>
      <c r="J129" s="71"/>
      <c r="K129" s="34"/>
      <c r="L129" s="78">
        <v>129</v>
      </c>
      <c r="M129" s="78"/>
      <c r="N129" s="73"/>
      <c r="O129" s="80" t="s">
        <v>394</v>
      </c>
      <c r="P129" s="82" t="s">
        <v>521</v>
      </c>
      <c r="Q129" s="84">
        <v>42360.68508101852</v>
      </c>
      <c r="R129" s="80" t="s">
        <v>646</v>
      </c>
      <c r="S129" s="80" t="s">
        <v>646</v>
      </c>
      <c r="T129" s="80">
        <v>1</v>
      </c>
      <c r="U129" s="80">
        <v>0</v>
      </c>
      <c r="V129" s="80" t="s">
        <v>773</v>
      </c>
      <c r="W129">
        <v>1</v>
      </c>
      <c r="X129" s="79" t="str">
        <f>REPLACE(INDEX(GroupVertices[Group],MATCH(Edges[[#This Row],[Vertex 1]],GroupVertices[Vertex],0)),1,1,"")</f>
        <v>2</v>
      </c>
      <c r="Y129" s="79" t="str">
        <f>REPLACE(INDEX(GroupVertices[Group],MATCH(Edges[[#This Row],[Vertex 2]],GroupVertices[Vertex],0)),1,1,"")</f>
        <v>2</v>
      </c>
      <c r="Z129" s="48">
        <v>1</v>
      </c>
      <c r="AA129" s="49">
        <v>3.4482758620689653</v>
      </c>
      <c r="AB129" s="48">
        <v>0</v>
      </c>
      <c r="AC129" s="49">
        <v>0</v>
      </c>
      <c r="AD129" s="48">
        <v>0</v>
      </c>
      <c r="AE129" s="49">
        <v>0</v>
      </c>
      <c r="AF129" s="48">
        <v>28</v>
      </c>
      <c r="AG129" s="49">
        <v>96.55172413793103</v>
      </c>
      <c r="AH129"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P3" r:id="rId1" display="https://www.youtube.com/watch?v=pon3zOxMH8M&amp;lc=Ugj8Su1CZsmXE3gCoAEC"/>
    <hyperlink ref="P4" r:id="rId2" display="https://www.youtube.com/watch?v=pon3zOxMH8M&amp;lc=Ugh24aBOTTFXnXgCoAEC"/>
    <hyperlink ref="P5" r:id="rId3" display="https://www.youtube.com/watch?v=pon3zOxMH8M&amp;lc=Ugh7r-bOs_6-JHgCoAEC"/>
    <hyperlink ref="P6" r:id="rId4" display="https://www.youtube.com/watch?v=pon3zOxMH8M&amp;lc=UghNflJeGg_DungCoAEC"/>
    <hyperlink ref="P7" r:id="rId5" display="https://www.youtube.com/watch?v=pon3zOxMH8M&amp;lc=UggYXOkYDXKHx3gCoAEC"/>
    <hyperlink ref="P8" r:id="rId6" display="https://www.youtube.com/watch?v=pon3zOxMH8M&amp;lc=UgiT9ad5TmNBYngCoAEC"/>
    <hyperlink ref="P9" r:id="rId7" display="https://www.youtube.com/watch?v=pon3zOxMH8M&amp;lc=UghB9MEdzkxh83gCoAEC"/>
    <hyperlink ref="P10" r:id="rId8" display="https://www.youtube.com/watch?v=pon3zOxMH8M&amp;lc=Ughf_IyXdzZH1HgCoAEC"/>
    <hyperlink ref="P11" r:id="rId9" display="https://www.youtube.com/watch?v=pon3zOxMH8M&amp;lc=Ugiu30cJa5rzP3gCoAEC"/>
    <hyperlink ref="P12" r:id="rId10" display="https://www.youtube.com/watch?v=pon3zOxMH8M&amp;lc=UggwD6z4P1M7VHgCoAEC"/>
    <hyperlink ref="P13" r:id="rId11" display="https://www.youtube.com/watch?v=pon3zOxMH8M&amp;lc=Ugg2PYzV5vK1jngCoAEC"/>
    <hyperlink ref="P14" r:id="rId12" display="https://www.youtube.com/watch?v=pon3zOxMH8M&amp;lc=Ugh0CqKWP_lIpHgCoAEC"/>
    <hyperlink ref="P15" r:id="rId13" display="https://www.youtube.com/watch?v=pon3zOxMH8M&amp;lc=UggfTl7UL9pfd3gCoAEC"/>
    <hyperlink ref="P16" r:id="rId14" display="https://www.youtube.com/watch?v=pon3zOxMH8M&amp;lc=UgjFBjaZVY__tHgCoAEC"/>
    <hyperlink ref="P17" r:id="rId15" display="https://www.youtube.com/watch?v=pon3zOxMH8M&amp;lc=UghUi9r6S58AT3gCoAEC"/>
    <hyperlink ref="P18" r:id="rId16" display="https://www.youtube.com/watch?v=pon3zOxMH8M&amp;lc=UggoMPdvw_PpwXgCoAEC"/>
    <hyperlink ref="P19" r:id="rId17" display="https://www.youtube.com/watch?v=pon3zOxMH8M&amp;lc=UggJicxn1Wn1SngCoAEC"/>
    <hyperlink ref="P20" r:id="rId18" display="https://www.youtube.com/watch?v=pon3zOxMH8M&amp;lc=UgyRZjg38PZPv5f-8V54AaABAg"/>
    <hyperlink ref="P21" r:id="rId19" display="https://www.youtube.com/watch?v=pon3zOxMH8M&amp;lc=UgwOCSAbWX3VP--9T3V4AaABAg"/>
    <hyperlink ref="P22" r:id="rId20" display="https://www.youtube.com/watch?v=pon3zOxMH8M&amp;lc=UgwEHwyNNLMqin3p2BZ4AaABAg"/>
    <hyperlink ref="P23" r:id="rId21" display="https://www.youtube.com/watch?v=pon3zOxMH8M&amp;lc=UgyoxRFOMv9Hk549AfB4AaABAg"/>
    <hyperlink ref="P24" r:id="rId22" display="https://www.youtube.com/watch?v=pon3zOxMH8M&amp;lc=UgxyC3_P3HuU3owBp0J4AaABAg"/>
    <hyperlink ref="P25" r:id="rId23" display="https://www.youtube.com/watch?v=pon3zOxMH8M&amp;lc=UgjxOXPnMHcJw3gCoAEC"/>
    <hyperlink ref="P26" r:id="rId24" display="https://www.youtube.com/watch?v=pon3zOxMH8M&amp;lc=UgiAo2zGrcxIWngCoAEC"/>
    <hyperlink ref="P27" r:id="rId25" display="https://www.youtube.com/watch?v=pon3zOxMH8M&amp;lc=Ugh0Ibe2AzJaaXgCoAEC"/>
    <hyperlink ref="P28" r:id="rId26" display="https://www.youtube.com/watch?v=pon3zOxMH8M&amp;lc=UgjeVEHp7Et203gCoAEC"/>
    <hyperlink ref="P29" r:id="rId27" display="https://www.youtube.com/watch?v=pon3zOxMH8M&amp;lc=Ugjr71q9Op2B8XgCoAEC"/>
    <hyperlink ref="P30" r:id="rId28" display="https://www.youtube.com/watch?v=pon3zOxMH8M&amp;lc=UgitdfN1iIEWw3gCoAEC"/>
    <hyperlink ref="P31" r:id="rId29" display="https://www.youtube.com/watch?v=pon3zOxMH8M&amp;lc=Ughr5VGbfLDnE3gCoAEC"/>
    <hyperlink ref="P32" r:id="rId30" display="https://www.youtube.com/watch?v=pon3zOxMH8M&amp;lc=UghgQ5SBGEYk5HgCoAEC"/>
    <hyperlink ref="P33" r:id="rId31" display="https://www.youtube.com/watch?v=pon3zOxMH8M&amp;lc=UghAqVsKoxLFMHgCoAEC"/>
    <hyperlink ref="P34" r:id="rId32" display="https://www.youtube.com/watch?v=pon3zOxMH8M&amp;lc=UgjvPpz8FjonHngCoAEC"/>
    <hyperlink ref="P35" r:id="rId33" display="https://www.youtube.com/watch?v=pon3zOxMH8M&amp;lc=UghR4WSh4h0DoXgCoAEC"/>
    <hyperlink ref="P36" r:id="rId34" display="https://www.youtube.com/watch?v=pon3zOxMH8M&amp;lc=Ugi6WiuTLasGBXgCoAEC"/>
    <hyperlink ref="P37" r:id="rId35" display="https://www.youtube.com/watch?v=pon3zOxMH8M&amp;lc=UgjsVvTulW2pm3gCoAEC"/>
    <hyperlink ref="P38" r:id="rId36" display="https://www.youtube.com/watch?v=pon3zOxMH8M&amp;lc=UgjTlnEePAwQzHgCoAEC"/>
    <hyperlink ref="P39" r:id="rId37" display="https://www.youtube.com/watch?v=pon3zOxMH8M&amp;lc=UgjAOopBOfdNqHgCoAEC"/>
    <hyperlink ref="P40" r:id="rId38" display="https://www.youtube.com/watch?v=pon3zOxMH8M&amp;lc=UggQpGJXiBSzZXgCoAEC"/>
    <hyperlink ref="P41" r:id="rId39" display="https://www.youtube.com/watch?v=pon3zOxMH8M&amp;lc=UgiXTn3Dt6QHR3gCoAEC"/>
    <hyperlink ref="P42" r:id="rId40" display="https://www.youtube.com/watch?v=pon3zOxMH8M&amp;lc=UgiX_uZWkWA_lngCoAEC"/>
    <hyperlink ref="P43" r:id="rId41" display="https://www.youtube.com/watch?v=pon3zOxMH8M&amp;lc=Ugj1Pr178U2E5ngCoAEC"/>
    <hyperlink ref="P44" r:id="rId42" display="https://www.youtube.com/watch?v=pon3zOxMH8M&amp;lc=UghMQiAqFmeOLXgCoAEC"/>
    <hyperlink ref="P45" r:id="rId43" display="https://www.youtube.com/watch?v=pon3zOxMH8M&amp;lc=Ugi1r9TpQsgmaXgCoAEC"/>
    <hyperlink ref="P46" r:id="rId44" display="https://www.youtube.com/watch?v=pon3zOxMH8M&amp;lc=Ugz0oAxRR3KTyjefEVB4AaABAg"/>
    <hyperlink ref="P47" r:id="rId45" display="https://www.youtube.com/watch?v=pon3zOxMH8M&amp;lc=UgxCOw5LCDnP78OLHPl4AaABAg"/>
    <hyperlink ref="P48" r:id="rId46" display="https://www.youtube.com/watch?v=pon3zOxMH8M&amp;lc=UgwTw1zMe-5sx4Ot6Ix4AaABAg"/>
    <hyperlink ref="P49" r:id="rId47" display="https://www.youtube.com/watch?v=pon3zOxMH8M&amp;lc=UgzD04u7KonhcIvohTJ4AaABAg"/>
    <hyperlink ref="P50" r:id="rId48" display="https://www.youtube.com/watch?v=pon3zOxMH8M&amp;lc=Ugzu1_rR-UqOqhSX3jZ4AaABAg"/>
    <hyperlink ref="P51" r:id="rId49" display="https://www.youtube.com/watch?v=pon3zOxMH8M&amp;lc=UgiX_uZWkWA_lngCoAEC.8HKUcMB1knQ8IWjOGt8uqo"/>
    <hyperlink ref="P52" r:id="rId50" display="https://www.youtube.com/watch?v=pon3zOxMH8M&amp;lc=UgiX_uZWkWA_lngCoAEC.8HKUcMB1knQ8Jmb8gtfnw8"/>
    <hyperlink ref="P53" r:id="rId51" display="https://www.youtube.com/watch?v=pon3zOxMH8M&amp;lc=UgiX_uZWkWA_lngCoAEC.8HKUcMB1knQ8SuGe4g2nFW"/>
    <hyperlink ref="P54" r:id="rId52" display="https://www.youtube.com/watch?v=pon3zOxMH8M&amp;lc=UgiX_uZWkWA_lngCoAEC.8HKUcMB1knQ8eVuEIegyTS"/>
    <hyperlink ref="P55" r:id="rId53" display="https://www.youtube.com/watch?v=pon3zOxMH8M&amp;lc=UgjAOopBOfdNqHgCoAEC.8Fe3mDJdjOq8NTMIoLwUY7"/>
    <hyperlink ref="P56" r:id="rId54" display="https://www.youtube.com/watch?v=pon3zOxMH8M&amp;lc=UgjAOopBOfdNqHgCoAEC.8Fe3mDJdjOq8FfN-2SjAQX"/>
    <hyperlink ref="P57" r:id="rId55" display="https://www.youtube.com/watch?v=pon3zOxMH8M&amp;lc=UgjAOopBOfdNqHgCoAEC.8Fe3mDJdjOq8RBZi0S3dqs"/>
    <hyperlink ref="P58" r:id="rId56" display="https://www.youtube.com/watch?v=pon3zOxMH8M&amp;lc=UgjAOopBOfdNqHgCoAEC.8Fe3mDJdjOq8Yfm9iXHa8F"/>
    <hyperlink ref="P59" r:id="rId57" display="https://www.youtube.com/watch?v=pon3zOxMH8M&amp;lc=UghgQ5SBGEYk5HgCoAEC.87DyMZpWoQj8h32KY8MO-v"/>
    <hyperlink ref="P60" r:id="rId58" display="https://www.youtube.com/watch?v=pon3zOxMH8M&amp;lc=UggQpGJXiBSzZXgCoAEC.8G68o37fqYK8HVMm1iIiad"/>
    <hyperlink ref="P61" r:id="rId59" display="https://www.youtube.com/watch?v=pon3zOxMH8M&amp;lc=UgxCOw5LCDnP78OLHPl4AaABAg.8a6tkaTAP5R8a7Wcns3dPP"/>
    <hyperlink ref="P62" r:id="rId60" display="https://www.youtube.com/watch?v=pon3zOxMH8M&amp;lc=UgitdfN1iIEWw3gCoAEC.86E8jbHFG1S86kx_7YD7NL"/>
    <hyperlink ref="P63" r:id="rId61" display="https://www.youtube.com/watch?v=pon3zOxMH8M&amp;lc=UgitdfN1iIEWw3gCoAEC.86E8jbHFG1S87PWFeXtAgS"/>
    <hyperlink ref="P64" r:id="rId62" display="https://www.youtube.com/watch?v=pon3zOxMH8M&amp;lc=UgitdfN1iIEWw3gCoAEC.86E8jbHFG1S87PaUoKi040"/>
    <hyperlink ref="P65" r:id="rId63" display="https://www.youtube.com/watch?v=pon3zOxMH8M&amp;lc=UgitdfN1iIEWw3gCoAEC.86E8jbHFG1S87hnno-7T2d"/>
    <hyperlink ref="P66" r:id="rId64" display="https://www.youtube.com/watch?v=pon3zOxMH8M&amp;lc=UgitdfN1iIEWw3gCoAEC.86E8jbHFG1S884Ucd-49Zd"/>
    <hyperlink ref="P67" r:id="rId65" display="https://www.youtube.com/watch?v=pon3zOxMH8M&amp;lc=UgitdfN1iIEWw3gCoAEC.86E8jbHFG1S884rJ17T7Ug"/>
    <hyperlink ref="P68" r:id="rId66" display="https://www.youtube.com/watch?v=pon3zOxMH8M&amp;lc=UgitdfN1iIEWw3gCoAEC.86E8jbHFG1S885Dm_AcDNt"/>
    <hyperlink ref="P69" r:id="rId67" display="https://www.youtube.com/watch?v=pon3zOxMH8M&amp;lc=UgitdfN1iIEWw3gCoAEC.86E8jbHFG1S8LRArbsn0Kb"/>
    <hyperlink ref="P70" r:id="rId68" display="https://www.youtube.com/watch?v=pon3zOxMH8M&amp;lc=UgiAo2zGrcxIWngCoAEC.85a7OEzaug28g9o-jW_i02"/>
    <hyperlink ref="P71" r:id="rId69" display="https://www.youtube.com/watch?v=pon3zOxMH8M&amp;lc=UghgQ5SBGEYk5HgCoAEC.87DyMZpWoQj8g9nj5cE_D5"/>
    <hyperlink ref="P72" r:id="rId70" display="https://www.youtube.com/watch?v=pon3zOxMH8M&amp;lc=UgzD04u7KonhcIvohTJ4AaABAg.8q3dG6jiwAs8tCfwakyLzq"/>
    <hyperlink ref="P73" r:id="rId71" display="https://www.youtube.com/watch?v=pon3zOxMH8M&amp;lc=UgwTw1zMe-5sx4Ot6Ix4AaABAg.8f69w-35nb28fBM9gqES0d"/>
    <hyperlink ref="P74" r:id="rId72" display="https://www.youtube.com/watch?v=pon3zOxMH8M&amp;lc=UgjvPpz8FjonHngCoAEC.89HHuKJQSPX8GLFrxj42KC"/>
    <hyperlink ref="P75" r:id="rId73" display="https://www.youtube.com/watch?v=pon3zOxMH8M&amp;lc=UgjvPpz8FjonHngCoAEC.89HHuKJQSPX8S-M1xmbOf7"/>
    <hyperlink ref="P76" r:id="rId74" display="https://www.youtube.com/watch?v=pon3zOxMH8M&amp;lc=UgjTlnEePAwQzHgCoAEC.8Axkkaa7yip8BKhrvaD2Tw"/>
    <hyperlink ref="P77" r:id="rId75" display="https://www.youtube.com/watch?v=pon3zOxMH8M&amp;lc=UgjxOXPnMHcJw3gCoAEC.85_0pKh4KHh7-H4QkN6QAm"/>
    <hyperlink ref="P78" r:id="rId76" display="https://www.youtube.com/watch?v=pon3zOxMH8M&amp;lc=UgjxOXPnMHcJw3gCoAEC.85_0pKh4KHh7-HAOLmQWri"/>
    <hyperlink ref="P79" r:id="rId77" display="https://www.youtube.com/watch?v=pon3zOxMH8M&amp;lc=UgjxOXPnMHcJw3gCoAEC.85_0pKh4KHh7-HTUo5PwOV"/>
    <hyperlink ref="P80" r:id="rId78" display="https://www.youtube.com/watch?v=pon3zOxMH8M&amp;lc=UghgQ5SBGEYk5HgCoAEC.87DyMZpWoQj87PWcvjB6IE"/>
    <hyperlink ref="P81" r:id="rId79" display="https://www.youtube.com/watch?v=pon3zOxMH8M&amp;lc=UgjxOXPnMHcJw3gCoAEC.85_0pKh4KHh87Dz6SKbeVi"/>
    <hyperlink ref="P82" r:id="rId80" display="https://www.youtube.com/watch?v=pon3zOxMH8M&amp;lc=UgjxOXPnMHcJw3gCoAEC.85_0pKh4KHh7-H9TjGLQY0"/>
    <hyperlink ref="P83" r:id="rId81" display="https://www.youtube.com/watch?v=pon3zOxMH8M&amp;lc=UgjxOXPnMHcJw3gCoAEC.85_0pKh4KHh7-t7uypfRwd"/>
    <hyperlink ref="P84" r:id="rId82" display="https://www.youtube.com/watch?v=pon3zOxMH8M&amp;lc=UgjxOXPnMHcJw3gCoAEC.85_0pKh4KHh8FGyRqT8ofD"/>
    <hyperlink ref="P85" r:id="rId83" display="https://www.youtube.com/watch?v=pon3zOxMH8M&amp;lc=Ughr5VGbfLDnE3gCoAEC.874pacMQLr9885E9xqlprX"/>
    <hyperlink ref="P86" r:id="rId84" display="https://www.youtube.com/watch?v=pon3zOxMH8M&amp;lc=Ughr5VGbfLDnE3gCoAEC.874pacMQLr98OntQ5ruWQQ"/>
    <hyperlink ref="P87" r:id="rId85" display="https://www.youtube.com/watch?v=pon3zOxMH8M&amp;lc=UghMQiAqFmeOLXgCoAEC.8ILdIzdi3xr8ILdPGrnHup"/>
    <hyperlink ref="P88" r:id="rId86" display="https://www.youtube.com/watch?v=pon3zOxMH8M&amp;lc=UghMQiAqFmeOLXgCoAEC.8ILdIzdi3xr8LREKrtA0pr"/>
    <hyperlink ref="P89" r:id="rId87" display="https://www.youtube.com/watch?v=pon3zOxMH8M&amp;lc=UghMQiAqFmeOLXgCoAEC.8ILdIzdi3xr8TCJGnMJX6n"/>
    <hyperlink ref="P90" r:id="rId88" display="https://www.youtube.com/watch?v=pon3zOxMH8M&amp;lc=UgiXTn3Dt6QHR3gCoAEC.8GnfqlUVrbr8UJZcYPFNLy"/>
    <hyperlink ref="P91" r:id="rId89" display="https://www.youtube.com/watch?v=pon3zOxMH8M&amp;lc=UgiXTn3Dt6QHR3gCoAEC.8GnfqlUVrbr8aN6vibuZ49"/>
    <hyperlink ref="P92" r:id="rId90" display="https://www.youtube.com/watch?v=pon3zOxMH8M&amp;lc=UgjsVvTulW2pm3gCoAEC.8AExhOJs7f88BKi1ygWFkn"/>
    <hyperlink ref="P93" r:id="rId91" display="https://www.youtube.com/watch?v=pon3zOxMH8M&amp;lc=UghAqVsKoxLFMHgCoAEC.88Rz-h1I6lF8CIhaGCE21t"/>
    <hyperlink ref="P94" r:id="rId92" display="https://www.youtube.com/watch?v=pon3zOxMH8M&amp;lc=UghAqVsKoxLFMHgCoAEC.88Rz-h1I6lF8J5_EdF_CI1"/>
    <hyperlink ref="P95" r:id="rId93" display="https://www.youtube.com/watch?v=pon3zOxMH8M&amp;lc=UghAqVsKoxLFMHgCoAEC.88Rz-h1I6lF8A2GG4dlgAs"/>
    <hyperlink ref="P96" r:id="rId94" display="https://www.youtube.com/watch?v=pon3zOxMH8M&amp;lc=UghAqVsKoxLFMHgCoAEC.88Rz-h1I6lF8LT8v1jHuXO"/>
    <hyperlink ref="P97" r:id="rId95" display="https://www.youtube.com/watch?v=pon3zOxMH8M&amp;lc=UghAqVsKoxLFMHgCoAEC.88Rz-h1I6lF8SqXui3CnV6"/>
    <hyperlink ref="P98" r:id="rId96" display="https://www.youtube.com/watch?v=pon3zOxMH8M&amp;lc=UghAqVsKoxLFMHgCoAEC.88Rz-h1I6lF8ZJVARGluU3"/>
    <hyperlink ref="P99" r:id="rId97" display="https://www.youtube.com/watch?v=pon3zOxMH8M&amp;lc=UghAqVsKoxLFMHgCoAEC.88Rz-h1I6lF8LRBMg_jbDo"/>
    <hyperlink ref="P100" r:id="rId98" display="https://www.youtube.com/watch?v=pon3zOxMH8M&amp;lc=UghAqVsKoxLFMHgCoAEC.88Rz-h1I6lF8bIjSkeboSA"/>
    <hyperlink ref="P101" r:id="rId99" display="https://www.youtube.com/watch?v=pon3zOxMH8M&amp;lc=Ugz0oAxRR3KTyjefEVB4AaABAg.8WF_uIwmWJ_8_dr4rs7lXB"/>
    <hyperlink ref="P102" r:id="rId100" display="https://www.youtube.com/watch?v=pon3zOxMH8M&amp;lc=Ugjr71q9Op2B8XgCoAEC.86B85VASnTG86lFNvdYKd_"/>
    <hyperlink ref="P103" r:id="rId101" display="https://www.youtube.com/watch?v=pon3zOxMH8M&amp;lc=Ugjr71q9Op2B8XgCoAEC.86B85VASnTG8LRB9BzhhV-"/>
    <hyperlink ref="P104" r:id="rId102" display="https://www.youtube.com/watch?v=pon3zOxMH8M&amp;lc=UghR4WSh4h0DoXgCoAEC.89Hv3xXccYT89I96SZD_il"/>
    <hyperlink ref="P105" r:id="rId103" display="https://www.youtube.com/watch?v=pon3zOxMH8M&amp;lc=UghR4WSh4h0DoXgCoAEC.89Hv3xXccYT8A1oI73ywMZ"/>
    <hyperlink ref="P106" r:id="rId104" display="https://www.youtube.com/watch?v=pon3zOxMH8M&amp;lc=UghR4WSh4h0DoXgCoAEC.89Hv3xXccYT8Exxmrbq6hT"/>
    <hyperlink ref="P107" r:id="rId105" display="https://www.youtube.com/watch?v=pon3zOxMH8M&amp;lc=UghR4WSh4h0DoXgCoAEC.89Hv3xXccYT8EzLvveTCPm"/>
    <hyperlink ref="P108" r:id="rId106" display="https://www.youtube.com/watch?v=pon3zOxMH8M&amp;lc=UghR4WSh4h0DoXgCoAEC.89Hv3xXccYT8FfRlKYub_n"/>
    <hyperlink ref="P109" r:id="rId107" display="https://www.youtube.com/watch?v=pon3zOxMH8M&amp;lc=UghR4WSh4h0DoXgCoAEC.89Hv3xXccYT8MJJGPzCiwS"/>
    <hyperlink ref="P110" r:id="rId108" display="https://www.youtube.com/watch?v=pon3zOxMH8M&amp;lc=UghR4WSh4h0DoXgCoAEC.89Hv3xXccYT8MJJzRGAj3N"/>
    <hyperlink ref="P111" r:id="rId109" display="https://www.youtube.com/watch?v=pon3zOxMH8M&amp;lc=UghR4WSh4h0DoXgCoAEC.89Hv3xXccYT8MJUUP2iJDZ"/>
    <hyperlink ref="P112" r:id="rId110" display="https://www.youtube.com/watch?v=pon3zOxMH8M&amp;lc=UghR4WSh4h0DoXgCoAEC.89Hv3xXccYT8Mv9UvaPVDx"/>
    <hyperlink ref="P113" r:id="rId111" display="https://www.youtube.com/watch?v=pon3zOxMH8M&amp;lc=UghR4WSh4h0DoXgCoAEC.89Hv3xXccYT8MvAPqYgoqm"/>
    <hyperlink ref="P114" r:id="rId112" display="https://www.youtube.com/watch?v=pon3zOxMH8M&amp;lc=UghR4WSh4h0DoXgCoAEC.89Hv3xXccYT8Mw0mabHObx"/>
    <hyperlink ref="P115" r:id="rId113" display="https://www.youtube.com/watch?v=pon3zOxMH8M&amp;lc=UghR4WSh4h0DoXgCoAEC.89Hv3xXccYT8RBZxN16CUZ"/>
    <hyperlink ref="P116" r:id="rId114" display="https://www.youtube.com/watch?v=pon3zOxMH8M&amp;lc=UghR4WSh4h0DoXgCoAEC.89Hv3xXccYT89IJ7MDqJ6_"/>
    <hyperlink ref="P117" r:id="rId115" display="https://www.youtube.com/watch?v=pon3zOxMH8M&amp;lc=UghR4WSh4h0DoXgCoAEC.89Hv3xXccYT89IJ8kesqAZ"/>
    <hyperlink ref="P118" r:id="rId116" display="https://www.youtube.com/watch?v=pon3zOxMH8M&amp;lc=UghR4WSh4h0DoXgCoAEC.89Hv3xXccYT8Ey5DO6LKBh"/>
    <hyperlink ref="P119" r:id="rId117" display="https://www.youtube.com/watch?v=pon3zOxMH8M&amp;lc=UghR4WSh4h0DoXgCoAEC.89Hv3xXccYT8MJJsJk0Q59"/>
    <hyperlink ref="P120" r:id="rId118" display="https://www.youtube.com/watch?v=pon3zOxMH8M&amp;lc=UghR4WSh4h0DoXgCoAEC.89Hv3xXccYT8MJUFLhwG_U"/>
    <hyperlink ref="P121" r:id="rId119" display="https://www.youtube.com/watch?v=pon3zOxMH8M&amp;lc=UghR4WSh4h0DoXgCoAEC.89Hv3xXccYT8MJVkOCUDZg"/>
    <hyperlink ref="P122" r:id="rId120" display="https://www.youtube.com/watch?v=pon3zOxMH8M&amp;lc=UghR4WSh4h0DoXgCoAEC.89Hv3xXccYT8Mv9oeSBLM0"/>
    <hyperlink ref="P123" r:id="rId121" display="https://www.youtube.com/watch?v=pon3zOxMH8M&amp;lc=UghR4WSh4h0DoXgCoAEC.89Hv3xXccYT8Mv9plhm_F1"/>
    <hyperlink ref="P124" r:id="rId122" display="https://www.youtube.com/watch?v=pon3zOxMH8M&amp;lc=UghR4WSh4h0DoXgCoAEC.89Hv3xXccYT8MvA43s2eIL"/>
    <hyperlink ref="P125" r:id="rId123" display="https://www.youtube.com/watch?v=pon3zOxMH8M&amp;lc=UghR4WSh4h0DoXgCoAEC.89Hv3xXccYT8MvFlGi7WjK"/>
    <hyperlink ref="P126" r:id="rId124" display="https://www.youtube.com/watch?v=pon3zOxMH8M&amp;lc=UghR4WSh4h0DoXgCoAEC.89Hv3xXccYT8RB_rdKuqmx"/>
    <hyperlink ref="P127" r:id="rId125" display="https://www.youtube.com/watch?v=pon3zOxMH8M&amp;lc=UghR4WSh4h0DoXgCoAEC.89Hv3xXccYT8ZcnTVpeddS"/>
    <hyperlink ref="P128" r:id="rId126" display="https://www.youtube.com/watch?v=pon3zOxMH8M&amp;lc=Ugj1Pr178U2E5ngCoAEC.8HyWCaPtdDS8_drAMuhsLw"/>
    <hyperlink ref="P129" r:id="rId127" display="https://www.youtube.com/watch?v=pon3zOxMH8M&amp;lc=UgjeVEHp7Et203gCoAEC.863Zxdk_fyg884UsAO8j-f"/>
    <hyperlink ref="R124" r:id="rId128" display="https://bebrainfit.com/brain-benefits-learning-second-language/"/>
    <hyperlink ref="S124" r:id="rId129" display="https://bebrainfit.com/brain-benefits-learning-second-language/"/>
  </hyperlinks>
  <printOptions/>
  <pageMargins left="0.7" right="0.7" top="0.75" bottom="0.75" header="0.3" footer="0.3"/>
  <pageSetup horizontalDpi="600" verticalDpi="600" orientation="portrait" r:id="rId133"/>
  <legacyDrawing r:id="rId131"/>
  <tableParts>
    <tablePart r:id="rId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45A2-75CA-4AE1-800D-728680F3F90A}">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1060</v>
      </c>
      <c r="B1" s="13" t="s">
        <v>1061</v>
      </c>
      <c r="C1" s="13" t="s">
        <v>1054</v>
      </c>
      <c r="D1" s="13" t="s">
        <v>1055</v>
      </c>
      <c r="E1" s="13" t="s">
        <v>1062</v>
      </c>
      <c r="F1" s="13" t="s">
        <v>145</v>
      </c>
      <c r="G1" s="13" t="s">
        <v>1063</v>
      </c>
      <c r="H1" s="13" t="s">
        <v>1064</v>
      </c>
      <c r="I1" s="13" t="s">
        <v>1065</v>
      </c>
      <c r="J1" s="13" t="s">
        <v>1066</v>
      </c>
      <c r="K1" s="13" t="s">
        <v>1067</v>
      </c>
      <c r="L1" s="13" t="s">
        <v>1068</v>
      </c>
    </row>
    <row r="2" spans="1:12" ht="15">
      <c r="A2" s="114" t="s">
        <v>858</v>
      </c>
      <c r="B2" s="114" t="s">
        <v>853</v>
      </c>
      <c r="C2" s="114">
        <v>15</v>
      </c>
      <c r="D2" s="119">
        <v>0.01203550283760766</v>
      </c>
      <c r="E2" s="119">
        <v>1.556679328974793</v>
      </c>
      <c r="F2" s="114" t="s">
        <v>1056</v>
      </c>
      <c r="G2" s="114" t="b">
        <v>0</v>
      </c>
      <c r="H2" s="114" t="b">
        <v>0</v>
      </c>
      <c r="I2" s="114" t="b">
        <v>0</v>
      </c>
      <c r="J2" s="114" t="b">
        <v>0</v>
      </c>
      <c r="K2" s="114" t="b">
        <v>0</v>
      </c>
      <c r="L2" s="114" t="b">
        <v>0</v>
      </c>
    </row>
    <row r="3" spans="1:12" ht="15">
      <c r="A3" s="114" t="s">
        <v>866</v>
      </c>
      <c r="B3" s="114" t="s">
        <v>867</v>
      </c>
      <c r="C3" s="114">
        <v>7</v>
      </c>
      <c r="D3" s="119">
        <v>0.0068997179064932655</v>
      </c>
      <c r="E3" s="119">
        <v>2.216731267280442</v>
      </c>
      <c r="F3" s="114" t="s">
        <v>1056</v>
      </c>
      <c r="G3" s="114" t="b">
        <v>0</v>
      </c>
      <c r="H3" s="114" t="b">
        <v>0</v>
      </c>
      <c r="I3" s="114" t="b">
        <v>0</v>
      </c>
      <c r="J3" s="114" t="b">
        <v>0</v>
      </c>
      <c r="K3" s="114" t="b">
        <v>0</v>
      </c>
      <c r="L3" s="114" t="b">
        <v>0</v>
      </c>
    </row>
    <row r="4" spans="1:12" ht="15">
      <c r="A4" s="114" t="s">
        <v>870</v>
      </c>
      <c r="B4" s="114" t="s">
        <v>858</v>
      </c>
      <c r="C4" s="114">
        <v>4</v>
      </c>
      <c r="D4" s="119">
        <v>0.004703974094371165</v>
      </c>
      <c r="E4" s="119">
        <v>1.6726632229301666</v>
      </c>
      <c r="F4" s="114" t="s">
        <v>1056</v>
      </c>
      <c r="G4" s="114" t="b">
        <v>0</v>
      </c>
      <c r="H4" s="114" t="b">
        <v>0</v>
      </c>
      <c r="I4" s="114" t="b">
        <v>0</v>
      </c>
      <c r="J4" s="114" t="b">
        <v>0</v>
      </c>
      <c r="K4" s="114" t="b">
        <v>0</v>
      </c>
      <c r="L4" s="114" t="b">
        <v>0</v>
      </c>
    </row>
    <row r="5" spans="1:12" ht="15">
      <c r="A5" s="114" t="s">
        <v>862</v>
      </c>
      <c r="B5" s="114" t="s">
        <v>891</v>
      </c>
      <c r="C5" s="114">
        <v>3</v>
      </c>
      <c r="D5" s="119">
        <v>0.0038214936559975597</v>
      </c>
      <c r="E5" s="119">
        <v>2.091792530672142</v>
      </c>
      <c r="F5" s="114" t="s">
        <v>1056</v>
      </c>
      <c r="G5" s="114" t="b">
        <v>0</v>
      </c>
      <c r="H5" s="114" t="b">
        <v>0</v>
      </c>
      <c r="I5" s="114" t="b">
        <v>0</v>
      </c>
      <c r="J5" s="114" t="b">
        <v>0</v>
      </c>
      <c r="K5" s="114" t="b">
        <v>0</v>
      </c>
      <c r="L5" s="114" t="b">
        <v>0</v>
      </c>
    </row>
    <row r="6" spans="1:12" ht="15">
      <c r="A6" s="114" t="s">
        <v>921</v>
      </c>
      <c r="B6" s="114" t="s">
        <v>922</v>
      </c>
      <c r="C6" s="114">
        <v>3</v>
      </c>
      <c r="D6" s="119">
        <v>0.0038214936559975597</v>
      </c>
      <c r="E6" s="119">
        <v>2.5847080525750368</v>
      </c>
      <c r="F6" s="114" t="s">
        <v>1056</v>
      </c>
      <c r="G6" s="114" t="b">
        <v>0</v>
      </c>
      <c r="H6" s="114" t="b">
        <v>0</v>
      </c>
      <c r="I6" s="114" t="b">
        <v>0</v>
      </c>
      <c r="J6" s="114" t="b">
        <v>0</v>
      </c>
      <c r="K6" s="114" t="b">
        <v>0</v>
      </c>
      <c r="L6" s="114" t="b">
        <v>0</v>
      </c>
    </row>
    <row r="7" spans="1:12" ht="15">
      <c r="A7" s="114" t="s">
        <v>854</v>
      </c>
      <c r="B7" s="114" t="s">
        <v>871</v>
      </c>
      <c r="C7" s="114">
        <v>3</v>
      </c>
      <c r="D7" s="119">
        <v>0.0038214936559975597</v>
      </c>
      <c r="E7" s="119">
        <v>1.3136412802884985</v>
      </c>
      <c r="F7" s="114" t="s">
        <v>1056</v>
      </c>
      <c r="G7" s="114" t="b">
        <v>0</v>
      </c>
      <c r="H7" s="114" t="b">
        <v>0</v>
      </c>
      <c r="I7" s="114" t="b">
        <v>0</v>
      </c>
      <c r="J7" s="114" t="b">
        <v>0</v>
      </c>
      <c r="K7" s="114" t="b">
        <v>0</v>
      </c>
      <c r="L7" s="114" t="b">
        <v>0</v>
      </c>
    </row>
    <row r="8" spans="1:12" ht="15">
      <c r="A8" s="114" t="s">
        <v>854</v>
      </c>
      <c r="B8" s="114" t="s">
        <v>855</v>
      </c>
      <c r="C8" s="114">
        <v>3</v>
      </c>
      <c r="D8" s="119">
        <v>0.0038214936559975597</v>
      </c>
      <c r="E8" s="119">
        <v>0.9034668151994494</v>
      </c>
      <c r="F8" s="114" t="s">
        <v>1056</v>
      </c>
      <c r="G8" s="114" t="b">
        <v>0</v>
      </c>
      <c r="H8" s="114" t="b">
        <v>0</v>
      </c>
      <c r="I8" s="114" t="b">
        <v>0</v>
      </c>
      <c r="J8" s="114" t="b">
        <v>0</v>
      </c>
      <c r="K8" s="114" t="b">
        <v>0</v>
      </c>
      <c r="L8" s="114" t="b">
        <v>0</v>
      </c>
    </row>
    <row r="9" spans="1:12" ht="15">
      <c r="A9" s="114" t="s">
        <v>864</v>
      </c>
      <c r="B9" s="114" t="s">
        <v>885</v>
      </c>
      <c r="C9" s="114">
        <v>3</v>
      </c>
      <c r="D9" s="119">
        <v>0.0038214936559975597</v>
      </c>
      <c r="E9" s="119">
        <v>2.061829307294699</v>
      </c>
      <c r="F9" s="114" t="s">
        <v>1056</v>
      </c>
      <c r="G9" s="114" t="b">
        <v>0</v>
      </c>
      <c r="H9" s="114" t="b">
        <v>0</v>
      </c>
      <c r="I9" s="114" t="b">
        <v>0</v>
      </c>
      <c r="J9" s="114" t="b">
        <v>0</v>
      </c>
      <c r="K9" s="114" t="b">
        <v>1</v>
      </c>
      <c r="L9" s="114" t="b">
        <v>0</v>
      </c>
    </row>
    <row r="10" spans="1:12" ht="15">
      <c r="A10" s="114" t="s">
        <v>854</v>
      </c>
      <c r="B10" s="114" t="s">
        <v>860</v>
      </c>
      <c r="C10" s="114">
        <v>3</v>
      </c>
      <c r="D10" s="119">
        <v>0.0038214936559975597</v>
      </c>
      <c r="E10" s="119">
        <v>1.1173466351445305</v>
      </c>
      <c r="F10" s="114" t="s">
        <v>1056</v>
      </c>
      <c r="G10" s="114" t="b">
        <v>0</v>
      </c>
      <c r="H10" s="114" t="b">
        <v>0</v>
      </c>
      <c r="I10" s="114" t="b">
        <v>0</v>
      </c>
      <c r="J10" s="114" t="b">
        <v>0</v>
      </c>
      <c r="K10" s="114" t="b">
        <v>0</v>
      </c>
      <c r="L10" s="114" t="b">
        <v>0</v>
      </c>
    </row>
    <row r="11" spans="1:12" ht="15">
      <c r="A11" s="114" t="s">
        <v>939</v>
      </c>
      <c r="B11" s="114" t="s">
        <v>940</v>
      </c>
      <c r="C11" s="114">
        <v>3</v>
      </c>
      <c r="D11" s="119">
        <v>0.0038214936559975597</v>
      </c>
      <c r="E11" s="119">
        <v>2.5847080525750368</v>
      </c>
      <c r="F11" s="114" t="s">
        <v>1056</v>
      </c>
      <c r="G11" s="114" t="b">
        <v>0</v>
      </c>
      <c r="H11" s="114" t="b">
        <v>0</v>
      </c>
      <c r="I11" s="114" t="b">
        <v>0</v>
      </c>
      <c r="J11" s="114" t="b">
        <v>0</v>
      </c>
      <c r="K11" s="114" t="b">
        <v>0</v>
      </c>
      <c r="L11" s="114" t="b">
        <v>0</v>
      </c>
    </row>
    <row r="12" spans="1:12" ht="15">
      <c r="A12" s="114" t="s">
        <v>864</v>
      </c>
      <c r="B12" s="114" t="s">
        <v>906</v>
      </c>
      <c r="C12" s="114">
        <v>2</v>
      </c>
      <c r="D12" s="119">
        <v>0.002823451410010925</v>
      </c>
      <c r="E12" s="119">
        <v>2.107586797855374</v>
      </c>
      <c r="F12" s="114" t="s">
        <v>1056</v>
      </c>
      <c r="G12" s="114" t="b">
        <v>0</v>
      </c>
      <c r="H12" s="114" t="b">
        <v>0</v>
      </c>
      <c r="I12" s="114" t="b">
        <v>0</v>
      </c>
      <c r="J12" s="114" t="b">
        <v>0</v>
      </c>
      <c r="K12" s="114" t="b">
        <v>1</v>
      </c>
      <c r="L12" s="114" t="b">
        <v>0</v>
      </c>
    </row>
    <row r="13" spans="1:12" ht="15">
      <c r="A13" s="114" t="s">
        <v>907</v>
      </c>
      <c r="B13" s="114" t="s">
        <v>859</v>
      </c>
      <c r="C13" s="114">
        <v>2</v>
      </c>
      <c r="D13" s="119">
        <v>0.002823451410010925</v>
      </c>
      <c r="E13" s="119">
        <v>1.806556802191393</v>
      </c>
      <c r="F13" s="114" t="s">
        <v>1056</v>
      </c>
      <c r="G13" s="114" t="b">
        <v>0</v>
      </c>
      <c r="H13" s="114" t="b">
        <v>0</v>
      </c>
      <c r="I13" s="114" t="b">
        <v>0</v>
      </c>
      <c r="J13" s="114" t="b">
        <v>0</v>
      </c>
      <c r="K13" s="114" t="b">
        <v>0</v>
      </c>
      <c r="L13" s="114" t="b">
        <v>0</v>
      </c>
    </row>
    <row r="14" spans="1:12" ht="15">
      <c r="A14" s="114" t="s">
        <v>951</v>
      </c>
      <c r="B14" s="114" t="s">
        <v>952</v>
      </c>
      <c r="C14" s="114">
        <v>2</v>
      </c>
      <c r="D14" s="119">
        <v>0.002823451410010925</v>
      </c>
      <c r="E14" s="119">
        <v>2.7607993116307177</v>
      </c>
      <c r="F14" s="114" t="s">
        <v>1056</v>
      </c>
      <c r="G14" s="114" t="b">
        <v>0</v>
      </c>
      <c r="H14" s="114" t="b">
        <v>0</v>
      </c>
      <c r="I14" s="114" t="b">
        <v>0</v>
      </c>
      <c r="J14" s="114" t="b">
        <v>0</v>
      </c>
      <c r="K14" s="114" t="b">
        <v>0</v>
      </c>
      <c r="L14" s="114" t="b">
        <v>0</v>
      </c>
    </row>
    <row r="15" spans="1:12" ht="15">
      <c r="A15" s="114" t="s">
        <v>856</v>
      </c>
      <c r="B15" s="114" t="s">
        <v>857</v>
      </c>
      <c r="C15" s="114">
        <v>2</v>
      </c>
      <c r="D15" s="119">
        <v>0.002823451410010925</v>
      </c>
      <c r="E15" s="119">
        <v>0.9862823459021681</v>
      </c>
      <c r="F15" s="114" t="s">
        <v>1056</v>
      </c>
      <c r="G15" s="114" t="b">
        <v>0</v>
      </c>
      <c r="H15" s="114" t="b">
        <v>0</v>
      </c>
      <c r="I15" s="114" t="b">
        <v>0</v>
      </c>
      <c r="J15" s="114" t="b">
        <v>0</v>
      </c>
      <c r="K15" s="114" t="b">
        <v>0</v>
      </c>
      <c r="L15" s="114" t="b">
        <v>0</v>
      </c>
    </row>
    <row r="16" spans="1:12" ht="15">
      <c r="A16" s="114" t="s">
        <v>857</v>
      </c>
      <c r="B16" s="114" t="s">
        <v>267</v>
      </c>
      <c r="C16" s="114">
        <v>2</v>
      </c>
      <c r="D16" s="119">
        <v>0.002823451410010925</v>
      </c>
      <c r="E16" s="119">
        <v>0.618566319836004</v>
      </c>
      <c r="F16" s="114" t="s">
        <v>1056</v>
      </c>
      <c r="G16" s="114" t="b">
        <v>0</v>
      </c>
      <c r="H16" s="114" t="b">
        <v>0</v>
      </c>
      <c r="I16" s="114" t="b">
        <v>0</v>
      </c>
      <c r="J16" s="114" t="b">
        <v>0</v>
      </c>
      <c r="K16" s="114" t="b">
        <v>0</v>
      </c>
      <c r="L16" s="114" t="b">
        <v>0</v>
      </c>
    </row>
    <row r="17" spans="1:12" ht="15">
      <c r="A17" s="114" t="s">
        <v>967</v>
      </c>
      <c r="B17" s="114" t="s">
        <v>853</v>
      </c>
      <c r="C17" s="114">
        <v>2</v>
      </c>
      <c r="D17" s="119">
        <v>0.002823451410010925</v>
      </c>
      <c r="E17" s="119">
        <v>1.556679328974793</v>
      </c>
      <c r="F17" s="114" t="s">
        <v>1056</v>
      </c>
      <c r="G17" s="114" t="b">
        <v>0</v>
      </c>
      <c r="H17" s="114" t="b">
        <v>0</v>
      </c>
      <c r="I17" s="114" t="b">
        <v>0</v>
      </c>
      <c r="J17" s="114" t="b">
        <v>0</v>
      </c>
      <c r="K17" s="114" t="b">
        <v>0</v>
      </c>
      <c r="L17" s="114" t="b">
        <v>0</v>
      </c>
    </row>
    <row r="18" spans="1:12" ht="15">
      <c r="A18" s="114" t="s">
        <v>853</v>
      </c>
      <c r="B18" s="114" t="s">
        <v>923</v>
      </c>
      <c r="C18" s="114">
        <v>2</v>
      </c>
      <c r="D18" s="119">
        <v>0.002823451410010925</v>
      </c>
      <c r="E18" s="119">
        <v>1.4233400503400617</v>
      </c>
      <c r="F18" s="114" t="s">
        <v>1056</v>
      </c>
      <c r="G18" s="114" t="b">
        <v>0</v>
      </c>
      <c r="H18" s="114" t="b">
        <v>0</v>
      </c>
      <c r="I18" s="114" t="b">
        <v>0</v>
      </c>
      <c r="J18" s="114" t="b">
        <v>0</v>
      </c>
      <c r="K18" s="114" t="b">
        <v>0</v>
      </c>
      <c r="L18" s="114" t="b">
        <v>0</v>
      </c>
    </row>
    <row r="19" spans="1:12" ht="15">
      <c r="A19" s="114" t="s">
        <v>923</v>
      </c>
      <c r="B19" s="114" t="s">
        <v>861</v>
      </c>
      <c r="C19" s="114">
        <v>2</v>
      </c>
      <c r="D19" s="119">
        <v>0.002823451410010925</v>
      </c>
      <c r="E19" s="119">
        <v>1.9314955387996928</v>
      </c>
      <c r="F19" s="114" t="s">
        <v>1056</v>
      </c>
      <c r="G19" s="114" t="b">
        <v>0</v>
      </c>
      <c r="H19" s="114" t="b">
        <v>0</v>
      </c>
      <c r="I19" s="114" t="b">
        <v>0</v>
      </c>
      <c r="J19" s="114" t="b">
        <v>0</v>
      </c>
      <c r="K19" s="114" t="b">
        <v>0</v>
      </c>
      <c r="L19" s="114" t="b">
        <v>0</v>
      </c>
    </row>
    <row r="20" spans="1:12" ht="15">
      <c r="A20" s="114" t="s">
        <v>856</v>
      </c>
      <c r="B20" s="114" t="s">
        <v>267</v>
      </c>
      <c r="C20" s="114">
        <v>2</v>
      </c>
      <c r="D20" s="119">
        <v>0.002823451410010925</v>
      </c>
      <c r="E20" s="119">
        <v>0.5642086575134112</v>
      </c>
      <c r="F20" s="114" t="s">
        <v>1056</v>
      </c>
      <c r="G20" s="114" t="b">
        <v>0</v>
      </c>
      <c r="H20" s="114" t="b">
        <v>0</v>
      </c>
      <c r="I20" s="114" t="b">
        <v>0</v>
      </c>
      <c r="J20" s="114" t="b">
        <v>0</v>
      </c>
      <c r="K20" s="114" t="b">
        <v>0</v>
      </c>
      <c r="L20" s="114" t="b">
        <v>0</v>
      </c>
    </row>
    <row r="21" spans="1:12" ht="15">
      <c r="A21" s="114" t="s">
        <v>853</v>
      </c>
      <c r="B21" s="114" t="s">
        <v>861</v>
      </c>
      <c r="C21" s="114">
        <v>2</v>
      </c>
      <c r="D21" s="119">
        <v>0.002823451410010925</v>
      </c>
      <c r="E21" s="119">
        <v>0.9462187956203992</v>
      </c>
      <c r="F21" s="114" t="s">
        <v>1056</v>
      </c>
      <c r="G21" s="114" t="b">
        <v>0</v>
      </c>
      <c r="H21" s="114" t="b">
        <v>0</v>
      </c>
      <c r="I21" s="114" t="b">
        <v>0</v>
      </c>
      <c r="J21" s="114" t="b">
        <v>0</v>
      </c>
      <c r="K21" s="114" t="b">
        <v>0</v>
      </c>
      <c r="L21" s="114" t="b">
        <v>0</v>
      </c>
    </row>
    <row r="22" spans="1:12" ht="15">
      <c r="A22" s="114" t="s">
        <v>869</v>
      </c>
      <c r="B22" s="114" t="s">
        <v>856</v>
      </c>
      <c r="C22" s="114">
        <v>2</v>
      </c>
      <c r="D22" s="119">
        <v>0.002823451410010925</v>
      </c>
      <c r="E22" s="119">
        <v>1.2873123415661494</v>
      </c>
      <c r="F22" s="114" t="s">
        <v>1056</v>
      </c>
      <c r="G22" s="114" t="b">
        <v>0</v>
      </c>
      <c r="H22" s="114" t="b">
        <v>0</v>
      </c>
      <c r="I22" s="114" t="b">
        <v>0</v>
      </c>
      <c r="J22" s="114" t="b">
        <v>0</v>
      </c>
      <c r="K22" s="114" t="b">
        <v>0</v>
      </c>
      <c r="L22" s="114" t="b">
        <v>0</v>
      </c>
    </row>
    <row r="23" spans="1:12" ht="15">
      <c r="A23" s="114" t="s">
        <v>267</v>
      </c>
      <c r="B23" s="114" t="s">
        <v>856</v>
      </c>
      <c r="C23" s="114">
        <v>2</v>
      </c>
      <c r="D23" s="119">
        <v>0.002823451410010925</v>
      </c>
      <c r="E23" s="119">
        <v>0.5642086575134112</v>
      </c>
      <c r="F23" s="114" t="s">
        <v>1056</v>
      </c>
      <c r="G23" s="114" t="b">
        <v>0</v>
      </c>
      <c r="H23" s="114" t="b">
        <v>0</v>
      </c>
      <c r="I23" s="114" t="b">
        <v>0</v>
      </c>
      <c r="J23" s="114" t="b">
        <v>0</v>
      </c>
      <c r="K23" s="114" t="b">
        <v>0</v>
      </c>
      <c r="L23" s="114" t="b">
        <v>0</v>
      </c>
    </row>
    <row r="24" spans="1:12" ht="15">
      <c r="A24" s="114" t="s">
        <v>976</v>
      </c>
      <c r="B24" s="114" t="s">
        <v>977</v>
      </c>
      <c r="C24" s="114">
        <v>2</v>
      </c>
      <c r="D24" s="119">
        <v>0.002823451410010925</v>
      </c>
      <c r="E24" s="119">
        <v>2.7607993116307177</v>
      </c>
      <c r="F24" s="114" t="s">
        <v>1056</v>
      </c>
      <c r="G24" s="114" t="b">
        <v>0</v>
      </c>
      <c r="H24" s="114" t="b">
        <v>0</v>
      </c>
      <c r="I24" s="114" t="b">
        <v>0</v>
      </c>
      <c r="J24" s="114" t="b">
        <v>0</v>
      </c>
      <c r="K24" s="114" t="b">
        <v>0</v>
      </c>
      <c r="L24" s="114" t="b">
        <v>0</v>
      </c>
    </row>
    <row r="25" spans="1:12" ht="15">
      <c r="A25" s="114" t="s">
        <v>900</v>
      </c>
      <c r="B25" s="114" t="s">
        <v>980</v>
      </c>
      <c r="C25" s="114">
        <v>2</v>
      </c>
      <c r="D25" s="119">
        <v>0.002823451410010925</v>
      </c>
      <c r="E25" s="119">
        <v>2.5847080525750368</v>
      </c>
      <c r="F25" s="114" t="s">
        <v>1056</v>
      </c>
      <c r="G25" s="114" t="b">
        <v>0</v>
      </c>
      <c r="H25" s="114" t="b">
        <v>0</v>
      </c>
      <c r="I25" s="114" t="b">
        <v>0</v>
      </c>
      <c r="J25" s="114" t="b">
        <v>0</v>
      </c>
      <c r="K25" s="114" t="b">
        <v>0</v>
      </c>
      <c r="L25" s="114" t="b">
        <v>0</v>
      </c>
    </row>
    <row r="26" spans="1:12" ht="15">
      <c r="A26" s="114" t="s">
        <v>854</v>
      </c>
      <c r="B26" s="114" t="s">
        <v>885</v>
      </c>
      <c r="C26" s="114">
        <v>2</v>
      </c>
      <c r="D26" s="119">
        <v>0.002823451410010925</v>
      </c>
      <c r="E26" s="119">
        <v>1.2836780569110555</v>
      </c>
      <c r="F26" s="114" t="s">
        <v>1056</v>
      </c>
      <c r="G26" s="114" t="b">
        <v>0</v>
      </c>
      <c r="H26" s="114" t="b">
        <v>0</v>
      </c>
      <c r="I26" s="114" t="b">
        <v>0</v>
      </c>
      <c r="J26" s="114" t="b">
        <v>0</v>
      </c>
      <c r="K26" s="114" t="b">
        <v>1</v>
      </c>
      <c r="L26" s="114" t="b">
        <v>0</v>
      </c>
    </row>
    <row r="27" spans="1:12" ht="15">
      <c r="A27" s="114" t="s">
        <v>892</v>
      </c>
      <c r="B27" s="114" t="s">
        <v>894</v>
      </c>
      <c r="C27" s="114">
        <v>2</v>
      </c>
      <c r="D27" s="119">
        <v>0.002823451410010925</v>
      </c>
      <c r="E27" s="119">
        <v>2.1587393203027556</v>
      </c>
      <c r="F27" s="114" t="s">
        <v>1056</v>
      </c>
      <c r="G27" s="114" t="b">
        <v>0</v>
      </c>
      <c r="H27" s="114" t="b">
        <v>0</v>
      </c>
      <c r="I27" s="114" t="b">
        <v>0</v>
      </c>
      <c r="J27" s="114" t="b">
        <v>0</v>
      </c>
      <c r="K27" s="114" t="b">
        <v>0</v>
      </c>
      <c r="L27" s="114" t="b">
        <v>0</v>
      </c>
    </row>
    <row r="28" spans="1:12" ht="15">
      <c r="A28" s="114" t="s">
        <v>901</v>
      </c>
      <c r="B28" s="114" t="s">
        <v>902</v>
      </c>
      <c r="C28" s="114">
        <v>2</v>
      </c>
      <c r="D28" s="119">
        <v>0.002823451410010925</v>
      </c>
      <c r="E28" s="119">
        <v>2.1587393203027556</v>
      </c>
      <c r="F28" s="114" t="s">
        <v>1056</v>
      </c>
      <c r="G28" s="114" t="b">
        <v>0</v>
      </c>
      <c r="H28" s="114" t="b">
        <v>1</v>
      </c>
      <c r="I28" s="114" t="b">
        <v>0</v>
      </c>
      <c r="J28" s="114" t="b">
        <v>0</v>
      </c>
      <c r="K28" s="114" t="b">
        <v>0</v>
      </c>
      <c r="L28" s="114" t="b">
        <v>0</v>
      </c>
    </row>
    <row r="29" spans="1:12" ht="15">
      <c r="A29" s="114" t="s">
        <v>902</v>
      </c>
      <c r="B29" s="114" t="s">
        <v>903</v>
      </c>
      <c r="C29" s="114">
        <v>2</v>
      </c>
      <c r="D29" s="119">
        <v>0.002823451410010925</v>
      </c>
      <c r="E29" s="119">
        <v>2.1587393203027556</v>
      </c>
      <c r="F29" s="114" t="s">
        <v>1056</v>
      </c>
      <c r="G29" s="114" t="b">
        <v>0</v>
      </c>
      <c r="H29" s="114" t="b">
        <v>0</v>
      </c>
      <c r="I29" s="114" t="b">
        <v>0</v>
      </c>
      <c r="J29" s="114" t="b">
        <v>0</v>
      </c>
      <c r="K29" s="114" t="b">
        <v>0</v>
      </c>
      <c r="L29" s="114" t="b">
        <v>0</v>
      </c>
    </row>
    <row r="30" spans="1:12" ht="15">
      <c r="A30" s="114" t="s">
        <v>903</v>
      </c>
      <c r="B30" s="114" t="s">
        <v>984</v>
      </c>
      <c r="C30" s="114">
        <v>2</v>
      </c>
      <c r="D30" s="119">
        <v>0.002823451410010925</v>
      </c>
      <c r="E30" s="119">
        <v>2.4597693159667364</v>
      </c>
      <c r="F30" s="114" t="s">
        <v>1056</v>
      </c>
      <c r="G30" s="114" t="b">
        <v>0</v>
      </c>
      <c r="H30" s="114" t="b">
        <v>0</v>
      </c>
      <c r="I30" s="114" t="b">
        <v>0</v>
      </c>
      <c r="J30" s="114" t="b">
        <v>0</v>
      </c>
      <c r="K30" s="114" t="b">
        <v>0</v>
      </c>
      <c r="L30" s="114" t="b">
        <v>0</v>
      </c>
    </row>
    <row r="31" spans="1:12" ht="15">
      <c r="A31" s="114" t="s">
        <v>987</v>
      </c>
      <c r="B31" s="114" t="s">
        <v>925</v>
      </c>
      <c r="C31" s="114">
        <v>2</v>
      </c>
      <c r="D31" s="119">
        <v>0.002823451410010925</v>
      </c>
      <c r="E31" s="119">
        <v>2.5847080525750368</v>
      </c>
      <c r="F31" s="114" t="s">
        <v>1056</v>
      </c>
      <c r="G31" s="114" t="b">
        <v>0</v>
      </c>
      <c r="H31" s="114" t="b">
        <v>0</v>
      </c>
      <c r="I31" s="114" t="b">
        <v>0</v>
      </c>
      <c r="J31" s="114" t="b">
        <v>0</v>
      </c>
      <c r="K31" s="114" t="b">
        <v>0</v>
      </c>
      <c r="L31" s="114" t="b">
        <v>0</v>
      </c>
    </row>
    <row r="32" spans="1:12" ht="15">
      <c r="A32" s="114" t="s">
        <v>989</v>
      </c>
      <c r="B32" s="114" t="s">
        <v>990</v>
      </c>
      <c r="C32" s="114">
        <v>2</v>
      </c>
      <c r="D32" s="119">
        <v>0.002823451410010925</v>
      </c>
      <c r="E32" s="119">
        <v>2.7607993116307177</v>
      </c>
      <c r="F32" s="114" t="s">
        <v>1056</v>
      </c>
      <c r="G32" s="114" t="b">
        <v>0</v>
      </c>
      <c r="H32" s="114" t="b">
        <v>0</v>
      </c>
      <c r="I32" s="114" t="b">
        <v>0</v>
      </c>
      <c r="J32" s="114" t="b">
        <v>0</v>
      </c>
      <c r="K32" s="114" t="b">
        <v>0</v>
      </c>
      <c r="L32" s="114" t="b">
        <v>0</v>
      </c>
    </row>
    <row r="33" spans="1:12" ht="15">
      <c r="A33" s="114" t="s">
        <v>991</v>
      </c>
      <c r="B33" s="114" t="s">
        <v>992</v>
      </c>
      <c r="C33" s="114">
        <v>2</v>
      </c>
      <c r="D33" s="119">
        <v>0.002823451410010925</v>
      </c>
      <c r="E33" s="119">
        <v>2.7607993116307177</v>
      </c>
      <c r="F33" s="114" t="s">
        <v>1056</v>
      </c>
      <c r="G33" s="114" t="b">
        <v>0</v>
      </c>
      <c r="H33" s="114" t="b">
        <v>0</v>
      </c>
      <c r="I33" s="114" t="b">
        <v>0</v>
      </c>
      <c r="J33" s="114" t="b">
        <v>0</v>
      </c>
      <c r="K33" s="114" t="b">
        <v>0</v>
      </c>
      <c r="L33" s="114" t="b">
        <v>0</v>
      </c>
    </row>
    <row r="34" spans="1:12" ht="15">
      <c r="A34" s="114" t="s">
        <v>863</v>
      </c>
      <c r="B34" s="114" t="s">
        <v>267</v>
      </c>
      <c r="C34" s="114">
        <v>2</v>
      </c>
      <c r="D34" s="119">
        <v>0.002823451410010925</v>
      </c>
      <c r="E34" s="119">
        <v>0.8915675918997417</v>
      </c>
      <c r="F34" s="114" t="s">
        <v>1056</v>
      </c>
      <c r="G34" s="114" t="b">
        <v>0</v>
      </c>
      <c r="H34" s="114" t="b">
        <v>0</v>
      </c>
      <c r="I34" s="114" t="b">
        <v>0</v>
      </c>
      <c r="J34" s="114" t="b">
        <v>0</v>
      </c>
      <c r="K34" s="114" t="b">
        <v>0</v>
      </c>
      <c r="L34" s="114" t="b">
        <v>0</v>
      </c>
    </row>
    <row r="35" spans="1:12" ht="15">
      <c r="A35" s="114" t="s">
        <v>267</v>
      </c>
      <c r="B35" s="114" t="s">
        <v>930</v>
      </c>
      <c r="C35" s="114">
        <v>2</v>
      </c>
      <c r="D35" s="119">
        <v>0.002823451410010925</v>
      </c>
      <c r="E35" s="119">
        <v>1.3175363241720228</v>
      </c>
      <c r="F35" s="114" t="s">
        <v>1056</v>
      </c>
      <c r="G35" s="114" t="b">
        <v>0</v>
      </c>
      <c r="H35" s="114" t="b">
        <v>0</v>
      </c>
      <c r="I35" s="114" t="b">
        <v>0</v>
      </c>
      <c r="J35" s="114" t="b">
        <v>1</v>
      </c>
      <c r="K35" s="114" t="b">
        <v>0</v>
      </c>
      <c r="L35" s="114" t="b">
        <v>0</v>
      </c>
    </row>
    <row r="36" spans="1:12" ht="15">
      <c r="A36" s="114" t="s">
        <v>930</v>
      </c>
      <c r="B36" s="114" t="s">
        <v>926</v>
      </c>
      <c r="C36" s="114">
        <v>2</v>
      </c>
      <c r="D36" s="119">
        <v>0.002823451410010925</v>
      </c>
      <c r="E36" s="119">
        <v>2.4086167935193554</v>
      </c>
      <c r="F36" s="114" t="s">
        <v>1056</v>
      </c>
      <c r="G36" s="114" t="b">
        <v>1</v>
      </c>
      <c r="H36" s="114" t="b">
        <v>0</v>
      </c>
      <c r="I36" s="114" t="b">
        <v>0</v>
      </c>
      <c r="J36" s="114" t="b">
        <v>0</v>
      </c>
      <c r="K36" s="114" t="b">
        <v>0</v>
      </c>
      <c r="L36" s="114" t="b">
        <v>0</v>
      </c>
    </row>
    <row r="37" spans="1:12" ht="15">
      <c r="A37" s="114" t="s">
        <v>926</v>
      </c>
      <c r="B37" s="114" t="s">
        <v>864</v>
      </c>
      <c r="C37" s="114">
        <v>2</v>
      </c>
      <c r="D37" s="119">
        <v>0.002823451410010925</v>
      </c>
      <c r="E37" s="119">
        <v>2.2836780569110555</v>
      </c>
      <c r="F37" s="114" t="s">
        <v>1056</v>
      </c>
      <c r="G37" s="114" t="b">
        <v>0</v>
      </c>
      <c r="H37" s="114" t="b">
        <v>0</v>
      </c>
      <c r="I37" s="114" t="b">
        <v>0</v>
      </c>
      <c r="J37" s="114" t="b">
        <v>0</v>
      </c>
      <c r="K37" s="114" t="b">
        <v>0</v>
      </c>
      <c r="L37" s="114" t="b">
        <v>0</v>
      </c>
    </row>
    <row r="38" spans="1:12" ht="15">
      <c r="A38" s="114" t="s">
        <v>885</v>
      </c>
      <c r="B38" s="114" t="s">
        <v>865</v>
      </c>
      <c r="C38" s="114">
        <v>2</v>
      </c>
      <c r="D38" s="119">
        <v>0.002823451410010925</v>
      </c>
      <c r="E38" s="119">
        <v>1.8187912586084045</v>
      </c>
      <c r="F38" s="114" t="s">
        <v>1056</v>
      </c>
      <c r="G38" s="114" t="b">
        <v>0</v>
      </c>
      <c r="H38" s="114" t="b">
        <v>1</v>
      </c>
      <c r="I38" s="114" t="b">
        <v>0</v>
      </c>
      <c r="J38" s="114" t="b">
        <v>0</v>
      </c>
      <c r="K38" s="114" t="b">
        <v>0</v>
      </c>
      <c r="L38" s="114" t="b">
        <v>0</v>
      </c>
    </row>
    <row r="39" spans="1:12" ht="15">
      <c r="A39" s="114" t="s">
        <v>865</v>
      </c>
      <c r="B39" s="114" t="s">
        <v>1008</v>
      </c>
      <c r="C39" s="114">
        <v>2</v>
      </c>
      <c r="D39" s="119">
        <v>0.002823451410010925</v>
      </c>
      <c r="E39" s="119">
        <v>2.36285930295868</v>
      </c>
      <c r="F39" s="114" t="s">
        <v>1056</v>
      </c>
      <c r="G39" s="114" t="b">
        <v>0</v>
      </c>
      <c r="H39" s="114" t="b">
        <v>0</v>
      </c>
      <c r="I39" s="114" t="b">
        <v>0</v>
      </c>
      <c r="J39" s="114" t="b">
        <v>0</v>
      </c>
      <c r="K39" s="114" t="b">
        <v>0</v>
      </c>
      <c r="L39" s="114" t="b">
        <v>0</v>
      </c>
    </row>
    <row r="40" spans="1:12" ht="15">
      <c r="A40" s="114" t="s">
        <v>1008</v>
      </c>
      <c r="B40" s="114" t="s">
        <v>1009</v>
      </c>
      <c r="C40" s="114">
        <v>2</v>
      </c>
      <c r="D40" s="119">
        <v>0.002823451410010925</v>
      </c>
      <c r="E40" s="119">
        <v>2.7607993116307177</v>
      </c>
      <c r="F40" s="114" t="s">
        <v>1056</v>
      </c>
      <c r="G40" s="114" t="b">
        <v>0</v>
      </c>
      <c r="H40" s="114" t="b">
        <v>0</v>
      </c>
      <c r="I40" s="114" t="b">
        <v>0</v>
      </c>
      <c r="J40" s="114" t="b">
        <v>0</v>
      </c>
      <c r="K40" s="114" t="b">
        <v>0</v>
      </c>
      <c r="L40" s="114" t="b">
        <v>0</v>
      </c>
    </row>
    <row r="41" spans="1:12" ht="15">
      <c r="A41" s="114" t="s">
        <v>1009</v>
      </c>
      <c r="B41" s="114" t="s">
        <v>884</v>
      </c>
      <c r="C41" s="114">
        <v>2</v>
      </c>
      <c r="D41" s="119">
        <v>0.002823451410010925</v>
      </c>
      <c r="E41" s="119">
        <v>2.4597693159667364</v>
      </c>
      <c r="F41" s="114" t="s">
        <v>1056</v>
      </c>
      <c r="G41" s="114" t="b">
        <v>0</v>
      </c>
      <c r="H41" s="114" t="b">
        <v>0</v>
      </c>
      <c r="I41" s="114" t="b">
        <v>0</v>
      </c>
      <c r="J41" s="114" t="b">
        <v>0</v>
      </c>
      <c r="K41" s="114" t="b">
        <v>0</v>
      </c>
      <c r="L41" s="114" t="b">
        <v>0</v>
      </c>
    </row>
    <row r="42" spans="1:12" ht="15">
      <c r="A42" s="114" t="s">
        <v>884</v>
      </c>
      <c r="B42" s="114" t="s">
        <v>913</v>
      </c>
      <c r="C42" s="114">
        <v>2</v>
      </c>
      <c r="D42" s="119">
        <v>0.002823451410010925</v>
      </c>
      <c r="E42" s="119">
        <v>2.186768043902999</v>
      </c>
      <c r="F42" s="114" t="s">
        <v>1056</v>
      </c>
      <c r="G42" s="114" t="b">
        <v>0</v>
      </c>
      <c r="H42" s="114" t="b">
        <v>0</v>
      </c>
      <c r="I42" s="114" t="b">
        <v>0</v>
      </c>
      <c r="J42" s="114" t="b">
        <v>0</v>
      </c>
      <c r="K42" s="114" t="b">
        <v>0</v>
      </c>
      <c r="L42" s="114" t="b">
        <v>0</v>
      </c>
    </row>
    <row r="43" spans="1:12" ht="15">
      <c r="A43" s="114" t="s">
        <v>913</v>
      </c>
      <c r="B43" s="114" t="s">
        <v>854</v>
      </c>
      <c r="C43" s="114">
        <v>2</v>
      </c>
      <c r="D43" s="119">
        <v>0.002823451410010925</v>
      </c>
      <c r="E43" s="119">
        <v>1.524010212221425</v>
      </c>
      <c r="F43" s="114" t="s">
        <v>1056</v>
      </c>
      <c r="G43" s="114" t="b">
        <v>0</v>
      </c>
      <c r="H43" s="114" t="b">
        <v>0</v>
      </c>
      <c r="I43" s="114" t="b">
        <v>0</v>
      </c>
      <c r="J43" s="114" t="b">
        <v>0</v>
      </c>
      <c r="K43" s="114" t="b">
        <v>0</v>
      </c>
      <c r="L43" s="114" t="b">
        <v>0</v>
      </c>
    </row>
    <row r="44" spans="1:12" ht="15">
      <c r="A44" s="114" t="s">
        <v>854</v>
      </c>
      <c r="B44" s="114" t="s">
        <v>856</v>
      </c>
      <c r="C44" s="114">
        <v>2</v>
      </c>
      <c r="D44" s="119">
        <v>0.002823451410010925</v>
      </c>
      <c r="E44" s="119">
        <v>0.7521991398688003</v>
      </c>
      <c r="F44" s="114" t="s">
        <v>1056</v>
      </c>
      <c r="G44" s="114" t="b">
        <v>0</v>
      </c>
      <c r="H44" s="114" t="b">
        <v>0</v>
      </c>
      <c r="I44" s="114" t="b">
        <v>0</v>
      </c>
      <c r="J44" s="114" t="b">
        <v>0</v>
      </c>
      <c r="K44" s="114" t="b">
        <v>0</v>
      </c>
      <c r="L44" s="114" t="b">
        <v>0</v>
      </c>
    </row>
    <row r="45" spans="1:12" ht="15">
      <c r="A45" s="114" t="s">
        <v>856</v>
      </c>
      <c r="B45" s="114" t="s">
        <v>873</v>
      </c>
      <c r="C45" s="114">
        <v>2</v>
      </c>
      <c r="D45" s="119">
        <v>0.002823451410010925</v>
      </c>
      <c r="E45" s="119">
        <v>1.3542591311967627</v>
      </c>
      <c r="F45" s="114" t="s">
        <v>1056</v>
      </c>
      <c r="G45" s="114" t="b">
        <v>0</v>
      </c>
      <c r="H45" s="114" t="b">
        <v>0</v>
      </c>
      <c r="I45" s="114" t="b">
        <v>0</v>
      </c>
      <c r="J45" s="114" t="b">
        <v>0</v>
      </c>
      <c r="K45" s="114" t="b">
        <v>0</v>
      </c>
      <c r="L45" s="114" t="b">
        <v>0</v>
      </c>
    </row>
    <row r="46" spans="1:12" ht="15">
      <c r="A46" s="114" t="s">
        <v>931</v>
      </c>
      <c r="B46" s="114" t="s">
        <v>905</v>
      </c>
      <c r="C46" s="114">
        <v>2</v>
      </c>
      <c r="D46" s="119">
        <v>0.002823451410010925</v>
      </c>
      <c r="E46" s="119">
        <v>2.2836780569110555</v>
      </c>
      <c r="F46" s="114" t="s">
        <v>1056</v>
      </c>
      <c r="G46" s="114" t="b">
        <v>0</v>
      </c>
      <c r="H46" s="114" t="b">
        <v>0</v>
      </c>
      <c r="I46" s="114" t="b">
        <v>0</v>
      </c>
      <c r="J46" s="114" t="b">
        <v>0</v>
      </c>
      <c r="K46" s="114" t="b">
        <v>0</v>
      </c>
      <c r="L46" s="114" t="b">
        <v>0</v>
      </c>
    </row>
    <row r="47" spans="1:12" ht="15">
      <c r="A47" s="114" t="s">
        <v>905</v>
      </c>
      <c r="B47" s="114" t="s">
        <v>1010</v>
      </c>
      <c r="C47" s="114">
        <v>2</v>
      </c>
      <c r="D47" s="119">
        <v>0.002823451410010925</v>
      </c>
      <c r="E47" s="119">
        <v>2.4597693159667364</v>
      </c>
      <c r="F47" s="114" t="s">
        <v>1056</v>
      </c>
      <c r="G47" s="114" t="b">
        <v>0</v>
      </c>
      <c r="H47" s="114" t="b">
        <v>0</v>
      </c>
      <c r="I47" s="114" t="b">
        <v>0</v>
      </c>
      <c r="J47" s="114" t="b">
        <v>0</v>
      </c>
      <c r="K47" s="114" t="b">
        <v>0</v>
      </c>
      <c r="L47" s="114" t="b">
        <v>0</v>
      </c>
    </row>
    <row r="48" spans="1:12" ht="15">
      <c r="A48" s="114" t="s">
        <v>1011</v>
      </c>
      <c r="B48" s="114" t="s">
        <v>1012</v>
      </c>
      <c r="C48" s="114">
        <v>2</v>
      </c>
      <c r="D48" s="119">
        <v>0.002823451410010925</v>
      </c>
      <c r="E48" s="119">
        <v>2.7607993116307177</v>
      </c>
      <c r="F48" s="114" t="s">
        <v>1056</v>
      </c>
      <c r="G48" s="114" t="b">
        <v>0</v>
      </c>
      <c r="H48" s="114" t="b">
        <v>0</v>
      </c>
      <c r="I48" s="114" t="b">
        <v>0</v>
      </c>
      <c r="J48" s="114" t="b">
        <v>0</v>
      </c>
      <c r="K48" s="114" t="b">
        <v>0</v>
      </c>
      <c r="L48" s="114" t="b">
        <v>0</v>
      </c>
    </row>
    <row r="49" spans="1:12" ht="15">
      <c r="A49" s="114" t="s">
        <v>869</v>
      </c>
      <c r="B49" s="114" t="s">
        <v>888</v>
      </c>
      <c r="C49" s="114">
        <v>2</v>
      </c>
      <c r="D49" s="119">
        <v>0.0032949157728362675</v>
      </c>
      <c r="E49" s="119">
        <v>1.8187912586084045</v>
      </c>
      <c r="F49" s="114" t="s">
        <v>1056</v>
      </c>
      <c r="G49" s="114" t="b">
        <v>0</v>
      </c>
      <c r="H49" s="114" t="b">
        <v>0</v>
      </c>
      <c r="I49" s="114" t="b">
        <v>0</v>
      </c>
      <c r="J49" s="114" t="b">
        <v>0</v>
      </c>
      <c r="K49" s="114" t="b">
        <v>0</v>
      </c>
      <c r="L49" s="114" t="b">
        <v>0</v>
      </c>
    </row>
    <row r="50" spans="1:12" ht="15">
      <c r="A50" s="114" t="s">
        <v>891</v>
      </c>
      <c r="B50" s="114" t="s">
        <v>862</v>
      </c>
      <c r="C50" s="114">
        <v>2</v>
      </c>
      <c r="D50" s="119">
        <v>0.0032949157728362675</v>
      </c>
      <c r="E50" s="119">
        <v>1.9826480612470743</v>
      </c>
      <c r="F50" s="114" t="s">
        <v>1056</v>
      </c>
      <c r="G50" s="114" t="b">
        <v>0</v>
      </c>
      <c r="H50" s="114" t="b">
        <v>0</v>
      </c>
      <c r="I50" s="114" t="b">
        <v>0</v>
      </c>
      <c r="J50" s="114" t="b">
        <v>0</v>
      </c>
      <c r="K50" s="114" t="b">
        <v>0</v>
      </c>
      <c r="L50" s="114" t="b">
        <v>0</v>
      </c>
    </row>
    <row r="51" spans="1:12" ht="15">
      <c r="A51" s="114" t="s">
        <v>879</v>
      </c>
      <c r="B51" s="114" t="s">
        <v>865</v>
      </c>
      <c r="C51" s="114">
        <v>2</v>
      </c>
      <c r="D51" s="119">
        <v>0.002823451410010925</v>
      </c>
      <c r="E51" s="119">
        <v>1.7396100125607796</v>
      </c>
      <c r="F51" s="114" t="s">
        <v>1056</v>
      </c>
      <c r="G51" s="114" t="b">
        <v>0</v>
      </c>
      <c r="H51" s="114" t="b">
        <v>0</v>
      </c>
      <c r="I51" s="114" t="b">
        <v>0</v>
      </c>
      <c r="J51" s="114" t="b">
        <v>0</v>
      </c>
      <c r="K51" s="114" t="b">
        <v>0</v>
      </c>
      <c r="L51" s="114" t="b">
        <v>0</v>
      </c>
    </row>
    <row r="52" spans="1:12" ht="15">
      <c r="A52" s="114" t="s">
        <v>874</v>
      </c>
      <c r="B52" s="114" t="s">
        <v>879</v>
      </c>
      <c r="C52" s="114">
        <v>2</v>
      </c>
      <c r="D52" s="119">
        <v>0.0032949157728362675</v>
      </c>
      <c r="E52" s="119">
        <v>1.806556802191393</v>
      </c>
      <c r="F52" s="114" t="s">
        <v>1056</v>
      </c>
      <c r="G52" s="114" t="b">
        <v>0</v>
      </c>
      <c r="H52" s="114" t="b">
        <v>0</v>
      </c>
      <c r="I52" s="114" t="b">
        <v>0</v>
      </c>
      <c r="J52" s="114" t="b">
        <v>0</v>
      </c>
      <c r="K52" s="114" t="b">
        <v>0</v>
      </c>
      <c r="L52" s="114" t="b">
        <v>0</v>
      </c>
    </row>
    <row r="53" spans="1:12" ht="15">
      <c r="A53" s="114" t="s">
        <v>1021</v>
      </c>
      <c r="B53" s="114" t="s">
        <v>937</v>
      </c>
      <c r="C53" s="114">
        <v>2</v>
      </c>
      <c r="D53" s="119">
        <v>0.002823451410010925</v>
      </c>
      <c r="E53" s="119">
        <v>2.5847080525750368</v>
      </c>
      <c r="F53" s="114" t="s">
        <v>1056</v>
      </c>
      <c r="G53" s="114" t="b">
        <v>0</v>
      </c>
      <c r="H53" s="114" t="b">
        <v>0</v>
      </c>
      <c r="I53" s="114" t="b">
        <v>0</v>
      </c>
      <c r="J53" s="114" t="b">
        <v>0</v>
      </c>
      <c r="K53" s="114" t="b">
        <v>0</v>
      </c>
      <c r="L53" s="114" t="b">
        <v>0</v>
      </c>
    </row>
    <row r="54" spans="1:12" ht="15">
      <c r="A54" s="114" t="s">
        <v>1026</v>
      </c>
      <c r="B54" s="114" t="s">
        <v>1027</v>
      </c>
      <c r="C54" s="114">
        <v>2</v>
      </c>
      <c r="D54" s="119">
        <v>0.002823451410010925</v>
      </c>
      <c r="E54" s="119">
        <v>2.7607993116307177</v>
      </c>
      <c r="F54" s="114" t="s">
        <v>1056</v>
      </c>
      <c r="G54" s="114" t="b">
        <v>0</v>
      </c>
      <c r="H54" s="114" t="b">
        <v>0</v>
      </c>
      <c r="I54" s="114" t="b">
        <v>0</v>
      </c>
      <c r="J54" s="114" t="b">
        <v>0</v>
      </c>
      <c r="K54" s="114" t="b">
        <v>1</v>
      </c>
      <c r="L54" s="114" t="b">
        <v>0</v>
      </c>
    </row>
    <row r="55" spans="1:12" ht="15">
      <c r="A55" s="114" t="s">
        <v>938</v>
      </c>
      <c r="B55" s="114" t="s">
        <v>1029</v>
      </c>
      <c r="C55" s="114">
        <v>2</v>
      </c>
      <c r="D55" s="119">
        <v>0.002823451410010925</v>
      </c>
      <c r="E55" s="119">
        <v>2.5847080525750368</v>
      </c>
      <c r="F55" s="114" t="s">
        <v>1056</v>
      </c>
      <c r="G55" s="114" t="b">
        <v>0</v>
      </c>
      <c r="H55" s="114" t="b">
        <v>0</v>
      </c>
      <c r="I55" s="114" t="b">
        <v>0</v>
      </c>
      <c r="J55" s="114" t="b">
        <v>0</v>
      </c>
      <c r="K55" s="114" t="b">
        <v>0</v>
      </c>
      <c r="L55" s="114" t="b">
        <v>0</v>
      </c>
    </row>
    <row r="56" spans="1:12" ht="15">
      <c r="A56" s="114" t="s">
        <v>940</v>
      </c>
      <c r="B56" s="114" t="s">
        <v>1034</v>
      </c>
      <c r="C56" s="114">
        <v>2</v>
      </c>
      <c r="D56" s="119">
        <v>0.002823451410010925</v>
      </c>
      <c r="E56" s="119">
        <v>2.5847080525750368</v>
      </c>
      <c r="F56" s="114" t="s">
        <v>1056</v>
      </c>
      <c r="G56" s="114" t="b">
        <v>0</v>
      </c>
      <c r="H56" s="114" t="b">
        <v>0</v>
      </c>
      <c r="I56" s="114" t="b">
        <v>0</v>
      </c>
      <c r="J56" s="114" t="b">
        <v>0</v>
      </c>
      <c r="K56" s="114" t="b">
        <v>1</v>
      </c>
      <c r="L56" s="114" t="b">
        <v>0</v>
      </c>
    </row>
    <row r="57" spans="1:12" ht="15">
      <c r="A57" s="114" t="s">
        <v>1034</v>
      </c>
      <c r="B57" s="114" t="s">
        <v>1035</v>
      </c>
      <c r="C57" s="114">
        <v>2</v>
      </c>
      <c r="D57" s="119">
        <v>0.002823451410010925</v>
      </c>
      <c r="E57" s="119">
        <v>2.7607993116307177</v>
      </c>
      <c r="F57" s="114" t="s">
        <v>1056</v>
      </c>
      <c r="G57" s="114" t="b">
        <v>0</v>
      </c>
      <c r="H57" s="114" t="b">
        <v>1</v>
      </c>
      <c r="I57" s="114" t="b">
        <v>0</v>
      </c>
      <c r="J57" s="114" t="b">
        <v>0</v>
      </c>
      <c r="K57" s="114" t="b">
        <v>0</v>
      </c>
      <c r="L57" s="114" t="b">
        <v>0</v>
      </c>
    </row>
    <row r="58" spans="1:12" ht="15">
      <c r="A58" s="114" t="s">
        <v>1035</v>
      </c>
      <c r="B58" s="114" t="s">
        <v>1036</v>
      </c>
      <c r="C58" s="114">
        <v>2</v>
      </c>
      <c r="D58" s="119">
        <v>0.002823451410010925</v>
      </c>
      <c r="E58" s="119">
        <v>2.7607993116307177</v>
      </c>
      <c r="F58" s="114" t="s">
        <v>1056</v>
      </c>
      <c r="G58" s="114" t="b">
        <v>0</v>
      </c>
      <c r="H58" s="114" t="b">
        <v>0</v>
      </c>
      <c r="I58" s="114" t="b">
        <v>0</v>
      </c>
      <c r="J58" s="114" t="b">
        <v>0</v>
      </c>
      <c r="K58" s="114" t="b">
        <v>0</v>
      </c>
      <c r="L58" s="114" t="b">
        <v>0</v>
      </c>
    </row>
    <row r="59" spans="1:12" ht="15">
      <c r="A59" s="114" t="s">
        <v>1036</v>
      </c>
      <c r="B59" s="114" t="s">
        <v>1037</v>
      </c>
      <c r="C59" s="114">
        <v>2</v>
      </c>
      <c r="D59" s="119">
        <v>0.002823451410010925</v>
      </c>
      <c r="E59" s="119">
        <v>2.7607993116307177</v>
      </c>
      <c r="F59" s="114" t="s">
        <v>1056</v>
      </c>
      <c r="G59" s="114" t="b">
        <v>0</v>
      </c>
      <c r="H59" s="114" t="b">
        <v>0</v>
      </c>
      <c r="I59" s="114" t="b">
        <v>0</v>
      </c>
      <c r="J59" s="114" t="b">
        <v>0</v>
      </c>
      <c r="K59" s="114" t="b">
        <v>0</v>
      </c>
      <c r="L59" s="114" t="b">
        <v>0</v>
      </c>
    </row>
    <row r="60" spans="1:12" ht="15">
      <c r="A60" s="114" t="s">
        <v>872</v>
      </c>
      <c r="B60" s="114" t="s">
        <v>858</v>
      </c>
      <c r="C60" s="114">
        <v>2</v>
      </c>
      <c r="D60" s="119">
        <v>0.002823451410010925</v>
      </c>
      <c r="E60" s="119">
        <v>1.3716332272661853</v>
      </c>
      <c r="F60" s="114" t="s">
        <v>1056</v>
      </c>
      <c r="G60" s="114" t="b">
        <v>0</v>
      </c>
      <c r="H60" s="114" t="b">
        <v>0</v>
      </c>
      <c r="I60" s="114" t="b">
        <v>0</v>
      </c>
      <c r="J60" s="114" t="b">
        <v>0</v>
      </c>
      <c r="K60" s="114" t="b">
        <v>0</v>
      </c>
      <c r="L60" s="114" t="b">
        <v>0</v>
      </c>
    </row>
    <row r="61" spans="1:12" ht="15">
      <c r="A61" s="114" t="s">
        <v>857</v>
      </c>
      <c r="B61" s="114" t="s">
        <v>910</v>
      </c>
      <c r="C61" s="114">
        <v>2</v>
      </c>
      <c r="D61" s="119">
        <v>0.0032949157728362675</v>
      </c>
      <c r="E61" s="119">
        <v>1.7096467891833365</v>
      </c>
      <c r="F61" s="114" t="s">
        <v>1056</v>
      </c>
      <c r="G61" s="114" t="b">
        <v>0</v>
      </c>
      <c r="H61" s="114" t="b">
        <v>0</v>
      </c>
      <c r="I61" s="114" t="b">
        <v>0</v>
      </c>
      <c r="J61" s="114" t="b">
        <v>0</v>
      </c>
      <c r="K61" s="114" t="b">
        <v>0</v>
      </c>
      <c r="L61" s="114" t="b">
        <v>0</v>
      </c>
    </row>
    <row r="62" spans="1:12" ht="15">
      <c r="A62" s="114" t="s">
        <v>910</v>
      </c>
      <c r="B62" s="114" t="s">
        <v>942</v>
      </c>
      <c r="C62" s="114">
        <v>2</v>
      </c>
      <c r="D62" s="119">
        <v>0.0032949157728362675</v>
      </c>
      <c r="E62" s="119">
        <v>2.4086167935193554</v>
      </c>
      <c r="F62" s="114" t="s">
        <v>1056</v>
      </c>
      <c r="G62" s="114" t="b">
        <v>0</v>
      </c>
      <c r="H62" s="114" t="b">
        <v>0</v>
      </c>
      <c r="I62" s="114" t="b">
        <v>0</v>
      </c>
      <c r="J62" s="114" t="b">
        <v>0</v>
      </c>
      <c r="K62" s="114" t="b">
        <v>0</v>
      </c>
      <c r="L62" s="114" t="b">
        <v>0</v>
      </c>
    </row>
    <row r="63" spans="1:12" ht="15">
      <c r="A63" s="114" t="s">
        <v>883</v>
      </c>
      <c r="B63" s="114" t="s">
        <v>267</v>
      </c>
      <c r="C63" s="114">
        <v>2</v>
      </c>
      <c r="D63" s="119">
        <v>0.0032949157728362675</v>
      </c>
      <c r="E63" s="119">
        <v>1.0956875745556665</v>
      </c>
      <c r="F63" s="114" t="s">
        <v>1056</v>
      </c>
      <c r="G63" s="114" t="b">
        <v>0</v>
      </c>
      <c r="H63" s="114" t="b">
        <v>0</v>
      </c>
      <c r="I63" s="114" t="b">
        <v>0</v>
      </c>
      <c r="J63" s="114" t="b">
        <v>0</v>
      </c>
      <c r="K63" s="114" t="b">
        <v>0</v>
      </c>
      <c r="L63" s="114" t="b">
        <v>0</v>
      </c>
    </row>
    <row r="64" spans="1:12" ht="15">
      <c r="A64" s="114" t="s">
        <v>872</v>
      </c>
      <c r="B64" s="114" t="s">
        <v>853</v>
      </c>
      <c r="C64" s="114">
        <v>2</v>
      </c>
      <c r="D64" s="119">
        <v>0.002823451410010925</v>
      </c>
      <c r="E64" s="119">
        <v>1.0126112846245174</v>
      </c>
      <c r="F64" s="114" t="s">
        <v>1056</v>
      </c>
      <c r="G64" s="114" t="b">
        <v>0</v>
      </c>
      <c r="H64" s="114" t="b">
        <v>0</v>
      </c>
      <c r="I64" s="114" t="b">
        <v>0</v>
      </c>
      <c r="J64" s="114" t="b">
        <v>0</v>
      </c>
      <c r="K64" s="114" t="b">
        <v>0</v>
      </c>
      <c r="L64" s="114" t="b">
        <v>0</v>
      </c>
    </row>
    <row r="65" spans="1:12" ht="15">
      <c r="A65" s="114" t="s">
        <v>855</v>
      </c>
      <c r="B65" s="114" t="s">
        <v>267</v>
      </c>
      <c r="C65" s="114">
        <v>2</v>
      </c>
      <c r="D65" s="119">
        <v>0.002823451410010925</v>
      </c>
      <c r="E65" s="119">
        <v>0.6485295432134471</v>
      </c>
      <c r="F65" s="114" t="s">
        <v>1056</v>
      </c>
      <c r="G65" s="114" t="b">
        <v>0</v>
      </c>
      <c r="H65" s="114" t="b">
        <v>0</v>
      </c>
      <c r="I65" s="114" t="b">
        <v>0</v>
      </c>
      <c r="J65" s="114" t="b">
        <v>0</v>
      </c>
      <c r="K65" s="114" t="b">
        <v>0</v>
      </c>
      <c r="L65" s="114" t="b">
        <v>0</v>
      </c>
    </row>
    <row r="66" spans="1:12" ht="15">
      <c r="A66" s="114" t="s">
        <v>889</v>
      </c>
      <c r="B66" s="114" t="s">
        <v>1049</v>
      </c>
      <c r="C66" s="114">
        <v>2</v>
      </c>
      <c r="D66" s="119">
        <v>0.002823451410010925</v>
      </c>
      <c r="E66" s="119">
        <v>2.4597693159667364</v>
      </c>
      <c r="F66" s="114" t="s">
        <v>1056</v>
      </c>
      <c r="G66" s="114" t="b">
        <v>0</v>
      </c>
      <c r="H66" s="114" t="b">
        <v>0</v>
      </c>
      <c r="I66" s="114" t="b">
        <v>0</v>
      </c>
      <c r="J66" s="114" t="b">
        <v>0</v>
      </c>
      <c r="K66" s="114" t="b">
        <v>0</v>
      </c>
      <c r="L66" s="114" t="b">
        <v>0</v>
      </c>
    </row>
    <row r="67" spans="1:12" ht="15">
      <c r="A67" s="114" t="s">
        <v>889</v>
      </c>
      <c r="B67" s="114" t="s">
        <v>875</v>
      </c>
      <c r="C67" s="114">
        <v>2</v>
      </c>
      <c r="D67" s="119">
        <v>0.002823451410010925</v>
      </c>
      <c r="E67" s="119">
        <v>1.9826480612470743</v>
      </c>
      <c r="F67" s="114" t="s">
        <v>1056</v>
      </c>
      <c r="G67" s="114" t="b">
        <v>0</v>
      </c>
      <c r="H67" s="114" t="b">
        <v>0</v>
      </c>
      <c r="I67" s="114" t="b">
        <v>0</v>
      </c>
      <c r="J67" s="114" t="b">
        <v>0</v>
      </c>
      <c r="K67" s="114" t="b">
        <v>0</v>
      </c>
      <c r="L67" s="114" t="b">
        <v>0</v>
      </c>
    </row>
    <row r="68" spans="1:12" ht="15">
      <c r="A68" s="114" t="s">
        <v>882</v>
      </c>
      <c r="B68" s="114" t="s">
        <v>860</v>
      </c>
      <c r="C68" s="114">
        <v>2</v>
      </c>
      <c r="D68" s="119">
        <v>0.002823451410010925</v>
      </c>
      <c r="E68" s="119">
        <v>1.5433153674168114</v>
      </c>
      <c r="F68" s="114" t="s">
        <v>1056</v>
      </c>
      <c r="G68" s="114" t="b">
        <v>0</v>
      </c>
      <c r="H68" s="114" t="b">
        <v>0</v>
      </c>
      <c r="I68" s="114" t="b">
        <v>0</v>
      </c>
      <c r="J68" s="114" t="b">
        <v>0</v>
      </c>
      <c r="K68" s="114" t="b">
        <v>0</v>
      </c>
      <c r="L68" s="114" t="b">
        <v>0</v>
      </c>
    </row>
    <row r="69" spans="1:12" ht="15">
      <c r="A69" s="114" t="s">
        <v>889</v>
      </c>
      <c r="B69" s="114" t="s">
        <v>1049</v>
      </c>
      <c r="C69" s="114">
        <v>2</v>
      </c>
      <c r="D69" s="119">
        <v>0.012286236614076154</v>
      </c>
      <c r="E69" s="119">
        <v>1.599337132992489</v>
      </c>
      <c r="F69" s="114" t="s">
        <v>812</v>
      </c>
      <c r="G69" s="114" t="b">
        <v>0</v>
      </c>
      <c r="H69" s="114" t="b">
        <v>0</v>
      </c>
      <c r="I69" s="114" t="b">
        <v>0</v>
      </c>
      <c r="J69" s="114" t="b">
        <v>0</v>
      </c>
      <c r="K69" s="114" t="b">
        <v>0</v>
      </c>
      <c r="L69" s="114" t="b">
        <v>0</v>
      </c>
    </row>
    <row r="70" spans="1:12" ht="15">
      <c r="A70" s="114" t="s">
        <v>889</v>
      </c>
      <c r="B70" s="114" t="s">
        <v>875</v>
      </c>
      <c r="C70" s="114">
        <v>2</v>
      </c>
      <c r="D70" s="119">
        <v>0.012286236614076154</v>
      </c>
      <c r="E70" s="119">
        <v>1.599337132992489</v>
      </c>
      <c r="F70" s="114" t="s">
        <v>812</v>
      </c>
      <c r="G70" s="114" t="b">
        <v>0</v>
      </c>
      <c r="H70" s="114" t="b">
        <v>0</v>
      </c>
      <c r="I70" s="114" t="b">
        <v>0</v>
      </c>
      <c r="J70" s="114" t="b">
        <v>0</v>
      </c>
      <c r="K70" s="114" t="b">
        <v>0</v>
      </c>
      <c r="L70" s="114" t="b">
        <v>0</v>
      </c>
    </row>
    <row r="71" spans="1:12" ht="15">
      <c r="A71" s="114" t="s">
        <v>882</v>
      </c>
      <c r="B71" s="114" t="s">
        <v>860</v>
      </c>
      <c r="C71" s="114">
        <v>2</v>
      </c>
      <c r="D71" s="119">
        <v>0.012286236614076154</v>
      </c>
      <c r="E71" s="119">
        <v>1.423245873936808</v>
      </c>
      <c r="F71" s="114" t="s">
        <v>812</v>
      </c>
      <c r="G71" s="114" t="b">
        <v>0</v>
      </c>
      <c r="H71" s="114" t="b">
        <v>0</v>
      </c>
      <c r="I71" s="114" t="b">
        <v>0</v>
      </c>
      <c r="J71" s="114" t="b">
        <v>0</v>
      </c>
      <c r="K71" s="114" t="b">
        <v>0</v>
      </c>
      <c r="L71" s="114" t="b">
        <v>0</v>
      </c>
    </row>
    <row r="72" spans="1:12" ht="15">
      <c r="A72" s="114" t="s">
        <v>858</v>
      </c>
      <c r="B72" s="114" t="s">
        <v>853</v>
      </c>
      <c r="C72" s="114">
        <v>9</v>
      </c>
      <c r="D72" s="119">
        <v>0.011832970062103544</v>
      </c>
      <c r="E72" s="119">
        <v>1.3044451730157938</v>
      </c>
      <c r="F72" s="114" t="s">
        <v>813</v>
      </c>
      <c r="G72" s="114" t="b">
        <v>0</v>
      </c>
      <c r="H72" s="114" t="b">
        <v>0</v>
      </c>
      <c r="I72" s="114" t="b">
        <v>0</v>
      </c>
      <c r="J72" s="114" t="b">
        <v>0</v>
      </c>
      <c r="K72" s="114" t="b">
        <v>0</v>
      </c>
      <c r="L72" s="114" t="b">
        <v>0</v>
      </c>
    </row>
    <row r="73" spans="1:12" ht="15">
      <c r="A73" s="114" t="s">
        <v>921</v>
      </c>
      <c r="B73" s="114" t="s">
        <v>922</v>
      </c>
      <c r="C73" s="114">
        <v>3</v>
      </c>
      <c r="D73" s="119">
        <v>0.0066566829508005665</v>
      </c>
      <c r="E73" s="119">
        <v>2.1060775192489603</v>
      </c>
      <c r="F73" s="114" t="s">
        <v>813</v>
      </c>
      <c r="G73" s="114" t="b">
        <v>0</v>
      </c>
      <c r="H73" s="114" t="b">
        <v>0</v>
      </c>
      <c r="I73" s="114" t="b">
        <v>0</v>
      </c>
      <c r="J73" s="114" t="b">
        <v>0</v>
      </c>
      <c r="K73" s="114" t="b">
        <v>0</v>
      </c>
      <c r="L73" s="114" t="b">
        <v>0</v>
      </c>
    </row>
    <row r="74" spans="1:12" ht="15">
      <c r="A74" s="114" t="s">
        <v>870</v>
      </c>
      <c r="B74" s="114" t="s">
        <v>858</v>
      </c>
      <c r="C74" s="114">
        <v>2</v>
      </c>
      <c r="D74" s="119">
        <v>0.005303101946179975</v>
      </c>
      <c r="E74" s="119">
        <v>1.3279262688653166</v>
      </c>
      <c r="F74" s="114" t="s">
        <v>813</v>
      </c>
      <c r="G74" s="114" t="b">
        <v>0</v>
      </c>
      <c r="H74" s="114" t="b">
        <v>0</v>
      </c>
      <c r="I74" s="114" t="b">
        <v>0</v>
      </c>
      <c r="J74" s="114" t="b">
        <v>0</v>
      </c>
      <c r="K74" s="114" t="b">
        <v>0</v>
      </c>
      <c r="L74" s="114" t="b">
        <v>0</v>
      </c>
    </row>
    <row r="75" spans="1:12" ht="15">
      <c r="A75" s="114" t="s">
        <v>854</v>
      </c>
      <c r="B75" s="114" t="s">
        <v>855</v>
      </c>
      <c r="C75" s="114">
        <v>2</v>
      </c>
      <c r="D75" s="119">
        <v>0.005303101946179975</v>
      </c>
      <c r="E75" s="119">
        <v>1.2821687783046416</v>
      </c>
      <c r="F75" s="114" t="s">
        <v>813</v>
      </c>
      <c r="G75" s="114" t="b">
        <v>0</v>
      </c>
      <c r="H75" s="114" t="b">
        <v>0</v>
      </c>
      <c r="I75" s="114" t="b">
        <v>0</v>
      </c>
      <c r="J75" s="114" t="b">
        <v>0</v>
      </c>
      <c r="K75" s="114" t="b">
        <v>0</v>
      </c>
      <c r="L75" s="114" t="b">
        <v>0</v>
      </c>
    </row>
    <row r="76" spans="1:12" ht="15">
      <c r="A76" s="114" t="s">
        <v>892</v>
      </c>
      <c r="B76" s="114" t="s">
        <v>894</v>
      </c>
      <c r="C76" s="114">
        <v>2</v>
      </c>
      <c r="D76" s="119">
        <v>0.005303101946179975</v>
      </c>
      <c r="E76" s="119">
        <v>2.2821687783046416</v>
      </c>
      <c r="F76" s="114" t="s">
        <v>813</v>
      </c>
      <c r="G76" s="114" t="b">
        <v>0</v>
      </c>
      <c r="H76" s="114" t="b">
        <v>0</v>
      </c>
      <c r="I76" s="114" t="b">
        <v>0</v>
      </c>
      <c r="J76" s="114" t="b">
        <v>0</v>
      </c>
      <c r="K76" s="114" t="b">
        <v>0</v>
      </c>
      <c r="L76" s="114" t="b">
        <v>0</v>
      </c>
    </row>
    <row r="77" spans="1:12" ht="15">
      <c r="A77" s="114" t="s">
        <v>967</v>
      </c>
      <c r="B77" s="114" t="s">
        <v>853</v>
      </c>
      <c r="C77" s="114">
        <v>2</v>
      </c>
      <c r="D77" s="119">
        <v>0.005303101946179975</v>
      </c>
      <c r="E77" s="119">
        <v>1.3044451730157938</v>
      </c>
      <c r="F77" s="114" t="s">
        <v>813</v>
      </c>
      <c r="G77" s="114" t="b">
        <v>0</v>
      </c>
      <c r="H77" s="114" t="b">
        <v>0</v>
      </c>
      <c r="I77" s="114" t="b">
        <v>0</v>
      </c>
      <c r="J77" s="114" t="b">
        <v>0</v>
      </c>
      <c r="K77" s="114" t="b">
        <v>0</v>
      </c>
      <c r="L77" s="114" t="b">
        <v>0</v>
      </c>
    </row>
    <row r="78" spans="1:12" ht="15">
      <c r="A78" s="114" t="s">
        <v>856</v>
      </c>
      <c r="B78" s="114" t="s">
        <v>267</v>
      </c>
      <c r="C78" s="114">
        <v>2</v>
      </c>
      <c r="D78" s="119">
        <v>0.005303101946179975</v>
      </c>
      <c r="E78" s="119">
        <v>0.5831987739686229</v>
      </c>
      <c r="F78" s="114" t="s">
        <v>813</v>
      </c>
      <c r="G78" s="114" t="b">
        <v>0</v>
      </c>
      <c r="H78" s="114" t="b">
        <v>0</v>
      </c>
      <c r="I78" s="114" t="b">
        <v>0</v>
      </c>
      <c r="J78" s="114" t="b">
        <v>0</v>
      </c>
      <c r="K78" s="114" t="b">
        <v>0</v>
      </c>
      <c r="L78" s="114" t="b">
        <v>0</v>
      </c>
    </row>
    <row r="79" spans="1:12" ht="15">
      <c r="A79" s="114" t="s">
        <v>853</v>
      </c>
      <c r="B79" s="114" t="s">
        <v>861</v>
      </c>
      <c r="C79" s="114">
        <v>2</v>
      </c>
      <c r="D79" s="119">
        <v>0.005303101946179975</v>
      </c>
      <c r="E79" s="119">
        <v>0.929986260193279</v>
      </c>
      <c r="F79" s="114" t="s">
        <v>813</v>
      </c>
      <c r="G79" s="114" t="b">
        <v>0</v>
      </c>
      <c r="H79" s="114" t="b">
        <v>0</v>
      </c>
      <c r="I79" s="114" t="b">
        <v>0</v>
      </c>
      <c r="J79" s="114" t="b">
        <v>0</v>
      </c>
      <c r="K79" s="114" t="b">
        <v>0</v>
      </c>
      <c r="L79" s="114" t="b">
        <v>0</v>
      </c>
    </row>
    <row r="80" spans="1:12" ht="15">
      <c r="A80" s="114" t="s">
        <v>900</v>
      </c>
      <c r="B80" s="114" t="s">
        <v>980</v>
      </c>
      <c r="C80" s="114">
        <v>2</v>
      </c>
      <c r="D80" s="119">
        <v>0.005303101946179975</v>
      </c>
      <c r="E80" s="119">
        <v>2.2821687783046416</v>
      </c>
      <c r="F80" s="114" t="s">
        <v>813</v>
      </c>
      <c r="G80" s="114" t="b">
        <v>0</v>
      </c>
      <c r="H80" s="114" t="b">
        <v>0</v>
      </c>
      <c r="I80" s="114" t="b">
        <v>0</v>
      </c>
      <c r="J80" s="114" t="b">
        <v>0</v>
      </c>
      <c r="K80" s="114" t="b">
        <v>0</v>
      </c>
      <c r="L80" s="114" t="b">
        <v>0</v>
      </c>
    </row>
    <row r="81" spans="1:12" ht="15">
      <c r="A81" s="114" t="s">
        <v>267</v>
      </c>
      <c r="B81" s="114" t="s">
        <v>856</v>
      </c>
      <c r="C81" s="114">
        <v>2</v>
      </c>
      <c r="D81" s="119">
        <v>0.005303101946179975</v>
      </c>
      <c r="E81" s="119">
        <v>0.605475168679775</v>
      </c>
      <c r="F81" s="114" t="s">
        <v>813</v>
      </c>
      <c r="G81" s="114" t="b">
        <v>0</v>
      </c>
      <c r="H81" s="114" t="b">
        <v>0</v>
      </c>
      <c r="I81" s="114" t="b">
        <v>0</v>
      </c>
      <c r="J81" s="114" t="b">
        <v>0</v>
      </c>
      <c r="K81" s="114" t="b">
        <v>0</v>
      </c>
      <c r="L81" s="114" t="b">
        <v>0</v>
      </c>
    </row>
    <row r="82" spans="1:12" ht="15">
      <c r="A82" s="114" t="s">
        <v>866</v>
      </c>
      <c r="B82" s="114" t="s">
        <v>867</v>
      </c>
      <c r="C82" s="114">
        <v>7</v>
      </c>
      <c r="D82" s="119">
        <v>0.019069665960938963</v>
      </c>
      <c r="E82" s="119">
        <v>1.462397997898956</v>
      </c>
      <c r="F82" s="114" t="s">
        <v>814</v>
      </c>
      <c r="G82" s="114" t="b">
        <v>0</v>
      </c>
      <c r="H82" s="114" t="b">
        <v>0</v>
      </c>
      <c r="I82" s="114" t="b">
        <v>0</v>
      </c>
      <c r="J82" s="114" t="b">
        <v>0</v>
      </c>
      <c r="K82" s="114" t="b">
        <v>0</v>
      </c>
      <c r="L82" s="114" t="b">
        <v>0</v>
      </c>
    </row>
    <row r="83" spans="1:12" ht="15">
      <c r="A83" s="114" t="s">
        <v>864</v>
      </c>
      <c r="B83" s="114" t="s">
        <v>885</v>
      </c>
      <c r="C83" s="114">
        <v>3</v>
      </c>
      <c r="D83" s="119">
        <v>0.01293103448275862</v>
      </c>
      <c r="E83" s="119">
        <v>1.608526033577194</v>
      </c>
      <c r="F83" s="114" t="s">
        <v>814</v>
      </c>
      <c r="G83" s="114" t="b">
        <v>0</v>
      </c>
      <c r="H83" s="114" t="b">
        <v>0</v>
      </c>
      <c r="I83" s="114" t="b">
        <v>0</v>
      </c>
      <c r="J83" s="114" t="b">
        <v>0</v>
      </c>
      <c r="K83" s="114" t="b">
        <v>1</v>
      </c>
      <c r="L83" s="114" t="b">
        <v>0</v>
      </c>
    </row>
    <row r="84" spans="1:12" ht="15">
      <c r="A84" s="114" t="s">
        <v>864</v>
      </c>
      <c r="B84" s="114" t="s">
        <v>906</v>
      </c>
      <c r="C84" s="114">
        <v>2</v>
      </c>
      <c r="D84" s="119">
        <v>0.010138717750480012</v>
      </c>
      <c r="E84" s="119">
        <v>1.608526033577194</v>
      </c>
      <c r="F84" s="114" t="s">
        <v>814</v>
      </c>
      <c r="G84" s="114" t="b">
        <v>0</v>
      </c>
      <c r="H84" s="114" t="b">
        <v>0</v>
      </c>
      <c r="I84" s="114" t="b">
        <v>0</v>
      </c>
      <c r="J84" s="114" t="b">
        <v>0</v>
      </c>
      <c r="K84" s="114" t="b">
        <v>1</v>
      </c>
      <c r="L84" s="114" t="b">
        <v>0</v>
      </c>
    </row>
    <row r="85" spans="1:12" ht="15">
      <c r="A85" s="114" t="s">
        <v>939</v>
      </c>
      <c r="B85" s="114" t="s">
        <v>940</v>
      </c>
      <c r="C85" s="114">
        <v>2</v>
      </c>
      <c r="D85" s="119">
        <v>0.010138717750480012</v>
      </c>
      <c r="E85" s="119">
        <v>2.0064660422492318</v>
      </c>
      <c r="F85" s="114" t="s">
        <v>814</v>
      </c>
      <c r="G85" s="114" t="b">
        <v>0</v>
      </c>
      <c r="H85" s="114" t="b">
        <v>0</v>
      </c>
      <c r="I85" s="114" t="b">
        <v>0</v>
      </c>
      <c r="J85" s="114" t="b">
        <v>0</v>
      </c>
      <c r="K85" s="114" t="b">
        <v>0</v>
      </c>
      <c r="L85" s="114" t="b">
        <v>0</v>
      </c>
    </row>
    <row r="86" spans="1:12" ht="15">
      <c r="A86" s="114" t="s">
        <v>940</v>
      </c>
      <c r="B86" s="114" t="s">
        <v>1034</v>
      </c>
      <c r="C86" s="114">
        <v>2</v>
      </c>
      <c r="D86" s="119">
        <v>0.010138717750480012</v>
      </c>
      <c r="E86" s="119">
        <v>2.0064660422492318</v>
      </c>
      <c r="F86" s="114" t="s">
        <v>814</v>
      </c>
      <c r="G86" s="114" t="b">
        <v>0</v>
      </c>
      <c r="H86" s="114" t="b">
        <v>0</v>
      </c>
      <c r="I86" s="114" t="b">
        <v>0</v>
      </c>
      <c r="J86" s="114" t="b">
        <v>0</v>
      </c>
      <c r="K86" s="114" t="b">
        <v>1</v>
      </c>
      <c r="L86" s="114" t="b">
        <v>0</v>
      </c>
    </row>
    <row r="87" spans="1:12" ht="15">
      <c r="A87" s="114" t="s">
        <v>1034</v>
      </c>
      <c r="B87" s="114" t="s">
        <v>1035</v>
      </c>
      <c r="C87" s="114">
        <v>2</v>
      </c>
      <c r="D87" s="119">
        <v>0.010138717750480012</v>
      </c>
      <c r="E87" s="119">
        <v>2.0064660422492318</v>
      </c>
      <c r="F87" s="114" t="s">
        <v>814</v>
      </c>
      <c r="G87" s="114" t="b">
        <v>0</v>
      </c>
      <c r="H87" s="114" t="b">
        <v>1</v>
      </c>
      <c r="I87" s="114" t="b">
        <v>0</v>
      </c>
      <c r="J87" s="114" t="b">
        <v>0</v>
      </c>
      <c r="K87" s="114" t="b">
        <v>0</v>
      </c>
      <c r="L87" s="114" t="b">
        <v>0</v>
      </c>
    </row>
    <row r="88" spans="1:12" ht="15">
      <c r="A88" s="114" t="s">
        <v>1035</v>
      </c>
      <c r="B88" s="114" t="s">
        <v>1036</v>
      </c>
      <c r="C88" s="114">
        <v>2</v>
      </c>
      <c r="D88" s="119">
        <v>0.010138717750480012</v>
      </c>
      <c r="E88" s="119">
        <v>2.0064660422492318</v>
      </c>
      <c r="F88" s="114" t="s">
        <v>814</v>
      </c>
      <c r="G88" s="114" t="b">
        <v>0</v>
      </c>
      <c r="H88" s="114" t="b">
        <v>0</v>
      </c>
      <c r="I88" s="114" t="b">
        <v>0</v>
      </c>
      <c r="J88" s="114" t="b">
        <v>0</v>
      </c>
      <c r="K88" s="114" t="b">
        <v>0</v>
      </c>
      <c r="L88" s="114" t="b">
        <v>0</v>
      </c>
    </row>
    <row r="89" spans="1:12" ht="15">
      <c r="A89" s="114" t="s">
        <v>1036</v>
      </c>
      <c r="B89" s="114" t="s">
        <v>1037</v>
      </c>
      <c r="C89" s="114">
        <v>2</v>
      </c>
      <c r="D89" s="119">
        <v>0.010138717750480012</v>
      </c>
      <c r="E89" s="119">
        <v>2.0064660422492318</v>
      </c>
      <c r="F89" s="114" t="s">
        <v>814</v>
      </c>
      <c r="G89" s="114" t="b">
        <v>0</v>
      </c>
      <c r="H89" s="114" t="b">
        <v>0</v>
      </c>
      <c r="I89" s="114" t="b">
        <v>0</v>
      </c>
      <c r="J89" s="114" t="b">
        <v>0</v>
      </c>
      <c r="K89" s="114" t="b">
        <v>0</v>
      </c>
      <c r="L89" s="114" t="b">
        <v>0</v>
      </c>
    </row>
    <row r="90" spans="1:12" ht="15">
      <c r="A90" s="114" t="s">
        <v>931</v>
      </c>
      <c r="B90" s="114" t="s">
        <v>905</v>
      </c>
      <c r="C90" s="114">
        <v>2</v>
      </c>
      <c r="D90" s="119">
        <v>0.010138717750480012</v>
      </c>
      <c r="E90" s="119">
        <v>1.7054360465852505</v>
      </c>
      <c r="F90" s="114" t="s">
        <v>814</v>
      </c>
      <c r="G90" s="114" t="b">
        <v>0</v>
      </c>
      <c r="H90" s="114" t="b">
        <v>0</v>
      </c>
      <c r="I90" s="114" t="b">
        <v>0</v>
      </c>
      <c r="J90" s="114" t="b">
        <v>0</v>
      </c>
      <c r="K90" s="114" t="b">
        <v>0</v>
      </c>
      <c r="L90" s="114" t="b">
        <v>0</v>
      </c>
    </row>
    <row r="91" spans="1:12" ht="15">
      <c r="A91" s="114" t="s">
        <v>905</v>
      </c>
      <c r="B91" s="114" t="s">
        <v>1010</v>
      </c>
      <c r="C91" s="114">
        <v>2</v>
      </c>
      <c r="D91" s="119">
        <v>0.010138717750480012</v>
      </c>
      <c r="E91" s="119">
        <v>1.7054360465852505</v>
      </c>
      <c r="F91" s="114" t="s">
        <v>814</v>
      </c>
      <c r="G91" s="114" t="b">
        <v>0</v>
      </c>
      <c r="H91" s="114" t="b">
        <v>0</v>
      </c>
      <c r="I91" s="114" t="b">
        <v>0</v>
      </c>
      <c r="J91" s="114" t="b">
        <v>0</v>
      </c>
      <c r="K91" s="114" t="b">
        <v>0</v>
      </c>
      <c r="L91" s="114" t="b">
        <v>0</v>
      </c>
    </row>
    <row r="92" spans="1:12" ht="15">
      <c r="A92" s="114" t="s">
        <v>854</v>
      </c>
      <c r="B92" s="114" t="s">
        <v>860</v>
      </c>
      <c r="C92" s="114">
        <v>2</v>
      </c>
      <c r="D92" s="119">
        <v>0.010138717750480012</v>
      </c>
      <c r="E92" s="119">
        <v>1.286306738843275</v>
      </c>
      <c r="F92" s="114" t="s">
        <v>814</v>
      </c>
      <c r="G92" s="114" t="b">
        <v>0</v>
      </c>
      <c r="H92" s="114" t="b">
        <v>0</v>
      </c>
      <c r="I92" s="114" t="b">
        <v>0</v>
      </c>
      <c r="J92" s="114" t="b">
        <v>0</v>
      </c>
      <c r="K92" s="114" t="b">
        <v>0</v>
      </c>
      <c r="L92" s="114" t="b">
        <v>0</v>
      </c>
    </row>
    <row r="93" spans="1:12" ht="15">
      <c r="A93" s="114" t="s">
        <v>863</v>
      </c>
      <c r="B93" s="114" t="s">
        <v>267</v>
      </c>
      <c r="C93" s="114">
        <v>2</v>
      </c>
      <c r="D93" s="119">
        <v>0.010138717750480012</v>
      </c>
      <c r="E93" s="119">
        <v>1.6542835241378693</v>
      </c>
      <c r="F93" s="114" t="s">
        <v>814</v>
      </c>
      <c r="G93" s="114" t="b">
        <v>0</v>
      </c>
      <c r="H93" s="114" t="b">
        <v>0</v>
      </c>
      <c r="I93" s="114" t="b">
        <v>0</v>
      </c>
      <c r="J93" s="114" t="b">
        <v>0</v>
      </c>
      <c r="K93" s="114" t="b">
        <v>0</v>
      </c>
      <c r="L93" s="114" t="b">
        <v>0</v>
      </c>
    </row>
    <row r="94" spans="1:12" ht="15">
      <c r="A94" s="114" t="s">
        <v>267</v>
      </c>
      <c r="B94" s="114" t="s">
        <v>930</v>
      </c>
      <c r="C94" s="114">
        <v>2</v>
      </c>
      <c r="D94" s="119">
        <v>0.010138717750480012</v>
      </c>
      <c r="E94" s="119">
        <v>1.8303747831935504</v>
      </c>
      <c r="F94" s="114" t="s">
        <v>814</v>
      </c>
      <c r="G94" s="114" t="b">
        <v>0</v>
      </c>
      <c r="H94" s="114" t="b">
        <v>0</v>
      </c>
      <c r="I94" s="114" t="b">
        <v>0</v>
      </c>
      <c r="J94" s="114" t="b">
        <v>1</v>
      </c>
      <c r="K94" s="114" t="b">
        <v>0</v>
      </c>
      <c r="L94" s="114" t="b">
        <v>0</v>
      </c>
    </row>
    <row r="95" spans="1:12" ht="15">
      <c r="A95" s="114" t="s">
        <v>930</v>
      </c>
      <c r="B95" s="114" t="s">
        <v>926</v>
      </c>
      <c r="C95" s="114">
        <v>2</v>
      </c>
      <c r="D95" s="119">
        <v>0.010138717750480012</v>
      </c>
      <c r="E95" s="119">
        <v>2.0064660422492318</v>
      </c>
      <c r="F95" s="114" t="s">
        <v>814</v>
      </c>
      <c r="G95" s="114" t="b">
        <v>1</v>
      </c>
      <c r="H95" s="114" t="b">
        <v>0</v>
      </c>
      <c r="I95" s="114" t="b">
        <v>0</v>
      </c>
      <c r="J95" s="114" t="b">
        <v>0</v>
      </c>
      <c r="K95" s="114" t="b">
        <v>0</v>
      </c>
      <c r="L95" s="114" t="b">
        <v>0</v>
      </c>
    </row>
    <row r="96" spans="1:12" ht="15">
      <c r="A96" s="114" t="s">
        <v>926</v>
      </c>
      <c r="B96" s="114" t="s">
        <v>864</v>
      </c>
      <c r="C96" s="114">
        <v>2</v>
      </c>
      <c r="D96" s="119">
        <v>0.010138717750480012</v>
      </c>
      <c r="E96" s="119">
        <v>1.608526033577194</v>
      </c>
      <c r="F96" s="114" t="s">
        <v>814</v>
      </c>
      <c r="G96" s="114" t="b">
        <v>0</v>
      </c>
      <c r="H96" s="114" t="b">
        <v>0</v>
      </c>
      <c r="I96" s="114" t="b">
        <v>0</v>
      </c>
      <c r="J96" s="114" t="b">
        <v>0</v>
      </c>
      <c r="K96" s="114" t="b">
        <v>0</v>
      </c>
      <c r="L96" s="114" t="b">
        <v>0</v>
      </c>
    </row>
    <row r="97" spans="1:12" ht="15">
      <c r="A97" s="114" t="s">
        <v>885</v>
      </c>
      <c r="B97" s="114" t="s">
        <v>865</v>
      </c>
      <c r="C97" s="114">
        <v>2</v>
      </c>
      <c r="D97" s="119">
        <v>0.010138717750480012</v>
      </c>
      <c r="E97" s="119">
        <v>1.286306738843275</v>
      </c>
      <c r="F97" s="114" t="s">
        <v>814</v>
      </c>
      <c r="G97" s="114" t="b">
        <v>0</v>
      </c>
      <c r="H97" s="114" t="b">
        <v>1</v>
      </c>
      <c r="I97" s="114" t="b">
        <v>0</v>
      </c>
      <c r="J97" s="114" t="b">
        <v>0</v>
      </c>
      <c r="K97" s="114" t="b">
        <v>0</v>
      </c>
      <c r="L97" s="114" t="b">
        <v>0</v>
      </c>
    </row>
    <row r="98" spans="1:12" ht="15">
      <c r="A98" s="114" t="s">
        <v>865</v>
      </c>
      <c r="B98" s="114" t="s">
        <v>1008</v>
      </c>
      <c r="C98" s="114">
        <v>2</v>
      </c>
      <c r="D98" s="119">
        <v>0.010138717750480012</v>
      </c>
      <c r="E98" s="119">
        <v>1.608526033577194</v>
      </c>
      <c r="F98" s="114" t="s">
        <v>814</v>
      </c>
      <c r="G98" s="114" t="b">
        <v>0</v>
      </c>
      <c r="H98" s="114" t="b">
        <v>0</v>
      </c>
      <c r="I98" s="114" t="b">
        <v>0</v>
      </c>
      <c r="J98" s="114" t="b">
        <v>0</v>
      </c>
      <c r="K98" s="114" t="b">
        <v>0</v>
      </c>
      <c r="L98" s="114" t="b">
        <v>0</v>
      </c>
    </row>
    <row r="99" spans="1:12" ht="15">
      <c r="A99" s="114" t="s">
        <v>1008</v>
      </c>
      <c r="B99" s="114" t="s">
        <v>1009</v>
      </c>
      <c r="C99" s="114">
        <v>2</v>
      </c>
      <c r="D99" s="119">
        <v>0.010138717750480012</v>
      </c>
      <c r="E99" s="119">
        <v>2.0064660422492318</v>
      </c>
      <c r="F99" s="114" t="s">
        <v>814</v>
      </c>
      <c r="G99" s="114" t="b">
        <v>0</v>
      </c>
      <c r="H99" s="114" t="b">
        <v>0</v>
      </c>
      <c r="I99" s="114" t="b">
        <v>0</v>
      </c>
      <c r="J99" s="114" t="b">
        <v>0</v>
      </c>
      <c r="K99" s="114" t="b">
        <v>0</v>
      </c>
      <c r="L99" s="114" t="b">
        <v>0</v>
      </c>
    </row>
    <row r="100" spans="1:12" ht="15">
      <c r="A100" s="114" t="s">
        <v>1009</v>
      </c>
      <c r="B100" s="114" t="s">
        <v>884</v>
      </c>
      <c r="C100" s="114">
        <v>2</v>
      </c>
      <c r="D100" s="119">
        <v>0.010138717750480012</v>
      </c>
      <c r="E100" s="119">
        <v>2.0064660422492318</v>
      </c>
      <c r="F100" s="114" t="s">
        <v>814</v>
      </c>
      <c r="G100" s="114" t="b">
        <v>0</v>
      </c>
      <c r="H100" s="114" t="b">
        <v>0</v>
      </c>
      <c r="I100" s="114" t="b">
        <v>0</v>
      </c>
      <c r="J100" s="114" t="b">
        <v>0</v>
      </c>
      <c r="K100" s="114" t="b">
        <v>0</v>
      </c>
      <c r="L100" s="114" t="b">
        <v>0</v>
      </c>
    </row>
    <row r="101" spans="1:12" ht="15">
      <c r="A101" s="114" t="s">
        <v>884</v>
      </c>
      <c r="B101" s="114" t="s">
        <v>913</v>
      </c>
      <c r="C101" s="114">
        <v>2</v>
      </c>
      <c r="D101" s="119">
        <v>0.010138717750480012</v>
      </c>
      <c r="E101" s="119">
        <v>2.0064660422492318</v>
      </c>
      <c r="F101" s="114" t="s">
        <v>814</v>
      </c>
      <c r="G101" s="114" t="b">
        <v>0</v>
      </c>
      <c r="H101" s="114" t="b">
        <v>0</v>
      </c>
      <c r="I101" s="114" t="b">
        <v>0</v>
      </c>
      <c r="J101" s="114" t="b">
        <v>0</v>
      </c>
      <c r="K101" s="114" t="b">
        <v>0</v>
      </c>
      <c r="L101" s="114" t="b">
        <v>0</v>
      </c>
    </row>
    <row r="102" spans="1:12" ht="15">
      <c r="A102" s="114" t="s">
        <v>913</v>
      </c>
      <c r="B102" s="114" t="s">
        <v>854</v>
      </c>
      <c r="C102" s="114">
        <v>2</v>
      </c>
      <c r="D102" s="119">
        <v>0.010138717750480012</v>
      </c>
      <c r="E102" s="119">
        <v>1.5293447875295694</v>
      </c>
      <c r="F102" s="114" t="s">
        <v>814</v>
      </c>
      <c r="G102" s="114" t="b">
        <v>0</v>
      </c>
      <c r="H102" s="114" t="b">
        <v>0</v>
      </c>
      <c r="I102" s="114" t="b">
        <v>0</v>
      </c>
      <c r="J102" s="114" t="b">
        <v>0</v>
      </c>
      <c r="K102" s="114" t="b">
        <v>0</v>
      </c>
      <c r="L102" s="114" t="b">
        <v>0</v>
      </c>
    </row>
    <row r="103" spans="1:12" ht="15">
      <c r="A103" s="114" t="s">
        <v>854</v>
      </c>
      <c r="B103" s="114" t="s">
        <v>856</v>
      </c>
      <c r="C103" s="114">
        <v>2</v>
      </c>
      <c r="D103" s="119">
        <v>0.010138717750480012</v>
      </c>
      <c r="E103" s="119">
        <v>1.462397997898956</v>
      </c>
      <c r="F103" s="114" t="s">
        <v>814</v>
      </c>
      <c r="G103" s="114" t="b">
        <v>0</v>
      </c>
      <c r="H103" s="114" t="b">
        <v>0</v>
      </c>
      <c r="I103" s="114" t="b">
        <v>0</v>
      </c>
      <c r="J103" s="114" t="b">
        <v>0</v>
      </c>
      <c r="K103" s="114" t="b">
        <v>0</v>
      </c>
      <c r="L103" s="114" t="b">
        <v>0</v>
      </c>
    </row>
    <row r="104" spans="1:12" ht="15">
      <c r="A104" s="114" t="s">
        <v>856</v>
      </c>
      <c r="B104" s="114" t="s">
        <v>873</v>
      </c>
      <c r="C104" s="114">
        <v>2</v>
      </c>
      <c r="D104" s="119">
        <v>0.010138717750480012</v>
      </c>
      <c r="E104" s="119">
        <v>1.7054360465852505</v>
      </c>
      <c r="F104" s="114" t="s">
        <v>814</v>
      </c>
      <c r="G104" s="114" t="b">
        <v>0</v>
      </c>
      <c r="H104" s="114" t="b">
        <v>0</v>
      </c>
      <c r="I104" s="114" t="b">
        <v>0</v>
      </c>
      <c r="J104" s="114" t="b">
        <v>0</v>
      </c>
      <c r="K104" s="114" t="b">
        <v>0</v>
      </c>
      <c r="L104" s="114" t="b">
        <v>0</v>
      </c>
    </row>
    <row r="105" spans="1:12" ht="15">
      <c r="A105" s="114" t="s">
        <v>874</v>
      </c>
      <c r="B105" s="114" t="s">
        <v>879</v>
      </c>
      <c r="C105" s="114">
        <v>2</v>
      </c>
      <c r="D105" s="119">
        <v>0.012733803919997089</v>
      </c>
      <c r="E105" s="119">
        <v>1.432434774521513</v>
      </c>
      <c r="F105" s="114" t="s">
        <v>814</v>
      </c>
      <c r="G105" s="114" t="b">
        <v>0</v>
      </c>
      <c r="H105" s="114" t="b">
        <v>0</v>
      </c>
      <c r="I105" s="114" t="b">
        <v>0</v>
      </c>
      <c r="J105" s="114" t="b">
        <v>0</v>
      </c>
      <c r="K105" s="114" t="b">
        <v>0</v>
      </c>
      <c r="L105" s="114" t="b">
        <v>0</v>
      </c>
    </row>
    <row r="106" spans="1:12" ht="15">
      <c r="A106" s="114" t="s">
        <v>879</v>
      </c>
      <c r="B106" s="114" t="s">
        <v>865</v>
      </c>
      <c r="C106" s="114">
        <v>2</v>
      </c>
      <c r="D106" s="119">
        <v>0.010138717750480012</v>
      </c>
      <c r="E106" s="119">
        <v>1.286306738843275</v>
      </c>
      <c r="F106" s="114" t="s">
        <v>814</v>
      </c>
      <c r="G106" s="114" t="b">
        <v>0</v>
      </c>
      <c r="H106" s="114" t="b">
        <v>0</v>
      </c>
      <c r="I106" s="114" t="b">
        <v>0</v>
      </c>
      <c r="J106" s="114" t="b">
        <v>0</v>
      </c>
      <c r="K106" s="114" t="b">
        <v>0</v>
      </c>
      <c r="L106" s="114" t="b">
        <v>0</v>
      </c>
    </row>
    <row r="107" spans="1:12" ht="15">
      <c r="A107" s="114" t="s">
        <v>858</v>
      </c>
      <c r="B107" s="114" t="s">
        <v>853</v>
      </c>
      <c r="C107" s="114">
        <v>5</v>
      </c>
      <c r="D107" s="119">
        <v>0.011425967878992731</v>
      </c>
      <c r="E107" s="119">
        <v>1.3242824552976926</v>
      </c>
      <c r="F107" s="114" t="s">
        <v>816</v>
      </c>
      <c r="G107" s="114" t="b">
        <v>0</v>
      </c>
      <c r="H107" s="114" t="b">
        <v>0</v>
      </c>
      <c r="I107" s="114" t="b">
        <v>0</v>
      </c>
      <c r="J107" s="114" t="b">
        <v>0</v>
      </c>
      <c r="K107" s="114" t="b">
        <v>0</v>
      </c>
      <c r="L107" s="114" t="b">
        <v>0</v>
      </c>
    </row>
    <row r="108" spans="1:12" ht="15">
      <c r="A108" s="114" t="s">
        <v>857</v>
      </c>
      <c r="B108" s="114" t="s">
        <v>910</v>
      </c>
      <c r="C108" s="114">
        <v>2</v>
      </c>
      <c r="D108" s="119">
        <v>0.009945922788453899</v>
      </c>
      <c r="E108" s="119">
        <v>1.4791844152834357</v>
      </c>
      <c r="F108" s="114" t="s">
        <v>816</v>
      </c>
      <c r="G108" s="114" t="b">
        <v>0</v>
      </c>
      <c r="H108" s="114" t="b">
        <v>0</v>
      </c>
      <c r="I108" s="114" t="b">
        <v>0</v>
      </c>
      <c r="J108" s="114" t="b">
        <v>0</v>
      </c>
      <c r="K108" s="114" t="b">
        <v>0</v>
      </c>
      <c r="L108" s="114" t="b">
        <v>0</v>
      </c>
    </row>
    <row r="109" spans="1:12" ht="15">
      <c r="A109" s="114" t="s">
        <v>910</v>
      </c>
      <c r="B109" s="114" t="s">
        <v>942</v>
      </c>
      <c r="C109" s="114">
        <v>2</v>
      </c>
      <c r="D109" s="119">
        <v>0.009945922788453899</v>
      </c>
      <c r="E109" s="119">
        <v>1.8471612005780302</v>
      </c>
      <c r="F109" s="114" t="s">
        <v>816</v>
      </c>
      <c r="G109" s="114" t="b">
        <v>0</v>
      </c>
      <c r="H109" s="114" t="b">
        <v>0</v>
      </c>
      <c r="I109" s="114" t="b">
        <v>0</v>
      </c>
      <c r="J109" s="114" t="b">
        <v>0</v>
      </c>
      <c r="K109" s="114" t="b">
        <v>0</v>
      </c>
      <c r="L109" s="114" t="b">
        <v>0</v>
      </c>
    </row>
    <row r="110" spans="1:12" ht="15">
      <c r="A110" s="114" t="s">
        <v>883</v>
      </c>
      <c r="B110" s="114" t="s">
        <v>267</v>
      </c>
      <c r="C110" s="114">
        <v>2</v>
      </c>
      <c r="D110" s="119">
        <v>0.009945922788453899</v>
      </c>
      <c r="E110" s="119">
        <v>1.421192468305749</v>
      </c>
      <c r="F110" s="114" t="s">
        <v>816</v>
      </c>
      <c r="G110" s="114" t="b">
        <v>0</v>
      </c>
      <c r="H110" s="114" t="b">
        <v>0</v>
      </c>
      <c r="I110" s="114" t="b">
        <v>0</v>
      </c>
      <c r="J110" s="114" t="b">
        <v>0</v>
      </c>
      <c r="K110" s="114" t="b">
        <v>0</v>
      </c>
      <c r="L110" s="114" t="b">
        <v>0</v>
      </c>
    </row>
    <row r="111" spans="1:12" ht="15">
      <c r="A111" s="114" t="s">
        <v>872</v>
      </c>
      <c r="B111" s="114" t="s">
        <v>853</v>
      </c>
      <c r="C111" s="114">
        <v>2</v>
      </c>
      <c r="D111" s="119">
        <v>0.007258154970025496</v>
      </c>
      <c r="E111" s="119">
        <v>0.9263424466256551</v>
      </c>
      <c r="F111" s="114" t="s">
        <v>816</v>
      </c>
      <c r="G111" s="114" t="b">
        <v>0</v>
      </c>
      <c r="H111" s="114" t="b">
        <v>0</v>
      </c>
      <c r="I111" s="114" t="b">
        <v>0</v>
      </c>
      <c r="J111" s="114" t="b">
        <v>0</v>
      </c>
      <c r="K111" s="114" t="b">
        <v>0</v>
      </c>
      <c r="L111" s="114" t="b">
        <v>0</v>
      </c>
    </row>
    <row r="112" spans="1:12" ht="15">
      <c r="A112" s="114" t="s">
        <v>854</v>
      </c>
      <c r="B112" s="114" t="s">
        <v>871</v>
      </c>
      <c r="C112" s="114">
        <v>2</v>
      </c>
      <c r="D112" s="119">
        <v>0.007258154970025496</v>
      </c>
      <c r="E112" s="119">
        <v>1.2273724422896364</v>
      </c>
      <c r="F112" s="114" t="s">
        <v>816</v>
      </c>
      <c r="G112" s="114" t="b">
        <v>0</v>
      </c>
      <c r="H112" s="114" t="b">
        <v>0</v>
      </c>
      <c r="I112" s="114" t="b">
        <v>0</v>
      </c>
      <c r="J112" s="114" t="b">
        <v>0</v>
      </c>
      <c r="K112" s="114" t="b">
        <v>0</v>
      </c>
      <c r="L112" s="114" t="b">
        <v>0</v>
      </c>
    </row>
    <row r="113" spans="1:12" ht="15">
      <c r="A113" s="114" t="s">
        <v>989</v>
      </c>
      <c r="B113" s="114" t="s">
        <v>990</v>
      </c>
      <c r="C113" s="114">
        <v>2</v>
      </c>
      <c r="D113" s="119">
        <v>0.007258154970025496</v>
      </c>
      <c r="E113" s="119">
        <v>2.0232524596337114</v>
      </c>
      <c r="F113" s="114" t="s">
        <v>816</v>
      </c>
      <c r="G113" s="114" t="b">
        <v>0</v>
      </c>
      <c r="H113" s="114" t="b">
        <v>0</v>
      </c>
      <c r="I113" s="114" t="b">
        <v>0</v>
      </c>
      <c r="J113" s="114" t="b">
        <v>0</v>
      </c>
      <c r="K113" s="114" t="b">
        <v>0</v>
      </c>
      <c r="L113" s="114" t="b">
        <v>0</v>
      </c>
    </row>
    <row r="114" spans="1:12" ht="15">
      <c r="A114" s="114" t="s">
        <v>870</v>
      </c>
      <c r="B114" s="114" t="s">
        <v>858</v>
      </c>
      <c r="C114" s="114">
        <v>2</v>
      </c>
      <c r="D114" s="119">
        <v>0.007258154970025496</v>
      </c>
      <c r="E114" s="119">
        <v>1.6253124509616739</v>
      </c>
      <c r="F114" s="114" t="s">
        <v>816</v>
      </c>
      <c r="G114" s="114" t="b">
        <v>0</v>
      </c>
      <c r="H114" s="114" t="b">
        <v>0</v>
      </c>
      <c r="I114" s="114" t="b">
        <v>0</v>
      </c>
      <c r="J114" s="114" t="b">
        <v>0</v>
      </c>
      <c r="K114" s="114" t="b">
        <v>0</v>
      </c>
      <c r="L114" s="114" t="b">
        <v>0</v>
      </c>
    </row>
    <row r="115" spans="1:12" ht="15">
      <c r="A115" s="114" t="s">
        <v>901</v>
      </c>
      <c r="B115" s="114" t="s">
        <v>902</v>
      </c>
      <c r="C115" s="114">
        <v>2</v>
      </c>
      <c r="D115" s="119">
        <v>0.007258154970025496</v>
      </c>
      <c r="E115" s="119">
        <v>1.6710699415223491</v>
      </c>
      <c r="F115" s="114" t="s">
        <v>816</v>
      </c>
      <c r="G115" s="114" t="b">
        <v>0</v>
      </c>
      <c r="H115" s="114" t="b">
        <v>1</v>
      </c>
      <c r="I115" s="114" t="b">
        <v>0</v>
      </c>
      <c r="J115" s="114" t="b">
        <v>0</v>
      </c>
      <c r="K115" s="114" t="b">
        <v>0</v>
      </c>
      <c r="L115" s="114" t="b">
        <v>0</v>
      </c>
    </row>
    <row r="116" spans="1:12" ht="15">
      <c r="A116" s="114" t="s">
        <v>903</v>
      </c>
      <c r="B116" s="114" t="s">
        <v>984</v>
      </c>
      <c r="C116" s="114">
        <v>2</v>
      </c>
      <c r="D116" s="119">
        <v>0.007258154970025496</v>
      </c>
      <c r="E116" s="119">
        <v>2.0232524596337114</v>
      </c>
      <c r="F116" s="114" t="s">
        <v>816</v>
      </c>
      <c r="G116" s="114" t="b">
        <v>0</v>
      </c>
      <c r="H116" s="114" t="b">
        <v>0</v>
      </c>
      <c r="I116" s="114" t="b">
        <v>0</v>
      </c>
      <c r="J116" s="114" t="b">
        <v>0</v>
      </c>
      <c r="K116" s="114" t="b">
        <v>0</v>
      </c>
      <c r="L116" s="114" t="b">
        <v>0</v>
      </c>
    </row>
    <row r="117" spans="1:12" ht="15">
      <c r="A117" s="114" t="s">
        <v>1011</v>
      </c>
      <c r="B117" s="114" t="s">
        <v>1012</v>
      </c>
      <c r="C117" s="114">
        <v>2</v>
      </c>
      <c r="D117" s="119">
        <v>0.023408235804237506</v>
      </c>
      <c r="E117" s="119">
        <v>1.161368002234975</v>
      </c>
      <c r="F117" s="114" t="s">
        <v>817</v>
      </c>
      <c r="G117" s="114" t="b">
        <v>0</v>
      </c>
      <c r="H117" s="114" t="b">
        <v>0</v>
      </c>
      <c r="I117" s="114" t="b">
        <v>0</v>
      </c>
      <c r="J117" s="114" t="b">
        <v>0</v>
      </c>
      <c r="K117" s="114" t="b">
        <v>0</v>
      </c>
      <c r="L117" s="114" t="b">
        <v>0</v>
      </c>
    </row>
    <row r="118" spans="1:12" ht="15">
      <c r="A118" s="114" t="s">
        <v>891</v>
      </c>
      <c r="B118" s="114" t="s">
        <v>862</v>
      </c>
      <c r="C118" s="114">
        <v>2</v>
      </c>
      <c r="D118" s="119">
        <v>0.0354152936075272</v>
      </c>
      <c r="E118" s="119">
        <v>0.8750612633917001</v>
      </c>
      <c r="F118" s="114" t="s">
        <v>818</v>
      </c>
      <c r="G118" s="114" t="b">
        <v>0</v>
      </c>
      <c r="H118" s="114" t="b">
        <v>0</v>
      </c>
      <c r="I118" s="114" t="b">
        <v>0</v>
      </c>
      <c r="J118" s="114" t="b">
        <v>0</v>
      </c>
      <c r="K118" s="114" t="b">
        <v>0</v>
      </c>
      <c r="L118" s="114" t="b">
        <v>0</v>
      </c>
    </row>
    <row r="119" spans="1:12" ht="15">
      <c r="A119" s="114" t="s">
        <v>869</v>
      </c>
      <c r="B119" s="114" t="s">
        <v>888</v>
      </c>
      <c r="C119" s="114">
        <v>2</v>
      </c>
      <c r="D119" s="119">
        <v>0.03010299956639812</v>
      </c>
      <c r="E119" s="119">
        <v>0.9542425094393249</v>
      </c>
      <c r="F119" s="114" t="s">
        <v>823</v>
      </c>
      <c r="G119" s="114" t="b">
        <v>0</v>
      </c>
      <c r="H119" s="114" t="b">
        <v>0</v>
      </c>
      <c r="I119" s="114" t="b">
        <v>0</v>
      </c>
      <c r="J119" s="114" t="b">
        <v>0</v>
      </c>
      <c r="K119" s="114" t="b">
        <v>0</v>
      </c>
      <c r="L119"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45F0-D6FD-4ABC-8E50-1EC5D1A793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1080</v>
      </c>
      <c r="B1" s="13" t="s">
        <v>35</v>
      </c>
    </row>
    <row r="2" spans="1:2" ht="15">
      <c r="A2" s="113" t="s">
        <v>267</v>
      </c>
      <c r="B2" s="79">
        <v>3113.783333</v>
      </c>
    </row>
    <row r="3" spans="1:2" ht="15">
      <c r="A3" s="113" t="s">
        <v>213</v>
      </c>
      <c r="B3" s="79">
        <v>486.633333</v>
      </c>
    </row>
    <row r="4" spans="1:2" ht="15">
      <c r="A4" s="113" t="s">
        <v>215</v>
      </c>
      <c r="B4" s="79">
        <v>356.666667</v>
      </c>
    </row>
    <row r="5" spans="1:2" ht="15">
      <c r="A5" s="113" t="s">
        <v>222</v>
      </c>
      <c r="B5" s="79">
        <v>318</v>
      </c>
    </row>
    <row r="6" spans="1:2" ht="15">
      <c r="A6" s="113" t="s">
        <v>210</v>
      </c>
      <c r="B6" s="79">
        <v>206.65</v>
      </c>
    </row>
    <row r="7" spans="1:2" ht="15">
      <c r="A7" s="113" t="s">
        <v>219</v>
      </c>
      <c r="B7" s="79">
        <v>196.833333</v>
      </c>
    </row>
    <row r="8" spans="1:2" ht="15">
      <c r="A8" s="113" t="s">
        <v>221</v>
      </c>
      <c r="B8" s="79">
        <v>161</v>
      </c>
    </row>
    <row r="9" spans="1:2" ht="15">
      <c r="A9" s="113" t="s">
        <v>214</v>
      </c>
      <c r="B9" s="79">
        <v>161</v>
      </c>
    </row>
    <row r="10" spans="1:2" ht="15">
      <c r="A10" s="113" t="s">
        <v>212</v>
      </c>
      <c r="B10" s="79">
        <v>148.5</v>
      </c>
    </row>
    <row r="11" spans="1:2" ht="15">
      <c r="A11" s="113" t="s">
        <v>206</v>
      </c>
      <c r="B11" s="79">
        <v>122.5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E3F5-F4CE-49CF-92C3-B17B08CE0107}">
  <dimension ref="A1:V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v>
      </c>
      <c r="B1" s="13" t="s">
        <v>1082</v>
      </c>
      <c r="C1" s="13" t="s">
        <v>1083</v>
      </c>
      <c r="D1" s="13" t="s">
        <v>1085</v>
      </c>
      <c r="E1" s="13" t="s">
        <v>1084</v>
      </c>
      <c r="F1" s="13" t="s">
        <v>1087</v>
      </c>
      <c r="G1" s="13" t="s">
        <v>1086</v>
      </c>
      <c r="H1" s="13" t="s">
        <v>1089</v>
      </c>
      <c r="I1" s="13" t="s">
        <v>1088</v>
      </c>
      <c r="J1" s="13" t="s">
        <v>1091</v>
      </c>
      <c r="K1" s="13" t="s">
        <v>1090</v>
      </c>
      <c r="L1" s="13" t="s">
        <v>1093</v>
      </c>
      <c r="M1" s="13" t="s">
        <v>1092</v>
      </c>
      <c r="N1" s="13" t="s">
        <v>1095</v>
      </c>
      <c r="O1" s="13" t="s">
        <v>1094</v>
      </c>
      <c r="P1" s="13" t="s">
        <v>1097</v>
      </c>
      <c r="Q1" s="13" t="s">
        <v>1096</v>
      </c>
      <c r="R1" s="13" t="s">
        <v>1099</v>
      </c>
      <c r="S1" s="79" t="s">
        <v>1098</v>
      </c>
      <c r="T1" s="79" t="s">
        <v>1101</v>
      </c>
      <c r="U1" s="79" t="s">
        <v>1100</v>
      </c>
      <c r="V1" s="79" t="s">
        <v>1102</v>
      </c>
    </row>
    <row r="2" spans="1:22" ht="15">
      <c r="A2" s="114" t="s">
        <v>848</v>
      </c>
      <c r="B2" s="114">
        <v>99</v>
      </c>
      <c r="C2" s="114" t="s">
        <v>267</v>
      </c>
      <c r="D2" s="114">
        <v>8</v>
      </c>
      <c r="E2" s="114" t="s">
        <v>267</v>
      </c>
      <c r="F2" s="114">
        <v>20</v>
      </c>
      <c r="G2" s="114" t="s">
        <v>865</v>
      </c>
      <c r="H2" s="114">
        <v>7</v>
      </c>
      <c r="I2" s="114" t="s">
        <v>875</v>
      </c>
      <c r="J2" s="114">
        <v>3</v>
      </c>
      <c r="K2" s="114" t="s">
        <v>853</v>
      </c>
      <c r="L2" s="114">
        <v>10</v>
      </c>
      <c r="M2" s="114" t="s">
        <v>1011</v>
      </c>
      <c r="N2" s="114">
        <v>2</v>
      </c>
      <c r="O2" s="114" t="s">
        <v>862</v>
      </c>
      <c r="P2" s="114">
        <v>4</v>
      </c>
      <c r="Q2" s="114" t="s">
        <v>953</v>
      </c>
      <c r="R2" s="114">
        <v>2</v>
      </c>
      <c r="S2" s="114"/>
      <c r="T2" s="114"/>
      <c r="U2" s="114"/>
      <c r="V2" s="114"/>
    </row>
    <row r="3" spans="1:22" ht="15">
      <c r="A3" s="114" t="s">
        <v>849</v>
      </c>
      <c r="B3" s="114">
        <v>80</v>
      </c>
      <c r="C3" s="114" t="s">
        <v>855</v>
      </c>
      <c r="D3" s="114">
        <v>5</v>
      </c>
      <c r="E3" s="114" t="s">
        <v>853</v>
      </c>
      <c r="F3" s="114">
        <v>19</v>
      </c>
      <c r="G3" s="114" t="s">
        <v>866</v>
      </c>
      <c r="H3" s="114">
        <v>7</v>
      </c>
      <c r="I3" s="114" t="s">
        <v>869</v>
      </c>
      <c r="J3" s="114">
        <v>2</v>
      </c>
      <c r="K3" s="114" t="s">
        <v>857</v>
      </c>
      <c r="L3" s="114">
        <v>7</v>
      </c>
      <c r="M3" s="114" t="s">
        <v>1012</v>
      </c>
      <c r="N3" s="114">
        <v>2</v>
      </c>
      <c r="O3" s="114" t="s">
        <v>944</v>
      </c>
      <c r="P3" s="114">
        <v>2</v>
      </c>
      <c r="Q3" s="114" t="s">
        <v>876</v>
      </c>
      <c r="R3" s="114">
        <v>2</v>
      </c>
      <c r="S3" s="114"/>
      <c r="T3" s="114"/>
      <c r="U3" s="114"/>
      <c r="V3" s="114"/>
    </row>
    <row r="4" spans="1:22" ht="15">
      <c r="A4" s="114" t="s">
        <v>850</v>
      </c>
      <c r="B4" s="114">
        <v>0</v>
      </c>
      <c r="C4" s="114" t="s">
        <v>860</v>
      </c>
      <c r="D4" s="114">
        <v>4</v>
      </c>
      <c r="E4" s="114" t="s">
        <v>856</v>
      </c>
      <c r="F4" s="114">
        <v>10</v>
      </c>
      <c r="G4" s="114" t="s">
        <v>867</v>
      </c>
      <c r="H4" s="114">
        <v>7</v>
      </c>
      <c r="I4" s="114" t="s">
        <v>579</v>
      </c>
      <c r="J4" s="114">
        <v>2</v>
      </c>
      <c r="K4" s="114" t="s">
        <v>872</v>
      </c>
      <c r="L4" s="114">
        <v>5</v>
      </c>
      <c r="M4" s="114" t="s">
        <v>897</v>
      </c>
      <c r="N4" s="114">
        <v>2</v>
      </c>
      <c r="O4" s="114" t="s">
        <v>945</v>
      </c>
      <c r="P4" s="114">
        <v>2</v>
      </c>
      <c r="Q4" s="114" t="s">
        <v>878</v>
      </c>
      <c r="R4" s="114">
        <v>2</v>
      </c>
      <c r="S4" s="114"/>
      <c r="T4" s="114"/>
      <c r="U4" s="114"/>
      <c r="V4" s="114"/>
    </row>
    <row r="5" spans="1:22" ht="15">
      <c r="A5" s="114" t="s">
        <v>851</v>
      </c>
      <c r="B5" s="114">
        <v>3895</v>
      </c>
      <c r="C5" s="114" t="s">
        <v>889</v>
      </c>
      <c r="D5" s="114">
        <v>4</v>
      </c>
      <c r="E5" s="114" t="s">
        <v>858</v>
      </c>
      <c r="F5" s="114">
        <v>9</v>
      </c>
      <c r="G5" s="114" t="s">
        <v>854</v>
      </c>
      <c r="H5" s="114">
        <v>7</v>
      </c>
      <c r="I5" s="114"/>
      <c r="J5" s="114"/>
      <c r="K5" s="114" t="s">
        <v>858</v>
      </c>
      <c r="L5" s="114">
        <v>5</v>
      </c>
      <c r="M5" s="114" t="s">
        <v>1013</v>
      </c>
      <c r="N5" s="114">
        <v>2</v>
      </c>
      <c r="O5" s="114" t="s">
        <v>946</v>
      </c>
      <c r="P5" s="114">
        <v>2</v>
      </c>
      <c r="Q5" s="114"/>
      <c r="R5" s="114"/>
      <c r="S5" s="114"/>
      <c r="T5" s="114"/>
      <c r="U5" s="114"/>
      <c r="V5" s="114"/>
    </row>
    <row r="6" spans="1:22" ht="15">
      <c r="A6" s="114" t="s">
        <v>852</v>
      </c>
      <c r="B6" s="114">
        <v>4074</v>
      </c>
      <c r="C6" s="114" t="s">
        <v>856</v>
      </c>
      <c r="D6" s="114">
        <v>3</v>
      </c>
      <c r="E6" s="114" t="s">
        <v>854</v>
      </c>
      <c r="F6" s="114">
        <v>8</v>
      </c>
      <c r="G6" s="114" t="s">
        <v>864</v>
      </c>
      <c r="H6" s="114">
        <v>6</v>
      </c>
      <c r="I6" s="114"/>
      <c r="J6" s="114"/>
      <c r="K6" s="114" t="s">
        <v>883</v>
      </c>
      <c r="L6" s="114">
        <v>5</v>
      </c>
      <c r="M6" s="114"/>
      <c r="N6" s="114"/>
      <c r="O6" s="114" t="s">
        <v>947</v>
      </c>
      <c r="P6" s="114">
        <v>2</v>
      </c>
      <c r="Q6" s="114"/>
      <c r="R6" s="114"/>
      <c r="S6" s="114"/>
      <c r="T6" s="114"/>
      <c r="U6" s="114"/>
      <c r="V6" s="114"/>
    </row>
    <row r="7" spans="1:22" ht="15">
      <c r="A7" s="114" t="s">
        <v>267</v>
      </c>
      <c r="B7" s="114">
        <v>39</v>
      </c>
      <c r="C7" s="114" t="s">
        <v>854</v>
      </c>
      <c r="D7" s="114">
        <v>3</v>
      </c>
      <c r="E7" s="114" t="s">
        <v>859</v>
      </c>
      <c r="F7" s="114">
        <v>8</v>
      </c>
      <c r="G7" s="114" t="s">
        <v>855</v>
      </c>
      <c r="H7" s="114">
        <v>5</v>
      </c>
      <c r="I7" s="114"/>
      <c r="J7" s="114"/>
      <c r="K7" s="114" t="s">
        <v>854</v>
      </c>
      <c r="L7" s="114">
        <v>5</v>
      </c>
      <c r="M7" s="114"/>
      <c r="N7" s="114"/>
      <c r="O7" s="114" t="s">
        <v>909</v>
      </c>
      <c r="P7" s="114">
        <v>2</v>
      </c>
      <c r="Q7" s="114"/>
      <c r="R7" s="114"/>
      <c r="S7" s="114"/>
      <c r="T7" s="114"/>
      <c r="U7" s="114"/>
      <c r="V7" s="114"/>
    </row>
    <row r="8" spans="1:22" ht="15">
      <c r="A8" s="114" t="s">
        <v>853</v>
      </c>
      <c r="B8" s="114">
        <v>32</v>
      </c>
      <c r="C8" s="114" t="s">
        <v>882</v>
      </c>
      <c r="D8" s="114">
        <v>3</v>
      </c>
      <c r="E8" s="114" t="s">
        <v>855</v>
      </c>
      <c r="F8" s="114">
        <v>5</v>
      </c>
      <c r="G8" s="114" t="s">
        <v>873</v>
      </c>
      <c r="H8" s="114">
        <v>5</v>
      </c>
      <c r="I8" s="114"/>
      <c r="J8" s="114"/>
      <c r="K8" s="114" t="s">
        <v>871</v>
      </c>
      <c r="L8" s="114">
        <v>5</v>
      </c>
      <c r="M8" s="114"/>
      <c r="N8" s="114"/>
      <c r="O8" s="114" t="s">
        <v>891</v>
      </c>
      <c r="P8" s="114">
        <v>2</v>
      </c>
      <c r="Q8" s="114"/>
      <c r="R8" s="114"/>
      <c r="S8" s="114"/>
      <c r="T8" s="114"/>
      <c r="U8" s="114"/>
      <c r="V8" s="114"/>
    </row>
    <row r="9" spans="1:22" ht="15">
      <c r="A9" s="114" t="s">
        <v>854</v>
      </c>
      <c r="B9" s="114">
        <v>24</v>
      </c>
      <c r="C9" s="114" t="s">
        <v>859</v>
      </c>
      <c r="D9" s="114">
        <v>3</v>
      </c>
      <c r="E9" s="114" t="s">
        <v>861</v>
      </c>
      <c r="F9" s="114">
        <v>5</v>
      </c>
      <c r="G9" s="114" t="s">
        <v>874</v>
      </c>
      <c r="H9" s="114">
        <v>5</v>
      </c>
      <c r="I9" s="114"/>
      <c r="J9" s="114"/>
      <c r="K9" s="114" t="s">
        <v>267</v>
      </c>
      <c r="L9" s="114">
        <v>4</v>
      </c>
      <c r="M9" s="114"/>
      <c r="N9" s="114"/>
      <c r="O9" s="114"/>
      <c r="P9" s="114"/>
      <c r="Q9" s="114"/>
      <c r="R9" s="114"/>
      <c r="S9" s="114"/>
      <c r="T9" s="114"/>
      <c r="U9" s="114"/>
      <c r="V9" s="114"/>
    </row>
    <row r="10" spans="1:22" ht="15">
      <c r="A10" s="114" t="s">
        <v>855</v>
      </c>
      <c r="B10" s="114">
        <v>18</v>
      </c>
      <c r="C10" s="114" t="s">
        <v>1014</v>
      </c>
      <c r="D10" s="114">
        <v>2</v>
      </c>
      <c r="E10" s="114" t="s">
        <v>870</v>
      </c>
      <c r="F10" s="114">
        <v>4</v>
      </c>
      <c r="G10" s="114" t="s">
        <v>905</v>
      </c>
      <c r="H10" s="114">
        <v>4</v>
      </c>
      <c r="I10" s="114"/>
      <c r="J10" s="114"/>
      <c r="K10" s="114" t="s">
        <v>861</v>
      </c>
      <c r="L10" s="114">
        <v>4</v>
      </c>
      <c r="M10" s="114"/>
      <c r="N10" s="114"/>
      <c r="O10" s="114"/>
      <c r="P10" s="114"/>
      <c r="Q10" s="114"/>
      <c r="R10" s="114"/>
      <c r="S10" s="114"/>
      <c r="T10" s="114"/>
      <c r="U10" s="114"/>
      <c r="V10" s="114"/>
    </row>
    <row r="11" spans="1:22" ht="15">
      <c r="A11" s="114" t="s">
        <v>856</v>
      </c>
      <c r="B11" s="114">
        <v>17</v>
      </c>
      <c r="C11" s="114" t="s">
        <v>579</v>
      </c>
      <c r="D11" s="114">
        <v>2</v>
      </c>
      <c r="E11" s="114" t="s">
        <v>868</v>
      </c>
      <c r="F11" s="114">
        <v>4</v>
      </c>
      <c r="G11" s="114" t="s">
        <v>860</v>
      </c>
      <c r="H11" s="114">
        <v>3</v>
      </c>
      <c r="I11" s="114"/>
      <c r="J11" s="114"/>
      <c r="K11" s="114" t="s">
        <v>855</v>
      </c>
      <c r="L11" s="114">
        <v>3</v>
      </c>
      <c r="M11" s="114"/>
      <c r="N11" s="114"/>
      <c r="O11" s="114"/>
      <c r="P11" s="114"/>
      <c r="Q11" s="114"/>
      <c r="R11" s="114"/>
      <c r="S11" s="114"/>
      <c r="T11" s="114"/>
      <c r="U11" s="114"/>
      <c r="V11" s="114"/>
    </row>
    <row r="14" spans="1:22" ht="15" customHeight="1">
      <c r="A14" s="13" t="s">
        <v>1115</v>
      </c>
      <c r="B14" s="13" t="s">
        <v>1082</v>
      </c>
      <c r="C14" s="13" t="s">
        <v>1126</v>
      </c>
      <c r="D14" s="13" t="s">
        <v>1085</v>
      </c>
      <c r="E14" s="13" t="s">
        <v>1130</v>
      </c>
      <c r="F14" s="13" t="s">
        <v>1087</v>
      </c>
      <c r="G14" s="13" t="s">
        <v>1137</v>
      </c>
      <c r="H14" s="13" t="s">
        <v>1089</v>
      </c>
      <c r="I14" s="79" t="s">
        <v>1145</v>
      </c>
      <c r="J14" s="79" t="s">
        <v>1091</v>
      </c>
      <c r="K14" s="13" t="s">
        <v>1146</v>
      </c>
      <c r="L14" s="13" t="s">
        <v>1093</v>
      </c>
      <c r="M14" s="13" t="s">
        <v>1154</v>
      </c>
      <c r="N14" s="13" t="s">
        <v>1095</v>
      </c>
      <c r="O14" s="13" t="s">
        <v>1156</v>
      </c>
      <c r="P14" s="13" t="s">
        <v>1097</v>
      </c>
      <c r="Q14" s="79" t="s">
        <v>1158</v>
      </c>
      <c r="R14" s="79" t="s">
        <v>1099</v>
      </c>
      <c r="S14" s="79" t="s">
        <v>1159</v>
      </c>
      <c r="T14" s="79" t="s">
        <v>1101</v>
      </c>
      <c r="U14" s="79" t="s">
        <v>1160</v>
      </c>
      <c r="V14" s="79" t="s">
        <v>1102</v>
      </c>
    </row>
    <row r="15" spans="1:22" ht="15">
      <c r="A15" s="114" t="s">
        <v>1116</v>
      </c>
      <c r="B15" s="114">
        <v>15</v>
      </c>
      <c r="C15" s="114" t="s">
        <v>1127</v>
      </c>
      <c r="D15" s="114">
        <v>2</v>
      </c>
      <c r="E15" s="114" t="s">
        <v>1116</v>
      </c>
      <c r="F15" s="114">
        <v>9</v>
      </c>
      <c r="G15" s="114" t="s">
        <v>1117</v>
      </c>
      <c r="H15" s="114">
        <v>7</v>
      </c>
      <c r="I15" s="114"/>
      <c r="J15" s="114"/>
      <c r="K15" s="114" t="s">
        <v>1116</v>
      </c>
      <c r="L15" s="114">
        <v>5</v>
      </c>
      <c r="M15" s="114" t="s">
        <v>1155</v>
      </c>
      <c r="N15" s="114">
        <v>2</v>
      </c>
      <c r="O15" s="114" t="s">
        <v>1157</v>
      </c>
      <c r="P15" s="114">
        <v>2</v>
      </c>
      <c r="Q15" s="114"/>
      <c r="R15" s="114"/>
      <c r="S15" s="114"/>
      <c r="T15" s="114"/>
      <c r="U15" s="114"/>
      <c r="V15" s="114"/>
    </row>
    <row r="16" spans="1:22" ht="15">
      <c r="A16" s="114" t="s">
        <v>1117</v>
      </c>
      <c r="B16" s="114">
        <v>7</v>
      </c>
      <c r="C16" s="114" t="s">
        <v>1128</v>
      </c>
      <c r="D16" s="114">
        <v>2</v>
      </c>
      <c r="E16" s="114" t="s">
        <v>1120</v>
      </c>
      <c r="F16" s="114">
        <v>3</v>
      </c>
      <c r="G16" s="114" t="s">
        <v>1123</v>
      </c>
      <c r="H16" s="114">
        <v>3</v>
      </c>
      <c r="I16" s="114"/>
      <c r="J16" s="114"/>
      <c r="K16" s="114" t="s">
        <v>1147</v>
      </c>
      <c r="L16" s="114">
        <v>2</v>
      </c>
      <c r="M16" s="114"/>
      <c r="N16" s="114"/>
      <c r="O16" s="114"/>
      <c r="P16" s="114"/>
      <c r="Q16" s="114"/>
      <c r="R16" s="114"/>
      <c r="S16" s="114"/>
      <c r="T16" s="114"/>
      <c r="U16" s="114"/>
      <c r="V16" s="114"/>
    </row>
    <row r="17" spans="1:22" ht="15">
      <c r="A17" s="114" t="s">
        <v>1118</v>
      </c>
      <c r="B17" s="114">
        <v>4</v>
      </c>
      <c r="C17" s="114" t="s">
        <v>1129</v>
      </c>
      <c r="D17" s="114">
        <v>2</v>
      </c>
      <c r="E17" s="114" t="s">
        <v>1118</v>
      </c>
      <c r="F17" s="114">
        <v>2</v>
      </c>
      <c r="G17" s="114" t="s">
        <v>1138</v>
      </c>
      <c r="H17" s="114">
        <v>2</v>
      </c>
      <c r="I17" s="114"/>
      <c r="J17" s="114"/>
      <c r="K17" s="114" t="s">
        <v>1148</v>
      </c>
      <c r="L17" s="114">
        <v>2</v>
      </c>
      <c r="M17" s="114"/>
      <c r="N17" s="114"/>
      <c r="O17" s="114"/>
      <c r="P17" s="114"/>
      <c r="Q17" s="114"/>
      <c r="R17" s="114"/>
      <c r="S17" s="114"/>
      <c r="T17" s="114"/>
      <c r="U17" s="114"/>
      <c r="V17" s="114"/>
    </row>
    <row r="18" spans="1:22" ht="15">
      <c r="A18" s="114" t="s">
        <v>1119</v>
      </c>
      <c r="B18" s="114">
        <v>3</v>
      </c>
      <c r="C18" s="114"/>
      <c r="D18" s="114"/>
      <c r="E18" s="114" t="s">
        <v>1122</v>
      </c>
      <c r="F18" s="114">
        <v>2</v>
      </c>
      <c r="G18" s="114" t="s">
        <v>1125</v>
      </c>
      <c r="H18" s="114">
        <v>2</v>
      </c>
      <c r="I18" s="114"/>
      <c r="J18" s="114"/>
      <c r="K18" s="114" t="s">
        <v>1149</v>
      </c>
      <c r="L18" s="114">
        <v>2</v>
      </c>
      <c r="M18" s="114"/>
      <c r="N18" s="114"/>
      <c r="O18" s="114"/>
      <c r="P18" s="114"/>
      <c r="Q18" s="114"/>
      <c r="R18" s="114"/>
      <c r="S18" s="114"/>
      <c r="T18" s="114"/>
      <c r="U18" s="114"/>
      <c r="V18" s="114"/>
    </row>
    <row r="19" spans="1:22" ht="15">
      <c r="A19" s="114" t="s">
        <v>1120</v>
      </c>
      <c r="B19" s="114">
        <v>3</v>
      </c>
      <c r="C19" s="114"/>
      <c r="D19" s="114"/>
      <c r="E19" s="114" t="s">
        <v>1131</v>
      </c>
      <c r="F19" s="114">
        <v>2</v>
      </c>
      <c r="G19" s="114" t="s">
        <v>1139</v>
      </c>
      <c r="H19" s="114">
        <v>2</v>
      </c>
      <c r="I19" s="114"/>
      <c r="J19" s="114"/>
      <c r="K19" s="114" t="s">
        <v>1150</v>
      </c>
      <c r="L19" s="114">
        <v>2</v>
      </c>
      <c r="M19" s="114"/>
      <c r="N19" s="114"/>
      <c r="O19" s="114"/>
      <c r="P19" s="114"/>
      <c r="Q19" s="114"/>
      <c r="R19" s="114"/>
      <c r="S19" s="114"/>
      <c r="T19" s="114"/>
      <c r="U19" s="114"/>
      <c r="V19" s="114"/>
    </row>
    <row r="20" spans="1:22" ht="15">
      <c r="A20" s="114" t="s">
        <v>1121</v>
      </c>
      <c r="B20" s="114">
        <v>3</v>
      </c>
      <c r="C20" s="114"/>
      <c r="D20" s="114"/>
      <c r="E20" s="114" t="s">
        <v>1132</v>
      </c>
      <c r="F20" s="114">
        <v>2</v>
      </c>
      <c r="G20" s="114" t="s">
        <v>1140</v>
      </c>
      <c r="H20" s="114">
        <v>2</v>
      </c>
      <c r="I20" s="114"/>
      <c r="J20" s="114"/>
      <c r="K20" s="114" t="s">
        <v>1121</v>
      </c>
      <c r="L20" s="114">
        <v>2</v>
      </c>
      <c r="M20" s="114"/>
      <c r="N20" s="114"/>
      <c r="O20" s="114"/>
      <c r="P20" s="114"/>
      <c r="Q20" s="114"/>
      <c r="R20" s="114"/>
      <c r="S20" s="114"/>
      <c r="T20" s="114"/>
      <c r="U20" s="114"/>
      <c r="V20" s="114"/>
    </row>
    <row r="21" spans="1:22" ht="15">
      <c r="A21" s="114" t="s">
        <v>1122</v>
      </c>
      <c r="B21" s="114">
        <v>3</v>
      </c>
      <c r="C21" s="114"/>
      <c r="D21" s="114"/>
      <c r="E21" s="114" t="s">
        <v>1133</v>
      </c>
      <c r="F21" s="114">
        <v>2</v>
      </c>
      <c r="G21" s="114" t="s">
        <v>1141</v>
      </c>
      <c r="H21" s="114">
        <v>2</v>
      </c>
      <c r="I21" s="114"/>
      <c r="J21" s="114"/>
      <c r="K21" s="114" t="s">
        <v>1151</v>
      </c>
      <c r="L21" s="114">
        <v>2</v>
      </c>
      <c r="M21" s="114"/>
      <c r="N21" s="114"/>
      <c r="O21" s="114"/>
      <c r="P21" s="114"/>
      <c r="Q21" s="114"/>
      <c r="R21" s="114"/>
      <c r="S21" s="114"/>
      <c r="T21" s="114"/>
      <c r="U21" s="114"/>
      <c r="V21" s="114"/>
    </row>
    <row r="22" spans="1:22" ht="15">
      <c r="A22" s="114" t="s">
        <v>1123</v>
      </c>
      <c r="B22" s="114">
        <v>3</v>
      </c>
      <c r="C22" s="114"/>
      <c r="D22" s="114"/>
      <c r="E22" s="114" t="s">
        <v>1134</v>
      </c>
      <c r="F22" s="114">
        <v>2</v>
      </c>
      <c r="G22" s="114" t="s">
        <v>1142</v>
      </c>
      <c r="H22" s="114">
        <v>2</v>
      </c>
      <c r="I22" s="114"/>
      <c r="J22" s="114"/>
      <c r="K22" s="114" t="s">
        <v>1118</v>
      </c>
      <c r="L22" s="114">
        <v>2</v>
      </c>
      <c r="M22" s="114"/>
      <c r="N22" s="114"/>
      <c r="O22" s="114"/>
      <c r="P22" s="114"/>
      <c r="Q22" s="114"/>
      <c r="R22" s="114"/>
      <c r="S22" s="114"/>
      <c r="T22" s="114"/>
      <c r="U22" s="114"/>
      <c r="V22" s="114"/>
    </row>
    <row r="23" spans="1:22" ht="15">
      <c r="A23" s="114" t="s">
        <v>1124</v>
      </c>
      <c r="B23" s="114">
        <v>3</v>
      </c>
      <c r="C23" s="114"/>
      <c r="D23" s="114"/>
      <c r="E23" s="114" t="s">
        <v>1135</v>
      </c>
      <c r="F23" s="114">
        <v>2</v>
      </c>
      <c r="G23" s="114" t="s">
        <v>1143</v>
      </c>
      <c r="H23" s="114">
        <v>2</v>
      </c>
      <c r="I23" s="114"/>
      <c r="J23" s="114"/>
      <c r="K23" s="114" t="s">
        <v>1152</v>
      </c>
      <c r="L23" s="114">
        <v>2</v>
      </c>
      <c r="M23" s="114"/>
      <c r="N23" s="114"/>
      <c r="O23" s="114"/>
      <c r="P23" s="114"/>
      <c r="Q23" s="114"/>
      <c r="R23" s="114"/>
      <c r="S23" s="114"/>
      <c r="T23" s="114"/>
      <c r="U23" s="114"/>
      <c r="V23" s="114"/>
    </row>
    <row r="24" spans="1:22" ht="15">
      <c r="A24" s="114" t="s">
        <v>1125</v>
      </c>
      <c r="B24" s="114">
        <v>3</v>
      </c>
      <c r="C24" s="114"/>
      <c r="D24" s="114"/>
      <c r="E24" s="114" t="s">
        <v>1136</v>
      </c>
      <c r="F24" s="114">
        <v>2</v>
      </c>
      <c r="G24" s="114" t="s">
        <v>1144</v>
      </c>
      <c r="H24" s="114">
        <v>2</v>
      </c>
      <c r="I24" s="114"/>
      <c r="J24" s="114"/>
      <c r="K24" s="114" t="s">
        <v>1153</v>
      </c>
      <c r="L24" s="114">
        <v>2</v>
      </c>
      <c r="M24" s="114"/>
      <c r="N24" s="114"/>
      <c r="O24" s="114"/>
      <c r="P24" s="114"/>
      <c r="Q24" s="114"/>
      <c r="R24" s="114"/>
      <c r="S24" s="114"/>
      <c r="T24" s="114"/>
      <c r="U24" s="114"/>
      <c r="V24" s="114"/>
    </row>
  </sheetData>
  <printOptions/>
  <pageMargins left="0.7" right="0.7" top="0.75" bottom="0.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685B-71D7-4485-B283-B514174EBDC6}">
  <dimension ref="A25:B146"/>
  <sheetViews>
    <sheetView tabSelected="1" workbookViewId="0" topLeftCell="A1"/>
  </sheetViews>
  <sheetFormatPr defaultColWidth="9.140625" defaultRowHeight="15"/>
  <cols>
    <col min="1" max="1" width="13.140625" style="0" bestFit="1" customWidth="1"/>
    <col min="2" max="2" width="16.57421875" style="0" bestFit="1" customWidth="1"/>
  </cols>
  <sheetData>
    <row r="25" spans="1:2" ht="15">
      <c r="A25" s="122" t="s">
        <v>1346</v>
      </c>
      <c r="B25" t="s">
        <v>1345</v>
      </c>
    </row>
    <row r="26" spans="1:2" ht="15">
      <c r="A26" s="123" t="s">
        <v>1348</v>
      </c>
      <c r="B26" s="3">
        <v>26</v>
      </c>
    </row>
    <row r="27" spans="1:2" ht="15">
      <c r="A27" s="124" t="s">
        <v>1349</v>
      </c>
      <c r="B27" s="3">
        <v>7</v>
      </c>
    </row>
    <row r="28" spans="1:2" ht="15">
      <c r="A28" s="125" t="s">
        <v>1350</v>
      </c>
      <c r="B28" s="3">
        <v>7</v>
      </c>
    </row>
    <row r="29" spans="1:2" ht="15">
      <c r="A29" s="124" t="s">
        <v>1351</v>
      </c>
      <c r="B29" s="3">
        <v>7</v>
      </c>
    </row>
    <row r="30" spans="1:2" ht="15">
      <c r="A30" s="125" t="s">
        <v>1352</v>
      </c>
      <c r="B30" s="3">
        <v>1</v>
      </c>
    </row>
    <row r="31" spans="1:2" ht="15">
      <c r="A31" s="125" t="s">
        <v>1353</v>
      </c>
      <c r="B31" s="3">
        <v>2</v>
      </c>
    </row>
    <row r="32" spans="1:2" ht="15">
      <c r="A32" s="125" t="s">
        <v>1354</v>
      </c>
      <c r="B32" s="3">
        <v>1</v>
      </c>
    </row>
    <row r="33" spans="1:2" ht="15">
      <c r="A33" s="125" t="s">
        <v>1355</v>
      </c>
      <c r="B33" s="3">
        <v>2</v>
      </c>
    </row>
    <row r="34" spans="1:2" ht="15">
      <c r="A34" s="125" t="s">
        <v>1356</v>
      </c>
      <c r="B34" s="3">
        <v>1</v>
      </c>
    </row>
    <row r="35" spans="1:2" ht="15">
      <c r="A35" s="124" t="s">
        <v>1357</v>
      </c>
      <c r="B35" s="3">
        <v>12</v>
      </c>
    </row>
    <row r="36" spans="1:2" ht="15">
      <c r="A36" s="125" t="s">
        <v>1358</v>
      </c>
      <c r="B36" s="3">
        <v>2</v>
      </c>
    </row>
    <row r="37" spans="1:2" ht="15">
      <c r="A37" s="125" t="s">
        <v>1359</v>
      </c>
      <c r="B37" s="3">
        <v>2</v>
      </c>
    </row>
    <row r="38" spans="1:2" ht="15">
      <c r="A38" s="125" t="s">
        <v>1360</v>
      </c>
      <c r="B38" s="3">
        <v>1</v>
      </c>
    </row>
    <row r="39" spans="1:2" ht="15">
      <c r="A39" s="125" t="s">
        <v>1361</v>
      </c>
      <c r="B39" s="3">
        <v>1</v>
      </c>
    </row>
    <row r="40" spans="1:2" ht="15">
      <c r="A40" s="125" t="s">
        <v>1362</v>
      </c>
      <c r="B40" s="3">
        <v>5</v>
      </c>
    </row>
    <row r="41" spans="1:2" ht="15">
      <c r="A41" s="125" t="s">
        <v>1363</v>
      </c>
      <c r="B41" s="3">
        <v>1</v>
      </c>
    </row>
    <row r="42" spans="1:2" ht="15">
      <c r="A42" s="123" t="s">
        <v>1364</v>
      </c>
      <c r="B42" s="3">
        <v>58</v>
      </c>
    </row>
    <row r="43" spans="1:2" ht="15">
      <c r="A43" s="124" t="s">
        <v>1365</v>
      </c>
      <c r="B43" s="3">
        <v>5</v>
      </c>
    </row>
    <row r="44" spans="1:2" ht="15">
      <c r="A44" s="125" t="s">
        <v>1366</v>
      </c>
      <c r="B44" s="3">
        <v>5</v>
      </c>
    </row>
    <row r="45" spans="1:2" ht="15">
      <c r="A45" s="124" t="s">
        <v>1367</v>
      </c>
      <c r="B45" s="3">
        <v>5</v>
      </c>
    </row>
    <row r="46" spans="1:2" ht="15">
      <c r="A46" s="125" t="s">
        <v>1368</v>
      </c>
      <c r="B46" s="3">
        <v>1</v>
      </c>
    </row>
    <row r="47" spans="1:2" ht="15">
      <c r="A47" s="125" t="s">
        <v>1369</v>
      </c>
      <c r="B47" s="3">
        <v>3</v>
      </c>
    </row>
    <row r="48" spans="1:2" ht="15">
      <c r="A48" s="125" t="s">
        <v>1370</v>
      </c>
      <c r="B48" s="3">
        <v>1</v>
      </c>
    </row>
    <row r="49" spans="1:2" ht="15">
      <c r="A49" s="124" t="s">
        <v>1371</v>
      </c>
      <c r="B49" s="3">
        <v>3</v>
      </c>
    </row>
    <row r="50" spans="1:2" ht="15">
      <c r="A50" s="125" t="s">
        <v>1372</v>
      </c>
      <c r="B50" s="3">
        <v>1</v>
      </c>
    </row>
    <row r="51" spans="1:2" ht="15">
      <c r="A51" s="125" t="s">
        <v>1373</v>
      </c>
      <c r="B51" s="3">
        <v>2</v>
      </c>
    </row>
    <row r="52" spans="1:2" ht="15">
      <c r="A52" s="124" t="s">
        <v>1374</v>
      </c>
      <c r="B52" s="3">
        <v>4</v>
      </c>
    </row>
    <row r="53" spans="1:2" ht="15">
      <c r="A53" s="125" t="s">
        <v>1375</v>
      </c>
      <c r="B53" s="3">
        <v>1</v>
      </c>
    </row>
    <row r="54" spans="1:2" ht="15">
      <c r="A54" s="125" t="s">
        <v>1376</v>
      </c>
      <c r="B54" s="3">
        <v>1</v>
      </c>
    </row>
    <row r="55" spans="1:2" ht="15">
      <c r="A55" s="125" t="s">
        <v>1377</v>
      </c>
      <c r="B55" s="3">
        <v>1</v>
      </c>
    </row>
    <row r="56" spans="1:2" ht="15">
      <c r="A56" s="125" t="s">
        <v>1378</v>
      </c>
      <c r="B56" s="3">
        <v>1</v>
      </c>
    </row>
    <row r="57" spans="1:2" ht="15">
      <c r="A57" s="124" t="s">
        <v>1379</v>
      </c>
      <c r="B57" s="3">
        <v>1</v>
      </c>
    </row>
    <row r="58" spans="1:2" ht="15">
      <c r="A58" s="125" t="s">
        <v>1380</v>
      </c>
      <c r="B58" s="3">
        <v>1</v>
      </c>
    </row>
    <row r="59" spans="1:2" ht="15">
      <c r="A59" s="124" t="s">
        <v>1381</v>
      </c>
      <c r="B59" s="3">
        <v>8</v>
      </c>
    </row>
    <row r="60" spans="1:2" ht="15">
      <c r="A60" s="125" t="s">
        <v>1382</v>
      </c>
      <c r="B60" s="3">
        <v>2</v>
      </c>
    </row>
    <row r="61" spans="1:2" ht="15">
      <c r="A61" s="125" t="s">
        <v>1383</v>
      </c>
      <c r="B61" s="3">
        <v>1</v>
      </c>
    </row>
    <row r="62" spans="1:2" ht="15">
      <c r="A62" s="125" t="s">
        <v>1384</v>
      </c>
      <c r="B62" s="3">
        <v>1</v>
      </c>
    </row>
    <row r="63" spans="1:2" ht="15">
      <c r="A63" s="125" t="s">
        <v>1385</v>
      </c>
      <c r="B63" s="3">
        <v>1</v>
      </c>
    </row>
    <row r="64" spans="1:2" ht="15">
      <c r="A64" s="125" t="s">
        <v>1386</v>
      </c>
      <c r="B64" s="3">
        <v>1</v>
      </c>
    </row>
    <row r="65" spans="1:2" ht="15">
      <c r="A65" s="125" t="s">
        <v>1387</v>
      </c>
      <c r="B65" s="3">
        <v>2</v>
      </c>
    </row>
    <row r="66" spans="1:2" ht="15">
      <c r="A66" s="124" t="s">
        <v>1388</v>
      </c>
      <c r="B66" s="3">
        <v>3</v>
      </c>
    </row>
    <row r="67" spans="1:2" ht="15">
      <c r="A67" s="125" t="s">
        <v>1389</v>
      </c>
      <c r="B67" s="3">
        <v>1</v>
      </c>
    </row>
    <row r="68" spans="1:2" ht="15">
      <c r="A68" s="125" t="s">
        <v>1390</v>
      </c>
      <c r="B68" s="3">
        <v>1</v>
      </c>
    </row>
    <row r="69" spans="1:2" ht="15">
      <c r="A69" s="125" t="s">
        <v>1391</v>
      </c>
      <c r="B69" s="3">
        <v>1</v>
      </c>
    </row>
    <row r="70" spans="1:2" ht="15">
      <c r="A70" s="124" t="s">
        <v>1392</v>
      </c>
      <c r="B70" s="3">
        <v>5</v>
      </c>
    </row>
    <row r="71" spans="1:2" ht="15">
      <c r="A71" s="125" t="s">
        <v>1393</v>
      </c>
      <c r="B71" s="3">
        <v>1</v>
      </c>
    </row>
    <row r="72" spans="1:2" ht="15">
      <c r="A72" s="125" t="s">
        <v>1394</v>
      </c>
      <c r="B72" s="3">
        <v>1</v>
      </c>
    </row>
    <row r="73" spans="1:2" ht="15">
      <c r="A73" s="125" t="s">
        <v>1395</v>
      </c>
      <c r="B73" s="3">
        <v>1</v>
      </c>
    </row>
    <row r="74" spans="1:2" ht="15">
      <c r="A74" s="125" t="s">
        <v>1396</v>
      </c>
      <c r="B74" s="3">
        <v>1</v>
      </c>
    </row>
    <row r="75" spans="1:2" ht="15">
      <c r="A75" s="125" t="s">
        <v>1397</v>
      </c>
      <c r="B75" s="3">
        <v>1</v>
      </c>
    </row>
    <row r="76" spans="1:2" ht="15">
      <c r="A76" s="124" t="s">
        <v>1398</v>
      </c>
      <c r="B76" s="3">
        <v>4</v>
      </c>
    </row>
    <row r="77" spans="1:2" ht="15">
      <c r="A77" s="125" t="s">
        <v>1399</v>
      </c>
      <c r="B77" s="3">
        <v>2</v>
      </c>
    </row>
    <row r="78" spans="1:2" ht="15">
      <c r="A78" s="125" t="s">
        <v>1400</v>
      </c>
      <c r="B78" s="3">
        <v>1</v>
      </c>
    </row>
    <row r="79" spans="1:2" ht="15">
      <c r="A79" s="125" t="s">
        <v>1401</v>
      </c>
      <c r="B79" s="3">
        <v>1</v>
      </c>
    </row>
    <row r="80" spans="1:2" ht="15">
      <c r="A80" s="124" t="s">
        <v>1349</v>
      </c>
      <c r="B80" s="3">
        <v>1</v>
      </c>
    </row>
    <row r="81" spans="1:2" ht="15">
      <c r="A81" s="125" t="s">
        <v>1402</v>
      </c>
      <c r="B81" s="3">
        <v>1</v>
      </c>
    </row>
    <row r="82" spans="1:2" ht="15">
      <c r="A82" s="124" t="s">
        <v>1351</v>
      </c>
      <c r="B82" s="3">
        <v>5</v>
      </c>
    </row>
    <row r="83" spans="1:2" ht="15">
      <c r="A83" s="125" t="s">
        <v>1403</v>
      </c>
      <c r="B83" s="3">
        <v>4</v>
      </c>
    </row>
    <row r="84" spans="1:2" ht="15">
      <c r="A84" s="125" t="s">
        <v>1355</v>
      </c>
      <c r="B84" s="3">
        <v>1</v>
      </c>
    </row>
    <row r="85" spans="1:2" ht="15">
      <c r="A85" s="124" t="s">
        <v>1357</v>
      </c>
      <c r="B85" s="3">
        <v>14</v>
      </c>
    </row>
    <row r="86" spans="1:2" ht="15">
      <c r="A86" s="125" t="s">
        <v>1404</v>
      </c>
      <c r="B86" s="3">
        <v>7</v>
      </c>
    </row>
    <row r="87" spans="1:2" ht="15">
      <c r="A87" s="125" t="s">
        <v>1405</v>
      </c>
      <c r="B87" s="3">
        <v>7</v>
      </c>
    </row>
    <row r="88" spans="1:2" ht="15">
      <c r="A88" s="123" t="s">
        <v>1406</v>
      </c>
      <c r="B88" s="3">
        <v>29</v>
      </c>
    </row>
    <row r="89" spans="1:2" ht="15">
      <c r="A89" s="124" t="s">
        <v>1365</v>
      </c>
      <c r="B89" s="3">
        <v>2</v>
      </c>
    </row>
    <row r="90" spans="1:2" ht="15">
      <c r="A90" s="125" t="s">
        <v>1407</v>
      </c>
      <c r="B90" s="3">
        <v>1</v>
      </c>
    </row>
    <row r="91" spans="1:2" ht="15">
      <c r="A91" s="125" t="s">
        <v>1408</v>
      </c>
      <c r="B91" s="3">
        <v>1</v>
      </c>
    </row>
    <row r="92" spans="1:2" ht="15">
      <c r="A92" s="124" t="s">
        <v>1367</v>
      </c>
      <c r="B92" s="3">
        <v>3</v>
      </c>
    </row>
    <row r="93" spans="1:2" ht="15">
      <c r="A93" s="125" t="s">
        <v>1409</v>
      </c>
      <c r="B93" s="3">
        <v>1</v>
      </c>
    </row>
    <row r="94" spans="1:2" ht="15">
      <c r="A94" s="125" t="s">
        <v>1410</v>
      </c>
      <c r="B94" s="3">
        <v>1</v>
      </c>
    </row>
    <row r="95" spans="1:2" ht="15">
      <c r="A95" s="125" t="s">
        <v>1411</v>
      </c>
      <c r="B95" s="3">
        <v>1</v>
      </c>
    </row>
    <row r="96" spans="1:2" ht="15">
      <c r="A96" s="124" t="s">
        <v>1374</v>
      </c>
      <c r="B96" s="3">
        <v>5</v>
      </c>
    </row>
    <row r="97" spans="1:2" ht="15">
      <c r="A97" s="125" t="s">
        <v>1412</v>
      </c>
      <c r="B97" s="3">
        <v>1</v>
      </c>
    </row>
    <row r="98" spans="1:2" ht="15">
      <c r="A98" s="125" t="s">
        <v>1413</v>
      </c>
      <c r="B98" s="3">
        <v>3</v>
      </c>
    </row>
    <row r="99" spans="1:2" ht="15">
      <c r="A99" s="125" t="s">
        <v>1414</v>
      </c>
      <c r="B99" s="3">
        <v>1</v>
      </c>
    </row>
    <row r="100" spans="1:2" ht="15">
      <c r="A100" s="124" t="s">
        <v>1379</v>
      </c>
      <c r="B100" s="3">
        <v>3</v>
      </c>
    </row>
    <row r="101" spans="1:2" ht="15">
      <c r="A101" s="125" t="s">
        <v>1415</v>
      </c>
      <c r="B101" s="3">
        <v>1</v>
      </c>
    </row>
    <row r="102" spans="1:2" ht="15">
      <c r="A102" s="125" t="s">
        <v>1416</v>
      </c>
      <c r="B102" s="3">
        <v>1</v>
      </c>
    </row>
    <row r="103" spans="1:2" ht="15">
      <c r="A103" s="125" t="s">
        <v>1417</v>
      </c>
      <c r="B103" s="3">
        <v>1</v>
      </c>
    </row>
    <row r="104" spans="1:2" ht="15">
      <c r="A104" s="124" t="s">
        <v>1381</v>
      </c>
      <c r="B104" s="3">
        <v>2</v>
      </c>
    </row>
    <row r="105" spans="1:2" ht="15">
      <c r="A105" s="125" t="s">
        <v>1386</v>
      </c>
      <c r="B105" s="3">
        <v>2</v>
      </c>
    </row>
    <row r="106" spans="1:2" ht="15">
      <c r="A106" s="124" t="s">
        <v>1388</v>
      </c>
      <c r="B106" s="3">
        <v>4</v>
      </c>
    </row>
    <row r="107" spans="1:2" ht="15">
      <c r="A107" s="125" t="s">
        <v>1418</v>
      </c>
      <c r="B107" s="3">
        <v>1</v>
      </c>
    </row>
    <row r="108" spans="1:2" ht="15">
      <c r="A108" s="125" t="s">
        <v>1419</v>
      </c>
      <c r="B108" s="3">
        <v>1</v>
      </c>
    </row>
    <row r="109" spans="1:2" ht="15">
      <c r="A109" s="125" t="s">
        <v>1420</v>
      </c>
      <c r="B109" s="3">
        <v>2</v>
      </c>
    </row>
    <row r="110" spans="1:2" ht="15">
      <c r="A110" s="124" t="s">
        <v>1392</v>
      </c>
      <c r="B110" s="3">
        <v>2</v>
      </c>
    </row>
    <row r="111" spans="1:2" ht="15">
      <c r="A111" s="125" t="s">
        <v>1421</v>
      </c>
      <c r="B111" s="3">
        <v>1</v>
      </c>
    </row>
    <row r="112" spans="1:2" ht="15">
      <c r="A112" s="125" t="s">
        <v>1395</v>
      </c>
      <c r="B112" s="3">
        <v>1</v>
      </c>
    </row>
    <row r="113" spans="1:2" ht="15">
      <c r="A113" s="124" t="s">
        <v>1349</v>
      </c>
      <c r="B113" s="3">
        <v>2</v>
      </c>
    </row>
    <row r="114" spans="1:2" ht="15">
      <c r="A114" s="125" t="s">
        <v>1422</v>
      </c>
      <c r="B114" s="3">
        <v>1</v>
      </c>
    </row>
    <row r="115" spans="1:2" ht="15">
      <c r="A115" s="125" t="s">
        <v>1423</v>
      </c>
      <c r="B115" s="3">
        <v>1</v>
      </c>
    </row>
    <row r="116" spans="1:2" ht="15">
      <c r="A116" s="124" t="s">
        <v>1351</v>
      </c>
      <c r="B116" s="3">
        <v>1</v>
      </c>
    </row>
    <row r="117" spans="1:2" ht="15">
      <c r="A117" s="125" t="s">
        <v>1354</v>
      </c>
      <c r="B117" s="3">
        <v>1</v>
      </c>
    </row>
    <row r="118" spans="1:2" ht="15">
      <c r="A118" s="124" t="s">
        <v>1357</v>
      </c>
      <c r="B118" s="3">
        <v>5</v>
      </c>
    </row>
    <row r="119" spans="1:2" ht="15">
      <c r="A119" s="125" t="s">
        <v>1358</v>
      </c>
      <c r="B119" s="3">
        <v>2</v>
      </c>
    </row>
    <row r="120" spans="1:2" ht="15">
      <c r="A120" s="125" t="s">
        <v>1361</v>
      </c>
      <c r="B120" s="3">
        <v>2</v>
      </c>
    </row>
    <row r="121" spans="1:2" ht="15">
      <c r="A121" s="125" t="s">
        <v>1424</v>
      </c>
      <c r="B121" s="3">
        <v>1</v>
      </c>
    </row>
    <row r="122" spans="1:2" ht="15">
      <c r="A122" s="123" t="s">
        <v>1425</v>
      </c>
      <c r="B122" s="3">
        <v>11</v>
      </c>
    </row>
    <row r="123" spans="1:2" ht="15">
      <c r="A123" s="124" t="s">
        <v>1365</v>
      </c>
      <c r="B123" s="3">
        <v>1</v>
      </c>
    </row>
    <row r="124" spans="1:2" ht="15">
      <c r="A124" s="125" t="s">
        <v>1426</v>
      </c>
      <c r="B124" s="3">
        <v>1</v>
      </c>
    </row>
    <row r="125" spans="1:2" ht="15">
      <c r="A125" s="124" t="s">
        <v>1374</v>
      </c>
      <c r="B125" s="3">
        <v>4</v>
      </c>
    </row>
    <row r="126" spans="1:2" ht="15">
      <c r="A126" s="125" t="s">
        <v>1427</v>
      </c>
      <c r="B126" s="3">
        <v>1</v>
      </c>
    </row>
    <row r="127" spans="1:2" ht="15">
      <c r="A127" s="125" t="s">
        <v>1428</v>
      </c>
      <c r="B127" s="3">
        <v>1</v>
      </c>
    </row>
    <row r="128" spans="1:2" ht="15">
      <c r="A128" s="125" t="s">
        <v>1429</v>
      </c>
      <c r="B128" s="3">
        <v>1</v>
      </c>
    </row>
    <row r="129" spans="1:2" ht="15">
      <c r="A129" s="125" t="s">
        <v>1378</v>
      </c>
      <c r="B129" s="3">
        <v>1</v>
      </c>
    </row>
    <row r="130" spans="1:2" ht="15">
      <c r="A130" s="124" t="s">
        <v>1379</v>
      </c>
      <c r="B130" s="3">
        <v>2</v>
      </c>
    </row>
    <row r="131" spans="1:2" ht="15">
      <c r="A131" s="125" t="s">
        <v>1430</v>
      </c>
      <c r="B131" s="3">
        <v>2</v>
      </c>
    </row>
    <row r="132" spans="1:2" ht="15">
      <c r="A132" s="124" t="s">
        <v>1381</v>
      </c>
      <c r="B132" s="3">
        <v>1</v>
      </c>
    </row>
    <row r="133" spans="1:2" ht="15">
      <c r="A133" s="125" t="s">
        <v>1431</v>
      </c>
      <c r="B133" s="3">
        <v>1</v>
      </c>
    </row>
    <row r="134" spans="1:2" ht="15">
      <c r="A134" s="124" t="s">
        <v>1392</v>
      </c>
      <c r="B134" s="3">
        <v>1</v>
      </c>
    </row>
    <row r="135" spans="1:2" ht="15">
      <c r="A135" s="125" t="s">
        <v>1432</v>
      </c>
      <c r="B135" s="3">
        <v>1</v>
      </c>
    </row>
    <row r="136" spans="1:2" ht="15">
      <c r="A136" s="124" t="s">
        <v>1351</v>
      </c>
      <c r="B136" s="3">
        <v>1</v>
      </c>
    </row>
    <row r="137" spans="1:2" ht="15">
      <c r="A137" s="125" t="s">
        <v>1433</v>
      </c>
      <c r="B137" s="3">
        <v>1</v>
      </c>
    </row>
    <row r="138" spans="1:2" ht="15">
      <c r="A138" s="124" t="s">
        <v>1357</v>
      </c>
      <c r="B138" s="3">
        <v>1</v>
      </c>
    </row>
    <row r="139" spans="1:2" ht="15">
      <c r="A139" s="125" t="s">
        <v>1434</v>
      </c>
      <c r="B139" s="3">
        <v>1</v>
      </c>
    </row>
    <row r="140" spans="1:2" ht="15">
      <c r="A140" s="123" t="s">
        <v>1435</v>
      </c>
      <c r="B140" s="3">
        <v>3</v>
      </c>
    </row>
    <row r="141" spans="1:2" ht="15">
      <c r="A141" s="124" t="s">
        <v>1365</v>
      </c>
      <c r="B141" s="3">
        <v>2</v>
      </c>
    </row>
    <row r="142" spans="1:2" ht="15">
      <c r="A142" s="125" t="s">
        <v>1436</v>
      </c>
      <c r="B142" s="3">
        <v>1</v>
      </c>
    </row>
    <row r="143" spans="1:2" ht="15">
      <c r="A143" s="125" t="s">
        <v>1437</v>
      </c>
      <c r="B143" s="3">
        <v>1</v>
      </c>
    </row>
    <row r="144" spans="1:2" ht="15">
      <c r="A144" s="124" t="s">
        <v>1374</v>
      </c>
      <c r="B144" s="3">
        <v>1</v>
      </c>
    </row>
    <row r="145" spans="1:2" ht="15">
      <c r="A145" s="125" t="s">
        <v>1427</v>
      </c>
      <c r="B145" s="3">
        <v>1</v>
      </c>
    </row>
    <row r="146" spans="1:2" ht="15">
      <c r="A146" s="123" t="s">
        <v>1347</v>
      </c>
      <c r="B146" s="3">
        <v>127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85"/>
  <sheetViews>
    <sheetView workbookViewId="0" topLeftCell="A1">
      <pane xSplit="1" ySplit="2" topLeftCell="B3" activePane="bottomRight" state="frozen"/>
      <selection pane="topRight" activeCell="B1" sqref="B1"/>
      <selection pane="bottomLeft" activeCell="A3" sqref="A3"/>
      <selection pane="bottomRight" activeCell="A2" sqref="A2:AQ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21.7109375" style="3" bestFit="1" customWidth="1"/>
    <col min="32" max="32" width="27.00390625" style="3" bestFit="1" customWidth="1"/>
    <col min="33" max="33" width="22.57421875" style="3" bestFit="1" customWidth="1"/>
    <col min="34" max="34" width="28.00390625" style="3" bestFit="1" customWidth="1"/>
    <col min="35" max="35" width="28.7109375" style="0" bestFit="1" customWidth="1"/>
    <col min="36" max="36" width="33.140625" style="0" bestFit="1" customWidth="1"/>
    <col min="37" max="37" width="18.140625" style="0" bestFit="1" customWidth="1"/>
    <col min="38" max="38" width="22.28125" style="0" bestFit="1" customWidth="1"/>
    <col min="39" max="39" width="17.00390625" style="0" bestFit="1" customWidth="1"/>
    <col min="40" max="40" width="15.421875" style="0" bestFit="1" customWidth="1"/>
    <col min="41" max="42" width="17.57421875" style="0" bestFit="1" customWidth="1"/>
    <col min="43" max="43" width="18.8515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4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836</v>
      </c>
      <c r="AE2" s="120" t="s">
        <v>1069</v>
      </c>
      <c r="AF2" s="120" t="s">
        <v>1070</v>
      </c>
      <c r="AG2" s="120" t="s">
        <v>1071</v>
      </c>
      <c r="AH2" s="120" t="s">
        <v>1072</v>
      </c>
      <c r="AI2" s="120" t="s">
        <v>1073</v>
      </c>
      <c r="AJ2" s="120" t="s">
        <v>1074</v>
      </c>
      <c r="AK2" s="120" t="s">
        <v>1075</v>
      </c>
      <c r="AL2" s="120" t="s">
        <v>1076</v>
      </c>
      <c r="AM2" s="120" t="s">
        <v>1078</v>
      </c>
      <c r="AN2" s="120" t="s">
        <v>1167</v>
      </c>
      <c r="AO2" s="120" t="s">
        <v>1247</v>
      </c>
      <c r="AP2" s="120" t="s">
        <v>1263</v>
      </c>
      <c r="AQ2" s="120" t="s">
        <v>1337</v>
      </c>
      <c r="AR2" s="3"/>
      <c r="AS2" s="3"/>
    </row>
    <row r="3" spans="1:45" ht="15" customHeight="1">
      <c r="A3" s="65" t="s">
        <v>185</v>
      </c>
      <c r="B3" s="66"/>
      <c r="C3" s="66"/>
      <c r="D3" s="67">
        <v>50</v>
      </c>
      <c r="E3" s="69"/>
      <c r="F3" s="66"/>
      <c r="G3" s="66"/>
      <c r="H3" s="70" t="s">
        <v>185</v>
      </c>
      <c r="I3" s="71"/>
      <c r="J3" s="71"/>
      <c r="K3" s="70" t="s">
        <v>185</v>
      </c>
      <c r="L3" s="74">
        <v>1</v>
      </c>
      <c r="M3" s="75">
        <v>687.80810546875</v>
      </c>
      <c r="N3" s="75">
        <v>4712.61865234375</v>
      </c>
      <c r="O3" s="76"/>
      <c r="P3" s="77"/>
      <c r="Q3" s="77"/>
      <c r="R3" s="48"/>
      <c r="S3" s="48"/>
      <c r="T3" s="48"/>
      <c r="U3" s="49">
        <v>0</v>
      </c>
      <c r="V3" s="49">
        <v>0.005025</v>
      </c>
      <c r="W3" s="49">
        <v>0.01491</v>
      </c>
      <c r="X3" s="49">
        <v>0.464189</v>
      </c>
      <c r="Y3" s="49">
        <v>0</v>
      </c>
      <c r="Z3" s="49"/>
      <c r="AA3" s="72">
        <v>3</v>
      </c>
      <c r="AB3" s="72"/>
      <c r="AC3" s="73"/>
      <c r="AD3" s="79" t="str">
        <f>REPLACE(INDEX(GroupVertices[Group],MATCH(Vertices[[#This Row],[Vertex]],GroupVertices[Vertex],0)),1,1,"")</f>
        <v>1</v>
      </c>
      <c r="AE3" s="48">
        <v>0</v>
      </c>
      <c r="AF3" s="49">
        <v>0</v>
      </c>
      <c r="AG3" s="48">
        <v>0</v>
      </c>
      <c r="AH3" s="49">
        <v>0</v>
      </c>
      <c r="AI3" s="48">
        <v>0</v>
      </c>
      <c r="AJ3" s="49">
        <v>0</v>
      </c>
      <c r="AK3" s="48">
        <v>3</v>
      </c>
      <c r="AL3" s="49">
        <v>100</v>
      </c>
      <c r="AM3" s="48">
        <v>3</v>
      </c>
      <c r="AN3" s="121" t="s">
        <v>1112</v>
      </c>
      <c r="AO3" s="121" t="s">
        <v>1112</v>
      </c>
      <c r="AP3" s="121" t="s">
        <v>1112</v>
      </c>
      <c r="AQ3" s="121" t="s">
        <v>1112</v>
      </c>
      <c r="AR3" s="3"/>
      <c r="AS3" s="3"/>
    </row>
    <row r="4" spans="1:48" ht="15">
      <c r="A4" s="65" t="s">
        <v>267</v>
      </c>
      <c r="B4" s="66"/>
      <c r="C4" s="66"/>
      <c r="D4" s="67">
        <v>1000</v>
      </c>
      <c r="E4" s="69"/>
      <c r="F4" s="66"/>
      <c r="G4" s="66"/>
      <c r="H4" s="70" t="s">
        <v>267</v>
      </c>
      <c r="I4" s="71"/>
      <c r="J4" s="71"/>
      <c r="K4" s="70" t="s">
        <v>267</v>
      </c>
      <c r="L4" s="74">
        <v>9999</v>
      </c>
      <c r="M4" s="75">
        <v>2296.973876953125</v>
      </c>
      <c r="N4" s="75">
        <v>6556.9833984375</v>
      </c>
      <c r="O4" s="76"/>
      <c r="P4" s="77"/>
      <c r="Q4" s="77"/>
      <c r="R4" s="86"/>
      <c r="S4" s="86"/>
      <c r="T4" s="86"/>
      <c r="U4" s="49">
        <v>3113.783333</v>
      </c>
      <c r="V4" s="49">
        <v>0.008475</v>
      </c>
      <c r="W4" s="49">
        <v>0.106228</v>
      </c>
      <c r="X4" s="49">
        <v>17.003195</v>
      </c>
      <c r="Y4" s="49">
        <v>0.004830917874396135</v>
      </c>
      <c r="Z4" s="49"/>
      <c r="AA4" s="72">
        <v>4</v>
      </c>
      <c r="AB4" s="72"/>
      <c r="AC4" s="73"/>
      <c r="AD4" s="79" t="str">
        <f>REPLACE(INDEX(GroupVertices[Group],MATCH(Vertices[[#This Row],[Vertex]],GroupVertices[Vertex],0)),1,1,"")</f>
        <v>1</v>
      </c>
      <c r="AE4" s="48"/>
      <c r="AF4" s="49"/>
      <c r="AG4" s="48"/>
      <c r="AH4" s="49"/>
      <c r="AI4" s="48"/>
      <c r="AJ4" s="49"/>
      <c r="AK4" s="48"/>
      <c r="AL4" s="49"/>
      <c r="AM4" s="48"/>
      <c r="AN4" s="48"/>
      <c r="AO4" s="48"/>
      <c r="AP4" s="48"/>
      <c r="AQ4" s="48"/>
      <c r="AR4" s="2"/>
      <c r="AS4" s="3"/>
      <c r="AT4" s="3"/>
      <c r="AU4" s="3"/>
      <c r="AV4" s="3"/>
    </row>
    <row r="5" spans="1:48" ht="15">
      <c r="A5" s="65" t="s">
        <v>186</v>
      </c>
      <c r="B5" s="66"/>
      <c r="C5" s="66"/>
      <c r="D5" s="67">
        <v>50</v>
      </c>
      <c r="E5" s="69"/>
      <c r="F5" s="66"/>
      <c r="G5" s="66"/>
      <c r="H5" s="70" t="s">
        <v>186</v>
      </c>
      <c r="I5" s="71"/>
      <c r="J5" s="71"/>
      <c r="K5" s="70" t="s">
        <v>186</v>
      </c>
      <c r="L5" s="74">
        <v>1</v>
      </c>
      <c r="M5" s="75">
        <v>4107.84130859375</v>
      </c>
      <c r="N5" s="75">
        <v>7934.724609375</v>
      </c>
      <c r="O5" s="76"/>
      <c r="P5" s="77"/>
      <c r="Q5" s="77"/>
      <c r="R5" s="86"/>
      <c r="S5" s="86"/>
      <c r="T5" s="86"/>
      <c r="U5" s="49">
        <v>0</v>
      </c>
      <c r="V5" s="49">
        <v>0.005025</v>
      </c>
      <c r="W5" s="49">
        <v>0.01491</v>
      </c>
      <c r="X5" s="49">
        <v>0.464189</v>
      </c>
      <c r="Y5" s="49">
        <v>0</v>
      </c>
      <c r="Z5" s="49"/>
      <c r="AA5" s="72">
        <v>5</v>
      </c>
      <c r="AB5" s="72"/>
      <c r="AC5" s="73"/>
      <c r="AD5" s="79" t="str">
        <f>REPLACE(INDEX(GroupVertices[Group],MATCH(Vertices[[#This Row],[Vertex]],GroupVertices[Vertex],0)),1,1,"")</f>
        <v>1</v>
      </c>
      <c r="AE5" s="48">
        <v>2</v>
      </c>
      <c r="AF5" s="49">
        <v>2.7777777777777777</v>
      </c>
      <c r="AG5" s="48">
        <v>0</v>
      </c>
      <c r="AH5" s="49">
        <v>0</v>
      </c>
      <c r="AI5" s="48">
        <v>0</v>
      </c>
      <c r="AJ5" s="49">
        <v>0</v>
      </c>
      <c r="AK5" s="48">
        <v>70</v>
      </c>
      <c r="AL5" s="49">
        <v>97.22222222222223</v>
      </c>
      <c r="AM5" s="48">
        <v>72</v>
      </c>
      <c r="AN5" s="121" t="s">
        <v>1168</v>
      </c>
      <c r="AO5" s="121" t="s">
        <v>1168</v>
      </c>
      <c r="AP5" s="121" t="s">
        <v>1264</v>
      </c>
      <c r="AQ5" s="121" t="s">
        <v>1264</v>
      </c>
      <c r="AR5" s="2"/>
      <c r="AS5" s="3"/>
      <c r="AT5" s="3"/>
      <c r="AU5" s="3"/>
      <c r="AV5" s="3"/>
    </row>
    <row r="6" spans="1:48" ht="15">
      <c r="A6" s="65" t="s">
        <v>187</v>
      </c>
      <c r="B6" s="66"/>
      <c r="C6" s="66"/>
      <c r="D6" s="67">
        <v>50</v>
      </c>
      <c r="E6" s="69"/>
      <c r="F6" s="66"/>
      <c r="G6" s="66"/>
      <c r="H6" s="70" t="s">
        <v>187</v>
      </c>
      <c r="I6" s="71"/>
      <c r="J6" s="71"/>
      <c r="K6" s="70" t="s">
        <v>187</v>
      </c>
      <c r="L6" s="74">
        <v>1</v>
      </c>
      <c r="M6" s="75">
        <v>4320.16259765625</v>
      </c>
      <c r="N6" s="75">
        <v>6734.95751953125</v>
      </c>
      <c r="O6" s="76"/>
      <c r="P6" s="77"/>
      <c r="Q6" s="77"/>
      <c r="R6" s="86"/>
      <c r="S6" s="86"/>
      <c r="T6" s="86"/>
      <c r="U6" s="49">
        <v>0</v>
      </c>
      <c r="V6" s="49">
        <v>0.005025</v>
      </c>
      <c r="W6" s="49">
        <v>0.01491</v>
      </c>
      <c r="X6" s="49">
        <v>0.464189</v>
      </c>
      <c r="Y6" s="49">
        <v>0</v>
      </c>
      <c r="Z6" s="49"/>
      <c r="AA6" s="72">
        <v>6</v>
      </c>
      <c r="AB6" s="72"/>
      <c r="AC6" s="73"/>
      <c r="AD6" s="79" t="str">
        <f>REPLACE(INDEX(GroupVertices[Group],MATCH(Vertices[[#This Row],[Vertex]],GroupVertices[Vertex],0)),1,1,"")</f>
        <v>1</v>
      </c>
      <c r="AE6" s="48">
        <v>1</v>
      </c>
      <c r="AF6" s="49">
        <v>14.285714285714286</v>
      </c>
      <c r="AG6" s="48">
        <v>0</v>
      </c>
      <c r="AH6" s="49">
        <v>0</v>
      </c>
      <c r="AI6" s="48">
        <v>0</v>
      </c>
      <c r="AJ6" s="49">
        <v>0</v>
      </c>
      <c r="AK6" s="48">
        <v>6</v>
      </c>
      <c r="AL6" s="49">
        <v>85.71428571428571</v>
      </c>
      <c r="AM6" s="48">
        <v>7</v>
      </c>
      <c r="AN6" s="121" t="s">
        <v>1169</v>
      </c>
      <c r="AO6" s="121" t="s">
        <v>1169</v>
      </c>
      <c r="AP6" s="121" t="s">
        <v>1265</v>
      </c>
      <c r="AQ6" s="121" t="s">
        <v>1265</v>
      </c>
      <c r="AR6" s="2"/>
      <c r="AS6" s="3"/>
      <c r="AT6" s="3"/>
      <c r="AU6" s="3"/>
      <c r="AV6" s="3"/>
    </row>
    <row r="7" spans="1:48" ht="15">
      <c r="A7" s="65" t="s">
        <v>188</v>
      </c>
      <c r="B7" s="66"/>
      <c r="C7" s="66"/>
      <c r="D7" s="67">
        <v>50</v>
      </c>
      <c r="E7" s="69"/>
      <c r="F7" s="66"/>
      <c r="G7" s="66"/>
      <c r="H7" s="70" t="s">
        <v>188</v>
      </c>
      <c r="I7" s="71"/>
      <c r="J7" s="71"/>
      <c r="K7" s="70" t="s">
        <v>188</v>
      </c>
      <c r="L7" s="74">
        <v>1</v>
      </c>
      <c r="M7" s="75">
        <v>2344.87255859375</v>
      </c>
      <c r="N7" s="75">
        <v>4805.31494140625</v>
      </c>
      <c r="O7" s="76"/>
      <c r="P7" s="77"/>
      <c r="Q7" s="77"/>
      <c r="R7" s="86"/>
      <c r="S7" s="86"/>
      <c r="T7" s="86"/>
      <c r="U7" s="49">
        <v>0</v>
      </c>
      <c r="V7" s="49">
        <v>0.005025</v>
      </c>
      <c r="W7" s="49">
        <v>0.01491</v>
      </c>
      <c r="X7" s="49">
        <v>0.464189</v>
      </c>
      <c r="Y7" s="49">
        <v>0</v>
      </c>
      <c r="Z7" s="49"/>
      <c r="AA7" s="72">
        <v>7</v>
      </c>
      <c r="AB7" s="72"/>
      <c r="AC7" s="73"/>
      <c r="AD7" s="79" t="str">
        <f>REPLACE(INDEX(GroupVertices[Group],MATCH(Vertices[[#This Row],[Vertex]],GroupVertices[Vertex],0)),1,1,"")</f>
        <v>1</v>
      </c>
      <c r="AE7" s="48">
        <v>0</v>
      </c>
      <c r="AF7" s="49">
        <v>0</v>
      </c>
      <c r="AG7" s="48">
        <v>0</v>
      </c>
      <c r="AH7" s="49">
        <v>0</v>
      </c>
      <c r="AI7" s="48">
        <v>0</v>
      </c>
      <c r="AJ7" s="49">
        <v>0</v>
      </c>
      <c r="AK7" s="48">
        <v>8</v>
      </c>
      <c r="AL7" s="49">
        <v>100</v>
      </c>
      <c r="AM7" s="48">
        <v>8</v>
      </c>
      <c r="AN7" s="121" t="s">
        <v>1170</v>
      </c>
      <c r="AO7" s="121" t="s">
        <v>1170</v>
      </c>
      <c r="AP7" s="121" t="s">
        <v>1266</v>
      </c>
      <c r="AQ7" s="121" t="s">
        <v>1266</v>
      </c>
      <c r="AR7" s="2"/>
      <c r="AS7" s="3"/>
      <c r="AT7" s="3"/>
      <c r="AU7" s="3"/>
      <c r="AV7" s="3"/>
    </row>
    <row r="8" spans="1:48" ht="15">
      <c r="A8" s="65" t="s">
        <v>189</v>
      </c>
      <c r="B8" s="66"/>
      <c r="C8" s="66"/>
      <c r="D8" s="67">
        <v>50</v>
      </c>
      <c r="E8" s="69"/>
      <c r="F8" s="66"/>
      <c r="G8" s="66"/>
      <c r="H8" s="70" t="s">
        <v>189</v>
      </c>
      <c r="I8" s="71"/>
      <c r="J8" s="71"/>
      <c r="K8" s="70" t="s">
        <v>189</v>
      </c>
      <c r="L8" s="74">
        <v>1</v>
      </c>
      <c r="M8" s="75">
        <v>2849.6103515625</v>
      </c>
      <c r="N8" s="75">
        <v>8156.30224609375</v>
      </c>
      <c r="O8" s="76"/>
      <c r="P8" s="77"/>
      <c r="Q8" s="77"/>
      <c r="R8" s="86"/>
      <c r="S8" s="86"/>
      <c r="T8" s="86"/>
      <c r="U8" s="49">
        <v>0</v>
      </c>
      <c r="V8" s="49">
        <v>0.005025</v>
      </c>
      <c r="W8" s="49">
        <v>0.01491</v>
      </c>
      <c r="X8" s="49">
        <v>0.464189</v>
      </c>
      <c r="Y8" s="49">
        <v>0</v>
      </c>
      <c r="Z8" s="49"/>
      <c r="AA8" s="72">
        <v>8</v>
      </c>
      <c r="AB8" s="72"/>
      <c r="AC8" s="73"/>
      <c r="AD8" s="79" t="str">
        <f>REPLACE(INDEX(GroupVertices[Group],MATCH(Vertices[[#This Row],[Vertex]],GroupVertices[Vertex],0)),1,1,"")</f>
        <v>1</v>
      </c>
      <c r="AE8" s="48">
        <v>1</v>
      </c>
      <c r="AF8" s="49">
        <v>20</v>
      </c>
      <c r="AG8" s="48">
        <v>0</v>
      </c>
      <c r="AH8" s="49">
        <v>0</v>
      </c>
      <c r="AI8" s="48">
        <v>0</v>
      </c>
      <c r="AJ8" s="49">
        <v>0</v>
      </c>
      <c r="AK8" s="48">
        <v>4</v>
      </c>
      <c r="AL8" s="49">
        <v>80</v>
      </c>
      <c r="AM8" s="48">
        <v>5</v>
      </c>
      <c r="AN8" s="121" t="s">
        <v>1171</v>
      </c>
      <c r="AO8" s="121" t="s">
        <v>1171</v>
      </c>
      <c r="AP8" s="121" t="s">
        <v>1267</v>
      </c>
      <c r="AQ8" s="121" t="s">
        <v>1267</v>
      </c>
      <c r="AR8" s="2"/>
      <c r="AS8" s="3"/>
      <c r="AT8" s="3"/>
      <c r="AU8" s="3"/>
      <c r="AV8" s="3"/>
    </row>
    <row r="9" spans="1:48" ht="15">
      <c r="A9" s="65" t="s">
        <v>190</v>
      </c>
      <c r="B9" s="66"/>
      <c r="C9" s="66"/>
      <c r="D9" s="67">
        <v>50</v>
      </c>
      <c r="E9" s="69"/>
      <c r="F9" s="66"/>
      <c r="G9" s="66"/>
      <c r="H9" s="70" t="s">
        <v>190</v>
      </c>
      <c r="I9" s="71"/>
      <c r="J9" s="71"/>
      <c r="K9" s="70" t="s">
        <v>190</v>
      </c>
      <c r="L9" s="74">
        <v>1</v>
      </c>
      <c r="M9" s="75">
        <v>2269.17626953125</v>
      </c>
      <c r="N9" s="75">
        <v>9565.517578125</v>
      </c>
      <c r="O9" s="76"/>
      <c r="P9" s="77"/>
      <c r="Q9" s="77"/>
      <c r="R9" s="86"/>
      <c r="S9" s="86"/>
      <c r="T9" s="86"/>
      <c r="U9" s="49">
        <v>0</v>
      </c>
      <c r="V9" s="49">
        <v>0.005025</v>
      </c>
      <c r="W9" s="49">
        <v>0.01491</v>
      </c>
      <c r="X9" s="49">
        <v>0.464189</v>
      </c>
      <c r="Y9" s="49">
        <v>0</v>
      </c>
      <c r="Z9" s="49"/>
      <c r="AA9" s="72">
        <v>9</v>
      </c>
      <c r="AB9" s="72"/>
      <c r="AC9" s="73"/>
      <c r="AD9" s="79" t="str">
        <f>REPLACE(INDEX(GroupVertices[Group],MATCH(Vertices[[#This Row],[Vertex]],GroupVertices[Vertex],0)),1,1,"")</f>
        <v>1</v>
      </c>
      <c r="AE9" s="48">
        <v>0</v>
      </c>
      <c r="AF9" s="49">
        <v>0</v>
      </c>
      <c r="AG9" s="48">
        <v>0</v>
      </c>
      <c r="AH9" s="49">
        <v>0</v>
      </c>
      <c r="AI9" s="48">
        <v>0</v>
      </c>
      <c r="AJ9" s="49">
        <v>0</v>
      </c>
      <c r="AK9" s="48">
        <v>6</v>
      </c>
      <c r="AL9" s="49">
        <v>100</v>
      </c>
      <c r="AM9" s="48">
        <v>6</v>
      </c>
      <c r="AN9" s="121" t="s">
        <v>1172</v>
      </c>
      <c r="AO9" s="121" t="s">
        <v>1172</v>
      </c>
      <c r="AP9" s="121" t="s">
        <v>1268</v>
      </c>
      <c r="AQ9" s="121" t="s">
        <v>1268</v>
      </c>
      <c r="AR9" s="2"/>
      <c r="AS9" s="3"/>
      <c r="AT9" s="3"/>
      <c r="AU9" s="3"/>
      <c r="AV9" s="3"/>
    </row>
    <row r="10" spans="1:48" ht="15">
      <c r="A10" s="65" t="s">
        <v>191</v>
      </c>
      <c r="B10" s="66"/>
      <c r="C10" s="66"/>
      <c r="D10" s="67">
        <v>50</v>
      </c>
      <c r="E10" s="69"/>
      <c r="F10" s="66"/>
      <c r="G10" s="66"/>
      <c r="H10" s="70" t="s">
        <v>191</v>
      </c>
      <c r="I10" s="71"/>
      <c r="J10" s="71"/>
      <c r="K10" s="70" t="s">
        <v>191</v>
      </c>
      <c r="L10" s="74">
        <v>1</v>
      </c>
      <c r="M10" s="75">
        <v>318.4394836425781</v>
      </c>
      <c r="N10" s="75">
        <v>6667.953125</v>
      </c>
      <c r="O10" s="76"/>
      <c r="P10" s="77"/>
      <c r="Q10" s="77"/>
      <c r="R10" s="86"/>
      <c r="S10" s="86"/>
      <c r="T10" s="86"/>
      <c r="U10" s="49">
        <v>0</v>
      </c>
      <c r="V10" s="49">
        <v>0.005025</v>
      </c>
      <c r="W10" s="49">
        <v>0.01491</v>
      </c>
      <c r="X10" s="49">
        <v>0.464189</v>
      </c>
      <c r="Y10" s="49">
        <v>0</v>
      </c>
      <c r="Z10" s="49"/>
      <c r="AA10" s="72">
        <v>10</v>
      </c>
      <c r="AB10" s="72"/>
      <c r="AC10" s="73"/>
      <c r="AD10" s="79" t="str">
        <f>REPLACE(INDEX(GroupVertices[Group],MATCH(Vertices[[#This Row],[Vertex]],GroupVertices[Vertex],0)),1,1,"")</f>
        <v>1</v>
      </c>
      <c r="AE10" s="48">
        <v>3</v>
      </c>
      <c r="AF10" s="49">
        <v>3.7037037037037037</v>
      </c>
      <c r="AG10" s="48">
        <v>4</v>
      </c>
      <c r="AH10" s="49">
        <v>4.938271604938271</v>
      </c>
      <c r="AI10" s="48">
        <v>0</v>
      </c>
      <c r="AJ10" s="49">
        <v>0</v>
      </c>
      <c r="AK10" s="48">
        <v>74</v>
      </c>
      <c r="AL10" s="49">
        <v>91.35802469135803</v>
      </c>
      <c r="AM10" s="48">
        <v>81</v>
      </c>
      <c r="AN10" s="121" t="s">
        <v>1173</v>
      </c>
      <c r="AO10" s="121" t="s">
        <v>1173</v>
      </c>
      <c r="AP10" s="121" t="s">
        <v>1269</v>
      </c>
      <c r="AQ10" s="121" t="s">
        <v>1269</v>
      </c>
      <c r="AR10" s="2"/>
      <c r="AS10" s="3"/>
      <c r="AT10" s="3"/>
      <c r="AU10" s="3"/>
      <c r="AV10" s="3"/>
    </row>
    <row r="11" spans="1:48" ht="15">
      <c r="A11" s="65" t="s">
        <v>192</v>
      </c>
      <c r="B11" s="66"/>
      <c r="C11" s="66"/>
      <c r="D11" s="67">
        <v>50</v>
      </c>
      <c r="E11" s="69"/>
      <c r="F11" s="66"/>
      <c r="G11" s="66"/>
      <c r="H11" s="70" t="s">
        <v>192</v>
      </c>
      <c r="I11" s="71"/>
      <c r="J11" s="71"/>
      <c r="K11" s="70" t="s">
        <v>192</v>
      </c>
      <c r="L11" s="74">
        <v>1</v>
      </c>
      <c r="M11" s="75">
        <v>400.8906555175781</v>
      </c>
      <c r="N11" s="75">
        <v>5683.47802734375</v>
      </c>
      <c r="O11" s="76"/>
      <c r="P11" s="77"/>
      <c r="Q11" s="77"/>
      <c r="R11" s="86"/>
      <c r="S11" s="86"/>
      <c r="T11" s="86"/>
      <c r="U11" s="49">
        <v>0</v>
      </c>
      <c r="V11" s="49">
        <v>0.005025</v>
      </c>
      <c r="W11" s="49">
        <v>0.01491</v>
      </c>
      <c r="X11" s="49">
        <v>0.464189</v>
      </c>
      <c r="Y11" s="49">
        <v>0</v>
      </c>
      <c r="Z11" s="49"/>
      <c r="AA11" s="72">
        <v>11</v>
      </c>
      <c r="AB11" s="72"/>
      <c r="AC11" s="73"/>
      <c r="AD11" s="79" t="str">
        <f>REPLACE(INDEX(GroupVertices[Group],MATCH(Vertices[[#This Row],[Vertex]],GroupVertices[Vertex],0)),1,1,"")</f>
        <v>1</v>
      </c>
      <c r="AE11" s="48">
        <v>0</v>
      </c>
      <c r="AF11" s="49">
        <v>0</v>
      </c>
      <c r="AG11" s="48">
        <v>0</v>
      </c>
      <c r="AH11" s="49">
        <v>0</v>
      </c>
      <c r="AI11" s="48">
        <v>0</v>
      </c>
      <c r="AJ11" s="49">
        <v>0</v>
      </c>
      <c r="AK11" s="48">
        <v>19</v>
      </c>
      <c r="AL11" s="49">
        <v>100</v>
      </c>
      <c r="AM11" s="48">
        <v>19</v>
      </c>
      <c r="AN11" s="121" t="s">
        <v>1174</v>
      </c>
      <c r="AO11" s="121" t="s">
        <v>1174</v>
      </c>
      <c r="AP11" s="121" t="s">
        <v>1270</v>
      </c>
      <c r="AQ11" s="121" t="s">
        <v>1270</v>
      </c>
      <c r="AR11" s="2"/>
      <c r="AS11" s="3"/>
      <c r="AT11" s="3"/>
      <c r="AU11" s="3"/>
      <c r="AV11" s="3"/>
    </row>
    <row r="12" spans="1:48" ht="15">
      <c r="A12" s="65" t="s">
        <v>193</v>
      </c>
      <c r="B12" s="66"/>
      <c r="C12" s="66"/>
      <c r="D12" s="67">
        <v>50</v>
      </c>
      <c r="E12" s="69"/>
      <c r="F12" s="66"/>
      <c r="G12" s="66"/>
      <c r="H12" s="70" t="s">
        <v>193</v>
      </c>
      <c r="I12" s="71"/>
      <c r="J12" s="71"/>
      <c r="K12" s="70" t="s">
        <v>193</v>
      </c>
      <c r="L12" s="74">
        <v>1</v>
      </c>
      <c r="M12" s="75">
        <v>415.00958251953125</v>
      </c>
      <c r="N12" s="75">
        <v>7742.06640625</v>
      </c>
      <c r="O12" s="76"/>
      <c r="P12" s="77"/>
      <c r="Q12" s="77"/>
      <c r="R12" s="86"/>
      <c r="S12" s="86"/>
      <c r="T12" s="86"/>
      <c r="U12" s="49">
        <v>0</v>
      </c>
      <c r="V12" s="49">
        <v>0.005025</v>
      </c>
      <c r="W12" s="49">
        <v>0.01491</v>
      </c>
      <c r="X12" s="49">
        <v>0.464189</v>
      </c>
      <c r="Y12" s="49">
        <v>0</v>
      </c>
      <c r="Z12" s="49"/>
      <c r="AA12" s="72">
        <v>12</v>
      </c>
      <c r="AB12" s="72"/>
      <c r="AC12" s="73"/>
      <c r="AD12" s="79" t="str">
        <f>REPLACE(INDEX(GroupVertices[Group],MATCH(Vertices[[#This Row],[Vertex]],GroupVertices[Vertex],0)),1,1,"")</f>
        <v>1</v>
      </c>
      <c r="AE12" s="48">
        <v>1</v>
      </c>
      <c r="AF12" s="49">
        <v>7.6923076923076925</v>
      </c>
      <c r="AG12" s="48">
        <v>0</v>
      </c>
      <c r="AH12" s="49">
        <v>0</v>
      </c>
      <c r="AI12" s="48">
        <v>0</v>
      </c>
      <c r="AJ12" s="49">
        <v>0</v>
      </c>
      <c r="AK12" s="48">
        <v>12</v>
      </c>
      <c r="AL12" s="49">
        <v>92.3076923076923</v>
      </c>
      <c r="AM12" s="48">
        <v>13</v>
      </c>
      <c r="AN12" s="121" t="s">
        <v>1175</v>
      </c>
      <c r="AO12" s="121" t="s">
        <v>1175</v>
      </c>
      <c r="AP12" s="121" t="s">
        <v>1271</v>
      </c>
      <c r="AQ12" s="121" t="s">
        <v>1271</v>
      </c>
      <c r="AR12" s="2"/>
      <c r="AS12" s="3"/>
      <c r="AT12" s="3"/>
      <c r="AU12" s="3"/>
      <c r="AV12" s="3"/>
    </row>
    <row r="13" spans="1:48" ht="15">
      <c r="A13" s="65" t="s">
        <v>194</v>
      </c>
      <c r="B13" s="66"/>
      <c r="C13" s="66"/>
      <c r="D13" s="67">
        <v>50</v>
      </c>
      <c r="E13" s="69"/>
      <c r="F13" s="66"/>
      <c r="G13" s="66"/>
      <c r="H13" s="70" t="s">
        <v>194</v>
      </c>
      <c r="I13" s="71"/>
      <c r="J13" s="71"/>
      <c r="K13" s="70" t="s">
        <v>194</v>
      </c>
      <c r="L13" s="74">
        <v>1</v>
      </c>
      <c r="M13" s="75">
        <v>1858.9705810546875</v>
      </c>
      <c r="N13" s="75">
        <v>3606.042724609375</v>
      </c>
      <c r="O13" s="76"/>
      <c r="P13" s="77"/>
      <c r="Q13" s="77"/>
      <c r="R13" s="86"/>
      <c r="S13" s="86"/>
      <c r="T13" s="86"/>
      <c r="U13" s="49">
        <v>0</v>
      </c>
      <c r="V13" s="49">
        <v>0.005025</v>
      </c>
      <c r="W13" s="49">
        <v>0.01491</v>
      </c>
      <c r="X13" s="49">
        <v>0.464189</v>
      </c>
      <c r="Y13" s="49">
        <v>0</v>
      </c>
      <c r="Z13" s="49"/>
      <c r="AA13" s="72">
        <v>13</v>
      </c>
      <c r="AB13" s="72"/>
      <c r="AC13" s="73"/>
      <c r="AD13" s="79" t="str">
        <f>REPLACE(INDEX(GroupVertices[Group],MATCH(Vertices[[#This Row],[Vertex]],GroupVertices[Vertex],0)),1,1,"")</f>
        <v>1</v>
      </c>
      <c r="AE13" s="48">
        <v>2</v>
      </c>
      <c r="AF13" s="49">
        <v>5.128205128205129</v>
      </c>
      <c r="AG13" s="48">
        <v>1</v>
      </c>
      <c r="AH13" s="49">
        <v>2.5641025641025643</v>
      </c>
      <c r="AI13" s="48">
        <v>0</v>
      </c>
      <c r="AJ13" s="49">
        <v>0</v>
      </c>
      <c r="AK13" s="48">
        <v>36</v>
      </c>
      <c r="AL13" s="49">
        <v>92.3076923076923</v>
      </c>
      <c r="AM13" s="48">
        <v>39</v>
      </c>
      <c r="AN13" s="121" t="s">
        <v>1176</v>
      </c>
      <c r="AO13" s="121" t="s">
        <v>1176</v>
      </c>
      <c r="AP13" s="121" t="s">
        <v>1272</v>
      </c>
      <c r="AQ13" s="121" t="s">
        <v>1272</v>
      </c>
      <c r="AR13" s="2"/>
      <c r="AS13" s="3"/>
      <c r="AT13" s="3"/>
      <c r="AU13" s="3"/>
      <c r="AV13" s="3"/>
    </row>
    <row r="14" spans="1:48" ht="15">
      <c r="A14" s="65" t="s">
        <v>195</v>
      </c>
      <c r="B14" s="66"/>
      <c r="C14" s="66"/>
      <c r="D14" s="67">
        <v>50</v>
      </c>
      <c r="E14" s="69"/>
      <c r="F14" s="66"/>
      <c r="G14" s="66"/>
      <c r="H14" s="70" t="s">
        <v>195</v>
      </c>
      <c r="I14" s="71"/>
      <c r="J14" s="71"/>
      <c r="K14" s="70" t="s">
        <v>195</v>
      </c>
      <c r="L14" s="74">
        <v>1</v>
      </c>
      <c r="M14" s="75">
        <v>1391.4857177734375</v>
      </c>
      <c r="N14" s="75">
        <v>5572.42919921875</v>
      </c>
      <c r="O14" s="76"/>
      <c r="P14" s="77"/>
      <c r="Q14" s="77"/>
      <c r="R14" s="86"/>
      <c r="S14" s="86"/>
      <c r="T14" s="86"/>
      <c r="U14" s="49">
        <v>0</v>
      </c>
      <c r="V14" s="49">
        <v>0.005025</v>
      </c>
      <c r="W14" s="49">
        <v>0.01491</v>
      </c>
      <c r="X14" s="49">
        <v>0.464189</v>
      </c>
      <c r="Y14" s="49">
        <v>0</v>
      </c>
      <c r="Z14" s="49"/>
      <c r="AA14" s="72">
        <v>14</v>
      </c>
      <c r="AB14" s="72"/>
      <c r="AC14" s="73"/>
      <c r="AD14" s="79" t="str">
        <f>REPLACE(INDEX(GroupVertices[Group],MATCH(Vertices[[#This Row],[Vertex]],GroupVertices[Vertex],0)),1,1,"")</f>
        <v>1</v>
      </c>
      <c r="AE14" s="48">
        <v>0</v>
      </c>
      <c r="AF14" s="49">
        <v>0</v>
      </c>
      <c r="AG14" s="48">
        <v>0</v>
      </c>
      <c r="AH14" s="49">
        <v>0</v>
      </c>
      <c r="AI14" s="48">
        <v>0</v>
      </c>
      <c r="AJ14" s="49">
        <v>0</v>
      </c>
      <c r="AK14" s="48">
        <v>22</v>
      </c>
      <c r="AL14" s="49">
        <v>100</v>
      </c>
      <c r="AM14" s="48">
        <v>22</v>
      </c>
      <c r="AN14" s="121" t="s">
        <v>1177</v>
      </c>
      <c r="AO14" s="121" t="s">
        <v>1177</v>
      </c>
      <c r="AP14" s="121" t="s">
        <v>1273</v>
      </c>
      <c r="AQ14" s="121" t="s">
        <v>1273</v>
      </c>
      <c r="AR14" s="2"/>
      <c r="AS14" s="3"/>
      <c r="AT14" s="3"/>
      <c r="AU14" s="3"/>
      <c r="AV14" s="3"/>
    </row>
    <row r="15" spans="1:48" ht="15">
      <c r="A15" s="65" t="s">
        <v>196</v>
      </c>
      <c r="B15" s="66"/>
      <c r="C15" s="66"/>
      <c r="D15" s="67">
        <v>50</v>
      </c>
      <c r="E15" s="69"/>
      <c r="F15" s="66"/>
      <c r="G15" s="66"/>
      <c r="H15" s="70" t="s">
        <v>196</v>
      </c>
      <c r="I15" s="71"/>
      <c r="J15" s="71"/>
      <c r="K15" s="70" t="s">
        <v>196</v>
      </c>
      <c r="L15" s="74">
        <v>1</v>
      </c>
      <c r="M15" s="75">
        <v>3243.93701171875</v>
      </c>
      <c r="N15" s="75">
        <v>5571.26806640625</v>
      </c>
      <c r="O15" s="76"/>
      <c r="P15" s="77"/>
      <c r="Q15" s="77"/>
      <c r="R15" s="86"/>
      <c r="S15" s="86"/>
      <c r="T15" s="86"/>
      <c r="U15" s="49">
        <v>0</v>
      </c>
      <c r="V15" s="49">
        <v>0.005025</v>
      </c>
      <c r="W15" s="49">
        <v>0.01491</v>
      </c>
      <c r="X15" s="49">
        <v>0.464189</v>
      </c>
      <c r="Y15" s="49">
        <v>0</v>
      </c>
      <c r="Z15" s="49"/>
      <c r="AA15" s="72">
        <v>15</v>
      </c>
      <c r="AB15" s="72"/>
      <c r="AC15" s="73"/>
      <c r="AD15" s="79" t="str">
        <f>REPLACE(INDEX(GroupVertices[Group],MATCH(Vertices[[#This Row],[Vertex]],GroupVertices[Vertex],0)),1,1,"")</f>
        <v>1</v>
      </c>
      <c r="AE15" s="48">
        <v>0</v>
      </c>
      <c r="AF15" s="49">
        <v>0</v>
      </c>
      <c r="AG15" s="48">
        <v>1</v>
      </c>
      <c r="AH15" s="49">
        <v>7.142857142857143</v>
      </c>
      <c r="AI15" s="48">
        <v>0</v>
      </c>
      <c r="AJ15" s="49">
        <v>0</v>
      </c>
      <c r="AK15" s="48">
        <v>13</v>
      </c>
      <c r="AL15" s="49">
        <v>92.85714285714286</v>
      </c>
      <c r="AM15" s="48">
        <v>14</v>
      </c>
      <c r="AN15" s="121" t="s">
        <v>1178</v>
      </c>
      <c r="AO15" s="121" t="s">
        <v>1178</v>
      </c>
      <c r="AP15" s="121" t="s">
        <v>1274</v>
      </c>
      <c r="AQ15" s="121" t="s">
        <v>1274</v>
      </c>
      <c r="AR15" s="2"/>
      <c r="AS15" s="3"/>
      <c r="AT15" s="3"/>
      <c r="AU15" s="3"/>
      <c r="AV15" s="3"/>
    </row>
    <row r="16" spans="1:48" ht="15">
      <c r="A16" s="65" t="s">
        <v>197</v>
      </c>
      <c r="B16" s="66"/>
      <c r="C16" s="66"/>
      <c r="D16" s="67">
        <v>50</v>
      </c>
      <c r="E16" s="69"/>
      <c r="F16" s="66"/>
      <c r="G16" s="66"/>
      <c r="H16" s="70" t="s">
        <v>197</v>
      </c>
      <c r="I16" s="71"/>
      <c r="J16" s="71"/>
      <c r="K16" s="70" t="s">
        <v>197</v>
      </c>
      <c r="L16" s="74">
        <v>1</v>
      </c>
      <c r="M16" s="75">
        <v>852.063232421875</v>
      </c>
      <c r="N16" s="75">
        <v>8760.732421875</v>
      </c>
      <c r="O16" s="76"/>
      <c r="P16" s="77"/>
      <c r="Q16" s="77"/>
      <c r="R16" s="86"/>
      <c r="S16" s="86"/>
      <c r="T16" s="86"/>
      <c r="U16" s="49">
        <v>0</v>
      </c>
      <c r="V16" s="49">
        <v>0.005025</v>
      </c>
      <c r="W16" s="49">
        <v>0.01491</v>
      </c>
      <c r="X16" s="49">
        <v>0.464189</v>
      </c>
      <c r="Y16" s="49">
        <v>0</v>
      </c>
      <c r="Z16" s="49"/>
      <c r="AA16" s="72">
        <v>16</v>
      </c>
      <c r="AB16" s="72"/>
      <c r="AC16" s="73"/>
      <c r="AD16" s="79" t="str">
        <f>REPLACE(INDEX(GroupVertices[Group],MATCH(Vertices[[#This Row],[Vertex]],GroupVertices[Vertex],0)),1,1,"")</f>
        <v>1</v>
      </c>
      <c r="AE16" s="48">
        <v>0</v>
      </c>
      <c r="AF16" s="49">
        <v>0</v>
      </c>
      <c r="AG16" s="48">
        <v>0</v>
      </c>
      <c r="AH16" s="49">
        <v>0</v>
      </c>
      <c r="AI16" s="48">
        <v>0</v>
      </c>
      <c r="AJ16" s="49">
        <v>0</v>
      </c>
      <c r="AK16" s="48">
        <v>7</v>
      </c>
      <c r="AL16" s="49">
        <v>100</v>
      </c>
      <c r="AM16" s="48">
        <v>7</v>
      </c>
      <c r="AN16" s="121" t="s">
        <v>1179</v>
      </c>
      <c r="AO16" s="121" t="s">
        <v>1179</v>
      </c>
      <c r="AP16" s="121" t="s">
        <v>1129</v>
      </c>
      <c r="AQ16" s="121" t="s">
        <v>1129</v>
      </c>
      <c r="AR16" s="2"/>
      <c r="AS16" s="3"/>
      <c r="AT16" s="3"/>
      <c r="AU16" s="3"/>
      <c r="AV16" s="3"/>
    </row>
    <row r="17" spans="1:48" ht="15">
      <c r="A17" s="65" t="s">
        <v>198</v>
      </c>
      <c r="B17" s="66"/>
      <c r="C17" s="66"/>
      <c r="D17" s="67">
        <v>50</v>
      </c>
      <c r="E17" s="69"/>
      <c r="F17" s="66"/>
      <c r="G17" s="66"/>
      <c r="H17" s="70" t="s">
        <v>198</v>
      </c>
      <c r="I17" s="71"/>
      <c r="J17" s="71"/>
      <c r="K17" s="70" t="s">
        <v>198</v>
      </c>
      <c r="L17" s="74">
        <v>1</v>
      </c>
      <c r="M17" s="75">
        <v>1236.919189453125</v>
      </c>
      <c r="N17" s="75">
        <v>4040.60107421875</v>
      </c>
      <c r="O17" s="76"/>
      <c r="P17" s="77"/>
      <c r="Q17" s="77"/>
      <c r="R17" s="86"/>
      <c r="S17" s="86"/>
      <c r="T17" s="86"/>
      <c r="U17" s="49">
        <v>0</v>
      </c>
      <c r="V17" s="49">
        <v>0.005025</v>
      </c>
      <c r="W17" s="49">
        <v>0.01491</v>
      </c>
      <c r="X17" s="49">
        <v>0.464189</v>
      </c>
      <c r="Y17" s="49">
        <v>0</v>
      </c>
      <c r="Z17" s="49"/>
      <c r="AA17" s="72">
        <v>17</v>
      </c>
      <c r="AB17" s="72"/>
      <c r="AC17" s="73"/>
      <c r="AD17" s="79" t="str">
        <f>REPLACE(INDEX(GroupVertices[Group],MATCH(Vertices[[#This Row],[Vertex]],GroupVertices[Vertex],0)),1,1,"")</f>
        <v>1</v>
      </c>
      <c r="AE17" s="48">
        <v>0</v>
      </c>
      <c r="AF17" s="49">
        <v>0</v>
      </c>
      <c r="AG17" s="48">
        <v>1</v>
      </c>
      <c r="AH17" s="49">
        <v>4.3478260869565215</v>
      </c>
      <c r="AI17" s="48">
        <v>0</v>
      </c>
      <c r="AJ17" s="49">
        <v>0</v>
      </c>
      <c r="AK17" s="48">
        <v>22</v>
      </c>
      <c r="AL17" s="49">
        <v>95.65217391304348</v>
      </c>
      <c r="AM17" s="48">
        <v>23</v>
      </c>
      <c r="AN17" s="121" t="s">
        <v>1180</v>
      </c>
      <c r="AO17" s="121" t="s">
        <v>1180</v>
      </c>
      <c r="AP17" s="121" t="s">
        <v>1275</v>
      </c>
      <c r="AQ17" s="121" t="s">
        <v>1275</v>
      </c>
      <c r="AR17" s="2"/>
      <c r="AS17" s="3"/>
      <c r="AT17" s="3"/>
      <c r="AU17" s="3"/>
      <c r="AV17" s="3"/>
    </row>
    <row r="18" spans="1:48" ht="15">
      <c r="A18" s="65" t="s">
        <v>199</v>
      </c>
      <c r="B18" s="66"/>
      <c r="C18" s="66"/>
      <c r="D18" s="67">
        <v>50</v>
      </c>
      <c r="E18" s="69"/>
      <c r="F18" s="66"/>
      <c r="G18" s="66"/>
      <c r="H18" s="70" t="s">
        <v>199</v>
      </c>
      <c r="I18" s="71"/>
      <c r="J18" s="71"/>
      <c r="K18" s="70" t="s">
        <v>199</v>
      </c>
      <c r="L18" s="74">
        <v>1</v>
      </c>
      <c r="M18" s="75">
        <v>2979.23876953125</v>
      </c>
      <c r="N18" s="75">
        <v>9444.5478515625</v>
      </c>
      <c r="O18" s="76"/>
      <c r="P18" s="77"/>
      <c r="Q18" s="77"/>
      <c r="R18" s="86"/>
      <c r="S18" s="86"/>
      <c r="T18" s="86"/>
      <c r="U18" s="49">
        <v>0</v>
      </c>
      <c r="V18" s="49">
        <v>0.005025</v>
      </c>
      <c r="W18" s="49">
        <v>0.01491</v>
      </c>
      <c r="X18" s="49">
        <v>0.464189</v>
      </c>
      <c r="Y18" s="49">
        <v>0</v>
      </c>
      <c r="Z18" s="49"/>
      <c r="AA18" s="72">
        <v>18</v>
      </c>
      <c r="AB18" s="72"/>
      <c r="AC18" s="73"/>
      <c r="AD18" s="79" t="str">
        <f>REPLACE(INDEX(GroupVertices[Group],MATCH(Vertices[[#This Row],[Vertex]],GroupVertices[Vertex],0)),1,1,"")</f>
        <v>1</v>
      </c>
      <c r="AE18" s="48">
        <v>1</v>
      </c>
      <c r="AF18" s="49">
        <v>16.666666666666668</v>
      </c>
      <c r="AG18" s="48">
        <v>0</v>
      </c>
      <c r="AH18" s="49">
        <v>0</v>
      </c>
      <c r="AI18" s="48">
        <v>0</v>
      </c>
      <c r="AJ18" s="49">
        <v>0</v>
      </c>
      <c r="AK18" s="48">
        <v>5</v>
      </c>
      <c r="AL18" s="49">
        <v>83.33333333333333</v>
      </c>
      <c r="AM18" s="48">
        <v>6</v>
      </c>
      <c r="AN18" s="121" t="s">
        <v>1112</v>
      </c>
      <c r="AO18" s="121" t="s">
        <v>1112</v>
      </c>
      <c r="AP18" s="121" t="s">
        <v>1112</v>
      </c>
      <c r="AQ18" s="121" t="s">
        <v>1112</v>
      </c>
      <c r="AR18" s="2"/>
      <c r="AS18" s="3"/>
      <c r="AT18" s="3"/>
      <c r="AU18" s="3"/>
      <c r="AV18" s="3"/>
    </row>
    <row r="19" spans="1:48" ht="15">
      <c r="A19" s="65" t="s">
        <v>200</v>
      </c>
      <c r="B19" s="66"/>
      <c r="C19" s="66"/>
      <c r="D19" s="67">
        <v>50</v>
      </c>
      <c r="E19" s="69"/>
      <c r="F19" s="66"/>
      <c r="G19" s="66"/>
      <c r="H19" s="70" t="s">
        <v>200</v>
      </c>
      <c r="I19" s="71"/>
      <c r="J19" s="71"/>
      <c r="K19" s="70" t="s">
        <v>200</v>
      </c>
      <c r="L19" s="74">
        <v>1</v>
      </c>
      <c r="M19" s="75">
        <v>1536.4447021484375</v>
      </c>
      <c r="N19" s="75">
        <v>9428.818359375</v>
      </c>
      <c r="O19" s="76"/>
      <c r="P19" s="77"/>
      <c r="Q19" s="77"/>
      <c r="R19" s="86"/>
      <c r="S19" s="86"/>
      <c r="T19" s="86"/>
      <c r="U19" s="49">
        <v>0</v>
      </c>
      <c r="V19" s="49">
        <v>0.005025</v>
      </c>
      <c r="W19" s="49">
        <v>0.01491</v>
      </c>
      <c r="X19" s="49">
        <v>0.464189</v>
      </c>
      <c r="Y19" s="49">
        <v>0</v>
      </c>
      <c r="Z19" s="49"/>
      <c r="AA19" s="72">
        <v>19</v>
      </c>
      <c r="AB19" s="72"/>
      <c r="AC19" s="73"/>
      <c r="AD19" s="79" t="str">
        <f>REPLACE(INDEX(GroupVertices[Group],MATCH(Vertices[[#This Row],[Vertex]],GroupVertices[Vertex],0)),1,1,"")</f>
        <v>1</v>
      </c>
      <c r="AE19" s="48">
        <v>0</v>
      </c>
      <c r="AF19" s="49">
        <v>0</v>
      </c>
      <c r="AG19" s="48">
        <v>0</v>
      </c>
      <c r="AH19" s="49">
        <v>0</v>
      </c>
      <c r="AI19" s="48">
        <v>0</v>
      </c>
      <c r="AJ19" s="49">
        <v>0</v>
      </c>
      <c r="AK19" s="48">
        <v>77</v>
      </c>
      <c r="AL19" s="49">
        <v>100</v>
      </c>
      <c r="AM19" s="48">
        <v>77</v>
      </c>
      <c r="AN19" s="121" t="s">
        <v>1181</v>
      </c>
      <c r="AO19" s="121" t="s">
        <v>1248</v>
      </c>
      <c r="AP19" s="121" t="s">
        <v>1276</v>
      </c>
      <c r="AQ19" s="121" t="s">
        <v>1338</v>
      </c>
      <c r="AR19" s="2"/>
      <c r="AS19" s="3"/>
      <c r="AT19" s="3"/>
      <c r="AU19" s="3"/>
      <c r="AV19" s="3"/>
    </row>
    <row r="20" spans="1:48" ht="15">
      <c r="A20" s="65" t="s">
        <v>201</v>
      </c>
      <c r="B20" s="66"/>
      <c r="C20" s="66"/>
      <c r="D20" s="67">
        <v>50</v>
      </c>
      <c r="E20" s="69"/>
      <c r="F20" s="66"/>
      <c r="G20" s="66"/>
      <c r="H20" s="70" t="s">
        <v>201</v>
      </c>
      <c r="I20" s="71"/>
      <c r="J20" s="71"/>
      <c r="K20" s="70" t="s">
        <v>201</v>
      </c>
      <c r="L20" s="74">
        <v>1</v>
      </c>
      <c r="M20" s="75">
        <v>3278.069091796875</v>
      </c>
      <c r="N20" s="75">
        <v>3957.79296875</v>
      </c>
      <c r="O20" s="76"/>
      <c r="P20" s="77"/>
      <c r="Q20" s="77"/>
      <c r="R20" s="86"/>
      <c r="S20" s="86"/>
      <c r="T20" s="86"/>
      <c r="U20" s="49">
        <v>0</v>
      </c>
      <c r="V20" s="49">
        <v>0.005025</v>
      </c>
      <c r="W20" s="49">
        <v>0.01491</v>
      </c>
      <c r="X20" s="49">
        <v>0.464189</v>
      </c>
      <c r="Y20" s="49">
        <v>0</v>
      </c>
      <c r="Z20" s="49"/>
      <c r="AA20" s="72">
        <v>20</v>
      </c>
      <c r="AB20" s="72"/>
      <c r="AC20" s="73"/>
      <c r="AD20" s="79" t="str">
        <f>REPLACE(INDEX(GroupVertices[Group],MATCH(Vertices[[#This Row],[Vertex]],GroupVertices[Vertex],0)),1,1,"")</f>
        <v>1</v>
      </c>
      <c r="AE20" s="48">
        <v>0</v>
      </c>
      <c r="AF20" s="49">
        <v>0</v>
      </c>
      <c r="AG20" s="48">
        <v>0</v>
      </c>
      <c r="AH20" s="49">
        <v>0</v>
      </c>
      <c r="AI20" s="48">
        <v>0</v>
      </c>
      <c r="AJ20" s="49">
        <v>0</v>
      </c>
      <c r="AK20" s="48">
        <v>28</v>
      </c>
      <c r="AL20" s="49">
        <v>100</v>
      </c>
      <c r="AM20" s="48">
        <v>28</v>
      </c>
      <c r="AN20" s="121" t="s">
        <v>1182</v>
      </c>
      <c r="AO20" s="121" t="s">
        <v>1182</v>
      </c>
      <c r="AP20" s="121" t="s">
        <v>1277</v>
      </c>
      <c r="AQ20" s="121" t="s">
        <v>1277</v>
      </c>
      <c r="AR20" s="2"/>
      <c r="AS20" s="3"/>
      <c r="AT20" s="3"/>
      <c r="AU20" s="3"/>
      <c r="AV20" s="3"/>
    </row>
    <row r="21" spans="1:48" ht="15">
      <c r="A21" s="65" t="s">
        <v>202</v>
      </c>
      <c r="B21" s="66"/>
      <c r="C21" s="66"/>
      <c r="D21" s="67">
        <v>50</v>
      </c>
      <c r="E21" s="69"/>
      <c r="F21" s="66"/>
      <c r="G21" s="66"/>
      <c r="H21" s="70" t="s">
        <v>202</v>
      </c>
      <c r="I21" s="71"/>
      <c r="J21" s="71"/>
      <c r="K21" s="70" t="s">
        <v>202</v>
      </c>
      <c r="L21" s="74">
        <v>1</v>
      </c>
      <c r="M21" s="75">
        <v>2607.41552734375</v>
      </c>
      <c r="N21" s="75">
        <v>3540.1083984375</v>
      </c>
      <c r="O21" s="76"/>
      <c r="P21" s="77"/>
      <c r="Q21" s="77"/>
      <c r="R21" s="86"/>
      <c r="S21" s="86"/>
      <c r="T21" s="86"/>
      <c r="U21" s="49">
        <v>0</v>
      </c>
      <c r="V21" s="49">
        <v>0.005025</v>
      </c>
      <c r="W21" s="49">
        <v>0.01491</v>
      </c>
      <c r="X21" s="49">
        <v>0.464189</v>
      </c>
      <c r="Y21" s="49">
        <v>0</v>
      </c>
      <c r="Z21" s="49"/>
      <c r="AA21" s="72">
        <v>21</v>
      </c>
      <c r="AB21" s="72"/>
      <c r="AC21" s="73"/>
      <c r="AD21" s="79" t="str">
        <f>REPLACE(INDEX(GroupVertices[Group],MATCH(Vertices[[#This Row],[Vertex]],GroupVertices[Vertex],0)),1,1,"")</f>
        <v>1</v>
      </c>
      <c r="AE21" s="48">
        <v>0</v>
      </c>
      <c r="AF21" s="49">
        <v>0</v>
      </c>
      <c r="AG21" s="48">
        <v>0</v>
      </c>
      <c r="AH21" s="49">
        <v>0</v>
      </c>
      <c r="AI21" s="48">
        <v>0</v>
      </c>
      <c r="AJ21" s="49">
        <v>0</v>
      </c>
      <c r="AK21" s="48">
        <v>21</v>
      </c>
      <c r="AL21" s="49">
        <v>100</v>
      </c>
      <c r="AM21" s="48">
        <v>21</v>
      </c>
      <c r="AN21" s="121" t="s">
        <v>1183</v>
      </c>
      <c r="AO21" s="121" t="s">
        <v>1183</v>
      </c>
      <c r="AP21" s="121" t="s">
        <v>1278</v>
      </c>
      <c r="AQ21" s="121" t="s">
        <v>1278</v>
      </c>
      <c r="AR21" s="2"/>
      <c r="AS21" s="3"/>
      <c r="AT21" s="3"/>
      <c r="AU21" s="3"/>
      <c r="AV21" s="3"/>
    </row>
    <row r="22" spans="1:48" ht="15">
      <c r="A22" s="65" t="s">
        <v>203</v>
      </c>
      <c r="B22" s="66"/>
      <c r="C22" s="66"/>
      <c r="D22" s="67">
        <v>50</v>
      </c>
      <c r="E22" s="69"/>
      <c r="F22" s="66"/>
      <c r="G22" s="66"/>
      <c r="H22" s="70" t="s">
        <v>203</v>
      </c>
      <c r="I22" s="71"/>
      <c r="J22" s="71"/>
      <c r="K22" s="70" t="s">
        <v>203</v>
      </c>
      <c r="L22" s="74">
        <v>1</v>
      </c>
      <c r="M22" s="75">
        <v>3849.65771484375</v>
      </c>
      <c r="N22" s="75">
        <v>4622.8642578125</v>
      </c>
      <c r="O22" s="76"/>
      <c r="P22" s="77"/>
      <c r="Q22" s="77"/>
      <c r="R22" s="86"/>
      <c r="S22" s="86"/>
      <c r="T22" s="86"/>
      <c r="U22" s="49">
        <v>0</v>
      </c>
      <c r="V22" s="49">
        <v>0.005025</v>
      </c>
      <c r="W22" s="49">
        <v>0.01491</v>
      </c>
      <c r="X22" s="49">
        <v>0.464189</v>
      </c>
      <c r="Y22" s="49">
        <v>0</v>
      </c>
      <c r="Z22" s="49"/>
      <c r="AA22" s="72">
        <v>22</v>
      </c>
      <c r="AB22" s="72"/>
      <c r="AC22" s="73"/>
      <c r="AD22" s="79" t="str">
        <f>REPLACE(INDEX(GroupVertices[Group],MATCH(Vertices[[#This Row],[Vertex]],GroupVertices[Vertex],0)),1,1,"")</f>
        <v>1</v>
      </c>
      <c r="AE22" s="48">
        <v>0</v>
      </c>
      <c r="AF22" s="49">
        <v>0</v>
      </c>
      <c r="AG22" s="48">
        <v>0</v>
      </c>
      <c r="AH22" s="49">
        <v>0</v>
      </c>
      <c r="AI22" s="48">
        <v>0</v>
      </c>
      <c r="AJ22" s="49">
        <v>0</v>
      </c>
      <c r="AK22" s="48">
        <v>17</v>
      </c>
      <c r="AL22" s="49">
        <v>100</v>
      </c>
      <c r="AM22" s="48">
        <v>17</v>
      </c>
      <c r="AN22" s="121" t="s">
        <v>1184</v>
      </c>
      <c r="AO22" s="121" t="s">
        <v>1184</v>
      </c>
      <c r="AP22" s="121" t="s">
        <v>1279</v>
      </c>
      <c r="AQ22" s="121" t="s">
        <v>1279</v>
      </c>
      <c r="AR22" s="2"/>
      <c r="AS22" s="3"/>
      <c r="AT22" s="3"/>
      <c r="AU22" s="3"/>
      <c r="AV22" s="3"/>
    </row>
    <row r="23" spans="1:48" ht="15">
      <c r="A23" s="65" t="s">
        <v>204</v>
      </c>
      <c r="B23" s="66"/>
      <c r="C23" s="66"/>
      <c r="D23" s="67">
        <v>50</v>
      </c>
      <c r="E23" s="69"/>
      <c r="F23" s="66"/>
      <c r="G23" s="66"/>
      <c r="H23" s="70" t="s">
        <v>204</v>
      </c>
      <c r="I23" s="71"/>
      <c r="J23" s="71"/>
      <c r="K23" s="70" t="s">
        <v>204</v>
      </c>
      <c r="L23" s="74">
        <v>1</v>
      </c>
      <c r="M23" s="75">
        <v>3508.544677734375</v>
      </c>
      <c r="N23" s="75">
        <v>7037.79345703125</v>
      </c>
      <c r="O23" s="76"/>
      <c r="P23" s="77"/>
      <c r="Q23" s="77"/>
      <c r="R23" s="86"/>
      <c r="S23" s="86"/>
      <c r="T23" s="86"/>
      <c r="U23" s="49">
        <v>0</v>
      </c>
      <c r="V23" s="49">
        <v>0.005025</v>
      </c>
      <c r="W23" s="49">
        <v>0.01491</v>
      </c>
      <c r="X23" s="49">
        <v>0.464189</v>
      </c>
      <c r="Y23" s="49">
        <v>0</v>
      </c>
      <c r="Z23" s="49"/>
      <c r="AA23" s="72">
        <v>23</v>
      </c>
      <c r="AB23" s="72"/>
      <c r="AC23" s="73"/>
      <c r="AD23" s="79" t="str">
        <f>REPLACE(INDEX(GroupVertices[Group],MATCH(Vertices[[#This Row],[Vertex]],GroupVertices[Vertex],0)),1,1,"")</f>
        <v>1</v>
      </c>
      <c r="AE23" s="48">
        <v>1</v>
      </c>
      <c r="AF23" s="49">
        <v>5.882352941176471</v>
      </c>
      <c r="AG23" s="48">
        <v>0</v>
      </c>
      <c r="AH23" s="49">
        <v>0</v>
      </c>
      <c r="AI23" s="48">
        <v>0</v>
      </c>
      <c r="AJ23" s="49">
        <v>0</v>
      </c>
      <c r="AK23" s="48">
        <v>16</v>
      </c>
      <c r="AL23" s="49">
        <v>94.11764705882354</v>
      </c>
      <c r="AM23" s="48">
        <v>17</v>
      </c>
      <c r="AN23" s="121" t="s">
        <v>1185</v>
      </c>
      <c r="AO23" s="121" t="s">
        <v>1185</v>
      </c>
      <c r="AP23" s="121" t="s">
        <v>1280</v>
      </c>
      <c r="AQ23" s="121" t="s">
        <v>1280</v>
      </c>
      <c r="AR23" s="2"/>
      <c r="AS23" s="3"/>
      <c r="AT23" s="3"/>
      <c r="AU23" s="3"/>
      <c r="AV23" s="3"/>
    </row>
    <row r="24" spans="1:48" ht="15">
      <c r="A24" s="65" t="s">
        <v>205</v>
      </c>
      <c r="B24" s="66"/>
      <c r="C24" s="66"/>
      <c r="D24" s="67">
        <v>50</v>
      </c>
      <c r="E24" s="69"/>
      <c r="F24" s="66"/>
      <c r="G24" s="66"/>
      <c r="H24" s="70" t="s">
        <v>205</v>
      </c>
      <c r="I24" s="71"/>
      <c r="J24" s="71"/>
      <c r="K24" s="70" t="s">
        <v>205</v>
      </c>
      <c r="L24" s="74">
        <v>1</v>
      </c>
      <c r="M24" s="75">
        <v>4197.498046875</v>
      </c>
      <c r="N24" s="75">
        <v>5628.86279296875</v>
      </c>
      <c r="O24" s="76"/>
      <c r="P24" s="77"/>
      <c r="Q24" s="77"/>
      <c r="R24" s="86"/>
      <c r="S24" s="86"/>
      <c r="T24" s="86"/>
      <c r="U24" s="49">
        <v>0</v>
      </c>
      <c r="V24" s="49">
        <v>0.005025</v>
      </c>
      <c r="W24" s="49">
        <v>0.01491</v>
      </c>
      <c r="X24" s="49">
        <v>0.464189</v>
      </c>
      <c r="Y24" s="49">
        <v>0</v>
      </c>
      <c r="Z24" s="49"/>
      <c r="AA24" s="72">
        <v>24</v>
      </c>
      <c r="AB24" s="72"/>
      <c r="AC24" s="73"/>
      <c r="AD24" s="79" t="str">
        <f>REPLACE(INDEX(GroupVertices[Group],MATCH(Vertices[[#This Row],[Vertex]],GroupVertices[Vertex],0)),1,1,"")</f>
        <v>1</v>
      </c>
      <c r="AE24" s="48">
        <v>1</v>
      </c>
      <c r="AF24" s="49">
        <v>7.6923076923076925</v>
      </c>
      <c r="AG24" s="48">
        <v>0</v>
      </c>
      <c r="AH24" s="49">
        <v>0</v>
      </c>
      <c r="AI24" s="48">
        <v>0</v>
      </c>
      <c r="AJ24" s="49">
        <v>0</v>
      </c>
      <c r="AK24" s="48">
        <v>12</v>
      </c>
      <c r="AL24" s="49">
        <v>92.3076923076923</v>
      </c>
      <c r="AM24" s="48">
        <v>13</v>
      </c>
      <c r="AN24" s="121" t="s">
        <v>1186</v>
      </c>
      <c r="AO24" s="121" t="s">
        <v>1186</v>
      </c>
      <c r="AP24" s="121" t="s">
        <v>1281</v>
      </c>
      <c r="AQ24" s="121" t="s">
        <v>1281</v>
      </c>
      <c r="AR24" s="2"/>
      <c r="AS24" s="3"/>
      <c r="AT24" s="3"/>
      <c r="AU24" s="3"/>
      <c r="AV24" s="3"/>
    </row>
    <row r="25" spans="1:48" ht="15">
      <c r="A25" s="65" t="s">
        <v>206</v>
      </c>
      <c r="B25" s="66"/>
      <c r="C25" s="66"/>
      <c r="D25" s="67">
        <v>376.28504642403266</v>
      </c>
      <c r="E25" s="69"/>
      <c r="F25" s="66"/>
      <c r="G25" s="66"/>
      <c r="H25" s="70" t="s">
        <v>206</v>
      </c>
      <c r="I25" s="71"/>
      <c r="J25" s="71"/>
      <c r="K25" s="70" t="s">
        <v>206</v>
      </c>
      <c r="L25" s="74">
        <v>394.3334047427121</v>
      </c>
      <c r="M25" s="75">
        <v>3258.85693359375</v>
      </c>
      <c r="N25" s="75">
        <v>970.26318359375</v>
      </c>
      <c r="O25" s="76"/>
      <c r="P25" s="77"/>
      <c r="Q25" s="77"/>
      <c r="R25" s="86"/>
      <c r="S25" s="86"/>
      <c r="T25" s="86"/>
      <c r="U25" s="49">
        <v>122.5</v>
      </c>
      <c r="V25" s="49">
        <v>0.005319</v>
      </c>
      <c r="W25" s="49">
        <v>0.025687</v>
      </c>
      <c r="X25" s="49">
        <v>2.045813</v>
      </c>
      <c r="Y25" s="49">
        <v>0.2</v>
      </c>
      <c r="Z25" s="49"/>
      <c r="AA25" s="72">
        <v>25</v>
      </c>
      <c r="AB25" s="72"/>
      <c r="AC25" s="73"/>
      <c r="AD25" s="79" t="str">
        <f>REPLACE(INDEX(GroupVertices[Group],MATCH(Vertices[[#This Row],[Vertex]],GroupVertices[Vertex],0)),1,1,"")</f>
        <v>2</v>
      </c>
      <c r="AE25" s="48">
        <v>5</v>
      </c>
      <c r="AF25" s="49">
        <v>3.289473684210526</v>
      </c>
      <c r="AG25" s="48">
        <v>3</v>
      </c>
      <c r="AH25" s="49">
        <v>1.9736842105263157</v>
      </c>
      <c r="AI25" s="48">
        <v>0</v>
      </c>
      <c r="AJ25" s="49">
        <v>0</v>
      </c>
      <c r="AK25" s="48">
        <v>144</v>
      </c>
      <c r="AL25" s="49">
        <v>94.73684210526316</v>
      </c>
      <c r="AM25" s="48">
        <v>152</v>
      </c>
      <c r="AN25" s="121" t="s">
        <v>1187</v>
      </c>
      <c r="AO25" s="121" t="s">
        <v>1249</v>
      </c>
      <c r="AP25" s="121" t="s">
        <v>1282</v>
      </c>
      <c r="AQ25" s="121" t="s">
        <v>1339</v>
      </c>
      <c r="AR25" s="2"/>
      <c r="AS25" s="3"/>
      <c r="AT25" s="3"/>
      <c r="AU25" s="3"/>
      <c r="AV25" s="3"/>
    </row>
    <row r="26" spans="1:48" ht="15">
      <c r="A26" s="65" t="s">
        <v>207</v>
      </c>
      <c r="B26" s="66"/>
      <c r="C26" s="66"/>
      <c r="D26" s="67">
        <v>146.68691579748887</v>
      </c>
      <c r="E26" s="69"/>
      <c r="F26" s="66"/>
      <c r="G26" s="66"/>
      <c r="H26" s="70" t="s">
        <v>207</v>
      </c>
      <c r="I26" s="71"/>
      <c r="J26" s="71"/>
      <c r="K26" s="70" t="s">
        <v>207</v>
      </c>
      <c r="L26" s="74">
        <v>117.55512320130977</v>
      </c>
      <c r="M26" s="75">
        <v>7879.17236328125</v>
      </c>
      <c r="N26" s="75">
        <v>9565.517578125</v>
      </c>
      <c r="O26" s="76"/>
      <c r="P26" s="77"/>
      <c r="Q26" s="77"/>
      <c r="R26" s="86"/>
      <c r="S26" s="86"/>
      <c r="T26" s="86"/>
      <c r="U26" s="49">
        <v>36.3</v>
      </c>
      <c r="V26" s="49">
        <v>0.005076</v>
      </c>
      <c r="W26" s="49">
        <v>0.01562</v>
      </c>
      <c r="X26" s="49">
        <v>0.801294</v>
      </c>
      <c r="Y26" s="49">
        <v>0</v>
      </c>
      <c r="Z26" s="49"/>
      <c r="AA26" s="72">
        <v>26</v>
      </c>
      <c r="AB26" s="72"/>
      <c r="AC26" s="73"/>
      <c r="AD26" s="79" t="str">
        <f>REPLACE(INDEX(GroupVertices[Group],MATCH(Vertices[[#This Row],[Vertex]],GroupVertices[Vertex],0)),1,1,"")</f>
        <v>5</v>
      </c>
      <c r="AE26" s="48">
        <v>0</v>
      </c>
      <c r="AF26" s="49">
        <v>0</v>
      </c>
      <c r="AG26" s="48">
        <v>0</v>
      </c>
      <c r="AH26" s="49">
        <v>0</v>
      </c>
      <c r="AI26" s="48">
        <v>0</v>
      </c>
      <c r="AJ26" s="49">
        <v>0</v>
      </c>
      <c r="AK26" s="48">
        <v>41</v>
      </c>
      <c r="AL26" s="49">
        <v>100</v>
      </c>
      <c r="AM26" s="48">
        <v>41</v>
      </c>
      <c r="AN26" s="121" t="s">
        <v>1188</v>
      </c>
      <c r="AO26" s="121" t="s">
        <v>1188</v>
      </c>
      <c r="AP26" s="121" t="s">
        <v>1283</v>
      </c>
      <c r="AQ26" s="121" t="s">
        <v>1283</v>
      </c>
      <c r="AR26" s="2"/>
      <c r="AS26" s="3"/>
      <c r="AT26" s="3"/>
      <c r="AU26" s="3"/>
      <c r="AV26" s="3"/>
    </row>
    <row r="27" spans="1:48" ht="15">
      <c r="A27" s="65" t="s">
        <v>208</v>
      </c>
      <c r="B27" s="66"/>
      <c r="C27" s="66"/>
      <c r="D27" s="67">
        <v>143.4018699594375</v>
      </c>
      <c r="E27" s="69"/>
      <c r="F27" s="66"/>
      <c r="G27" s="66"/>
      <c r="H27" s="70" t="s">
        <v>208</v>
      </c>
      <c r="I27" s="71"/>
      <c r="J27" s="71"/>
      <c r="K27" s="70" t="s">
        <v>208</v>
      </c>
      <c r="L27" s="74">
        <v>113.59503284970536</v>
      </c>
      <c r="M27" s="75">
        <v>318.4394836425781</v>
      </c>
      <c r="N27" s="75">
        <v>1854.9736328125</v>
      </c>
      <c r="O27" s="76"/>
      <c r="P27" s="77"/>
      <c r="Q27" s="77"/>
      <c r="R27" s="86"/>
      <c r="S27" s="86"/>
      <c r="T27" s="86"/>
      <c r="U27" s="49">
        <v>35.066667</v>
      </c>
      <c r="V27" s="49">
        <v>0.005076</v>
      </c>
      <c r="W27" s="49">
        <v>0.015665</v>
      </c>
      <c r="X27" s="49">
        <v>0.793281</v>
      </c>
      <c r="Y27" s="49">
        <v>0</v>
      </c>
      <c r="Z27" s="49"/>
      <c r="AA27" s="72">
        <v>27</v>
      </c>
      <c r="AB27" s="72"/>
      <c r="AC27" s="73"/>
      <c r="AD27" s="79" t="str">
        <f>REPLACE(INDEX(GroupVertices[Group],MATCH(Vertices[[#This Row],[Vertex]],GroupVertices[Vertex],0)),1,1,"")</f>
        <v>2</v>
      </c>
      <c r="AE27" s="48">
        <v>1</v>
      </c>
      <c r="AF27" s="49">
        <v>3.8461538461538463</v>
      </c>
      <c r="AG27" s="48">
        <v>0</v>
      </c>
      <c r="AH27" s="49">
        <v>0</v>
      </c>
      <c r="AI27" s="48">
        <v>0</v>
      </c>
      <c r="AJ27" s="49">
        <v>0</v>
      </c>
      <c r="AK27" s="48">
        <v>25</v>
      </c>
      <c r="AL27" s="49">
        <v>96.15384615384616</v>
      </c>
      <c r="AM27" s="48">
        <v>26</v>
      </c>
      <c r="AN27" s="121" t="s">
        <v>1189</v>
      </c>
      <c r="AO27" s="121" t="s">
        <v>1189</v>
      </c>
      <c r="AP27" s="121" t="s">
        <v>1284</v>
      </c>
      <c r="AQ27" s="121" t="s">
        <v>1284</v>
      </c>
      <c r="AR27" s="2"/>
      <c r="AS27" s="3"/>
      <c r="AT27" s="3"/>
      <c r="AU27" s="3"/>
      <c r="AV27" s="3"/>
    </row>
    <row r="28" spans="1:48" ht="15">
      <c r="A28" s="65" t="s">
        <v>209</v>
      </c>
      <c r="B28" s="66"/>
      <c r="C28" s="66"/>
      <c r="D28" s="67">
        <v>313.86915951974845</v>
      </c>
      <c r="E28" s="69"/>
      <c r="F28" s="66"/>
      <c r="G28" s="66"/>
      <c r="H28" s="70" t="s">
        <v>209</v>
      </c>
      <c r="I28" s="71"/>
      <c r="J28" s="71"/>
      <c r="K28" s="70" t="s">
        <v>209</v>
      </c>
      <c r="L28" s="74">
        <v>319.09166879691816</v>
      </c>
      <c r="M28" s="75">
        <v>3462.665283203125</v>
      </c>
      <c r="N28" s="75">
        <v>1567.822265625</v>
      </c>
      <c r="O28" s="76"/>
      <c r="P28" s="77"/>
      <c r="Q28" s="77"/>
      <c r="R28" s="86"/>
      <c r="S28" s="86"/>
      <c r="T28" s="86"/>
      <c r="U28" s="49">
        <v>99.066667</v>
      </c>
      <c r="V28" s="49">
        <v>0.005208</v>
      </c>
      <c r="W28" s="49">
        <v>0.020489</v>
      </c>
      <c r="X28" s="49">
        <v>1.441564</v>
      </c>
      <c r="Y28" s="49">
        <v>0.16666666666666666</v>
      </c>
      <c r="Z28" s="49"/>
      <c r="AA28" s="72">
        <v>28</v>
      </c>
      <c r="AB28" s="72"/>
      <c r="AC28" s="73"/>
      <c r="AD28" s="79" t="str">
        <f>REPLACE(INDEX(GroupVertices[Group],MATCH(Vertices[[#This Row],[Vertex]],GroupVertices[Vertex],0)),1,1,"")</f>
        <v>2</v>
      </c>
      <c r="AE28" s="48">
        <v>1</v>
      </c>
      <c r="AF28" s="49">
        <v>1.1764705882352942</v>
      </c>
      <c r="AG28" s="48">
        <v>1</v>
      </c>
      <c r="AH28" s="49">
        <v>1.1764705882352942</v>
      </c>
      <c r="AI28" s="48">
        <v>0</v>
      </c>
      <c r="AJ28" s="49">
        <v>0</v>
      </c>
      <c r="AK28" s="48">
        <v>83</v>
      </c>
      <c r="AL28" s="49">
        <v>97.6470588235294</v>
      </c>
      <c r="AM28" s="48">
        <v>85</v>
      </c>
      <c r="AN28" s="121" t="s">
        <v>1190</v>
      </c>
      <c r="AO28" s="121" t="s">
        <v>1250</v>
      </c>
      <c r="AP28" s="121" t="s">
        <v>1285</v>
      </c>
      <c r="AQ28" s="121" t="s">
        <v>1340</v>
      </c>
      <c r="AR28" s="2"/>
      <c r="AS28" s="3"/>
      <c r="AT28" s="3"/>
      <c r="AU28" s="3"/>
      <c r="AV28" s="3"/>
    </row>
    <row r="29" spans="1:48" ht="15">
      <c r="A29" s="65" t="s">
        <v>210</v>
      </c>
      <c r="B29" s="66"/>
      <c r="C29" s="66"/>
      <c r="D29" s="67">
        <v>600.4228966818478</v>
      </c>
      <c r="E29" s="69"/>
      <c r="F29" s="66"/>
      <c r="G29" s="66"/>
      <c r="H29" s="70" t="s">
        <v>210</v>
      </c>
      <c r="I29" s="71"/>
      <c r="J29" s="71"/>
      <c r="K29" s="70" t="s">
        <v>210</v>
      </c>
      <c r="L29" s="74">
        <v>664.5293721639302</v>
      </c>
      <c r="M29" s="75">
        <v>1955.5908203125</v>
      </c>
      <c r="N29" s="75">
        <v>1549.1043701171875</v>
      </c>
      <c r="O29" s="76"/>
      <c r="P29" s="77"/>
      <c r="Q29" s="77"/>
      <c r="R29" s="86"/>
      <c r="S29" s="86"/>
      <c r="T29" s="86"/>
      <c r="U29" s="49">
        <v>206.65</v>
      </c>
      <c r="V29" s="49">
        <v>0.005291</v>
      </c>
      <c r="W29" s="49">
        <v>0.023047</v>
      </c>
      <c r="X29" s="49">
        <v>2.365107</v>
      </c>
      <c r="Y29" s="49">
        <v>0</v>
      </c>
      <c r="Z29" s="49"/>
      <c r="AA29" s="72">
        <v>29</v>
      </c>
      <c r="AB29" s="72"/>
      <c r="AC29" s="73"/>
      <c r="AD29" s="79" t="str">
        <f>REPLACE(INDEX(GroupVertices[Group],MATCH(Vertices[[#This Row],[Vertex]],GroupVertices[Vertex],0)),1,1,"")</f>
        <v>2</v>
      </c>
      <c r="AE29" s="48">
        <v>0</v>
      </c>
      <c r="AF29" s="49">
        <v>0</v>
      </c>
      <c r="AG29" s="48">
        <v>1</v>
      </c>
      <c r="AH29" s="49">
        <v>2.1739130434782608</v>
      </c>
      <c r="AI29" s="48">
        <v>0</v>
      </c>
      <c r="AJ29" s="49">
        <v>0</v>
      </c>
      <c r="AK29" s="48">
        <v>45</v>
      </c>
      <c r="AL29" s="49">
        <v>97.82608695652173</v>
      </c>
      <c r="AM29" s="48">
        <v>46</v>
      </c>
      <c r="AN29" s="121" t="s">
        <v>1191</v>
      </c>
      <c r="AO29" s="121" t="s">
        <v>1251</v>
      </c>
      <c r="AP29" s="121" t="s">
        <v>1286</v>
      </c>
      <c r="AQ29" s="121" t="s">
        <v>1286</v>
      </c>
      <c r="AR29" s="2"/>
      <c r="AS29" s="3"/>
      <c r="AT29" s="3"/>
      <c r="AU29" s="3"/>
      <c r="AV29" s="3"/>
    </row>
    <row r="30" spans="1:48" ht="15">
      <c r="A30" s="65" t="s">
        <v>211</v>
      </c>
      <c r="B30" s="66"/>
      <c r="C30" s="66"/>
      <c r="D30" s="67">
        <v>324.7453268460324</v>
      </c>
      <c r="E30" s="69"/>
      <c r="F30" s="66"/>
      <c r="G30" s="66"/>
      <c r="H30" s="70" t="s">
        <v>211</v>
      </c>
      <c r="I30" s="71"/>
      <c r="J30" s="71"/>
      <c r="K30" s="70" t="s">
        <v>211</v>
      </c>
      <c r="L30" s="74">
        <v>332.202781218047</v>
      </c>
      <c r="M30" s="75">
        <v>9219.0859375</v>
      </c>
      <c r="N30" s="75">
        <v>6857.41552734375</v>
      </c>
      <c r="O30" s="76"/>
      <c r="P30" s="77"/>
      <c r="Q30" s="77"/>
      <c r="R30" s="86"/>
      <c r="S30" s="86"/>
      <c r="T30" s="86"/>
      <c r="U30" s="49">
        <v>103.15</v>
      </c>
      <c r="V30" s="49">
        <v>0.005128</v>
      </c>
      <c r="W30" s="49">
        <v>0.016405</v>
      </c>
      <c r="X30" s="49">
        <v>1.180321</v>
      </c>
      <c r="Y30" s="49">
        <v>0</v>
      </c>
      <c r="Z30" s="49"/>
      <c r="AA30" s="72">
        <v>30</v>
      </c>
      <c r="AB30" s="72"/>
      <c r="AC30" s="73"/>
      <c r="AD30" s="79" t="str">
        <f>REPLACE(INDEX(GroupVertices[Group],MATCH(Vertices[[#This Row],[Vertex]],GroupVertices[Vertex],0)),1,1,"")</f>
        <v>5</v>
      </c>
      <c r="AE30" s="48">
        <v>0</v>
      </c>
      <c r="AF30" s="49">
        <v>0</v>
      </c>
      <c r="AG30" s="48">
        <v>0</v>
      </c>
      <c r="AH30" s="49">
        <v>0</v>
      </c>
      <c r="AI30" s="48">
        <v>0</v>
      </c>
      <c r="AJ30" s="49">
        <v>0</v>
      </c>
      <c r="AK30" s="48">
        <v>15</v>
      </c>
      <c r="AL30" s="49">
        <v>100</v>
      </c>
      <c r="AM30" s="48">
        <v>15</v>
      </c>
      <c r="AN30" s="121" t="s">
        <v>1192</v>
      </c>
      <c r="AO30" s="121" t="s">
        <v>1192</v>
      </c>
      <c r="AP30" s="121" t="s">
        <v>1287</v>
      </c>
      <c r="AQ30" s="121" t="s">
        <v>1287</v>
      </c>
      <c r="AR30" s="2"/>
      <c r="AS30" s="3"/>
      <c r="AT30" s="3"/>
      <c r="AU30" s="3"/>
      <c r="AV30" s="3"/>
    </row>
    <row r="31" spans="1:48" ht="15">
      <c r="A31" s="65" t="s">
        <v>212</v>
      </c>
      <c r="B31" s="66"/>
      <c r="C31" s="66"/>
      <c r="D31" s="67">
        <v>445.53738280790895</v>
      </c>
      <c r="E31" s="69"/>
      <c r="F31" s="66"/>
      <c r="G31" s="66"/>
      <c r="H31" s="70" t="s">
        <v>212</v>
      </c>
      <c r="I31" s="71"/>
      <c r="J31" s="71"/>
      <c r="K31" s="70" t="s">
        <v>212</v>
      </c>
      <c r="L31" s="74">
        <v>477.8164130962673</v>
      </c>
      <c r="M31" s="75">
        <v>8234.619140625</v>
      </c>
      <c r="N31" s="75">
        <v>7607.4326171875</v>
      </c>
      <c r="O31" s="76"/>
      <c r="P31" s="77"/>
      <c r="Q31" s="77"/>
      <c r="R31" s="86"/>
      <c r="S31" s="86"/>
      <c r="T31" s="86"/>
      <c r="U31" s="49">
        <v>148.5</v>
      </c>
      <c r="V31" s="49">
        <v>0.005263</v>
      </c>
      <c r="W31" s="49">
        <v>0.020783</v>
      </c>
      <c r="X31" s="49">
        <v>1.780231</v>
      </c>
      <c r="Y31" s="49">
        <v>0.1</v>
      </c>
      <c r="Z31" s="49"/>
      <c r="AA31" s="72">
        <v>31</v>
      </c>
      <c r="AB31" s="72"/>
      <c r="AC31" s="73"/>
      <c r="AD31" s="79" t="str">
        <f>REPLACE(INDEX(GroupVertices[Group],MATCH(Vertices[[#This Row],[Vertex]],GroupVertices[Vertex],0)),1,1,"")</f>
        <v>5</v>
      </c>
      <c r="AE31" s="48">
        <v>0</v>
      </c>
      <c r="AF31" s="49">
        <v>0</v>
      </c>
      <c r="AG31" s="48">
        <v>1</v>
      </c>
      <c r="AH31" s="49">
        <v>0.5813953488372093</v>
      </c>
      <c r="AI31" s="48">
        <v>0</v>
      </c>
      <c r="AJ31" s="49">
        <v>0</v>
      </c>
      <c r="AK31" s="48">
        <v>171</v>
      </c>
      <c r="AL31" s="49">
        <v>99.4186046511628</v>
      </c>
      <c r="AM31" s="48">
        <v>172</v>
      </c>
      <c r="AN31" s="121" t="s">
        <v>1193</v>
      </c>
      <c r="AO31" s="121" t="s">
        <v>1252</v>
      </c>
      <c r="AP31" s="121" t="s">
        <v>1288</v>
      </c>
      <c r="AQ31" s="121" t="s">
        <v>1341</v>
      </c>
      <c r="AR31" s="2"/>
      <c r="AS31" s="3"/>
      <c r="AT31" s="3"/>
      <c r="AU31" s="3"/>
      <c r="AV31" s="3"/>
    </row>
    <row r="32" spans="1:48" ht="15">
      <c r="A32" s="65" t="s">
        <v>213</v>
      </c>
      <c r="B32" s="66"/>
      <c r="C32" s="66"/>
      <c r="D32" s="67">
        <v>1000</v>
      </c>
      <c r="E32" s="69"/>
      <c r="F32" s="66"/>
      <c r="G32" s="66"/>
      <c r="H32" s="70" t="s">
        <v>213</v>
      </c>
      <c r="I32" s="71"/>
      <c r="J32" s="71"/>
      <c r="K32" s="70" t="s">
        <v>213</v>
      </c>
      <c r="L32" s="74">
        <v>1563.523638613747</v>
      </c>
      <c r="M32" s="75">
        <v>5588.61328125</v>
      </c>
      <c r="N32" s="75">
        <v>4486.5478515625</v>
      </c>
      <c r="O32" s="76"/>
      <c r="P32" s="77"/>
      <c r="Q32" s="77"/>
      <c r="R32" s="86"/>
      <c r="S32" s="86"/>
      <c r="T32" s="86"/>
      <c r="U32" s="49">
        <v>486.633333</v>
      </c>
      <c r="V32" s="49">
        <v>0.005405</v>
      </c>
      <c r="W32" s="49">
        <v>0.018697</v>
      </c>
      <c r="X32" s="49">
        <v>3.337201</v>
      </c>
      <c r="Y32" s="49">
        <v>0</v>
      </c>
      <c r="Z32" s="49"/>
      <c r="AA32" s="72">
        <v>32</v>
      </c>
      <c r="AB32" s="72"/>
      <c r="AC32" s="73"/>
      <c r="AD32" s="79" t="str">
        <f>REPLACE(INDEX(GroupVertices[Group],MATCH(Vertices[[#This Row],[Vertex]],GroupVertices[Vertex],0)),1,1,"")</f>
        <v>4</v>
      </c>
      <c r="AE32" s="48">
        <v>0</v>
      </c>
      <c r="AF32" s="49">
        <v>0</v>
      </c>
      <c r="AG32" s="48">
        <v>0</v>
      </c>
      <c r="AH32" s="49">
        <v>0</v>
      </c>
      <c r="AI32" s="48">
        <v>0</v>
      </c>
      <c r="AJ32" s="49">
        <v>0</v>
      </c>
      <c r="AK32" s="48">
        <v>28</v>
      </c>
      <c r="AL32" s="49">
        <v>100</v>
      </c>
      <c r="AM32" s="48">
        <v>28</v>
      </c>
      <c r="AN32" s="121" t="s">
        <v>1194</v>
      </c>
      <c r="AO32" s="121" t="s">
        <v>1194</v>
      </c>
      <c r="AP32" s="121" t="s">
        <v>1289</v>
      </c>
      <c r="AQ32" s="121" t="s">
        <v>1289</v>
      </c>
      <c r="AR32" s="2"/>
      <c r="AS32" s="3"/>
      <c r="AT32" s="3"/>
      <c r="AU32" s="3"/>
      <c r="AV32" s="3"/>
    </row>
    <row r="33" spans="1:48" ht="15">
      <c r="A33" s="65" t="s">
        <v>214</v>
      </c>
      <c r="B33" s="66"/>
      <c r="C33" s="66"/>
      <c r="D33" s="67">
        <v>478.8317753001572</v>
      </c>
      <c r="E33" s="69"/>
      <c r="F33" s="66"/>
      <c r="G33" s="66"/>
      <c r="H33" s="70" t="s">
        <v>214</v>
      </c>
      <c r="I33" s="71"/>
      <c r="J33" s="71"/>
      <c r="K33" s="70" t="s">
        <v>214</v>
      </c>
      <c r="L33" s="74">
        <v>517.9524748047073</v>
      </c>
      <c r="M33" s="75">
        <v>7170.19580078125</v>
      </c>
      <c r="N33" s="75">
        <v>4757.47216796875</v>
      </c>
      <c r="O33" s="76"/>
      <c r="P33" s="77"/>
      <c r="Q33" s="77"/>
      <c r="R33" s="86"/>
      <c r="S33" s="86"/>
      <c r="T33" s="86"/>
      <c r="U33" s="49">
        <v>161</v>
      </c>
      <c r="V33" s="49">
        <v>0.005128</v>
      </c>
      <c r="W33" s="49">
        <v>0.015515</v>
      </c>
      <c r="X33" s="49">
        <v>1.387501</v>
      </c>
      <c r="Y33" s="49">
        <v>0</v>
      </c>
      <c r="Z33" s="49"/>
      <c r="AA33" s="72">
        <v>33</v>
      </c>
      <c r="AB33" s="72"/>
      <c r="AC33" s="73"/>
      <c r="AD33" s="79" t="str">
        <f>REPLACE(INDEX(GroupVertices[Group],MATCH(Vertices[[#This Row],[Vertex]],GroupVertices[Vertex],0)),1,1,"")</f>
        <v>10</v>
      </c>
      <c r="AE33" s="48">
        <v>0</v>
      </c>
      <c r="AF33" s="49">
        <v>0</v>
      </c>
      <c r="AG33" s="48">
        <v>0</v>
      </c>
      <c r="AH33" s="49">
        <v>0</v>
      </c>
      <c r="AI33" s="48">
        <v>0</v>
      </c>
      <c r="AJ33" s="49">
        <v>0</v>
      </c>
      <c r="AK33" s="48">
        <v>11</v>
      </c>
      <c r="AL33" s="49">
        <v>100</v>
      </c>
      <c r="AM33" s="48">
        <v>11</v>
      </c>
      <c r="AN33" s="121" t="s">
        <v>1195</v>
      </c>
      <c r="AO33" s="121" t="s">
        <v>1195</v>
      </c>
      <c r="AP33" s="121" t="s">
        <v>1290</v>
      </c>
      <c r="AQ33" s="121" t="s">
        <v>1290</v>
      </c>
      <c r="AR33" s="2"/>
      <c r="AS33" s="3"/>
      <c r="AT33" s="3"/>
      <c r="AU33" s="3"/>
      <c r="AV33" s="3"/>
    </row>
    <row r="34" spans="1:48" ht="15">
      <c r="A34" s="65" t="s">
        <v>215</v>
      </c>
      <c r="B34" s="66"/>
      <c r="C34" s="66"/>
      <c r="D34" s="67">
        <v>1000</v>
      </c>
      <c r="E34" s="69"/>
      <c r="F34" s="66"/>
      <c r="G34" s="66"/>
      <c r="H34" s="70" t="s">
        <v>215</v>
      </c>
      <c r="I34" s="71"/>
      <c r="J34" s="71"/>
      <c r="K34" s="70" t="s">
        <v>215</v>
      </c>
      <c r="L34" s="74">
        <v>1146.21562848445</v>
      </c>
      <c r="M34" s="75">
        <v>6161.818359375</v>
      </c>
      <c r="N34" s="75">
        <v>7271.3642578125</v>
      </c>
      <c r="O34" s="76"/>
      <c r="P34" s="77"/>
      <c r="Q34" s="77"/>
      <c r="R34" s="86"/>
      <c r="S34" s="86"/>
      <c r="T34" s="86"/>
      <c r="U34" s="49">
        <v>356.666667</v>
      </c>
      <c r="V34" s="49">
        <v>0.005348</v>
      </c>
      <c r="W34" s="49">
        <v>0.027319</v>
      </c>
      <c r="X34" s="49">
        <v>3.355664</v>
      </c>
      <c r="Y34" s="49">
        <v>0.07142857142857142</v>
      </c>
      <c r="Z34" s="49"/>
      <c r="AA34" s="72">
        <v>34</v>
      </c>
      <c r="AB34" s="72"/>
      <c r="AC34" s="73"/>
      <c r="AD34" s="79" t="str">
        <f>REPLACE(INDEX(GroupVertices[Group],MATCH(Vertices[[#This Row],[Vertex]],GroupVertices[Vertex],0)),1,1,"")</f>
        <v>3</v>
      </c>
      <c r="AE34" s="48">
        <v>6</v>
      </c>
      <c r="AF34" s="49">
        <v>3.8461538461538463</v>
      </c>
      <c r="AG34" s="48">
        <v>5</v>
      </c>
      <c r="AH34" s="49">
        <v>3.2051282051282053</v>
      </c>
      <c r="AI34" s="48">
        <v>0</v>
      </c>
      <c r="AJ34" s="49">
        <v>0</v>
      </c>
      <c r="AK34" s="48">
        <v>145</v>
      </c>
      <c r="AL34" s="49">
        <v>92.94871794871794</v>
      </c>
      <c r="AM34" s="48">
        <v>156</v>
      </c>
      <c r="AN34" s="121" t="s">
        <v>1196</v>
      </c>
      <c r="AO34" s="121" t="s">
        <v>1196</v>
      </c>
      <c r="AP34" s="121" t="s">
        <v>1291</v>
      </c>
      <c r="AQ34" s="121" t="s">
        <v>1291</v>
      </c>
      <c r="AR34" s="2"/>
      <c r="AS34" s="3"/>
      <c r="AT34" s="3"/>
      <c r="AU34" s="3"/>
      <c r="AV34" s="3"/>
    </row>
    <row r="35" spans="1:48" ht="15">
      <c r="A35" s="65" t="s">
        <v>216</v>
      </c>
      <c r="B35" s="66"/>
      <c r="C35" s="66"/>
      <c r="D35" s="67">
        <v>57.54672807705913</v>
      </c>
      <c r="E35" s="69"/>
      <c r="F35" s="66"/>
      <c r="G35" s="66"/>
      <c r="H35" s="70" t="s">
        <v>216</v>
      </c>
      <c r="I35" s="71"/>
      <c r="J35" s="71"/>
      <c r="K35" s="70" t="s">
        <v>216</v>
      </c>
      <c r="L35" s="74">
        <v>10.097506250284757</v>
      </c>
      <c r="M35" s="75">
        <v>1735.9549560546875</v>
      </c>
      <c r="N35" s="75">
        <v>8133.6005859375</v>
      </c>
      <c r="O35" s="76"/>
      <c r="P35" s="77"/>
      <c r="Q35" s="77"/>
      <c r="R35" s="86"/>
      <c r="S35" s="86"/>
      <c r="T35" s="86"/>
      <c r="U35" s="49">
        <v>2.833333</v>
      </c>
      <c r="V35" s="49">
        <v>0.005208</v>
      </c>
      <c r="W35" s="49">
        <v>0.021204</v>
      </c>
      <c r="X35" s="49">
        <v>1.112336</v>
      </c>
      <c r="Y35" s="49">
        <v>0.6666666666666666</v>
      </c>
      <c r="Z35" s="49"/>
      <c r="AA35" s="72">
        <v>35</v>
      </c>
      <c r="AB35" s="72"/>
      <c r="AC35" s="73"/>
      <c r="AD35" s="79" t="str">
        <f>REPLACE(INDEX(GroupVertices[Group],MATCH(Vertices[[#This Row],[Vertex]],GroupVertices[Vertex],0)),1,1,"")</f>
        <v>1</v>
      </c>
      <c r="AE35" s="48">
        <v>3</v>
      </c>
      <c r="AF35" s="49">
        <v>9.090909090909092</v>
      </c>
      <c r="AG35" s="48">
        <v>0</v>
      </c>
      <c r="AH35" s="49">
        <v>0</v>
      </c>
      <c r="AI35" s="48">
        <v>0</v>
      </c>
      <c r="AJ35" s="49">
        <v>0</v>
      </c>
      <c r="AK35" s="48">
        <v>30</v>
      </c>
      <c r="AL35" s="49">
        <v>90.9090909090909</v>
      </c>
      <c r="AM35" s="48">
        <v>33</v>
      </c>
      <c r="AN35" s="121" t="s">
        <v>1197</v>
      </c>
      <c r="AO35" s="121" t="s">
        <v>1253</v>
      </c>
      <c r="AP35" s="121" t="s">
        <v>1292</v>
      </c>
      <c r="AQ35" s="121" t="s">
        <v>1292</v>
      </c>
      <c r="AR35" s="2"/>
      <c r="AS35" s="3"/>
      <c r="AT35" s="3"/>
      <c r="AU35" s="3"/>
      <c r="AV35" s="3"/>
    </row>
    <row r="36" spans="1:48" ht="15">
      <c r="A36" s="65" t="s">
        <v>217</v>
      </c>
      <c r="B36" s="66"/>
      <c r="C36" s="66"/>
      <c r="D36" s="67">
        <v>156.54205597519433</v>
      </c>
      <c r="E36" s="69"/>
      <c r="F36" s="66"/>
      <c r="G36" s="66"/>
      <c r="H36" s="70" t="s">
        <v>217</v>
      </c>
      <c r="I36" s="71"/>
      <c r="J36" s="71"/>
      <c r="K36" s="70" t="s">
        <v>217</v>
      </c>
      <c r="L36" s="74">
        <v>129.43539746700802</v>
      </c>
      <c r="M36" s="75">
        <v>7204.693359375</v>
      </c>
      <c r="N36" s="75">
        <v>2763.451904296875</v>
      </c>
      <c r="O36" s="76"/>
      <c r="P36" s="77"/>
      <c r="Q36" s="77"/>
      <c r="R36" s="86"/>
      <c r="S36" s="86"/>
      <c r="T36" s="86"/>
      <c r="U36" s="49">
        <v>40</v>
      </c>
      <c r="V36" s="49">
        <v>0.005076</v>
      </c>
      <c r="W36" s="49">
        <v>0.015515</v>
      </c>
      <c r="X36" s="49">
        <v>0.826518</v>
      </c>
      <c r="Y36" s="49">
        <v>0</v>
      </c>
      <c r="Z36" s="49"/>
      <c r="AA36" s="72">
        <v>36</v>
      </c>
      <c r="AB36" s="72"/>
      <c r="AC36" s="73"/>
      <c r="AD36" s="79" t="str">
        <f>REPLACE(INDEX(GroupVertices[Group],MATCH(Vertices[[#This Row],[Vertex]],GroupVertices[Vertex],0)),1,1,"")</f>
        <v>9</v>
      </c>
      <c r="AE36" s="48">
        <v>0</v>
      </c>
      <c r="AF36" s="49">
        <v>0</v>
      </c>
      <c r="AG36" s="48">
        <v>0</v>
      </c>
      <c r="AH36" s="49">
        <v>0</v>
      </c>
      <c r="AI36" s="48">
        <v>0</v>
      </c>
      <c r="AJ36" s="49">
        <v>0</v>
      </c>
      <c r="AK36" s="48">
        <v>17</v>
      </c>
      <c r="AL36" s="49">
        <v>100</v>
      </c>
      <c r="AM36" s="48">
        <v>17</v>
      </c>
      <c r="AN36" s="121" t="s">
        <v>1198</v>
      </c>
      <c r="AO36" s="121" t="s">
        <v>1198</v>
      </c>
      <c r="AP36" s="121" t="s">
        <v>1293</v>
      </c>
      <c r="AQ36" s="121" t="s">
        <v>1293</v>
      </c>
      <c r="AR36" s="2"/>
      <c r="AS36" s="3"/>
      <c r="AT36" s="3"/>
      <c r="AU36" s="3"/>
      <c r="AV36" s="3"/>
    </row>
    <row r="37" spans="1:48" ht="15">
      <c r="A37" s="65" t="s">
        <v>218</v>
      </c>
      <c r="B37" s="66"/>
      <c r="C37" s="66"/>
      <c r="D37" s="67">
        <v>156.54205597519433</v>
      </c>
      <c r="E37" s="69"/>
      <c r="F37" s="66"/>
      <c r="G37" s="66"/>
      <c r="H37" s="70" t="s">
        <v>218</v>
      </c>
      <c r="I37" s="71"/>
      <c r="J37" s="71"/>
      <c r="K37" s="70" t="s">
        <v>218</v>
      </c>
      <c r="L37" s="74">
        <v>129.43539746700802</v>
      </c>
      <c r="M37" s="75">
        <v>7899.953125</v>
      </c>
      <c r="N37" s="75">
        <v>3522.046630859375</v>
      </c>
      <c r="O37" s="76"/>
      <c r="P37" s="77"/>
      <c r="Q37" s="77"/>
      <c r="R37" s="86"/>
      <c r="S37" s="86"/>
      <c r="T37" s="86"/>
      <c r="U37" s="49">
        <v>40</v>
      </c>
      <c r="V37" s="49">
        <v>0.005076</v>
      </c>
      <c r="W37" s="49">
        <v>0.015515</v>
      </c>
      <c r="X37" s="49">
        <v>0.826518</v>
      </c>
      <c r="Y37" s="49">
        <v>0</v>
      </c>
      <c r="Z37" s="49"/>
      <c r="AA37" s="72">
        <v>37</v>
      </c>
      <c r="AB37" s="72"/>
      <c r="AC37" s="73"/>
      <c r="AD37" s="79" t="str">
        <f>REPLACE(INDEX(GroupVertices[Group],MATCH(Vertices[[#This Row],[Vertex]],GroupVertices[Vertex],0)),1,1,"")</f>
        <v>9</v>
      </c>
      <c r="AE37" s="48">
        <v>0</v>
      </c>
      <c r="AF37" s="49">
        <v>0</v>
      </c>
      <c r="AG37" s="48">
        <v>0</v>
      </c>
      <c r="AH37" s="49">
        <v>0</v>
      </c>
      <c r="AI37" s="48">
        <v>0</v>
      </c>
      <c r="AJ37" s="49">
        <v>0</v>
      </c>
      <c r="AK37" s="48">
        <v>4</v>
      </c>
      <c r="AL37" s="49">
        <v>100</v>
      </c>
      <c r="AM37" s="48">
        <v>4</v>
      </c>
      <c r="AN37" s="121" t="s">
        <v>1199</v>
      </c>
      <c r="AO37" s="121" t="s">
        <v>1199</v>
      </c>
      <c r="AP37" s="121" t="s">
        <v>1112</v>
      </c>
      <c r="AQ37" s="121" t="s">
        <v>1112</v>
      </c>
      <c r="AR37" s="2"/>
      <c r="AS37" s="3"/>
      <c r="AT37" s="3"/>
      <c r="AU37" s="3"/>
      <c r="AV37" s="3"/>
    </row>
    <row r="38" spans="1:48" ht="15">
      <c r="A38" s="65" t="s">
        <v>219</v>
      </c>
      <c r="B38" s="66"/>
      <c r="C38" s="66"/>
      <c r="D38" s="67">
        <v>574.2756995567516</v>
      </c>
      <c r="E38" s="69"/>
      <c r="F38" s="66"/>
      <c r="G38" s="66"/>
      <c r="H38" s="70" t="s">
        <v>219</v>
      </c>
      <c r="I38" s="71"/>
      <c r="J38" s="71"/>
      <c r="K38" s="70" t="s">
        <v>219</v>
      </c>
      <c r="L38" s="74">
        <v>633.0091839652738</v>
      </c>
      <c r="M38" s="75">
        <v>5700.72802734375</v>
      </c>
      <c r="N38" s="75">
        <v>8878.642578125</v>
      </c>
      <c r="O38" s="76"/>
      <c r="P38" s="77"/>
      <c r="Q38" s="77"/>
      <c r="R38" s="86"/>
      <c r="S38" s="86"/>
      <c r="T38" s="86"/>
      <c r="U38" s="49">
        <v>196.833333</v>
      </c>
      <c r="V38" s="49">
        <v>0.005181</v>
      </c>
      <c r="W38" s="49">
        <v>0.019249</v>
      </c>
      <c r="X38" s="49">
        <v>1.957609</v>
      </c>
      <c r="Y38" s="49">
        <v>0</v>
      </c>
      <c r="Z38" s="49"/>
      <c r="AA38" s="72">
        <v>38</v>
      </c>
      <c r="AB38" s="72"/>
      <c r="AC38" s="73"/>
      <c r="AD38" s="79" t="str">
        <f>REPLACE(INDEX(GroupVertices[Group],MATCH(Vertices[[#This Row],[Vertex]],GroupVertices[Vertex],0)),1,1,"")</f>
        <v>3</v>
      </c>
      <c r="AE38" s="48">
        <v>3</v>
      </c>
      <c r="AF38" s="49">
        <v>2.4193548387096775</v>
      </c>
      <c r="AG38" s="48">
        <v>3</v>
      </c>
      <c r="AH38" s="49">
        <v>2.4193548387096775</v>
      </c>
      <c r="AI38" s="48">
        <v>0</v>
      </c>
      <c r="AJ38" s="49">
        <v>0</v>
      </c>
      <c r="AK38" s="48">
        <v>118</v>
      </c>
      <c r="AL38" s="49">
        <v>95.16129032258064</v>
      </c>
      <c r="AM38" s="48">
        <v>124</v>
      </c>
      <c r="AN38" s="121" t="s">
        <v>1200</v>
      </c>
      <c r="AO38" s="121" t="s">
        <v>1254</v>
      </c>
      <c r="AP38" s="121" t="s">
        <v>1294</v>
      </c>
      <c r="AQ38" s="121" t="s">
        <v>1294</v>
      </c>
      <c r="AR38" s="2"/>
      <c r="AS38" s="3"/>
      <c r="AT38" s="3"/>
      <c r="AU38" s="3"/>
      <c r="AV38" s="3"/>
    </row>
    <row r="39" spans="1:48" ht="15">
      <c r="A39" s="65" t="s">
        <v>220</v>
      </c>
      <c r="B39" s="66"/>
      <c r="C39" s="66"/>
      <c r="D39" s="67">
        <v>50</v>
      </c>
      <c r="E39" s="69"/>
      <c r="F39" s="66"/>
      <c r="G39" s="66"/>
      <c r="H39" s="70" t="s">
        <v>220</v>
      </c>
      <c r="I39" s="71"/>
      <c r="J39" s="71"/>
      <c r="K39" s="70" t="s">
        <v>220</v>
      </c>
      <c r="L39" s="74">
        <v>1</v>
      </c>
      <c r="M39" s="75">
        <v>1280.796630859375</v>
      </c>
      <c r="N39" s="75">
        <v>7342.361328125</v>
      </c>
      <c r="O39" s="76"/>
      <c r="P39" s="77"/>
      <c r="Q39" s="77"/>
      <c r="R39" s="86"/>
      <c r="S39" s="86"/>
      <c r="T39" s="86"/>
      <c r="U39" s="49">
        <v>0</v>
      </c>
      <c r="V39" s="49">
        <v>0.005051</v>
      </c>
      <c r="W39" s="49">
        <v>0.017864</v>
      </c>
      <c r="X39" s="49">
        <v>0.779351</v>
      </c>
      <c r="Y39" s="49">
        <v>1</v>
      </c>
      <c r="Z39" s="49"/>
      <c r="AA39" s="72">
        <v>39</v>
      </c>
      <c r="AB39" s="72"/>
      <c r="AC39" s="73"/>
      <c r="AD39" s="79" t="str">
        <f>REPLACE(INDEX(GroupVertices[Group],MATCH(Vertices[[#This Row],[Vertex]],GroupVertices[Vertex],0)),1,1,"")</f>
        <v>1</v>
      </c>
      <c r="AE39" s="48">
        <v>1</v>
      </c>
      <c r="AF39" s="49">
        <v>20</v>
      </c>
      <c r="AG39" s="48">
        <v>0</v>
      </c>
      <c r="AH39" s="49">
        <v>0</v>
      </c>
      <c r="AI39" s="48">
        <v>0</v>
      </c>
      <c r="AJ39" s="49">
        <v>0</v>
      </c>
      <c r="AK39" s="48">
        <v>4</v>
      </c>
      <c r="AL39" s="49">
        <v>80</v>
      </c>
      <c r="AM39" s="48">
        <v>5</v>
      </c>
      <c r="AN39" s="121" t="s">
        <v>1201</v>
      </c>
      <c r="AO39" s="121" t="s">
        <v>1201</v>
      </c>
      <c r="AP39" s="121" t="s">
        <v>1295</v>
      </c>
      <c r="AQ39" s="121" t="s">
        <v>1295</v>
      </c>
      <c r="AR39" s="2"/>
      <c r="AS39" s="3"/>
      <c r="AT39" s="3"/>
      <c r="AU39" s="3"/>
      <c r="AV39" s="3"/>
    </row>
    <row r="40" spans="1:48" ht="15">
      <c r="A40" s="65" t="s">
        <v>221</v>
      </c>
      <c r="B40" s="66"/>
      <c r="C40" s="66"/>
      <c r="D40" s="67">
        <v>478.8317753001572</v>
      </c>
      <c r="E40" s="69"/>
      <c r="F40" s="66"/>
      <c r="G40" s="66"/>
      <c r="H40" s="70" t="s">
        <v>221</v>
      </c>
      <c r="I40" s="71"/>
      <c r="J40" s="71"/>
      <c r="K40" s="70" t="s">
        <v>221</v>
      </c>
      <c r="L40" s="74">
        <v>517.9524748047073</v>
      </c>
      <c r="M40" s="75">
        <v>8844.6572265625</v>
      </c>
      <c r="N40" s="75">
        <v>2470.85107421875</v>
      </c>
      <c r="O40" s="76"/>
      <c r="P40" s="77"/>
      <c r="Q40" s="77"/>
      <c r="R40" s="86"/>
      <c r="S40" s="86"/>
      <c r="T40" s="86"/>
      <c r="U40" s="49">
        <v>161</v>
      </c>
      <c r="V40" s="49">
        <v>0.005128</v>
      </c>
      <c r="W40" s="49">
        <v>0.015515</v>
      </c>
      <c r="X40" s="49">
        <v>1.387501</v>
      </c>
      <c r="Y40" s="49">
        <v>0</v>
      </c>
      <c r="Z40" s="49"/>
      <c r="AA40" s="72">
        <v>40</v>
      </c>
      <c r="AB40" s="72"/>
      <c r="AC40" s="73"/>
      <c r="AD40" s="79" t="str">
        <f>REPLACE(INDEX(GroupVertices[Group],MATCH(Vertices[[#This Row],[Vertex]],GroupVertices[Vertex],0)),1,1,"")</f>
        <v>8</v>
      </c>
      <c r="AE40" s="48">
        <v>2</v>
      </c>
      <c r="AF40" s="49">
        <v>4.878048780487805</v>
      </c>
      <c r="AG40" s="48">
        <v>1</v>
      </c>
      <c r="AH40" s="49">
        <v>2.4390243902439024</v>
      </c>
      <c r="AI40" s="48">
        <v>0</v>
      </c>
      <c r="AJ40" s="49">
        <v>0</v>
      </c>
      <c r="AK40" s="48">
        <v>38</v>
      </c>
      <c r="AL40" s="49">
        <v>92.6829268292683</v>
      </c>
      <c r="AM40" s="48">
        <v>41</v>
      </c>
      <c r="AN40" s="121" t="s">
        <v>1202</v>
      </c>
      <c r="AO40" s="121" t="s">
        <v>1202</v>
      </c>
      <c r="AP40" s="121" t="s">
        <v>1296</v>
      </c>
      <c r="AQ40" s="121" t="s">
        <v>1296</v>
      </c>
      <c r="AR40" s="2"/>
      <c r="AS40" s="3"/>
      <c r="AT40" s="3"/>
      <c r="AU40" s="3"/>
      <c r="AV40" s="3"/>
    </row>
    <row r="41" spans="1:48" ht="15">
      <c r="A41" s="65" t="s">
        <v>222</v>
      </c>
      <c r="B41" s="66"/>
      <c r="C41" s="66"/>
      <c r="D41" s="67">
        <v>897.0093450027949</v>
      </c>
      <c r="E41" s="69"/>
      <c r="F41" s="66"/>
      <c r="G41" s="66"/>
      <c r="H41" s="70" t="s">
        <v>222</v>
      </c>
      <c r="I41" s="71"/>
      <c r="J41" s="71"/>
      <c r="K41" s="70" t="s">
        <v>222</v>
      </c>
      <c r="L41" s="74">
        <v>1022.0614098627138</v>
      </c>
      <c r="M41" s="75">
        <v>5588.61328125</v>
      </c>
      <c r="N41" s="75">
        <v>1473.841064453125</v>
      </c>
      <c r="O41" s="76"/>
      <c r="P41" s="77"/>
      <c r="Q41" s="77"/>
      <c r="R41" s="86"/>
      <c r="S41" s="86"/>
      <c r="T41" s="86"/>
      <c r="U41" s="49">
        <v>318</v>
      </c>
      <c r="V41" s="49">
        <v>0.005236</v>
      </c>
      <c r="W41" s="49">
        <v>0.016172</v>
      </c>
      <c r="X41" s="49">
        <v>2.308499</v>
      </c>
      <c r="Y41" s="49">
        <v>0</v>
      </c>
      <c r="Z41" s="49"/>
      <c r="AA41" s="72">
        <v>41</v>
      </c>
      <c r="AB41" s="72"/>
      <c r="AC41" s="73"/>
      <c r="AD41" s="79" t="str">
        <f>REPLACE(INDEX(GroupVertices[Group],MATCH(Vertices[[#This Row],[Vertex]],GroupVertices[Vertex],0)),1,1,"")</f>
        <v>6</v>
      </c>
      <c r="AE41" s="48">
        <v>2</v>
      </c>
      <c r="AF41" s="49">
        <v>4.651162790697675</v>
      </c>
      <c r="AG41" s="48">
        <v>0</v>
      </c>
      <c r="AH41" s="49">
        <v>0</v>
      </c>
      <c r="AI41" s="48">
        <v>0</v>
      </c>
      <c r="AJ41" s="49">
        <v>0</v>
      </c>
      <c r="AK41" s="48">
        <v>41</v>
      </c>
      <c r="AL41" s="49">
        <v>95.34883720930233</v>
      </c>
      <c r="AM41" s="48">
        <v>43</v>
      </c>
      <c r="AN41" s="121" t="s">
        <v>1203</v>
      </c>
      <c r="AO41" s="121" t="s">
        <v>1203</v>
      </c>
      <c r="AP41" s="121" t="s">
        <v>1297</v>
      </c>
      <c r="AQ41" s="121" t="s">
        <v>1297</v>
      </c>
      <c r="AR41" s="2"/>
      <c r="AS41" s="3"/>
      <c r="AT41" s="3"/>
      <c r="AU41" s="3"/>
      <c r="AV41" s="3"/>
    </row>
    <row r="42" spans="1:48" ht="15">
      <c r="A42" s="65" t="s">
        <v>223</v>
      </c>
      <c r="B42" s="66"/>
      <c r="C42" s="66"/>
      <c r="D42" s="67">
        <v>156.54205597519433</v>
      </c>
      <c r="E42" s="69"/>
      <c r="F42" s="66"/>
      <c r="G42" s="66"/>
      <c r="H42" s="70" t="s">
        <v>223</v>
      </c>
      <c r="I42" s="71"/>
      <c r="J42" s="71"/>
      <c r="K42" s="70" t="s">
        <v>223</v>
      </c>
      <c r="L42" s="74">
        <v>129.43539746700802</v>
      </c>
      <c r="M42" s="75">
        <v>7204.693359375</v>
      </c>
      <c r="N42" s="75">
        <v>812.7799682617188</v>
      </c>
      <c r="O42" s="76"/>
      <c r="P42" s="77"/>
      <c r="Q42" s="77"/>
      <c r="R42" s="86"/>
      <c r="S42" s="86"/>
      <c r="T42" s="86"/>
      <c r="U42" s="49">
        <v>40</v>
      </c>
      <c r="V42" s="49">
        <v>0.005076</v>
      </c>
      <c r="W42" s="49">
        <v>0.015515</v>
      </c>
      <c r="X42" s="49">
        <v>0.826518</v>
      </c>
      <c r="Y42" s="49">
        <v>0</v>
      </c>
      <c r="Z42" s="49"/>
      <c r="AA42" s="72">
        <v>42</v>
      </c>
      <c r="AB42" s="72"/>
      <c r="AC42" s="73"/>
      <c r="AD42" s="79" t="str">
        <f>REPLACE(INDEX(GroupVertices[Group],MATCH(Vertices[[#This Row],[Vertex]],GroupVertices[Vertex],0)),1,1,"")</f>
        <v>7</v>
      </c>
      <c r="AE42" s="48">
        <v>0</v>
      </c>
      <c r="AF42" s="49">
        <v>0</v>
      </c>
      <c r="AG42" s="48">
        <v>0</v>
      </c>
      <c r="AH42" s="49">
        <v>0</v>
      </c>
      <c r="AI42" s="48">
        <v>0</v>
      </c>
      <c r="AJ42" s="49">
        <v>0</v>
      </c>
      <c r="AK42" s="48">
        <v>4</v>
      </c>
      <c r="AL42" s="49">
        <v>100</v>
      </c>
      <c r="AM42" s="48">
        <v>4</v>
      </c>
      <c r="AN42" s="121" t="s">
        <v>1204</v>
      </c>
      <c r="AO42" s="121" t="s">
        <v>1204</v>
      </c>
      <c r="AP42" s="121" t="s">
        <v>1112</v>
      </c>
      <c r="AQ42" s="121" t="s">
        <v>1112</v>
      </c>
      <c r="AR42" s="2"/>
      <c r="AS42" s="3"/>
      <c r="AT42" s="3"/>
      <c r="AU42" s="3"/>
      <c r="AV42" s="3"/>
    </row>
    <row r="43" spans="1:48" ht="15">
      <c r="A43" s="65" t="s">
        <v>224</v>
      </c>
      <c r="B43" s="66"/>
      <c r="C43" s="66"/>
      <c r="D43" s="67">
        <v>307.38784933888985</v>
      </c>
      <c r="E43" s="69"/>
      <c r="F43" s="66"/>
      <c r="G43" s="66"/>
      <c r="H43" s="70" t="s">
        <v>224</v>
      </c>
      <c r="I43" s="71"/>
      <c r="J43" s="71"/>
      <c r="K43" s="70" t="s">
        <v>224</v>
      </c>
      <c r="L43" s="74">
        <v>311.2785133104186</v>
      </c>
      <c r="M43" s="75">
        <v>2821.501220703125</v>
      </c>
      <c r="N43" s="75">
        <v>2535.11962890625</v>
      </c>
      <c r="O43" s="76"/>
      <c r="P43" s="77"/>
      <c r="Q43" s="77"/>
      <c r="R43" s="86"/>
      <c r="S43" s="86"/>
      <c r="T43" s="86"/>
      <c r="U43" s="49">
        <v>96.633333</v>
      </c>
      <c r="V43" s="49">
        <v>0.005128</v>
      </c>
      <c r="W43" s="49">
        <v>0.019621</v>
      </c>
      <c r="X43" s="49">
        <v>1.468767</v>
      </c>
      <c r="Y43" s="49">
        <v>0</v>
      </c>
      <c r="Z43" s="49"/>
      <c r="AA43" s="72">
        <v>43</v>
      </c>
      <c r="AB43" s="72"/>
      <c r="AC43" s="73"/>
      <c r="AD43" s="79" t="str">
        <f>REPLACE(INDEX(GroupVertices[Group],MATCH(Vertices[[#This Row],[Vertex]],GroupVertices[Vertex],0)),1,1,"")</f>
        <v>2</v>
      </c>
      <c r="AE43" s="48">
        <v>0</v>
      </c>
      <c r="AF43" s="49">
        <v>0</v>
      </c>
      <c r="AG43" s="48">
        <v>2</v>
      </c>
      <c r="AH43" s="49">
        <v>16.666666666666668</v>
      </c>
      <c r="AI43" s="48">
        <v>0</v>
      </c>
      <c r="AJ43" s="49">
        <v>0</v>
      </c>
      <c r="AK43" s="48">
        <v>10</v>
      </c>
      <c r="AL43" s="49">
        <v>83.33333333333333</v>
      </c>
      <c r="AM43" s="48">
        <v>12</v>
      </c>
      <c r="AN43" s="121" t="s">
        <v>1205</v>
      </c>
      <c r="AO43" s="121" t="s">
        <v>1205</v>
      </c>
      <c r="AP43" s="121" t="s">
        <v>1298</v>
      </c>
      <c r="AQ43" s="121" t="s">
        <v>1298</v>
      </c>
      <c r="AR43" s="2"/>
      <c r="AS43" s="3"/>
      <c r="AT43" s="3"/>
      <c r="AU43" s="3"/>
      <c r="AV43" s="3"/>
    </row>
    <row r="44" spans="1:48" ht="15">
      <c r="A44" s="65" t="s">
        <v>225</v>
      </c>
      <c r="B44" s="66"/>
      <c r="C44" s="66"/>
      <c r="D44" s="67">
        <v>50</v>
      </c>
      <c r="E44" s="69"/>
      <c r="F44" s="66"/>
      <c r="G44" s="66"/>
      <c r="H44" s="70" t="s">
        <v>225</v>
      </c>
      <c r="I44" s="71"/>
      <c r="J44" s="71"/>
      <c r="K44" s="70" t="s">
        <v>225</v>
      </c>
      <c r="L44" s="74">
        <v>1</v>
      </c>
      <c r="M44" s="75">
        <v>7311.17041015625</v>
      </c>
      <c r="N44" s="75">
        <v>6831.2109375</v>
      </c>
      <c r="O44" s="76"/>
      <c r="P44" s="77"/>
      <c r="Q44" s="77"/>
      <c r="R44" s="86"/>
      <c r="S44" s="86"/>
      <c r="T44" s="86"/>
      <c r="U44" s="49">
        <v>0</v>
      </c>
      <c r="V44" s="49">
        <v>0.005181</v>
      </c>
      <c r="W44" s="49">
        <v>0.018718</v>
      </c>
      <c r="X44" s="49">
        <v>0.781113</v>
      </c>
      <c r="Y44" s="49">
        <v>1</v>
      </c>
      <c r="Z44" s="49"/>
      <c r="AA44" s="72">
        <v>44</v>
      </c>
      <c r="AB44" s="72"/>
      <c r="AC44" s="73"/>
      <c r="AD44" s="79" t="str">
        <f>REPLACE(INDEX(GroupVertices[Group],MATCH(Vertices[[#This Row],[Vertex]],GroupVertices[Vertex],0)),1,1,"")</f>
        <v>3</v>
      </c>
      <c r="AE44" s="48">
        <v>5</v>
      </c>
      <c r="AF44" s="49">
        <v>2.4752475247524752</v>
      </c>
      <c r="AG44" s="48">
        <v>4</v>
      </c>
      <c r="AH44" s="49">
        <v>1.9801980198019802</v>
      </c>
      <c r="AI44" s="48">
        <v>0</v>
      </c>
      <c r="AJ44" s="49">
        <v>0</v>
      </c>
      <c r="AK44" s="48">
        <v>193</v>
      </c>
      <c r="AL44" s="49">
        <v>95.54455445544555</v>
      </c>
      <c r="AM44" s="48">
        <v>202</v>
      </c>
      <c r="AN44" s="121" t="s">
        <v>1206</v>
      </c>
      <c r="AO44" s="121" t="s">
        <v>1255</v>
      </c>
      <c r="AP44" s="121" t="s">
        <v>1299</v>
      </c>
      <c r="AQ44" s="121" t="s">
        <v>1342</v>
      </c>
      <c r="AR44" s="2"/>
      <c r="AS44" s="3"/>
      <c r="AT44" s="3"/>
      <c r="AU44" s="3"/>
      <c r="AV44" s="3"/>
    </row>
    <row r="45" spans="1:48" ht="15">
      <c r="A45" s="65" t="s">
        <v>226</v>
      </c>
      <c r="B45" s="66"/>
      <c r="C45" s="66"/>
      <c r="D45" s="67">
        <v>156.54205597519433</v>
      </c>
      <c r="E45" s="69"/>
      <c r="F45" s="66"/>
      <c r="G45" s="66"/>
      <c r="H45" s="70" t="s">
        <v>226</v>
      </c>
      <c r="I45" s="71"/>
      <c r="J45" s="71"/>
      <c r="K45" s="70" t="s">
        <v>226</v>
      </c>
      <c r="L45" s="74">
        <v>129.43539746700802</v>
      </c>
      <c r="M45" s="75">
        <v>7899.953125</v>
      </c>
      <c r="N45" s="75">
        <v>1571.3746337890625</v>
      </c>
      <c r="O45" s="76"/>
      <c r="P45" s="77"/>
      <c r="Q45" s="77"/>
      <c r="R45" s="86"/>
      <c r="S45" s="86"/>
      <c r="T45" s="86"/>
      <c r="U45" s="49">
        <v>40</v>
      </c>
      <c r="V45" s="49">
        <v>0.005076</v>
      </c>
      <c r="W45" s="49">
        <v>0.015515</v>
      </c>
      <c r="X45" s="49">
        <v>0.826518</v>
      </c>
      <c r="Y45" s="49">
        <v>0</v>
      </c>
      <c r="Z45" s="49"/>
      <c r="AA45" s="72">
        <v>45</v>
      </c>
      <c r="AB45" s="72"/>
      <c r="AC45" s="73"/>
      <c r="AD45" s="79" t="str">
        <f>REPLACE(INDEX(GroupVertices[Group],MATCH(Vertices[[#This Row],[Vertex]],GroupVertices[Vertex],0)),1,1,"")</f>
        <v>7</v>
      </c>
      <c r="AE45" s="48">
        <v>1</v>
      </c>
      <c r="AF45" s="49">
        <v>2.3255813953488373</v>
      </c>
      <c r="AG45" s="48">
        <v>0</v>
      </c>
      <c r="AH45" s="49">
        <v>0</v>
      </c>
      <c r="AI45" s="48">
        <v>0</v>
      </c>
      <c r="AJ45" s="49">
        <v>0</v>
      </c>
      <c r="AK45" s="48">
        <v>42</v>
      </c>
      <c r="AL45" s="49">
        <v>97.67441860465117</v>
      </c>
      <c r="AM45" s="48">
        <v>43</v>
      </c>
      <c r="AN45" s="121" t="s">
        <v>1207</v>
      </c>
      <c r="AO45" s="121" t="s">
        <v>1207</v>
      </c>
      <c r="AP45" s="121" t="s">
        <v>1300</v>
      </c>
      <c r="AQ45" s="121" t="s">
        <v>1300</v>
      </c>
      <c r="AR45" s="2"/>
      <c r="AS45" s="3"/>
      <c r="AT45" s="3"/>
      <c r="AU45" s="3"/>
      <c r="AV45" s="3"/>
    </row>
    <row r="46" spans="1:48" ht="15">
      <c r="A46" s="65" t="s">
        <v>227</v>
      </c>
      <c r="B46" s="66"/>
      <c r="C46" s="66"/>
      <c r="D46" s="67">
        <v>156.54205597519433</v>
      </c>
      <c r="E46" s="69"/>
      <c r="F46" s="66"/>
      <c r="G46" s="66"/>
      <c r="H46" s="70" t="s">
        <v>227</v>
      </c>
      <c r="I46" s="71"/>
      <c r="J46" s="71"/>
      <c r="K46" s="70" t="s">
        <v>227</v>
      </c>
      <c r="L46" s="74">
        <v>129.43539746700802</v>
      </c>
      <c r="M46" s="75">
        <v>9367.4287109375</v>
      </c>
      <c r="N46" s="75">
        <v>5602.76318359375</v>
      </c>
      <c r="O46" s="76"/>
      <c r="P46" s="77"/>
      <c r="Q46" s="77"/>
      <c r="R46" s="86"/>
      <c r="S46" s="86"/>
      <c r="T46" s="86"/>
      <c r="U46" s="49">
        <v>40</v>
      </c>
      <c r="V46" s="49">
        <v>0.005076</v>
      </c>
      <c r="W46" s="49">
        <v>0.015515</v>
      </c>
      <c r="X46" s="49">
        <v>0.826518</v>
      </c>
      <c r="Y46" s="49">
        <v>0</v>
      </c>
      <c r="Z46" s="49"/>
      <c r="AA46" s="72">
        <v>46</v>
      </c>
      <c r="AB46" s="72"/>
      <c r="AC46" s="73"/>
      <c r="AD46" s="79" t="str">
        <f>REPLACE(INDEX(GroupVertices[Group],MATCH(Vertices[[#This Row],[Vertex]],GroupVertices[Vertex],0)),1,1,"")</f>
        <v>11</v>
      </c>
      <c r="AE46" s="48">
        <v>0</v>
      </c>
      <c r="AF46" s="49">
        <v>0</v>
      </c>
      <c r="AG46" s="48">
        <v>0</v>
      </c>
      <c r="AH46" s="49">
        <v>0</v>
      </c>
      <c r="AI46" s="48">
        <v>0</v>
      </c>
      <c r="AJ46" s="49">
        <v>0</v>
      </c>
      <c r="AK46" s="48">
        <v>21</v>
      </c>
      <c r="AL46" s="49">
        <v>100</v>
      </c>
      <c r="AM46" s="48">
        <v>21</v>
      </c>
      <c r="AN46" s="121" t="s">
        <v>1208</v>
      </c>
      <c r="AO46" s="121" t="s">
        <v>1208</v>
      </c>
      <c r="AP46" s="121" t="s">
        <v>1301</v>
      </c>
      <c r="AQ46" s="121" t="s">
        <v>1301</v>
      </c>
      <c r="AR46" s="2"/>
      <c r="AS46" s="3"/>
      <c r="AT46" s="3"/>
      <c r="AU46" s="3"/>
      <c r="AV46" s="3"/>
    </row>
    <row r="47" spans="1:48" ht="15">
      <c r="A47" s="65" t="s">
        <v>228</v>
      </c>
      <c r="B47" s="66"/>
      <c r="C47" s="66"/>
      <c r="D47" s="67">
        <v>156.54205597519433</v>
      </c>
      <c r="E47" s="69"/>
      <c r="F47" s="66"/>
      <c r="G47" s="66"/>
      <c r="H47" s="70" t="s">
        <v>228</v>
      </c>
      <c r="I47" s="71"/>
      <c r="J47" s="71"/>
      <c r="K47" s="70" t="s">
        <v>228</v>
      </c>
      <c r="L47" s="74">
        <v>129.43539746700802</v>
      </c>
      <c r="M47" s="75">
        <v>8741.1640625</v>
      </c>
      <c r="N47" s="75">
        <v>4757.47216796875</v>
      </c>
      <c r="O47" s="76"/>
      <c r="P47" s="77"/>
      <c r="Q47" s="77"/>
      <c r="R47" s="86"/>
      <c r="S47" s="86"/>
      <c r="T47" s="86"/>
      <c r="U47" s="49">
        <v>40</v>
      </c>
      <c r="V47" s="49">
        <v>0.005076</v>
      </c>
      <c r="W47" s="49">
        <v>0.015515</v>
      </c>
      <c r="X47" s="49">
        <v>0.826518</v>
      </c>
      <c r="Y47" s="49">
        <v>0</v>
      </c>
      <c r="Z47" s="49"/>
      <c r="AA47" s="72">
        <v>47</v>
      </c>
      <c r="AB47" s="72"/>
      <c r="AC47" s="73"/>
      <c r="AD47" s="79" t="str">
        <f>REPLACE(INDEX(GroupVertices[Group],MATCH(Vertices[[#This Row],[Vertex]],GroupVertices[Vertex],0)),1,1,"")</f>
        <v>11</v>
      </c>
      <c r="AE47" s="48">
        <v>0</v>
      </c>
      <c r="AF47" s="49">
        <v>0</v>
      </c>
      <c r="AG47" s="48">
        <v>0</v>
      </c>
      <c r="AH47" s="49">
        <v>0</v>
      </c>
      <c r="AI47" s="48">
        <v>0</v>
      </c>
      <c r="AJ47" s="49">
        <v>0</v>
      </c>
      <c r="AK47" s="48">
        <v>9</v>
      </c>
      <c r="AL47" s="49">
        <v>100</v>
      </c>
      <c r="AM47" s="48">
        <v>9</v>
      </c>
      <c r="AN47" s="121" t="s">
        <v>1209</v>
      </c>
      <c r="AO47" s="121" t="s">
        <v>1209</v>
      </c>
      <c r="AP47" s="121" t="s">
        <v>1112</v>
      </c>
      <c r="AQ47" s="121" t="s">
        <v>1112</v>
      </c>
      <c r="AR47" s="2"/>
      <c r="AS47" s="3"/>
      <c r="AT47" s="3"/>
      <c r="AU47" s="3"/>
      <c r="AV47" s="3"/>
    </row>
    <row r="48" spans="1:48" ht="15">
      <c r="A48" s="65" t="s">
        <v>229</v>
      </c>
      <c r="B48" s="66"/>
      <c r="C48" s="66"/>
      <c r="D48" s="67">
        <v>265.7476633497685</v>
      </c>
      <c r="E48" s="69"/>
      <c r="F48" s="66"/>
      <c r="G48" s="66"/>
      <c r="H48" s="70" t="s">
        <v>229</v>
      </c>
      <c r="I48" s="71"/>
      <c r="J48" s="71"/>
      <c r="K48" s="70" t="s">
        <v>229</v>
      </c>
      <c r="L48" s="74">
        <v>261.08167987069123</v>
      </c>
      <c r="M48" s="75">
        <v>9123.291015625</v>
      </c>
      <c r="N48" s="75">
        <v>715.2463989257812</v>
      </c>
      <c r="O48" s="76"/>
      <c r="P48" s="77"/>
      <c r="Q48" s="77"/>
      <c r="R48" s="86"/>
      <c r="S48" s="86"/>
      <c r="T48" s="86"/>
      <c r="U48" s="49">
        <v>81</v>
      </c>
      <c r="V48" s="49">
        <v>0.005076</v>
      </c>
      <c r="W48" s="49">
        <v>0.015206</v>
      </c>
      <c r="X48" s="49">
        <v>0.926322</v>
      </c>
      <c r="Y48" s="49">
        <v>0</v>
      </c>
      <c r="Z48" s="49"/>
      <c r="AA48" s="72">
        <v>48</v>
      </c>
      <c r="AB48" s="72"/>
      <c r="AC48" s="73"/>
      <c r="AD48" s="79" t="str">
        <f>REPLACE(INDEX(GroupVertices[Group],MATCH(Vertices[[#This Row],[Vertex]],GroupVertices[Vertex],0)),1,1,"")</f>
        <v>12</v>
      </c>
      <c r="AE48" s="48">
        <v>1</v>
      </c>
      <c r="AF48" s="49">
        <v>3.4482758620689653</v>
      </c>
      <c r="AG48" s="48">
        <v>0</v>
      </c>
      <c r="AH48" s="49">
        <v>0</v>
      </c>
      <c r="AI48" s="48">
        <v>0</v>
      </c>
      <c r="AJ48" s="49">
        <v>0</v>
      </c>
      <c r="AK48" s="48">
        <v>28</v>
      </c>
      <c r="AL48" s="49">
        <v>96.55172413793103</v>
      </c>
      <c r="AM48" s="48">
        <v>29</v>
      </c>
      <c r="AN48" s="121" t="s">
        <v>1210</v>
      </c>
      <c r="AO48" s="121" t="s">
        <v>1210</v>
      </c>
      <c r="AP48" s="121" t="s">
        <v>1302</v>
      </c>
      <c r="AQ48" s="121" t="s">
        <v>1302</v>
      </c>
      <c r="AR48" s="2"/>
      <c r="AS48" s="3"/>
      <c r="AT48" s="3"/>
      <c r="AU48" s="3"/>
      <c r="AV48" s="3"/>
    </row>
    <row r="49" spans="1:48" ht="15">
      <c r="A49" s="65" t="s">
        <v>230</v>
      </c>
      <c r="B49" s="66"/>
      <c r="C49" s="66"/>
      <c r="D49" s="67">
        <v>50</v>
      </c>
      <c r="E49" s="69"/>
      <c r="F49" s="66"/>
      <c r="G49" s="66"/>
      <c r="H49" s="70" t="s">
        <v>230</v>
      </c>
      <c r="I49" s="71"/>
      <c r="J49" s="71"/>
      <c r="K49" s="70" t="s">
        <v>230</v>
      </c>
      <c r="L49" s="74">
        <v>1</v>
      </c>
      <c r="M49" s="75">
        <v>3635.4775390625</v>
      </c>
      <c r="N49" s="75">
        <v>8824.654296875</v>
      </c>
      <c r="O49" s="76"/>
      <c r="P49" s="77"/>
      <c r="Q49" s="77"/>
      <c r="R49" s="86"/>
      <c r="S49" s="86"/>
      <c r="T49" s="86"/>
      <c r="U49" s="49">
        <v>0</v>
      </c>
      <c r="V49" s="49">
        <v>0.005025</v>
      </c>
      <c r="W49" s="49">
        <v>0.01491</v>
      </c>
      <c r="X49" s="49">
        <v>0.464189</v>
      </c>
      <c r="Y49" s="49">
        <v>0</v>
      </c>
      <c r="Z49" s="49"/>
      <c r="AA49" s="72">
        <v>49</v>
      </c>
      <c r="AB49" s="72"/>
      <c r="AC49" s="73"/>
      <c r="AD49" s="79" t="str">
        <f>REPLACE(INDEX(GroupVertices[Group],MATCH(Vertices[[#This Row],[Vertex]],GroupVertices[Vertex],0)),1,1,"")</f>
        <v>1</v>
      </c>
      <c r="AE49" s="48">
        <v>2</v>
      </c>
      <c r="AF49" s="49">
        <v>2.9411764705882355</v>
      </c>
      <c r="AG49" s="48">
        <v>0</v>
      </c>
      <c r="AH49" s="49">
        <v>0</v>
      </c>
      <c r="AI49" s="48">
        <v>0</v>
      </c>
      <c r="AJ49" s="49">
        <v>0</v>
      </c>
      <c r="AK49" s="48">
        <v>66</v>
      </c>
      <c r="AL49" s="49">
        <v>97.05882352941177</v>
      </c>
      <c r="AM49" s="48">
        <v>68</v>
      </c>
      <c r="AN49" s="121" t="s">
        <v>1211</v>
      </c>
      <c r="AO49" s="121" t="s">
        <v>1211</v>
      </c>
      <c r="AP49" s="121" t="s">
        <v>1303</v>
      </c>
      <c r="AQ49" s="121" t="s">
        <v>1303</v>
      </c>
      <c r="AR49" s="2"/>
      <c r="AS49" s="3"/>
      <c r="AT49" s="3"/>
      <c r="AU49" s="3"/>
      <c r="AV49" s="3"/>
    </row>
    <row r="50" spans="1:48" ht="15">
      <c r="A50" s="65" t="s">
        <v>231</v>
      </c>
      <c r="B50" s="66"/>
      <c r="C50" s="66"/>
      <c r="D50" s="67">
        <v>50</v>
      </c>
      <c r="E50" s="69"/>
      <c r="F50" s="66"/>
      <c r="G50" s="66"/>
      <c r="H50" s="70" t="s">
        <v>231</v>
      </c>
      <c r="I50" s="71"/>
      <c r="J50" s="71"/>
      <c r="K50" s="70" t="s">
        <v>231</v>
      </c>
      <c r="L50" s="74">
        <v>1</v>
      </c>
      <c r="M50" s="75">
        <v>4638.60205078125</v>
      </c>
      <c r="N50" s="75">
        <v>2484.372802734375</v>
      </c>
      <c r="O50" s="76"/>
      <c r="P50" s="77"/>
      <c r="Q50" s="77"/>
      <c r="R50" s="86"/>
      <c r="S50" s="86"/>
      <c r="T50" s="86"/>
      <c r="U50" s="49">
        <v>0</v>
      </c>
      <c r="V50" s="49">
        <v>0.003676</v>
      </c>
      <c r="W50" s="49">
        <v>0.002248</v>
      </c>
      <c r="X50" s="49">
        <v>0.542444</v>
      </c>
      <c r="Y50" s="49">
        <v>0</v>
      </c>
      <c r="Z50" s="49"/>
      <c r="AA50" s="72">
        <v>50</v>
      </c>
      <c r="AB50" s="72"/>
      <c r="AC50" s="73"/>
      <c r="AD50" s="79" t="str">
        <f>REPLACE(INDEX(GroupVertices[Group],MATCH(Vertices[[#This Row],[Vertex]],GroupVertices[Vertex],0)),1,1,"")</f>
        <v>6</v>
      </c>
      <c r="AE50" s="48">
        <v>0</v>
      </c>
      <c r="AF50" s="49">
        <v>0</v>
      </c>
      <c r="AG50" s="48">
        <v>0</v>
      </c>
      <c r="AH50" s="49">
        <v>0</v>
      </c>
      <c r="AI50" s="48">
        <v>0</v>
      </c>
      <c r="AJ50" s="49">
        <v>0</v>
      </c>
      <c r="AK50" s="48">
        <v>23</v>
      </c>
      <c r="AL50" s="49">
        <v>100</v>
      </c>
      <c r="AM50" s="48">
        <v>23</v>
      </c>
      <c r="AN50" s="121" t="s">
        <v>1212</v>
      </c>
      <c r="AO50" s="121" t="s">
        <v>1212</v>
      </c>
      <c r="AP50" s="121" t="s">
        <v>1304</v>
      </c>
      <c r="AQ50" s="121" t="s">
        <v>1304</v>
      </c>
      <c r="AR50" s="2"/>
      <c r="AS50" s="3"/>
      <c r="AT50" s="3"/>
      <c r="AU50" s="3"/>
      <c r="AV50" s="3"/>
    </row>
    <row r="51" spans="1:48" ht="15">
      <c r="A51" s="65" t="s">
        <v>232</v>
      </c>
      <c r="B51" s="66"/>
      <c r="C51" s="66"/>
      <c r="D51" s="67">
        <v>50</v>
      </c>
      <c r="E51" s="69"/>
      <c r="F51" s="66"/>
      <c r="G51" s="66"/>
      <c r="H51" s="70" t="s">
        <v>232</v>
      </c>
      <c r="I51" s="71"/>
      <c r="J51" s="71"/>
      <c r="K51" s="70" t="s">
        <v>232</v>
      </c>
      <c r="L51" s="74">
        <v>1</v>
      </c>
      <c r="M51" s="75">
        <v>6511.38818359375</v>
      </c>
      <c r="N51" s="75">
        <v>2514.199462890625</v>
      </c>
      <c r="O51" s="76"/>
      <c r="P51" s="77"/>
      <c r="Q51" s="77"/>
      <c r="R51" s="86"/>
      <c r="S51" s="86"/>
      <c r="T51" s="86"/>
      <c r="U51" s="49">
        <v>0</v>
      </c>
      <c r="V51" s="49">
        <v>0.003676</v>
      </c>
      <c r="W51" s="49">
        <v>0.002248</v>
      </c>
      <c r="X51" s="49">
        <v>0.542444</v>
      </c>
      <c r="Y51" s="49">
        <v>0</v>
      </c>
      <c r="Z51" s="49"/>
      <c r="AA51" s="72">
        <v>51</v>
      </c>
      <c r="AB51" s="72"/>
      <c r="AC51" s="73"/>
      <c r="AD51" s="79" t="str">
        <f>REPLACE(INDEX(GroupVertices[Group],MATCH(Vertices[[#This Row],[Vertex]],GroupVertices[Vertex],0)),1,1,"")</f>
        <v>6</v>
      </c>
      <c r="AE51" s="48">
        <v>0</v>
      </c>
      <c r="AF51" s="49">
        <v>0</v>
      </c>
      <c r="AG51" s="48">
        <v>1</v>
      </c>
      <c r="AH51" s="49">
        <v>16.666666666666668</v>
      </c>
      <c r="AI51" s="48">
        <v>0</v>
      </c>
      <c r="AJ51" s="49">
        <v>0</v>
      </c>
      <c r="AK51" s="48">
        <v>5</v>
      </c>
      <c r="AL51" s="49">
        <v>83.33333333333333</v>
      </c>
      <c r="AM51" s="48">
        <v>6</v>
      </c>
      <c r="AN51" s="121" t="s">
        <v>1213</v>
      </c>
      <c r="AO51" s="121" t="s">
        <v>1213</v>
      </c>
      <c r="AP51" s="121" t="s">
        <v>1305</v>
      </c>
      <c r="AQ51" s="121" t="s">
        <v>1305</v>
      </c>
      <c r="AR51" s="2"/>
      <c r="AS51" s="3"/>
      <c r="AT51" s="3"/>
      <c r="AU51" s="3"/>
      <c r="AV51" s="3"/>
    </row>
    <row r="52" spans="1:48" ht="15">
      <c r="A52" s="65" t="s">
        <v>233</v>
      </c>
      <c r="B52" s="66"/>
      <c r="C52" s="66"/>
      <c r="D52" s="67">
        <v>50</v>
      </c>
      <c r="E52" s="69"/>
      <c r="F52" s="66"/>
      <c r="G52" s="66"/>
      <c r="H52" s="70" t="s">
        <v>233</v>
      </c>
      <c r="I52" s="71"/>
      <c r="J52" s="71"/>
      <c r="K52" s="70" t="s">
        <v>233</v>
      </c>
      <c r="L52" s="74">
        <v>1</v>
      </c>
      <c r="M52" s="75">
        <v>4665.837890625</v>
      </c>
      <c r="N52" s="75">
        <v>433.482666015625</v>
      </c>
      <c r="O52" s="76"/>
      <c r="P52" s="77"/>
      <c r="Q52" s="77"/>
      <c r="R52" s="86"/>
      <c r="S52" s="86"/>
      <c r="T52" s="86"/>
      <c r="U52" s="49">
        <v>0</v>
      </c>
      <c r="V52" s="49">
        <v>0.003676</v>
      </c>
      <c r="W52" s="49">
        <v>0.002248</v>
      </c>
      <c r="X52" s="49">
        <v>0.542444</v>
      </c>
      <c r="Y52" s="49">
        <v>0</v>
      </c>
      <c r="Z52" s="49"/>
      <c r="AA52" s="72">
        <v>52</v>
      </c>
      <c r="AB52" s="72"/>
      <c r="AC52" s="73"/>
      <c r="AD52" s="79" t="str">
        <f>REPLACE(INDEX(GroupVertices[Group],MATCH(Vertices[[#This Row],[Vertex]],GroupVertices[Vertex],0)),1,1,"")</f>
        <v>6</v>
      </c>
      <c r="AE52" s="48">
        <v>0</v>
      </c>
      <c r="AF52" s="49">
        <v>0</v>
      </c>
      <c r="AG52" s="48">
        <v>0</v>
      </c>
      <c r="AH52" s="49">
        <v>0</v>
      </c>
      <c r="AI52" s="48">
        <v>0</v>
      </c>
      <c r="AJ52" s="49">
        <v>0</v>
      </c>
      <c r="AK52" s="48">
        <v>7</v>
      </c>
      <c r="AL52" s="49">
        <v>100</v>
      </c>
      <c r="AM52" s="48">
        <v>7</v>
      </c>
      <c r="AN52" s="121" t="s">
        <v>1214</v>
      </c>
      <c r="AO52" s="121" t="s">
        <v>1214</v>
      </c>
      <c r="AP52" s="121" t="s">
        <v>1306</v>
      </c>
      <c r="AQ52" s="121" t="s">
        <v>1306</v>
      </c>
      <c r="AR52" s="2"/>
      <c r="AS52" s="3"/>
      <c r="AT52" s="3"/>
      <c r="AU52" s="3"/>
      <c r="AV52" s="3"/>
    </row>
    <row r="53" spans="1:48" ht="15">
      <c r="A53" s="65" t="s">
        <v>234</v>
      </c>
      <c r="B53" s="66"/>
      <c r="C53" s="66"/>
      <c r="D53" s="67">
        <v>50</v>
      </c>
      <c r="E53" s="69"/>
      <c r="F53" s="66"/>
      <c r="G53" s="66"/>
      <c r="H53" s="70" t="s">
        <v>234</v>
      </c>
      <c r="I53" s="71"/>
      <c r="J53" s="71"/>
      <c r="K53" s="70" t="s">
        <v>234</v>
      </c>
      <c r="L53" s="74">
        <v>1</v>
      </c>
      <c r="M53" s="75">
        <v>6538.6240234375</v>
      </c>
      <c r="N53" s="75">
        <v>463.3092956542969</v>
      </c>
      <c r="O53" s="76"/>
      <c r="P53" s="77"/>
      <c r="Q53" s="77"/>
      <c r="R53" s="86"/>
      <c r="S53" s="86"/>
      <c r="T53" s="86"/>
      <c r="U53" s="49">
        <v>0</v>
      </c>
      <c r="V53" s="49">
        <v>0.003676</v>
      </c>
      <c r="W53" s="49">
        <v>0.002248</v>
      </c>
      <c r="X53" s="49">
        <v>0.542444</v>
      </c>
      <c r="Y53" s="49">
        <v>0</v>
      </c>
      <c r="Z53" s="49"/>
      <c r="AA53" s="72">
        <v>53</v>
      </c>
      <c r="AB53" s="72"/>
      <c r="AC53" s="73"/>
      <c r="AD53" s="79" t="str">
        <f>REPLACE(INDEX(GroupVertices[Group],MATCH(Vertices[[#This Row],[Vertex]],GroupVertices[Vertex],0)),1,1,"")</f>
        <v>6</v>
      </c>
      <c r="AE53" s="48">
        <v>1</v>
      </c>
      <c r="AF53" s="49">
        <v>11.11111111111111</v>
      </c>
      <c r="AG53" s="48">
        <v>0</v>
      </c>
      <c r="AH53" s="49">
        <v>0</v>
      </c>
      <c r="AI53" s="48">
        <v>0</v>
      </c>
      <c r="AJ53" s="49">
        <v>0</v>
      </c>
      <c r="AK53" s="48">
        <v>8</v>
      </c>
      <c r="AL53" s="49">
        <v>88.88888888888889</v>
      </c>
      <c r="AM53" s="48">
        <v>9</v>
      </c>
      <c r="AN53" s="121" t="s">
        <v>1215</v>
      </c>
      <c r="AO53" s="121" t="s">
        <v>1215</v>
      </c>
      <c r="AP53" s="121" t="s">
        <v>1307</v>
      </c>
      <c r="AQ53" s="121" t="s">
        <v>1307</v>
      </c>
      <c r="AR53" s="2"/>
      <c r="AS53" s="3"/>
      <c r="AT53" s="3"/>
      <c r="AU53" s="3"/>
      <c r="AV53" s="3"/>
    </row>
    <row r="54" spans="1:48" ht="15">
      <c r="A54" s="65" t="s">
        <v>235</v>
      </c>
      <c r="B54" s="66"/>
      <c r="C54" s="66"/>
      <c r="D54" s="67">
        <v>50</v>
      </c>
      <c r="E54" s="69"/>
      <c r="F54" s="66"/>
      <c r="G54" s="66"/>
      <c r="H54" s="70" t="s">
        <v>235</v>
      </c>
      <c r="I54" s="71"/>
      <c r="J54" s="71"/>
      <c r="K54" s="70" t="s">
        <v>235</v>
      </c>
      <c r="L54" s="74">
        <v>1</v>
      </c>
      <c r="M54" s="75">
        <v>4638.60205078125</v>
      </c>
      <c r="N54" s="75">
        <v>9342.7294921875</v>
      </c>
      <c r="O54" s="76"/>
      <c r="P54" s="77"/>
      <c r="Q54" s="77"/>
      <c r="R54" s="86"/>
      <c r="S54" s="86"/>
      <c r="T54" s="86"/>
      <c r="U54" s="49">
        <v>0</v>
      </c>
      <c r="V54" s="49">
        <v>0.00365</v>
      </c>
      <c r="W54" s="49">
        <v>0.002679</v>
      </c>
      <c r="X54" s="49">
        <v>0.482793</v>
      </c>
      <c r="Y54" s="49">
        <v>0</v>
      </c>
      <c r="Z54" s="49"/>
      <c r="AA54" s="72">
        <v>54</v>
      </c>
      <c r="AB54" s="72"/>
      <c r="AC54" s="73"/>
      <c r="AD54" s="79" t="str">
        <f>REPLACE(INDEX(GroupVertices[Group],MATCH(Vertices[[#This Row],[Vertex]],GroupVertices[Vertex],0)),1,1,"")</f>
        <v>3</v>
      </c>
      <c r="AE54" s="48">
        <v>0</v>
      </c>
      <c r="AF54" s="49">
        <v>0</v>
      </c>
      <c r="AG54" s="48">
        <v>1</v>
      </c>
      <c r="AH54" s="49">
        <v>2.857142857142857</v>
      </c>
      <c r="AI54" s="48">
        <v>0</v>
      </c>
      <c r="AJ54" s="49">
        <v>0</v>
      </c>
      <c r="AK54" s="48">
        <v>34</v>
      </c>
      <c r="AL54" s="49">
        <v>97.14285714285714</v>
      </c>
      <c r="AM54" s="48">
        <v>35</v>
      </c>
      <c r="AN54" s="121" t="s">
        <v>1216</v>
      </c>
      <c r="AO54" s="121" t="s">
        <v>1216</v>
      </c>
      <c r="AP54" s="121" t="s">
        <v>1308</v>
      </c>
      <c r="AQ54" s="121" t="s">
        <v>1308</v>
      </c>
      <c r="AR54" s="2"/>
      <c r="AS54" s="3"/>
      <c r="AT54" s="3"/>
      <c r="AU54" s="3"/>
      <c r="AV54" s="3"/>
    </row>
    <row r="55" spans="1:48" ht="15">
      <c r="A55" s="65" t="s">
        <v>236</v>
      </c>
      <c r="B55" s="66"/>
      <c r="C55" s="66"/>
      <c r="D55" s="67">
        <v>69.97663549534894</v>
      </c>
      <c r="E55" s="69"/>
      <c r="F55" s="66"/>
      <c r="G55" s="66"/>
      <c r="H55" s="70" t="s">
        <v>236</v>
      </c>
      <c r="I55" s="71"/>
      <c r="J55" s="71"/>
      <c r="K55" s="70" t="s">
        <v>236</v>
      </c>
      <c r="L55" s="74">
        <v>25.081637025064005</v>
      </c>
      <c r="M55" s="75">
        <v>5928.12060546875</v>
      </c>
      <c r="N55" s="75">
        <v>8089.68505859375</v>
      </c>
      <c r="O55" s="76"/>
      <c r="P55" s="77"/>
      <c r="Q55" s="77"/>
      <c r="R55" s="86"/>
      <c r="S55" s="86"/>
      <c r="T55" s="86"/>
      <c r="U55" s="49">
        <v>7.5</v>
      </c>
      <c r="V55" s="49">
        <v>0.003817</v>
      </c>
      <c r="W55" s="49">
        <v>0.006488</v>
      </c>
      <c r="X55" s="49">
        <v>0.799717</v>
      </c>
      <c r="Y55" s="49">
        <v>0</v>
      </c>
      <c r="Z55" s="49"/>
      <c r="AA55" s="72">
        <v>55</v>
      </c>
      <c r="AB55" s="72"/>
      <c r="AC55" s="73"/>
      <c r="AD55" s="79" t="str">
        <f>REPLACE(INDEX(GroupVertices[Group],MATCH(Vertices[[#This Row],[Vertex]],GroupVertices[Vertex],0)),1,1,"")</f>
        <v>3</v>
      </c>
      <c r="AE55" s="48">
        <v>4</v>
      </c>
      <c r="AF55" s="49">
        <v>5.555555555555555</v>
      </c>
      <c r="AG55" s="48">
        <v>2</v>
      </c>
      <c r="AH55" s="49">
        <v>2.7777777777777777</v>
      </c>
      <c r="AI55" s="48">
        <v>0</v>
      </c>
      <c r="AJ55" s="49">
        <v>0</v>
      </c>
      <c r="AK55" s="48">
        <v>66</v>
      </c>
      <c r="AL55" s="49">
        <v>91.66666666666667</v>
      </c>
      <c r="AM55" s="48">
        <v>72</v>
      </c>
      <c r="AN55" s="121" t="s">
        <v>1217</v>
      </c>
      <c r="AO55" s="121" t="s">
        <v>1217</v>
      </c>
      <c r="AP55" s="121" t="s">
        <v>1309</v>
      </c>
      <c r="AQ55" s="121" t="s">
        <v>1309</v>
      </c>
      <c r="AR55" s="2"/>
      <c r="AS55" s="3"/>
      <c r="AT55" s="3"/>
      <c r="AU55" s="3"/>
      <c r="AV55" s="3"/>
    </row>
    <row r="56" spans="1:48" ht="15">
      <c r="A56" s="65" t="s">
        <v>237</v>
      </c>
      <c r="B56" s="66"/>
      <c r="C56" s="66"/>
      <c r="D56" s="67">
        <v>50</v>
      </c>
      <c r="E56" s="69"/>
      <c r="F56" s="66"/>
      <c r="G56" s="66"/>
      <c r="H56" s="70" t="s">
        <v>237</v>
      </c>
      <c r="I56" s="71"/>
      <c r="J56" s="71"/>
      <c r="K56" s="70" t="s">
        <v>237</v>
      </c>
      <c r="L56" s="74">
        <v>1</v>
      </c>
      <c r="M56" s="75">
        <v>6432.08935546875</v>
      </c>
      <c r="N56" s="75">
        <v>9565.517578125</v>
      </c>
      <c r="O56" s="76"/>
      <c r="P56" s="77"/>
      <c r="Q56" s="77"/>
      <c r="R56" s="86"/>
      <c r="S56" s="86"/>
      <c r="T56" s="86"/>
      <c r="U56" s="49">
        <v>0</v>
      </c>
      <c r="V56" s="49">
        <v>0.00365</v>
      </c>
      <c r="W56" s="49">
        <v>0.002679</v>
      </c>
      <c r="X56" s="49">
        <v>0.482793</v>
      </c>
      <c r="Y56" s="49">
        <v>0</v>
      </c>
      <c r="Z56" s="49"/>
      <c r="AA56" s="72">
        <v>56</v>
      </c>
      <c r="AB56" s="72"/>
      <c r="AC56" s="73"/>
      <c r="AD56" s="79" t="str">
        <f>REPLACE(INDEX(GroupVertices[Group],MATCH(Vertices[[#This Row],[Vertex]],GroupVertices[Vertex],0)),1,1,"")</f>
        <v>3</v>
      </c>
      <c r="AE56" s="48">
        <v>1</v>
      </c>
      <c r="AF56" s="49">
        <v>1.4705882352941178</v>
      </c>
      <c r="AG56" s="48">
        <v>1</v>
      </c>
      <c r="AH56" s="49">
        <v>1.4705882352941178</v>
      </c>
      <c r="AI56" s="48">
        <v>0</v>
      </c>
      <c r="AJ56" s="49">
        <v>0</v>
      </c>
      <c r="AK56" s="48">
        <v>66</v>
      </c>
      <c r="AL56" s="49">
        <v>97.05882352941177</v>
      </c>
      <c r="AM56" s="48">
        <v>68</v>
      </c>
      <c r="AN56" s="121" t="s">
        <v>1218</v>
      </c>
      <c r="AO56" s="121" t="s">
        <v>1218</v>
      </c>
      <c r="AP56" s="121" t="s">
        <v>1310</v>
      </c>
      <c r="AQ56" s="121" t="s">
        <v>1310</v>
      </c>
      <c r="AR56" s="2"/>
      <c r="AS56" s="3"/>
      <c r="AT56" s="3"/>
      <c r="AU56" s="3"/>
      <c r="AV56" s="3"/>
    </row>
    <row r="57" spans="1:48" ht="15">
      <c r="A57" s="65" t="s">
        <v>238</v>
      </c>
      <c r="B57" s="66"/>
      <c r="C57" s="66"/>
      <c r="D57" s="67">
        <v>50</v>
      </c>
      <c r="E57" s="69"/>
      <c r="F57" s="66"/>
      <c r="G57" s="66"/>
      <c r="H57" s="70" t="s">
        <v>238</v>
      </c>
      <c r="I57" s="71"/>
      <c r="J57" s="71"/>
      <c r="K57" s="70" t="s">
        <v>238</v>
      </c>
      <c r="L57" s="74">
        <v>1</v>
      </c>
      <c r="M57" s="75">
        <v>7791.15283203125</v>
      </c>
      <c r="N57" s="75">
        <v>6877.5712890625</v>
      </c>
      <c r="O57" s="76"/>
      <c r="P57" s="77"/>
      <c r="Q57" s="77"/>
      <c r="R57" s="86"/>
      <c r="S57" s="86"/>
      <c r="T57" s="86"/>
      <c r="U57" s="49">
        <v>0</v>
      </c>
      <c r="V57" s="49">
        <v>0.00369</v>
      </c>
      <c r="W57" s="49">
        <v>0.002892</v>
      </c>
      <c r="X57" s="49">
        <v>0.452639</v>
      </c>
      <c r="Y57" s="49">
        <v>0</v>
      </c>
      <c r="Z57" s="49"/>
      <c r="AA57" s="72">
        <v>57</v>
      </c>
      <c r="AB57" s="72"/>
      <c r="AC57" s="73"/>
      <c r="AD57" s="79" t="str">
        <f>REPLACE(INDEX(GroupVertices[Group],MATCH(Vertices[[#This Row],[Vertex]],GroupVertices[Vertex],0)),1,1,"")</f>
        <v>5</v>
      </c>
      <c r="AE57" s="48">
        <v>0</v>
      </c>
      <c r="AF57" s="49">
        <v>0</v>
      </c>
      <c r="AG57" s="48">
        <v>0</v>
      </c>
      <c r="AH57" s="49">
        <v>0</v>
      </c>
      <c r="AI57" s="48">
        <v>0</v>
      </c>
      <c r="AJ57" s="49">
        <v>0</v>
      </c>
      <c r="AK57" s="48">
        <v>15</v>
      </c>
      <c r="AL57" s="49">
        <v>100</v>
      </c>
      <c r="AM57" s="48">
        <v>15</v>
      </c>
      <c r="AN57" s="121" t="s">
        <v>1219</v>
      </c>
      <c r="AO57" s="121" t="s">
        <v>1219</v>
      </c>
      <c r="AP57" s="121" t="s">
        <v>1311</v>
      </c>
      <c r="AQ57" s="121" t="s">
        <v>1311</v>
      </c>
      <c r="AR57" s="2"/>
      <c r="AS57" s="3"/>
      <c r="AT57" s="3"/>
      <c r="AU57" s="3"/>
      <c r="AV57" s="3"/>
    </row>
    <row r="58" spans="1:48" ht="15">
      <c r="A58" s="65" t="s">
        <v>239</v>
      </c>
      <c r="B58" s="66"/>
      <c r="C58" s="66"/>
      <c r="D58" s="67">
        <v>51.33177569968993</v>
      </c>
      <c r="E58" s="69"/>
      <c r="F58" s="66"/>
      <c r="G58" s="66"/>
      <c r="H58" s="70" t="s">
        <v>239</v>
      </c>
      <c r="I58" s="71"/>
      <c r="J58" s="71"/>
      <c r="K58" s="70" t="s">
        <v>239</v>
      </c>
      <c r="L58" s="74">
        <v>2.6054424683376003</v>
      </c>
      <c r="M58" s="75">
        <v>8741.1640625</v>
      </c>
      <c r="N58" s="75">
        <v>5602.76318359375</v>
      </c>
      <c r="O58" s="76"/>
      <c r="P58" s="77"/>
      <c r="Q58" s="77"/>
      <c r="R58" s="86"/>
      <c r="S58" s="86"/>
      <c r="T58" s="86"/>
      <c r="U58" s="49">
        <v>0.5</v>
      </c>
      <c r="V58" s="49">
        <v>0.003623</v>
      </c>
      <c r="W58" s="49">
        <v>0.004313</v>
      </c>
      <c r="X58" s="49">
        <v>0.85254</v>
      </c>
      <c r="Y58" s="49">
        <v>0</v>
      </c>
      <c r="Z58" s="49"/>
      <c r="AA58" s="72">
        <v>58</v>
      </c>
      <c r="AB58" s="72"/>
      <c r="AC58" s="73"/>
      <c r="AD58" s="79" t="str">
        <f>REPLACE(INDEX(GroupVertices[Group],MATCH(Vertices[[#This Row],[Vertex]],GroupVertices[Vertex],0)),1,1,"")</f>
        <v>1</v>
      </c>
      <c r="AE58" s="48">
        <v>3</v>
      </c>
      <c r="AF58" s="49">
        <v>3.4482758620689653</v>
      </c>
      <c r="AG58" s="48">
        <v>2</v>
      </c>
      <c r="AH58" s="49">
        <v>2.2988505747126435</v>
      </c>
      <c r="AI58" s="48">
        <v>0</v>
      </c>
      <c r="AJ58" s="49">
        <v>0</v>
      </c>
      <c r="AK58" s="48">
        <v>82</v>
      </c>
      <c r="AL58" s="49">
        <v>94.25287356321839</v>
      </c>
      <c r="AM58" s="48">
        <v>87</v>
      </c>
      <c r="AN58" s="121" t="s">
        <v>1220</v>
      </c>
      <c r="AO58" s="121" t="s">
        <v>1220</v>
      </c>
      <c r="AP58" s="121" t="s">
        <v>1312</v>
      </c>
      <c r="AQ58" s="121" t="s">
        <v>1312</v>
      </c>
      <c r="AR58" s="2"/>
      <c r="AS58" s="3"/>
      <c r="AT58" s="3"/>
      <c r="AU58" s="3"/>
      <c r="AV58" s="3"/>
    </row>
    <row r="59" spans="1:48" ht="15">
      <c r="A59" s="65" t="s">
        <v>240</v>
      </c>
      <c r="B59" s="66"/>
      <c r="C59" s="66"/>
      <c r="D59" s="67">
        <v>50</v>
      </c>
      <c r="E59" s="69"/>
      <c r="F59" s="66"/>
      <c r="G59" s="66"/>
      <c r="H59" s="70" t="s">
        <v>240</v>
      </c>
      <c r="I59" s="71"/>
      <c r="J59" s="71"/>
      <c r="K59" s="70" t="s">
        <v>240</v>
      </c>
      <c r="L59" s="74">
        <v>1</v>
      </c>
      <c r="M59" s="75">
        <v>1360.0294189453125</v>
      </c>
      <c r="N59" s="75">
        <v>1063.7178955078125</v>
      </c>
      <c r="O59" s="76"/>
      <c r="P59" s="77"/>
      <c r="Q59" s="77"/>
      <c r="R59" s="86"/>
      <c r="S59" s="86"/>
      <c r="T59" s="86"/>
      <c r="U59" s="49">
        <v>0</v>
      </c>
      <c r="V59" s="49">
        <v>0.003704</v>
      </c>
      <c r="W59" s="49">
        <v>0.003208</v>
      </c>
      <c r="X59" s="49">
        <v>0.437191</v>
      </c>
      <c r="Y59" s="49">
        <v>0</v>
      </c>
      <c r="Z59" s="49"/>
      <c r="AA59" s="72">
        <v>59</v>
      </c>
      <c r="AB59" s="72"/>
      <c r="AC59" s="73"/>
      <c r="AD59" s="79" t="str">
        <f>REPLACE(INDEX(GroupVertices[Group],MATCH(Vertices[[#This Row],[Vertex]],GroupVertices[Vertex],0)),1,1,"")</f>
        <v>2</v>
      </c>
      <c r="AE59" s="48">
        <v>2</v>
      </c>
      <c r="AF59" s="49">
        <v>2.9411764705882355</v>
      </c>
      <c r="AG59" s="48">
        <v>4</v>
      </c>
      <c r="AH59" s="49">
        <v>5.882352941176471</v>
      </c>
      <c r="AI59" s="48">
        <v>0</v>
      </c>
      <c r="AJ59" s="49">
        <v>0</v>
      </c>
      <c r="AK59" s="48">
        <v>62</v>
      </c>
      <c r="AL59" s="49">
        <v>91.17647058823529</v>
      </c>
      <c r="AM59" s="48">
        <v>68</v>
      </c>
      <c r="AN59" s="121" t="s">
        <v>1221</v>
      </c>
      <c r="AO59" s="121" t="s">
        <v>1221</v>
      </c>
      <c r="AP59" s="121" t="s">
        <v>1313</v>
      </c>
      <c r="AQ59" s="121" t="s">
        <v>1313</v>
      </c>
      <c r="AR59" s="2"/>
      <c r="AS59" s="3"/>
      <c r="AT59" s="3"/>
      <c r="AU59" s="3"/>
      <c r="AV59" s="3"/>
    </row>
    <row r="60" spans="1:48" ht="15">
      <c r="A60" s="65" t="s">
        <v>241</v>
      </c>
      <c r="B60" s="66"/>
      <c r="C60" s="66"/>
      <c r="D60" s="67">
        <v>77.61215039475499</v>
      </c>
      <c r="E60" s="69"/>
      <c r="F60" s="66"/>
      <c r="G60" s="66"/>
      <c r="H60" s="70" t="s">
        <v>241</v>
      </c>
      <c r="I60" s="71"/>
      <c r="J60" s="71"/>
      <c r="K60" s="70" t="s">
        <v>241</v>
      </c>
      <c r="L60" s="74">
        <v>34.28617491382789</v>
      </c>
      <c r="M60" s="75">
        <v>8745.08203125</v>
      </c>
      <c r="N60" s="75">
        <v>7242.76953125</v>
      </c>
      <c r="O60" s="76"/>
      <c r="P60" s="77"/>
      <c r="Q60" s="77"/>
      <c r="R60" s="86"/>
      <c r="S60" s="86"/>
      <c r="T60" s="86"/>
      <c r="U60" s="49">
        <v>10.366667</v>
      </c>
      <c r="V60" s="49">
        <v>0.003876</v>
      </c>
      <c r="W60" s="49">
        <v>0.008381</v>
      </c>
      <c r="X60" s="49">
        <v>1.074254</v>
      </c>
      <c r="Y60" s="49">
        <v>0</v>
      </c>
      <c r="Z60" s="49"/>
      <c r="AA60" s="72">
        <v>60</v>
      </c>
      <c r="AB60" s="72"/>
      <c r="AC60" s="73"/>
      <c r="AD60" s="79" t="str">
        <f>REPLACE(INDEX(GroupVertices[Group],MATCH(Vertices[[#This Row],[Vertex]],GroupVertices[Vertex],0)),1,1,"")</f>
        <v>5</v>
      </c>
      <c r="AE60" s="48">
        <v>11</v>
      </c>
      <c r="AF60" s="49">
        <v>2.6699029126213594</v>
      </c>
      <c r="AG60" s="48">
        <v>10</v>
      </c>
      <c r="AH60" s="49">
        <v>2.4271844660194173</v>
      </c>
      <c r="AI60" s="48">
        <v>0</v>
      </c>
      <c r="AJ60" s="49">
        <v>0</v>
      </c>
      <c r="AK60" s="48">
        <v>391</v>
      </c>
      <c r="AL60" s="49">
        <v>94.90291262135922</v>
      </c>
      <c r="AM60" s="48">
        <v>412</v>
      </c>
      <c r="AN60" s="121" t="s">
        <v>1222</v>
      </c>
      <c r="AO60" s="121" t="s">
        <v>1256</v>
      </c>
      <c r="AP60" s="121" t="s">
        <v>1314</v>
      </c>
      <c r="AQ60" s="121" t="s">
        <v>1343</v>
      </c>
      <c r="AR60" s="2"/>
      <c r="AS60" s="3"/>
      <c r="AT60" s="3"/>
      <c r="AU60" s="3"/>
      <c r="AV60" s="3"/>
    </row>
    <row r="61" spans="1:48" ht="15">
      <c r="A61" s="65" t="s">
        <v>242</v>
      </c>
      <c r="B61" s="66"/>
      <c r="C61" s="66"/>
      <c r="D61" s="67">
        <v>57.10280461953009</v>
      </c>
      <c r="E61" s="69"/>
      <c r="F61" s="66"/>
      <c r="G61" s="66"/>
      <c r="H61" s="70" t="s">
        <v>242</v>
      </c>
      <c r="I61" s="71"/>
      <c r="J61" s="71"/>
      <c r="K61" s="70" t="s">
        <v>242</v>
      </c>
      <c r="L61" s="74">
        <v>9.562360901428848</v>
      </c>
      <c r="M61" s="75">
        <v>2405.289306640625</v>
      </c>
      <c r="N61" s="75">
        <v>996.9986572265625</v>
      </c>
      <c r="O61" s="76"/>
      <c r="P61" s="77"/>
      <c r="Q61" s="77"/>
      <c r="R61" s="86"/>
      <c r="S61" s="86"/>
      <c r="T61" s="86"/>
      <c r="U61" s="49">
        <v>2.666667</v>
      </c>
      <c r="V61" s="49">
        <v>0.003831</v>
      </c>
      <c r="W61" s="49">
        <v>0.006789</v>
      </c>
      <c r="X61" s="49">
        <v>0.727014</v>
      </c>
      <c r="Y61" s="49">
        <v>0</v>
      </c>
      <c r="Z61" s="49"/>
      <c r="AA61" s="72">
        <v>61</v>
      </c>
      <c r="AB61" s="72"/>
      <c r="AC61" s="73"/>
      <c r="AD61" s="79" t="str">
        <f>REPLACE(INDEX(GroupVertices[Group],MATCH(Vertices[[#This Row],[Vertex]],GroupVertices[Vertex],0)),1,1,"")</f>
        <v>2</v>
      </c>
      <c r="AE61" s="48">
        <v>11</v>
      </c>
      <c r="AF61" s="49">
        <v>1.9230769230769231</v>
      </c>
      <c r="AG61" s="48">
        <v>10</v>
      </c>
      <c r="AH61" s="49">
        <v>1.7482517482517483</v>
      </c>
      <c r="AI61" s="48">
        <v>0</v>
      </c>
      <c r="AJ61" s="49">
        <v>0</v>
      </c>
      <c r="AK61" s="48">
        <v>551</v>
      </c>
      <c r="AL61" s="49">
        <v>96.32867132867133</v>
      </c>
      <c r="AM61" s="48">
        <v>572</v>
      </c>
      <c r="AN61" s="121" t="s">
        <v>1223</v>
      </c>
      <c r="AO61" s="121" t="s">
        <v>1257</v>
      </c>
      <c r="AP61" s="121" t="s">
        <v>1315</v>
      </c>
      <c r="AQ61" s="121" t="s">
        <v>1315</v>
      </c>
      <c r="AR61" s="2"/>
      <c r="AS61" s="3"/>
      <c r="AT61" s="3"/>
      <c r="AU61" s="3"/>
      <c r="AV61" s="3"/>
    </row>
    <row r="62" spans="1:48" ht="15">
      <c r="A62" s="65" t="s">
        <v>243</v>
      </c>
      <c r="B62" s="66"/>
      <c r="C62" s="66"/>
      <c r="D62" s="67">
        <v>54.74999910771028</v>
      </c>
      <c r="E62" s="69"/>
      <c r="F62" s="66"/>
      <c r="G62" s="66"/>
      <c r="H62" s="70" t="s">
        <v>243</v>
      </c>
      <c r="I62" s="71"/>
      <c r="J62" s="71"/>
      <c r="K62" s="70" t="s">
        <v>243</v>
      </c>
      <c r="L62" s="74">
        <v>6.726077066775796</v>
      </c>
      <c r="M62" s="75">
        <v>1148.289794921875</v>
      </c>
      <c r="N62" s="75">
        <v>1775.19921875</v>
      </c>
      <c r="O62" s="76"/>
      <c r="P62" s="77"/>
      <c r="Q62" s="77"/>
      <c r="R62" s="86"/>
      <c r="S62" s="86"/>
      <c r="T62" s="86"/>
      <c r="U62" s="49">
        <v>1.783333</v>
      </c>
      <c r="V62" s="49">
        <v>0.003731</v>
      </c>
      <c r="W62" s="49">
        <v>0.005385</v>
      </c>
      <c r="X62" s="49">
        <v>0.774335</v>
      </c>
      <c r="Y62" s="49">
        <v>0</v>
      </c>
      <c r="Z62" s="49"/>
      <c r="AA62" s="72">
        <v>62</v>
      </c>
      <c r="AB62" s="72"/>
      <c r="AC62" s="73"/>
      <c r="AD62" s="79" t="str">
        <f>REPLACE(INDEX(GroupVertices[Group],MATCH(Vertices[[#This Row],[Vertex]],GroupVertices[Vertex],0)),1,1,"")</f>
        <v>2</v>
      </c>
      <c r="AE62" s="48">
        <v>4</v>
      </c>
      <c r="AF62" s="49">
        <v>1.951219512195122</v>
      </c>
      <c r="AG62" s="48">
        <v>0</v>
      </c>
      <c r="AH62" s="49">
        <v>0</v>
      </c>
      <c r="AI62" s="48">
        <v>0</v>
      </c>
      <c r="AJ62" s="49">
        <v>0</v>
      </c>
      <c r="AK62" s="48">
        <v>201</v>
      </c>
      <c r="AL62" s="49">
        <v>98.04878048780488</v>
      </c>
      <c r="AM62" s="48">
        <v>205</v>
      </c>
      <c r="AN62" s="121" t="s">
        <v>1224</v>
      </c>
      <c r="AO62" s="121" t="s">
        <v>1258</v>
      </c>
      <c r="AP62" s="121" t="s">
        <v>1316</v>
      </c>
      <c r="AQ62" s="121" t="s">
        <v>1344</v>
      </c>
      <c r="AR62" s="2"/>
      <c r="AS62" s="3"/>
      <c r="AT62" s="3"/>
      <c r="AU62" s="3"/>
      <c r="AV62" s="3"/>
    </row>
    <row r="63" spans="1:48" ht="15">
      <c r="A63" s="65" t="s">
        <v>244</v>
      </c>
      <c r="B63" s="66"/>
      <c r="C63" s="66"/>
      <c r="D63" s="67">
        <v>146.7313092086623</v>
      </c>
      <c r="E63" s="69"/>
      <c r="F63" s="66"/>
      <c r="G63" s="66"/>
      <c r="H63" s="70" t="s">
        <v>244</v>
      </c>
      <c r="I63" s="71"/>
      <c r="J63" s="71"/>
      <c r="K63" s="70" t="s">
        <v>244</v>
      </c>
      <c r="L63" s="74">
        <v>117.60863902054936</v>
      </c>
      <c r="M63" s="75">
        <v>2686.224365234375</v>
      </c>
      <c r="N63" s="75">
        <v>1926.196044921875</v>
      </c>
      <c r="O63" s="76"/>
      <c r="P63" s="77"/>
      <c r="Q63" s="77"/>
      <c r="R63" s="86"/>
      <c r="S63" s="86"/>
      <c r="T63" s="86"/>
      <c r="U63" s="49">
        <v>36.316667</v>
      </c>
      <c r="V63" s="49">
        <v>0.004065</v>
      </c>
      <c r="W63" s="49">
        <v>0.011389</v>
      </c>
      <c r="X63" s="49">
        <v>1.410213</v>
      </c>
      <c r="Y63" s="49">
        <v>0</v>
      </c>
      <c r="Z63" s="49"/>
      <c r="AA63" s="72">
        <v>63</v>
      </c>
      <c r="AB63" s="72"/>
      <c r="AC63" s="73"/>
      <c r="AD63" s="79" t="str">
        <f>REPLACE(INDEX(GroupVertices[Group],MATCH(Vertices[[#This Row],[Vertex]],GroupVertices[Vertex],0)),1,1,"")</f>
        <v>2</v>
      </c>
      <c r="AE63" s="48">
        <v>7</v>
      </c>
      <c r="AF63" s="49">
        <v>5.303030303030303</v>
      </c>
      <c r="AG63" s="48">
        <v>4</v>
      </c>
      <c r="AH63" s="49">
        <v>3.0303030303030303</v>
      </c>
      <c r="AI63" s="48">
        <v>0</v>
      </c>
      <c r="AJ63" s="49">
        <v>0</v>
      </c>
      <c r="AK63" s="48">
        <v>121</v>
      </c>
      <c r="AL63" s="49">
        <v>91.66666666666667</v>
      </c>
      <c r="AM63" s="48">
        <v>132</v>
      </c>
      <c r="AN63" s="121" t="s">
        <v>1225</v>
      </c>
      <c r="AO63" s="121" t="s">
        <v>1259</v>
      </c>
      <c r="AP63" s="121" t="s">
        <v>1317</v>
      </c>
      <c r="AQ63" s="121" t="s">
        <v>1317</v>
      </c>
      <c r="AR63" s="2"/>
      <c r="AS63" s="3"/>
      <c r="AT63" s="3"/>
      <c r="AU63" s="3"/>
      <c r="AV63" s="3"/>
    </row>
    <row r="64" spans="1:48" ht="15">
      <c r="A64" s="65" t="s">
        <v>245</v>
      </c>
      <c r="B64" s="66"/>
      <c r="C64" s="66"/>
      <c r="D64" s="67">
        <v>53.32943924922482</v>
      </c>
      <c r="E64" s="69"/>
      <c r="F64" s="66"/>
      <c r="G64" s="66"/>
      <c r="H64" s="70" t="s">
        <v>245</v>
      </c>
      <c r="I64" s="71"/>
      <c r="J64" s="71"/>
      <c r="K64" s="70" t="s">
        <v>245</v>
      </c>
      <c r="L64" s="74">
        <v>5.0136061708440005</v>
      </c>
      <c r="M64" s="75">
        <v>8071.4189453125</v>
      </c>
      <c r="N64" s="75">
        <v>8632.845703125</v>
      </c>
      <c r="O64" s="76"/>
      <c r="P64" s="77"/>
      <c r="Q64" s="77"/>
      <c r="R64" s="86"/>
      <c r="S64" s="86"/>
      <c r="T64" s="86"/>
      <c r="U64" s="49">
        <v>1.25</v>
      </c>
      <c r="V64" s="49">
        <v>0.003717</v>
      </c>
      <c r="W64" s="49">
        <v>0.005063</v>
      </c>
      <c r="X64" s="49">
        <v>0.793189</v>
      </c>
      <c r="Y64" s="49">
        <v>0</v>
      </c>
      <c r="Z64" s="49"/>
      <c r="AA64" s="72">
        <v>64</v>
      </c>
      <c r="AB64" s="72"/>
      <c r="AC64" s="73"/>
      <c r="AD64" s="79" t="str">
        <f>REPLACE(INDEX(GroupVertices[Group],MATCH(Vertices[[#This Row],[Vertex]],GroupVertices[Vertex],0)),1,1,"")</f>
        <v>5</v>
      </c>
      <c r="AE64" s="48">
        <v>0</v>
      </c>
      <c r="AF64" s="49">
        <v>0</v>
      </c>
      <c r="AG64" s="48">
        <v>3</v>
      </c>
      <c r="AH64" s="49">
        <v>9.375</v>
      </c>
      <c r="AI64" s="48">
        <v>0</v>
      </c>
      <c r="AJ64" s="49">
        <v>0</v>
      </c>
      <c r="AK64" s="48">
        <v>29</v>
      </c>
      <c r="AL64" s="49">
        <v>90.625</v>
      </c>
      <c r="AM64" s="48">
        <v>32</v>
      </c>
      <c r="AN64" s="121" t="s">
        <v>1226</v>
      </c>
      <c r="AO64" s="121" t="s">
        <v>1260</v>
      </c>
      <c r="AP64" s="121" t="s">
        <v>1318</v>
      </c>
      <c r="AQ64" s="121" t="s">
        <v>1318</v>
      </c>
      <c r="AR64" s="2"/>
      <c r="AS64" s="3"/>
      <c r="AT64" s="3"/>
      <c r="AU64" s="3"/>
      <c r="AV64" s="3"/>
    </row>
    <row r="65" spans="1:48" ht="15">
      <c r="A65" s="65" t="s">
        <v>246</v>
      </c>
      <c r="B65" s="66"/>
      <c r="C65" s="66"/>
      <c r="D65" s="67">
        <v>50</v>
      </c>
      <c r="E65" s="69"/>
      <c r="F65" s="66"/>
      <c r="G65" s="66"/>
      <c r="H65" s="70" t="s">
        <v>246</v>
      </c>
      <c r="I65" s="71"/>
      <c r="J65" s="71"/>
      <c r="K65" s="70" t="s">
        <v>246</v>
      </c>
      <c r="L65" s="74">
        <v>1</v>
      </c>
      <c r="M65" s="75">
        <v>9123.291015625</v>
      </c>
      <c r="N65" s="75">
        <v>1278.7738037109375</v>
      </c>
      <c r="O65" s="76"/>
      <c r="P65" s="77"/>
      <c r="Q65" s="77"/>
      <c r="R65" s="86"/>
      <c r="S65" s="86"/>
      <c r="T65" s="86"/>
      <c r="U65" s="49">
        <v>0</v>
      </c>
      <c r="V65" s="49">
        <v>0.003597</v>
      </c>
      <c r="W65" s="49">
        <v>0.002114</v>
      </c>
      <c r="X65" s="49">
        <v>0.543687</v>
      </c>
      <c r="Y65" s="49">
        <v>0</v>
      </c>
      <c r="Z65" s="49"/>
      <c r="AA65" s="72">
        <v>65</v>
      </c>
      <c r="AB65" s="72"/>
      <c r="AC65" s="73"/>
      <c r="AD65" s="79" t="str">
        <f>REPLACE(INDEX(GroupVertices[Group],MATCH(Vertices[[#This Row],[Vertex]],GroupVertices[Vertex],0)),1,1,"")</f>
        <v>12</v>
      </c>
      <c r="AE65" s="48">
        <v>1</v>
      </c>
      <c r="AF65" s="49">
        <v>4.545454545454546</v>
      </c>
      <c r="AG65" s="48">
        <v>0</v>
      </c>
      <c r="AH65" s="49">
        <v>0</v>
      </c>
      <c r="AI65" s="48">
        <v>0</v>
      </c>
      <c r="AJ65" s="49">
        <v>0</v>
      </c>
      <c r="AK65" s="48">
        <v>21</v>
      </c>
      <c r="AL65" s="49">
        <v>95.45454545454545</v>
      </c>
      <c r="AM65" s="48">
        <v>22</v>
      </c>
      <c r="AN65" s="121" t="s">
        <v>1227</v>
      </c>
      <c r="AO65" s="121" t="s">
        <v>1227</v>
      </c>
      <c r="AP65" s="121" t="s">
        <v>1319</v>
      </c>
      <c r="AQ65" s="121" t="s">
        <v>1319</v>
      </c>
      <c r="AR65" s="2"/>
      <c r="AS65" s="3"/>
      <c r="AT65" s="3"/>
      <c r="AU65" s="3"/>
      <c r="AV65" s="3"/>
    </row>
    <row r="66" spans="1:48" ht="15">
      <c r="A66" s="65" t="s">
        <v>247</v>
      </c>
      <c r="B66" s="66"/>
      <c r="C66" s="66"/>
      <c r="D66" s="67">
        <v>50</v>
      </c>
      <c r="E66" s="69"/>
      <c r="F66" s="66"/>
      <c r="G66" s="66"/>
      <c r="H66" s="70" t="s">
        <v>247</v>
      </c>
      <c r="I66" s="71"/>
      <c r="J66" s="71"/>
      <c r="K66" s="70" t="s">
        <v>247</v>
      </c>
      <c r="L66" s="74">
        <v>1</v>
      </c>
      <c r="M66" s="75">
        <v>7170.19580078125</v>
      </c>
      <c r="N66" s="75">
        <v>5602.76318359375</v>
      </c>
      <c r="O66" s="76"/>
      <c r="P66" s="77"/>
      <c r="Q66" s="77"/>
      <c r="R66" s="86"/>
      <c r="S66" s="86"/>
      <c r="T66" s="86"/>
      <c r="U66" s="49">
        <v>0</v>
      </c>
      <c r="V66" s="49">
        <v>0.003623</v>
      </c>
      <c r="W66" s="49">
        <v>0.002156</v>
      </c>
      <c r="X66" s="49">
        <v>0.543125</v>
      </c>
      <c r="Y66" s="49">
        <v>0</v>
      </c>
      <c r="Z66" s="49"/>
      <c r="AA66" s="72">
        <v>66</v>
      </c>
      <c r="AB66" s="72"/>
      <c r="AC66" s="73"/>
      <c r="AD66" s="79" t="str">
        <f>REPLACE(INDEX(GroupVertices[Group],MATCH(Vertices[[#This Row],[Vertex]],GroupVertices[Vertex],0)),1,1,"")</f>
        <v>10</v>
      </c>
      <c r="AE66" s="48">
        <v>0</v>
      </c>
      <c r="AF66" s="49">
        <v>0</v>
      </c>
      <c r="AG66" s="48">
        <v>0</v>
      </c>
      <c r="AH66" s="49">
        <v>0</v>
      </c>
      <c r="AI66" s="48">
        <v>0</v>
      </c>
      <c r="AJ66" s="49">
        <v>0</v>
      </c>
      <c r="AK66" s="48">
        <v>1</v>
      </c>
      <c r="AL66" s="49">
        <v>100</v>
      </c>
      <c r="AM66" s="48">
        <v>1</v>
      </c>
      <c r="AN66" s="121" t="s">
        <v>1228</v>
      </c>
      <c r="AO66" s="121" t="s">
        <v>1228</v>
      </c>
      <c r="AP66" s="121" t="s">
        <v>1112</v>
      </c>
      <c r="AQ66" s="121" t="s">
        <v>1112</v>
      </c>
      <c r="AR66" s="2"/>
      <c r="AS66" s="3"/>
      <c r="AT66" s="3"/>
      <c r="AU66" s="3"/>
      <c r="AV66" s="3"/>
    </row>
    <row r="67" spans="1:48" ht="15">
      <c r="A67" s="65" t="s">
        <v>248</v>
      </c>
      <c r="B67" s="66"/>
      <c r="C67" s="66"/>
      <c r="D67" s="67">
        <v>50</v>
      </c>
      <c r="E67" s="69"/>
      <c r="F67" s="66"/>
      <c r="G67" s="66"/>
      <c r="H67" s="70" t="s">
        <v>248</v>
      </c>
      <c r="I67" s="71"/>
      <c r="J67" s="71"/>
      <c r="K67" s="70" t="s">
        <v>248</v>
      </c>
      <c r="L67" s="74">
        <v>1</v>
      </c>
      <c r="M67" s="75">
        <v>7796.4599609375</v>
      </c>
      <c r="N67" s="75">
        <v>5602.76318359375</v>
      </c>
      <c r="O67" s="76"/>
      <c r="P67" s="77"/>
      <c r="Q67" s="77"/>
      <c r="R67" s="86"/>
      <c r="S67" s="86"/>
      <c r="T67" s="86"/>
      <c r="U67" s="49">
        <v>0</v>
      </c>
      <c r="V67" s="49">
        <v>0.003623</v>
      </c>
      <c r="W67" s="49">
        <v>0.002156</v>
      </c>
      <c r="X67" s="49">
        <v>0.543125</v>
      </c>
      <c r="Y67" s="49">
        <v>0</v>
      </c>
      <c r="Z67" s="49"/>
      <c r="AA67" s="72">
        <v>67</v>
      </c>
      <c r="AB67" s="72"/>
      <c r="AC67" s="73"/>
      <c r="AD67" s="79" t="str">
        <f>REPLACE(INDEX(GroupVertices[Group],MATCH(Vertices[[#This Row],[Vertex]],GroupVertices[Vertex],0)),1,1,"")</f>
        <v>10</v>
      </c>
      <c r="AE67" s="48">
        <v>0</v>
      </c>
      <c r="AF67" s="49">
        <v>0</v>
      </c>
      <c r="AG67" s="48">
        <v>0</v>
      </c>
      <c r="AH67" s="49">
        <v>0</v>
      </c>
      <c r="AI67" s="48">
        <v>0</v>
      </c>
      <c r="AJ67" s="49">
        <v>0</v>
      </c>
      <c r="AK67" s="48">
        <v>5</v>
      </c>
      <c r="AL67" s="49">
        <v>100</v>
      </c>
      <c r="AM67" s="48">
        <v>5</v>
      </c>
      <c r="AN67" s="121" t="s">
        <v>1229</v>
      </c>
      <c r="AO67" s="121" t="s">
        <v>1229</v>
      </c>
      <c r="AP67" s="121" t="s">
        <v>1320</v>
      </c>
      <c r="AQ67" s="121" t="s">
        <v>1320</v>
      </c>
      <c r="AR67" s="2"/>
      <c r="AS67" s="3"/>
      <c r="AT67" s="3"/>
      <c r="AU67" s="3"/>
      <c r="AV67" s="3"/>
    </row>
    <row r="68" spans="1:48" ht="15">
      <c r="A68" s="65" t="s">
        <v>249</v>
      </c>
      <c r="B68" s="66"/>
      <c r="C68" s="66"/>
      <c r="D68" s="67">
        <v>51.33177569968993</v>
      </c>
      <c r="E68" s="69"/>
      <c r="F68" s="66"/>
      <c r="G68" s="66"/>
      <c r="H68" s="70" t="s">
        <v>249</v>
      </c>
      <c r="I68" s="71"/>
      <c r="J68" s="71"/>
      <c r="K68" s="70" t="s">
        <v>249</v>
      </c>
      <c r="L68" s="74">
        <v>2.6054424683376003</v>
      </c>
      <c r="M68" s="75">
        <v>7204.693359375</v>
      </c>
      <c r="N68" s="75">
        <v>3522.046630859375</v>
      </c>
      <c r="O68" s="76"/>
      <c r="P68" s="77"/>
      <c r="Q68" s="77"/>
      <c r="R68" s="86"/>
      <c r="S68" s="86"/>
      <c r="T68" s="86"/>
      <c r="U68" s="49">
        <v>0.5</v>
      </c>
      <c r="V68" s="49">
        <v>0.003623</v>
      </c>
      <c r="W68" s="49">
        <v>0.004313</v>
      </c>
      <c r="X68" s="49">
        <v>0.85254</v>
      </c>
      <c r="Y68" s="49">
        <v>0</v>
      </c>
      <c r="Z68" s="49"/>
      <c r="AA68" s="72">
        <v>68</v>
      </c>
      <c r="AB68" s="72"/>
      <c r="AC68" s="73"/>
      <c r="AD68" s="79" t="str">
        <f>REPLACE(INDEX(GroupVertices[Group],MATCH(Vertices[[#This Row],[Vertex]],GroupVertices[Vertex],0)),1,1,"")</f>
        <v>9</v>
      </c>
      <c r="AE68" s="48">
        <v>1</v>
      </c>
      <c r="AF68" s="49">
        <v>1.7857142857142858</v>
      </c>
      <c r="AG68" s="48">
        <v>1</v>
      </c>
      <c r="AH68" s="49">
        <v>1.7857142857142858</v>
      </c>
      <c r="AI68" s="48">
        <v>0</v>
      </c>
      <c r="AJ68" s="49">
        <v>0</v>
      </c>
      <c r="AK68" s="48">
        <v>54</v>
      </c>
      <c r="AL68" s="49">
        <v>96.42857142857143</v>
      </c>
      <c r="AM68" s="48">
        <v>56</v>
      </c>
      <c r="AN68" s="121" t="s">
        <v>1230</v>
      </c>
      <c r="AO68" s="121" t="s">
        <v>1230</v>
      </c>
      <c r="AP68" s="121" t="s">
        <v>1321</v>
      </c>
      <c r="AQ68" s="121" t="s">
        <v>1321</v>
      </c>
      <c r="AR68" s="2"/>
      <c r="AS68" s="3"/>
      <c r="AT68" s="3"/>
      <c r="AU68" s="3"/>
      <c r="AV68" s="3"/>
    </row>
    <row r="69" spans="1:48" ht="15">
      <c r="A69" s="65" t="s">
        <v>250</v>
      </c>
      <c r="B69" s="66"/>
      <c r="C69" s="66"/>
      <c r="D69" s="67">
        <v>50</v>
      </c>
      <c r="E69" s="69"/>
      <c r="F69" s="66"/>
      <c r="G69" s="66"/>
      <c r="H69" s="70" t="s">
        <v>250</v>
      </c>
      <c r="I69" s="71"/>
      <c r="J69" s="71"/>
      <c r="K69" s="70" t="s">
        <v>250</v>
      </c>
      <c r="L69" s="74">
        <v>1</v>
      </c>
      <c r="M69" s="75">
        <v>3647.062744140625</v>
      </c>
      <c r="N69" s="75">
        <v>433.482666015625</v>
      </c>
      <c r="O69" s="76"/>
      <c r="P69" s="77"/>
      <c r="Q69" s="77"/>
      <c r="R69" s="86"/>
      <c r="S69" s="86"/>
      <c r="T69" s="86"/>
      <c r="U69" s="49">
        <v>0</v>
      </c>
      <c r="V69" s="49">
        <v>0.003717</v>
      </c>
      <c r="W69" s="49">
        <v>0.003581</v>
      </c>
      <c r="X69" s="49">
        <v>0.439823</v>
      </c>
      <c r="Y69" s="49">
        <v>0</v>
      </c>
      <c r="Z69" s="49"/>
      <c r="AA69" s="72">
        <v>69</v>
      </c>
      <c r="AB69" s="72"/>
      <c r="AC69" s="73"/>
      <c r="AD69" s="79" t="str">
        <f>REPLACE(INDEX(GroupVertices[Group],MATCH(Vertices[[#This Row],[Vertex]],GroupVertices[Vertex],0)),1,1,"")</f>
        <v>2</v>
      </c>
      <c r="AE69" s="48">
        <v>2</v>
      </c>
      <c r="AF69" s="49">
        <v>5.2631578947368425</v>
      </c>
      <c r="AG69" s="48">
        <v>1</v>
      </c>
      <c r="AH69" s="49">
        <v>2.6315789473684212</v>
      </c>
      <c r="AI69" s="48">
        <v>0</v>
      </c>
      <c r="AJ69" s="49">
        <v>0</v>
      </c>
      <c r="AK69" s="48">
        <v>35</v>
      </c>
      <c r="AL69" s="49">
        <v>92.10526315789474</v>
      </c>
      <c r="AM69" s="48">
        <v>38</v>
      </c>
      <c r="AN69" s="121" t="s">
        <v>1231</v>
      </c>
      <c r="AO69" s="121" t="s">
        <v>1231</v>
      </c>
      <c r="AP69" s="121" t="s">
        <v>1322</v>
      </c>
      <c r="AQ69" s="121" t="s">
        <v>1322</v>
      </c>
      <c r="AR69" s="2"/>
      <c r="AS69" s="3"/>
      <c r="AT69" s="3"/>
      <c r="AU69" s="3"/>
      <c r="AV69" s="3"/>
    </row>
    <row r="70" spans="1:48" ht="15">
      <c r="A70" s="65" t="s">
        <v>251</v>
      </c>
      <c r="B70" s="66"/>
      <c r="C70" s="66"/>
      <c r="D70" s="67">
        <v>50</v>
      </c>
      <c r="E70" s="69"/>
      <c r="F70" s="66"/>
      <c r="G70" s="66"/>
      <c r="H70" s="70" t="s">
        <v>251</v>
      </c>
      <c r="I70" s="71"/>
      <c r="J70" s="71"/>
      <c r="K70" s="70" t="s">
        <v>251</v>
      </c>
      <c r="L70" s="74">
        <v>1</v>
      </c>
      <c r="M70" s="75">
        <v>9680.560546875</v>
      </c>
      <c r="N70" s="75">
        <v>6458.8916015625</v>
      </c>
      <c r="O70" s="76"/>
      <c r="P70" s="77"/>
      <c r="Q70" s="77"/>
      <c r="R70" s="86"/>
      <c r="S70" s="86"/>
      <c r="T70" s="86"/>
      <c r="U70" s="49">
        <v>0</v>
      </c>
      <c r="V70" s="49">
        <v>0.003623</v>
      </c>
      <c r="W70" s="49">
        <v>0.00228</v>
      </c>
      <c r="X70" s="49">
        <v>0.484424</v>
      </c>
      <c r="Y70" s="49">
        <v>0</v>
      </c>
      <c r="Z70" s="49"/>
      <c r="AA70" s="72">
        <v>70</v>
      </c>
      <c r="AB70" s="72"/>
      <c r="AC70" s="73"/>
      <c r="AD70" s="79" t="str">
        <f>REPLACE(INDEX(GroupVertices[Group],MATCH(Vertices[[#This Row],[Vertex]],GroupVertices[Vertex],0)),1,1,"")</f>
        <v>5</v>
      </c>
      <c r="AE70" s="48">
        <v>0</v>
      </c>
      <c r="AF70" s="49">
        <v>0</v>
      </c>
      <c r="AG70" s="48">
        <v>0</v>
      </c>
      <c r="AH70" s="49">
        <v>0</v>
      </c>
      <c r="AI70" s="48">
        <v>0</v>
      </c>
      <c r="AJ70" s="49">
        <v>0</v>
      </c>
      <c r="AK70" s="48">
        <v>3</v>
      </c>
      <c r="AL70" s="49">
        <v>100</v>
      </c>
      <c r="AM70" s="48">
        <v>3</v>
      </c>
      <c r="AN70" s="121" t="s">
        <v>1232</v>
      </c>
      <c r="AO70" s="121" t="s">
        <v>1232</v>
      </c>
      <c r="AP70" s="121" t="s">
        <v>1112</v>
      </c>
      <c r="AQ70" s="121" t="s">
        <v>1112</v>
      </c>
      <c r="AR70" s="2"/>
      <c r="AS70" s="3"/>
      <c r="AT70" s="3"/>
      <c r="AU70" s="3"/>
      <c r="AV70" s="3"/>
    </row>
    <row r="71" spans="1:48" ht="15">
      <c r="A71" s="65" t="s">
        <v>252</v>
      </c>
      <c r="B71" s="66"/>
      <c r="C71" s="66"/>
      <c r="D71" s="67">
        <v>50</v>
      </c>
      <c r="E71" s="69"/>
      <c r="F71" s="66"/>
      <c r="G71" s="66"/>
      <c r="H71" s="70" t="s">
        <v>252</v>
      </c>
      <c r="I71" s="71"/>
      <c r="J71" s="71"/>
      <c r="K71" s="70" t="s">
        <v>252</v>
      </c>
      <c r="L71" s="74">
        <v>1</v>
      </c>
      <c r="M71" s="75">
        <v>2992.938720703125</v>
      </c>
      <c r="N71" s="75">
        <v>3106.625732421875</v>
      </c>
      <c r="O71" s="76"/>
      <c r="P71" s="77"/>
      <c r="Q71" s="77"/>
      <c r="R71" s="86"/>
      <c r="S71" s="86"/>
      <c r="T71" s="86"/>
      <c r="U71" s="49">
        <v>0</v>
      </c>
      <c r="V71" s="49">
        <v>0.003623</v>
      </c>
      <c r="W71" s="49">
        <v>0.002731</v>
      </c>
      <c r="X71" s="49">
        <v>0.462113</v>
      </c>
      <c r="Y71" s="49">
        <v>0</v>
      </c>
      <c r="Z71" s="49"/>
      <c r="AA71" s="72">
        <v>71</v>
      </c>
      <c r="AB71" s="72"/>
      <c r="AC71" s="73"/>
      <c r="AD71" s="79" t="str">
        <f>REPLACE(INDEX(GroupVertices[Group],MATCH(Vertices[[#This Row],[Vertex]],GroupVertices[Vertex],0)),1,1,"")</f>
        <v>2</v>
      </c>
      <c r="AE71" s="48">
        <v>0</v>
      </c>
      <c r="AF71" s="49">
        <v>0</v>
      </c>
      <c r="AG71" s="48">
        <v>4</v>
      </c>
      <c r="AH71" s="49">
        <v>16</v>
      </c>
      <c r="AI71" s="48">
        <v>0</v>
      </c>
      <c r="AJ71" s="49">
        <v>0</v>
      </c>
      <c r="AK71" s="48">
        <v>21</v>
      </c>
      <c r="AL71" s="49">
        <v>84</v>
      </c>
      <c r="AM71" s="48">
        <v>25</v>
      </c>
      <c r="AN71" s="121" t="s">
        <v>1233</v>
      </c>
      <c r="AO71" s="121" t="s">
        <v>1233</v>
      </c>
      <c r="AP71" s="121" t="s">
        <v>1323</v>
      </c>
      <c r="AQ71" s="121" t="s">
        <v>1323</v>
      </c>
      <c r="AR71" s="2"/>
      <c r="AS71" s="3"/>
      <c r="AT71" s="3"/>
      <c r="AU71" s="3"/>
      <c r="AV71" s="3"/>
    </row>
    <row r="72" spans="1:48" ht="15">
      <c r="A72" s="65" t="s">
        <v>253</v>
      </c>
      <c r="B72" s="66"/>
      <c r="C72" s="66"/>
      <c r="D72" s="67">
        <v>50</v>
      </c>
      <c r="E72" s="69"/>
      <c r="F72" s="66"/>
      <c r="G72" s="66"/>
      <c r="H72" s="70" t="s">
        <v>253</v>
      </c>
      <c r="I72" s="71"/>
      <c r="J72" s="71"/>
      <c r="K72" s="70" t="s">
        <v>253</v>
      </c>
      <c r="L72" s="74">
        <v>1</v>
      </c>
      <c r="M72" s="75">
        <v>8844.6572265625</v>
      </c>
      <c r="N72" s="75">
        <v>3424.512939453125</v>
      </c>
      <c r="O72" s="76"/>
      <c r="P72" s="77"/>
      <c r="Q72" s="77"/>
      <c r="R72" s="86"/>
      <c r="S72" s="86"/>
      <c r="T72" s="86"/>
      <c r="U72" s="49">
        <v>0</v>
      </c>
      <c r="V72" s="49">
        <v>0.003623</v>
      </c>
      <c r="W72" s="49">
        <v>0.002156</v>
      </c>
      <c r="X72" s="49">
        <v>0.543125</v>
      </c>
      <c r="Y72" s="49">
        <v>0</v>
      </c>
      <c r="Z72" s="49"/>
      <c r="AA72" s="72">
        <v>72</v>
      </c>
      <c r="AB72" s="72"/>
      <c r="AC72" s="73"/>
      <c r="AD72" s="79" t="str">
        <f>REPLACE(INDEX(GroupVertices[Group],MATCH(Vertices[[#This Row],[Vertex]],GroupVertices[Vertex],0)),1,1,"")</f>
        <v>8</v>
      </c>
      <c r="AE72" s="48">
        <v>0</v>
      </c>
      <c r="AF72" s="49">
        <v>0</v>
      </c>
      <c r="AG72" s="48">
        <v>2</v>
      </c>
      <c r="AH72" s="49">
        <v>8.333333333333334</v>
      </c>
      <c r="AI72" s="48">
        <v>0</v>
      </c>
      <c r="AJ72" s="49">
        <v>0</v>
      </c>
      <c r="AK72" s="48">
        <v>22</v>
      </c>
      <c r="AL72" s="49">
        <v>91.66666666666667</v>
      </c>
      <c r="AM72" s="48">
        <v>24</v>
      </c>
      <c r="AN72" s="121" t="s">
        <v>1234</v>
      </c>
      <c r="AO72" s="121" t="s">
        <v>1234</v>
      </c>
      <c r="AP72" s="121" t="s">
        <v>1324</v>
      </c>
      <c r="AQ72" s="121" t="s">
        <v>1324</v>
      </c>
      <c r="AR72" s="2"/>
      <c r="AS72" s="3"/>
      <c r="AT72" s="3"/>
      <c r="AU72" s="3"/>
      <c r="AV72" s="3"/>
    </row>
    <row r="73" spans="1:48" ht="15">
      <c r="A73" s="65" t="s">
        <v>254</v>
      </c>
      <c r="B73" s="66"/>
      <c r="C73" s="66"/>
      <c r="D73" s="67">
        <v>50</v>
      </c>
      <c r="E73" s="69"/>
      <c r="F73" s="66"/>
      <c r="G73" s="66"/>
      <c r="H73" s="70" t="s">
        <v>254</v>
      </c>
      <c r="I73" s="71"/>
      <c r="J73" s="71"/>
      <c r="K73" s="70" t="s">
        <v>254</v>
      </c>
      <c r="L73" s="74">
        <v>1</v>
      </c>
      <c r="M73" s="75">
        <v>9401.92578125</v>
      </c>
      <c r="N73" s="75">
        <v>3424.512939453125</v>
      </c>
      <c r="O73" s="76"/>
      <c r="P73" s="77"/>
      <c r="Q73" s="77"/>
      <c r="R73" s="86"/>
      <c r="S73" s="86"/>
      <c r="T73" s="86"/>
      <c r="U73" s="49">
        <v>0</v>
      </c>
      <c r="V73" s="49">
        <v>0.003623</v>
      </c>
      <c r="W73" s="49">
        <v>0.002156</v>
      </c>
      <c r="X73" s="49">
        <v>0.543125</v>
      </c>
      <c r="Y73" s="49">
        <v>0</v>
      </c>
      <c r="Z73" s="49"/>
      <c r="AA73" s="72">
        <v>73</v>
      </c>
      <c r="AB73" s="72"/>
      <c r="AC73" s="73"/>
      <c r="AD73" s="79" t="str">
        <f>REPLACE(INDEX(GroupVertices[Group],MATCH(Vertices[[#This Row],[Vertex]],GroupVertices[Vertex],0)),1,1,"")</f>
        <v>8</v>
      </c>
      <c r="AE73" s="48">
        <v>2</v>
      </c>
      <c r="AF73" s="49">
        <v>3.076923076923077</v>
      </c>
      <c r="AG73" s="48">
        <v>0</v>
      </c>
      <c r="AH73" s="49">
        <v>0</v>
      </c>
      <c r="AI73" s="48">
        <v>0</v>
      </c>
      <c r="AJ73" s="49">
        <v>0</v>
      </c>
      <c r="AK73" s="48">
        <v>63</v>
      </c>
      <c r="AL73" s="49">
        <v>96.92307692307692</v>
      </c>
      <c r="AM73" s="48">
        <v>65</v>
      </c>
      <c r="AN73" s="121" t="s">
        <v>1235</v>
      </c>
      <c r="AO73" s="121" t="s">
        <v>1235</v>
      </c>
      <c r="AP73" s="121" t="s">
        <v>1325</v>
      </c>
      <c r="AQ73" s="121" t="s">
        <v>1325</v>
      </c>
      <c r="AR73" s="2"/>
      <c r="AS73" s="3"/>
      <c r="AT73" s="3"/>
      <c r="AU73" s="3"/>
      <c r="AV73" s="3"/>
    </row>
    <row r="74" spans="1:48" ht="15">
      <c r="A74" s="65" t="s">
        <v>255</v>
      </c>
      <c r="B74" s="66"/>
      <c r="C74" s="66"/>
      <c r="D74" s="67">
        <v>50</v>
      </c>
      <c r="E74" s="69"/>
      <c r="F74" s="66"/>
      <c r="G74" s="66"/>
      <c r="H74" s="70" t="s">
        <v>255</v>
      </c>
      <c r="I74" s="71"/>
      <c r="J74" s="71"/>
      <c r="K74" s="70" t="s">
        <v>255</v>
      </c>
      <c r="L74" s="74">
        <v>1</v>
      </c>
      <c r="M74" s="75">
        <v>4671.57568359375</v>
      </c>
      <c r="N74" s="75">
        <v>3676.347900390625</v>
      </c>
      <c r="O74" s="76"/>
      <c r="P74" s="77"/>
      <c r="Q74" s="77"/>
      <c r="R74" s="86"/>
      <c r="S74" s="86"/>
      <c r="T74" s="86"/>
      <c r="U74" s="49">
        <v>0</v>
      </c>
      <c r="V74" s="49">
        <v>0.003759</v>
      </c>
      <c r="W74" s="49">
        <v>0.002599</v>
      </c>
      <c r="X74" s="49">
        <v>0.504577</v>
      </c>
      <c r="Y74" s="49">
        <v>0</v>
      </c>
      <c r="Z74" s="49"/>
      <c r="AA74" s="72">
        <v>74</v>
      </c>
      <c r="AB74" s="72"/>
      <c r="AC74" s="73"/>
      <c r="AD74" s="79" t="str">
        <f>REPLACE(INDEX(GroupVertices[Group],MATCH(Vertices[[#This Row],[Vertex]],GroupVertices[Vertex],0)),1,1,"")</f>
        <v>4</v>
      </c>
      <c r="AE74" s="48">
        <v>1</v>
      </c>
      <c r="AF74" s="49">
        <v>10</v>
      </c>
      <c r="AG74" s="48">
        <v>0</v>
      </c>
      <c r="AH74" s="49">
        <v>0</v>
      </c>
      <c r="AI74" s="48">
        <v>0</v>
      </c>
      <c r="AJ74" s="49">
        <v>0</v>
      </c>
      <c r="AK74" s="48">
        <v>9</v>
      </c>
      <c r="AL74" s="49">
        <v>90</v>
      </c>
      <c r="AM74" s="48">
        <v>10</v>
      </c>
      <c r="AN74" s="121" t="s">
        <v>1236</v>
      </c>
      <c r="AO74" s="121" t="s">
        <v>1236</v>
      </c>
      <c r="AP74" s="121" t="s">
        <v>1326</v>
      </c>
      <c r="AQ74" s="121" t="s">
        <v>1326</v>
      </c>
      <c r="AR74" s="2"/>
      <c r="AS74" s="3"/>
      <c r="AT74" s="3"/>
      <c r="AU74" s="3"/>
      <c r="AV74" s="3"/>
    </row>
    <row r="75" spans="1:48" ht="15">
      <c r="A75" s="65" t="s">
        <v>256</v>
      </c>
      <c r="B75" s="66"/>
      <c r="C75" s="66"/>
      <c r="D75" s="67">
        <v>50</v>
      </c>
      <c r="E75" s="69"/>
      <c r="F75" s="66"/>
      <c r="G75" s="66"/>
      <c r="H75" s="70" t="s">
        <v>256</v>
      </c>
      <c r="I75" s="71"/>
      <c r="J75" s="71"/>
      <c r="K75" s="70" t="s">
        <v>256</v>
      </c>
      <c r="L75" s="74">
        <v>1</v>
      </c>
      <c r="M75" s="75">
        <v>4638.60205078125</v>
      </c>
      <c r="N75" s="75">
        <v>5215.2158203125</v>
      </c>
      <c r="O75" s="76"/>
      <c r="P75" s="77"/>
      <c r="Q75" s="77"/>
      <c r="R75" s="86"/>
      <c r="S75" s="86"/>
      <c r="T75" s="86"/>
      <c r="U75" s="49">
        <v>0</v>
      </c>
      <c r="V75" s="49">
        <v>0.003759</v>
      </c>
      <c r="W75" s="49">
        <v>0.002599</v>
      </c>
      <c r="X75" s="49">
        <v>0.504577</v>
      </c>
      <c r="Y75" s="49">
        <v>0</v>
      </c>
      <c r="Z75" s="49"/>
      <c r="AA75" s="72">
        <v>75</v>
      </c>
      <c r="AB75" s="72"/>
      <c r="AC75" s="73"/>
      <c r="AD75" s="79" t="str">
        <f>REPLACE(INDEX(GroupVertices[Group],MATCH(Vertices[[#This Row],[Vertex]],GroupVertices[Vertex],0)),1,1,"")</f>
        <v>4</v>
      </c>
      <c r="AE75" s="48">
        <v>0</v>
      </c>
      <c r="AF75" s="49">
        <v>0</v>
      </c>
      <c r="AG75" s="48">
        <v>0</v>
      </c>
      <c r="AH75" s="49">
        <v>0</v>
      </c>
      <c r="AI75" s="48">
        <v>0</v>
      </c>
      <c r="AJ75" s="49">
        <v>0</v>
      </c>
      <c r="AK75" s="48">
        <v>8</v>
      </c>
      <c r="AL75" s="49">
        <v>100</v>
      </c>
      <c r="AM75" s="48">
        <v>8</v>
      </c>
      <c r="AN75" s="121" t="s">
        <v>1237</v>
      </c>
      <c r="AO75" s="121" t="s">
        <v>1237</v>
      </c>
      <c r="AP75" s="121" t="s">
        <v>1327</v>
      </c>
      <c r="AQ75" s="121" t="s">
        <v>1327</v>
      </c>
      <c r="AR75" s="2"/>
      <c r="AS75" s="3"/>
      <c r="AT75" s="3"/>
      <c r="AU75" s="3"/>
      <c r="AV75" s="3"/>
    </row>
    <row r="76" spans="1:48" ht="15">
      <c r="A76" s="65" t="s">
        <v>257</v>
      </c>
      <c r="B76" s="66"/>
      <c r="C76" s="66"/>
      <c r="D76" s="67">
        <v>50</v>
      </c>
      <c r="E76" s="69"/>
      <c r="F76" s="66"/>
      <c r="G76" s="66"/>
      <c r="H76" s="70" t="s">
        <v>257</v>
      </c>
      <c r="I76" s="71"/>
      <c r="J76" s="71"/>
      <c r="K76" s="70" t="s">
        <v>257</v>
      </c>
      <c r="L76" s="74">
        <v>1</v>
      </c>
      <c r="M76" s="75">
        <v>5621.58544921875</v>
      </c>
      <c r="N76" s="75">
        <v>2947.68212890625</v>
      </c>
      <c r="O76" s="76"/>
      <c r="P76" s="77"/>
      <c r="Q76" s="77"/>
      <c r="R76" s="86"/>
      <c r="S76" s="86"/>
      <c r="T76" s="86"/>
      <c r="U76" s="49">
        <v>0</v>
      </c>
      <c r="V76" s="49">
        <v>0.003759</v>
      </c>
      <c r="W76" s="49">
        <v>0.002599</v>
      </c>
      <c r="X76" s="49">
        <v>0.504577</v>
      </c>
      <c r="Y76" s="49">
        <v>0</v>
      </c>
      <c r="Z76" s="49"/>
      <c r="AA76" s="72">
        <v>76</v>
      </c>
      <c r="AB76" s="72"/>
      <c r="AC76" s="73"/>
      <c r="AD76" s="79" t="str">
        <f>REPLACE(INDEX(GroupVertices[Group],MATCH(Vertices[[#This Row],[Vertex]],GroupVertices[Vertex],0)),1,1,"")</f>
        <v>4</v>
      </c>
      <c r="AE76" s="48">
        <v>0</v>
      </c>
      <c r="AF76" s="49">
        <v>0</v>
      </c>
      <c r="AG76" s="48">
        <v>0</v>
      </c>
      <c r="AH76" s="49">
        <v>0</v>
      </c>
      <c r="AI76" s="48">
        <v>0</v>
      </c>
      <c r="AJ76" s="49">
        <v>0</v>
      </c>
      <c r="AK76" s="48">
        <v>8</v>
      </c>
      <c r="AL76" s="49">
        <v>100</v>
      </c>
      <c r="AM76" s="48">
        <v>8</v>
      </c>
      <c r="AN76" s="121" t="s">
        <v>1238</v>
      </c>
      <c r="AO76" s="121" t="s">
        <v>1261</v>
      </c>
      <c r="AP76" s="121" t="s">
        <v>1328</v>
      </c>
      <c r="AQ76" s="121" t="s">
        <v>1328</v>
      </c>
      <c r="AR76" s="2"/>
      <c r="AS76" s="3"/>
      <c r="AT76" s="3"/>
      <c r="AU76" s="3"/>
      <c r="AV76" s="3"/>
    </row>
    <row r="77" spans="1:48" ht="15">
      <c r="A77" s="65" t="s">
        <v>258</v>
      </c>
      <c r="B77" s="66"/>
      <c r="C77" s="66"/>
      <c r="D77" s="67">
        <v>50</v>
      </c>
      <c r="E77" s="69"/>
      <c r="F77" s="66"/>
      <c r="G77" s="66"/>
      <c r="H77" s="70" t="s">
        <v>258</v>
      </c>
      <c r="I77" s="71"/>
      <c r="J77" s="71"/>
      <c r="K77" s="70" t="s">
        <v>258</v>
      </c>
      <c r="L77" s="74">
        <v>1</v>
      </c>
      <c r="M77" s="75">
        <v>6505.6513671875</v>
      </c>
      <c r="N77" s="75">
        <v>5296.74267578125</v>
      </c>
      <c r="O77" s="76"/>
      <c r="P77" s="77"/>
      <c r="Q77" s="77"/>
      <c r="R77" s="86"/>
      <c r="S77" s="86"/>
      <c r="T77" s="86"/>
      <c r="U77" s="49">
        <v>0</v>
      </c>
      <c r="V77" s="49">
        <v>0.003759</v>
      </c>
      <c r="W77" s="49">
        <v>0.002599</v>
      </c>
      <c r="X77" s="49">
        <v>0.504577</v>
      </c>
      <c r="Y77" s="49">
        <v>0</v>
      </c>
      <c r="Z77" s="49"/>
      <c r="AA77" s="72">
        <v>77</v>
      </c>
      <c r="AB77" s="72"/>
      <c r="AC77" s="73"/>
      <c r="AD77" s="79" t="str">
        <f>REPLACE(INDEX(GroupVertices[Group],MATCH(Vertices[[#This Row],[Vertex]],GroupVertices[Vertex],0)),1,1,"")</f>
        <v>4</v>
      </c>
      <c r="AE77" s="48">
        <v>0</v>
      </c>
      <c r="AF77" s="49">
        <v>0</v>
      </c>
      <c r="AG77" s="48">
        <v>0</v>
      </c>
      <c r="AH77" s="49">
        <v>0</v>
      </c>
      <c r="AI77" s="48">
        <v>0</v>
      </c>
      <c r="AJ77" s="49">
        <v>0</v>
      </c>
      <c r="AK77" s="48">
        <v>9</v>
      </c>
      <c r="AL77" s="49">
        <v>100</v>
      </c>
      <c r="AM77" s="48">
        <v>9</v>
      </c>
      <c r="AN77" s="121" t="s">
        <v>1239</v>
      </c>
      <c r="AO77" s="121" t="s">
        <v>1239</v>
      </c>
      <c r="AP77" s="121" t="s">
        <v>1329</v>
      </c>
      <c r="AQ77" s="121" t="s">
        <v>1329</v>
      </c>
      <c r="AR77" s="2"/>
      <c r="AS77" s="3"/>
      <c r="AT77" s="3"/>
      <c r="AU77" s="3"/>
      <c r="AV77" s="3"/>
    </row>
    <row r="78" spans="1:48" ht="15">
      <c r="A78" s="65" t="s">
        <v>259</v>
      </c>
      <c r="B78" s="66"/>
      <c r="C78" s="66"/>
      <c r="D78" s="67">
        <v>50</v>
      </c>
      <c r="E78" s="69"/>
      <c r="F78" s="66"/>
      <c r="G78" s="66"/>
      <c r="H78" s="70" t="s">
        <v>259</v>
      </c>
      <c r="I78" s="71"/>
      <c r="J78" s="71"/>
      <c r="K78" s="70" t="s">
        <v>259</v>
      </c>
      <c r="L78" s="74">
        <v>1</v>
      </c>
      <c r="M78" s="75">
        <v>6538.6240234375</v>
      </c>
      <c r="N78" s="75">
        <v>3757.87890625</v>
      </c>
      <c r="O78" s="76"/>
      <c r="P78" s="77"/>
      <c r="Q78" s="77"/>
      <c r="R78" s="86"/>
      <c r="S78" s="86"/>
      <c r="T78" s="86"/>
      <c r="U78" s="49">
        <v>0</v>
      </c>
      <c r="V78" s="49">
        <v>0.003759</v>
      </c>
      <c r="W78" s="49">
        <v>0.002599</v>
      </c>
      <c r="X78" s="49">
        <v>0.504577</v>
      </c>
      <c r="Y78" s="49">
        <v>0</v>
      </c>
      <c r="Z78" s="49"/>
      <c r="AA78" s="72">
        <v>78</v>
      </c>
      <c r="AB78" s="72"/>
      <c r="AC78" s="73"/>
      <c r="AD78" s="79" t="str">
        <f>REPLACE(INDEX(GroupVertices[Group],MATCH(Vertices[[#This Row],[Vertex]],GroupVertices[Vertex],0)),1,1,"")</f>
        <v>4</v>
      </c>
      <c r="AE78" s="48">
        <v>1</v>
      </c>
      <c r="AF78" s="49">
        <v>25</v>
      </c>
      <c r="AG78" s="48">
        <v>0</v>
      </c>
      <c r="AH78" s="49">
        <v>0</v>
      </c>
      <c r="AI78" s="48">
        <v>0</v>
      </c>
      <c r="AJ78" s="49">
        <v>0</v>
      </c>
      <c r="AK78" s="48">
        <v>3</v>
      </c>
      <c r="AL78" s="49">
        <v>75</v>
      </c>
      <c r="AM78" s="48">
        <v>4</v>
      </c>
      <c r="AN78" s="121" t="s">
        <v>949</v>
      </c>
      <c r="AO78" s="121" t="s">
        <v>949</v>
      </c>
      <c r="AP78" s="121" t="s">
        <v>1112</v>
      </c>
      <c r="AQ78" s="121" t="s">
        <v>1112</v>
      </c>
      <c r="AR78" s="2"/>
      <c r="AS78" s="3"/>
      <c r="AT78" s="3"/>
      <c r="AU78" s="3"/>
      <c r="AV78" s="3"/>
    </row>
    <row r="79" spans="1:48" ht="15">
      <c r="A79" s="65" t="s">
        <v>260</v>
      </c>
      <c r="B79" s="66"/>
      <c r="C79" s="66"/>
      <c r="D79" s="67">
        <v>50</v>
      </c>
      <c r="E79" s="69"/>
      <c r="F79" s="66"/>
      <c r="G79" s="66"/>
      <c r="H79" s="70" t="s">
        <v>260</v>
      </c>
      <c r="I79" s="71"/>
      <c r="J79" s="71"/>
      <c r="K79" s="70" t="s">
        <v>260</v>
      </c>
      <c r="L79" s="74">
        <v>1</v>
      </c>
      <c r="M79" s="75">
        <v>5555.6435546875</v>
      </c>
      <c r="N79" s="75">
        <v>6025.4091796875</v>
      </c>
      <c r="O79" s="76"/>
      <c r="P79" s="77"/>
      <c r="Q79" s="77"/>
      <c r="R79" s="86"/>
      <c r="S79" s="86"/>
      <c r="T79" s="86"/>
      <c r="U79" s="49">
        <v>0</v>
      </c>
      <c r="V79" s="49">
        <v>0.003759</v>
      </c>
      <c r="W79" s="49">
        <v>0.002599</v>
      </c>
      <c r="X79" s="49">
        <v>0.504577</v>
      </c>
      <c r="Y79" s="49">
        <v>0</v>
      </c>
      <c r="Z79" s="49"/>
      <c r="AA79" s="72">
        <v>79</v>
      </c>
      <c r="AB79" s="72"/>
      <c r="AC79" s="73"/>
      <c r="AD79" s="79" t="str">
        <f>REPLACE(INDEX(GroupVertices[Group],MATCH(Vertices[[#This Row],[Vertex]],GroupVertices[Vertex],0)),1,1,"")</f>
        <v>4</v>
      </c>
      <c r="AE79" s="48">
        <v>0</v>
      </c>
      <c r="AF79" s="49">
        <v>0</v>
      </c>
      <c r="AG79" s="48">
        <v>1</v>
      </c>
      <c r="AH79" s="49">
        <v>4.761904761904762</v>
      </c>
      <c r="AI79" s="48">
        <v>0</v>
      </c>
      <c r="AJ79" s="49">
        <v>0</v>
      </c>
      <c r="AK79" s="48">
        <v>20</v>
      </c>
      <c r="AL79" s="49">
        <v>95.23809523809524</v>
      </c>
      <c r="AM79" s="48">
        <v>21</v>
      </c>
      <c r="AN79" s="121" t="s">
        <v>1240</v>
      </c>
      <c r="AO79" s="121" t="s">
        <v>1240</v>
      </c>
      <c r="AP79" s="121" t="s">
        <v>1330</v>
      </c>
      <c r="AQ79" s="121" t="s">
        <v>1330</v>
      </c>
      <c r="AR79" s="2"/>
      <c r="AS79" s="3"/>
      <c r="AT79" s="3"/>
      <c r="AU79" s="3"/>
      <c r="AV79" s="3"/>
    </row>
    <row r="80" spans="1:48" ht="15">
      <c r="A80" s="65" t="s">
        <v>261</v>
      </c>
      <c r="B80" s="66"/>
      <c r="C80" s="66"/>
      <c r="D80" s="67">
        <v>51.33177569968993</v>
      </c>
      <c r="E80" s="69"/>
      <c r="F80" s="66"/>
      <c r="G80" s="66"/>
      <c r="H80" s="70" t="s">
        <v>261</v>
      </c>
      <c r="I80" s="71"/>
      <c r="J80" s="71"/>
      <c r="K80" s="70" t="s">
        <v>261</v>
      </c>
      <c r="L80" s="74">
        <v>2.6054424683376003</v>
      </c>
      <c r="M80" s="75">
        <v>7204.693359375</v>
      </c>
      <c r="N80" s="75">
        <v>1571.3746337890625</v>
      </c>
      <c r="O80" s="76"/>
      <c r="P80" s="77"/>
      <c r="Q80" s="77"/>
      <c r="R80" s="86"/>
      <c r="S80" s="86"/>
      <c r="T80" s="86"/>
      <c r="U80" s="49">
        <v>0.5</v>
      </c>
      <c r="V80" s="49">
        <v>0.003623</v>
      </c>
      <c r="W80" s="49">
        <v>0.004313</v>
      </c>
      <c r="X80" s="49">
        <v>0.85254</v>
      </c>
      <c r="Y80" s="49">
        <v>0</v>
      </c>
      <c r="Z80" s="49"/>
      <c r="AA80" s="72">
        <v>80</v>
      </c>
      <c r="AB80" s="72"/>
      <c r="AC80" s="73"/>
      <c r="AD80" s="79" t="str">
        <f>REPLACE(INDEX(GroupVertices[Group],MATCH(Vertices[[#This Row],[Vertex]],GroupVertices[Vertex],0)),1,1,"")</f>
        <v>7</v>
      </c>
      <c r="AE80" s="48">
        <v>0</v>
      </c>
      <c r="AF80" s="49">
        <v>0</v>
      </c>
      <c r="AG80" s="48">
        <v>4</v>
      </c>
      <c r="AH80" s="49">
        <v>6.451612903225806</v>
      </c>
      <c r="AI80" s="48">
        <v>0</v>
      </c>
      <c r="AJ80" s="49">
        <v>0</v>
      </c>
      <c r="AK80" s="48">
        <v>58</v>
      </c>
      <c r="AL80" s="49">
        <v>93.54838709677419</v>
      </c>
      <c r="AM80" s="48">
        <v>62</v>
      </c>
      <c r="AN80" s="121" t="s">
        <v>1241</v>
      </c>
      <c r="AO80" s="121" t="s">
        <v>1262</v>
      </c>
      <c r="AP80" s="121" t="s">
        <v>1331</v>
      </c>
      <c r="AQ80" s="121" t="s">
        <v>1331</v>
      </c>
      <c r="AR80" s="2"/>
      <c r="AS80" s="3"/>
      <c r="AT80" s="3"/>
      <c r="AU80" s="3"/>
      <c r="AV80" s="3"/>
    </row>
    <row r="81" spans="1:48" ht="15">
      <c r="A81" s="65" t="s">
        <v>262</v>
      </c>
      <c r="B81" s="66"/>
      <c r="C81" s="66"/>
      <c r="D81" s="67">
        <v>50</v>
      </c>
      <c r="E81" s="69"/>
      <c r="F81" s="66"/>
      <c r="G81" s="66"/>
      <c r="H81" s="70" t="s">
        <v>262</v>
      </c>
      <c r="I81" s="71"/>
      <c r="J81" s="71"/>
      <c r="K81" s="70" t="s">
        <v>262</v>
      </c>
      <c r="L81" s="74">
        <v>1</v>
      </c>
      <c r="M81" s="75">
        <v>4320.16259765625</v>
      </c>
      <c r="N81" s="75">
        <v>1648.14599609375</v>
      </c>
      <c r="O81" s="76"/>
      <c r="P81" s="77"/>
      <c r="Q81" s="77"/>
      <c r="R81" s="86"/>
      <c r="S81" s="86"/>
      <c r="T81" s="86"/>
      <c r="U81" s="49">
        <v>0</v>
      </c>
      <c r="V81" s="49">
        <v>0.003663</v>
      </c>
      <c r="W81" s="49">
        <v>0.002851</v>
      </c>
      <c r="X81" s="49">
        <v>0.456332</v>
      </c>
      <c r="Y81" s="49">
        <v>0</v>
      </c>
      <c r="Z81" s="49"/>
      <c r="AA81" s="72">
        <v>81</v>
      </c>
      <c r="AB81" s="72"/>
      <c r="AC81" s="73"/>
      <c r="AD81" s="79" t="str">
        <f>REPLACE(INDEX(GroupVertices[Group],MATCH(Vertices[[#This Row],[Vertex]],GroupVertices[Vertex],0)),1,1,"")</f>
        <v>2</v>
      </c>
      <c r="AE81" s="48">
        <v>0</v>
      </c>
      <c r="AF81" s="49">
        <v>0</v>
      </c>
      <c r="AG81" s="48">
        <v>0</v>
      </c>
      <c r="AH81" s="49">
        <v>0</v>
      </c>
      <c r="AI81" s="48">
        <v>0</v>
      </c>
      <c r="AJ81" s="49">
        <v>0</v>
      </c>
      <c r="AK81" s="48">
        <v>19</v>
      </c>
      <c r="AL81" s="49">
        <v>100</v>
      </c>
      <c r="AM81" s="48">
        <v>19</v>
      </c>
      <c r="AN81" s="121" t="s">
        <v>1242</v>
      </c>
      <c r="AO81" s="121" t="s">
        <v>1242</v>
      </c>
      <c r="AP81" s="121" t="s">
        <v>1332</v>
      </c>
      <c r="AQ81" s="121" t="s">
        <v>1332</v>
      </c>
      <c r="AR81" s="2"/>
      <c r="AS81" s="3"/>
      <c r="AT81" s="3"/>
      <c r="AU81" s="3"/>
      <c r="AV81" s="3"/>
    </row>
    <row r="82" spans="1:48" ht="15">
      <c r="A82" s="65" t="s">
        <v>263</v>
      </c>
      <c r="B82" s="66"/>
      <c r="C82" s="66"/>
      <c r="D82" s="67">
        <v>50</v>
      </c>
      <c r="E82" s="69"/>
      <c r="F82" s="66"/>
      <c r="G82" s="66"/>
      <c r="H82" s="70" t="s">
        <v>263</v>
      </c>
      <c r="I82" s="71"/>
      <c r="J82" s="71"/>
      <c r="K82" s="70" t="s">
        <v>263</v>
      </c>
      <c r="L82" s="74">
        <v>1</v>
      </c>
      <c r="M82" s="75">
        <v>4832.9384765625</v>
      </c>
      <c r="N82" s="75">
        <v>7141.669921875</v>
      </c>
      <c r="O82" s="76"/>
      <c r="P82" s="77"/>
      <c r="Q82" s="77"/>
      <c r="R82" s="86"/>
      <c r="S82" s="86"/>
      <c r="T82" s="86"/>
      <c r="U82" s="49">
        <v>0</v>
      </c>
      <c r="V82" s="49">
        <v>0.003731</v>
      </c>
      <c r="W82" s="49">
        <v>0.003808</v>
      </c>
      <c r="X82" s="49">
        <v>0.466923</v>
      </c>
      <c r="Y82" s="49">
        <v>0</v>
      </c>
      <c r="Z82" s="49"/>
      <c r="AA82" s="72">
        <v>82</v>
      </c>
      <c r="AB82" s="72"/>
      <c r="AC82" s="73"/>
      <c r="AD82" s="79" t="str">
        <f>REPLACE(INDEX(GroupVertices[Group],MATCH(Vertices[[#This Row],[Vertex]],GroupVertices[Vertex],0)),1,1,"")</f>
        <v>3</v>
      </c>
      <c r="AE82" s="48">
        <v>0</v>
      </c>
      <c r="AF82" s="49">
        <v>0</v>
      </c>
      <c r="AG82" s="48">
        <v>0</v>
      </c>
      <c r="AH82" s="49">
        <v>0</v>
      </c>
      <c r="AI82" s="48">
        <v>0</v>
      </c>
      <c r="AJ82" s="49">
        <v>0</v>
      </c>
      <c r="AK82" s="48">
        <v>24</v>
      </c>
      <c r="AL82" s="49">
        <v>100</v>
      </c>
      <c r="AM82" s="48">
        <v>24</v>
      </c>
      <c r="AN82" s="121" t="s">
        <v>1243</v>
      </c>
      <c r="AO82" s="121" t="s">
        <v>1243</v>
      </c>
      <c r="AP82" s="121" t="s">
        <v>1333</v>
      </c>
      <c r="AQ82" s="121" t="s">
        <v>1333</v>
      </c>
      <c r="AR82" s="2"/>
      <c r="AS82" s="3"/>
      <c r="AT82" s="3"/>
      <c r="AU82" s="3"/>
      <c r="AV82" s="3"/>
    </row>
    <row r="83" spans="1:48" ht="15">
      <c r="A83" s="65" t="s">
        <v>264</v>
      </c>
      <c r="B83" s="66"/>
      <c r="C83" s="66"/>
      <c r="D83" s="67">
        <v>50</v>
      </c>
      <c r="E83" s="69"/>
      <c r="F83" s="66"/>
      <c r="G83" s="66"/>
      <c r="H83" s="70" t="s">
        <v>264</v>
      </c>
      <c r="I83" s="71"/>
      <c r="J83" s="71"/>
      <c r="K83" s="70" t="s">
        <v>264</v>
      </c>
      <c r="L83" s="74">
        <v>1</v>
      </c>
      <c r="M83" s="75">
        <v>6391.9521484375</v>
      </c>
      <c r="N83" s="75">
        <v>6458.8916015625</v>
      </c>
      <c r="O83" s="76"/>
      <c r="P83" s="77"/>
      <c r="Q83" s="77"/>
      <c r="R83" s="86"/>
      <c r="S83" s="86"/>
      <c r="T83" s="86"/>
      <c r="U83" s="49">
        <v>0</v>
      </c>
      <c r="V83" s="49">
        <v>0.003731</v>
      </c>
      <c r="W83" s="49">
        <v>0.003808</v>
      </c>
      <c r="X83" s="49">
        <v>0.466923</v>
      </c>
      <c r="Y83" s="49">
        <v>0</v>
      </c>
      <c r="Z83" s="49"/>
      <c r="AA83" s="72">
        <v>83</v>
      </c>
      <c r="AB83" s="72"/>
      <c r="AC83" s="73"/>
      <c r="AD83" s="79" t="str">
        <f>REPLACE(INDEX(GroupVertices[Group],MATCH(Vertices[[#This Row],[Vertex]],GroupVertices[Vertex],0)),1,1,"")</f>
        <v>3</v>
      </c>
      <c r="AE83" s="48">
        <v>1</v>
      </c>
      <c r="AF83" s="49">
        <v>9.090909090909092</v>
      </c>
      <c r="AG83" s="48">
        <v>0</v>
      </c>
      <c r="AH83" s="49">
        <v>0</v>
      </c>
      <c r="AI83" s="48">
        <v>0</v>
      </c>
      <c r="AJ83" s="49">
        <v>0</v>
      </c>
      <c r="AK83" s="48">
        <v>10</v>
      </c>
      <c r="AL83" s="49">
        <v>90.9090909090909</v>
      </c>
      <c r="AM83" s="48">
        <v>11</v>
      </c>
      <c r="AN83" s="121" t="s">
        <v>1244</v>
      </c>
      <c r="AO83" s="121" t="s">
        <v>1244</v>
      </c>
      <c r="AP83" s="121" t="s">
        <v>1334</v>
      </c>
      <c r="AQ83" s="121" t="s">
        <v>1334</v>
      </c>
      <c r="AR83" s="2"/>
      <c r="AS83" s="3"/>
      <c r="AT83" s="3"/>
      <c r="AU83" s="3"/>
      <c r="AV83" s="3"/>
    </row>
    <row r="84" spans="1:48" ht="15">
      <c r="A84" s="65" t="s">
        <v>265</v>
      </c>
      <c r="B84" s="66"/>
      <c r="C84" s="66"/>
      <c r="D84" s="67">
        <v>50</v>
      </c>
      <c r="E84" s="69"/>
      <c r="F84" s="66"/>
      <c r="G84" s="66"/>
      <c r="H84" s="70" t="s">
        <v>265</v>
      </c>
      <c r="I84" s="71"/>
      <c r="J84" s="71"/>
      <c r="K84" s="70" t="s">
        <v>265</v>
      </c>
      <c r="L84" s="74">
        <v>1</v>
      </c>
      <c r="M84" s="75">
        <v>7472.71337890625</v>
      </c>
      <c r="N84" s="75">
        <v>7466.9501953125</v>
      </c>
      <c r="O84" s="76"/>
      <c r="P84" s="77"/>
      <c r="Q84" s="77"/>
      <c r="R84" s="86"/>
      <c r="S84" s="86"/>
      <c r="T84" s="86"/>
      <c r="U84" s="49">
        <v>0</v>
      </c>
      <c r="V84" s="49">
        <v>0.003731</v>
      </c>
      <c r="W84" s="49">
        <v>0.003808</v>
      </c>
      <c r="X84" s="49">
        <v>0.466923</v>
      </c>
      <c r="Y84" s="49">
        <v>0</v>
      </c>
      <c r="Z84" s="49"/>
      <c r="AA84" s="72">
        <v>84</v>
      </c>
      <c r="AB84" s="72"/>
      <c r="AC84" s="73"/>
      <c r="AD84" s="79" t="str">
        <f>REPLACE(INDEX(GroupVertices[Group],MATCH(Vertices[[#This Row],[Vertex]],GroupVertices[Vertex],0)),1,1,"")</f>
        <v>3</v>
      </c>
      <c r="AE84" s="48">
        <v>0</v>
      </c>
      <c r="AF84" s="49">
        <v>0</v>
      </c>
      <c r="AG84" s="48">
        <v>0</v>
      </c>
      <c r="AH84" s="49">
        <v>0</v>
      </c>
      <c r="AI84" s="48">
        <v>0</v>
      </c>
      <c r="AJ84" s="49">
        <v>0</v>
      </c>
      <c r="AK84" s="48">
        <v>12</v>
      </c>
      <c r="AL84" s="49">
        <v>100</v>
      </c>
      <c r="AM84" s="48">
        <v>12</v>
      </c>
      <c r="AN84" s="121" t="s">
        <v>1245</v>
      </c>
      <c r="AO84" s="121" t="s">
        <v>1245</v>
      </c>
      <c r="AP84" s="121" t="s">
        <v>1335</v>
      </c>
      <c r="AQ84" s="121" t="s">
        <v>1335</v>
      </c>
      <c r="AR84" s="2"/>
      <c r="AS84" s="3"/>
      <c r="AT84" s="3"/>
      <c r="AU84" s="3"/>
      <c r="AV84" s="3"/>
    </row>
    <row r="85" spans="1:48" ht="15">
      <c r="A85" s="87" t="s">
        <v>266</v>
      </c>
      <c r="B85" s="88"/>
      <c r="C85" s="88"/>
      <c r="D85" s="89">
        <v>50</v>
      </c>
      <c r="E85" s="90"/>
      <c r="F85" s="88"/>
      <c r="G85" s="88"/>
      <c r="H85" s="91" t="s">
        <v>266</v>
      </c>
      <c r="I85" s="92"/>
      <c r="J85" s="92"/>
      <c r="K85" s="91" t="s">
        <v>266</v>
      </c>
      <c r="L85" s="93">
        <v>1</v>
      </c>
      <c r="M85" s="94">
        <v>5331.23046875</v>
      </c>
      <c r="N85" s="94">
        <v>6588.0712890625</v>
      </c>
      <c r="O85" s="95"/>
      <c r="P85" s="96"/>
      <c r="Q85" s="96"/>
      <c r="R85" s="97"/>
      <c r="S85" s="97"/>
      <c r="T85" s="97"/>
      <c r="U85" s="49">
        <v>0</v>
      </c>
      <c r="V85" s="49">
        <v>0.003731</v>
      </c>
      <c r="W85" s="49">
        <v>0.003808</v>
      </c>
      <c r="X85" s="49">
        <v>0.466923</v>
      </c>
      <c r="Y85" s="49">
        <v>0</v>
      </c>
      <c r="Z85" s="98"/>
      <c r="AA85" s="99">
        <v>85</v>
      </c>
      <c r="AB85" s="99"/>
      <c r="AC85" s="100"/>
      <c r="AD85" s="79" t="str">
        <f>REPLACE(INDEX(GroupVertices[Group],MATCH(Vertices[[#This Row],[Vertex]],GroupVertices[Vertex],0)),1,1,"")</f>
        <v>3</v>
      </c>
      <c r="AE85" s="48">
        <v>0</v>
      </c>
      <c r="AF85" s="49">
        <v>0</v>
      </c>
      <c r="AG85" s="48">
        <v>1</v>
      </c>
      <c r="AH85" s="49">
        <v>5.2631578947368425</v>
      </c>
      <c r="AI85" s="48">
        <v>0</v>
      </c>
      <c r="AJ85" s="49">
        <v>0</v>
      </c>
      <c r="AK85" s="48">
        <v>18</v>
      </c>
      <c r="AL85" s="49">
        <v>94.73684210526316</v>
      </c>
      <c r="AM85" s="48">
        <v>19</v>
      </c>
      <c r="AN85" s="121" t="s">
        <v>1246</v>
      </c>
      <c r="AO85" s="121" t="s">
        <v>1246</v>
      </c>
      <c r="AP85" s="121" t="s">
        <v>1336</v>
      </c>
      <c r="AQ85" s="121" t="s">
        <v>1336</v>
      </c>
      <c r="AR85" s="2"/>
      <c r="AS85" s="3"/>
      <c r="AT85" s="3"/>
      <c r="AU85" s="3"/>
      <c r="AV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AR3"/>
    <dataValidation allowBlank="1" showErrorMessage="1" sqref="A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3.8515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1069</v>
      </c>
      <c r="Z2" s="52" t="s">
        <v>1070</v>
      </c>
      <c r="AA2" s="52" t="s">
        <v>1071</v>
      </c>
      <c r="AB2" s="52" t="s">
        <v>1072</v>
      </c>
      <c r="AC2" s="52" t="s">
        <v>1073</v>
      </c>
      <c r="AD2" s="52" t="s">
        <v>1074</v>
      </c>
      <c r="AE2" s="52" t="s">
        <v>1075</v>
      </c>
      <c r="AF2" s="52" t="s">
        <v>1076</v>
      </c>
      <c r="AG2" s="52" t="s">
        <v>1079</v>
      </c>
      <c r="AH2" s="13" t="s">
        <v>1103</v>
      </c>
      <c r="AI2" s="13" t="s">
        <v>1161</v>
      </c>
    </row>
    <row r="3" spans="1:35" ht="15">
      <c r="A3" s="87" t="s">
        <v>812</v>
      </c>
      <c r="B3" s="66" t="s">
        <v>824</v>
      </c>
      <c r="C3" s="66" t="s">
        <v>57</v>
      </c>
      <c r="D3" s="102"/>
      <c r="E3" s="101"/>
      <c r="F3" s="103" t="s">
        <v>1441</v>
      </c>
      <c r="G3" s="104"/>
      <c r="H3" s="104"/>
      <c r="I3" s="105">
        <v>3</v>
      </c>
      <c r="J3" s="106"/>
      <c r="K3" s="48">
        <v>25</v>
      </c>
      <c r="L3" s="48">
        <v>24</v>
      </c>
      <c r="M3" s="48">
        <v>2</v>
      </c>
      <c r="N3" s="48">
        <v>26</v>
      </c>
      <c r="O3" s="48">
        <v>0</v>
      </c>
      <c r="P3" s="49" t="s">
        <v>845</v>
      </c>
      <c r="Q3" s="49" t="s">
        <v>845</v>
      </c>
      <c r="R3" s="48">
        <v>1</v>
      </c>
      <c r="S3" s="48">
        <v>0</v>
      </c>
      <c r="T3" s="48">
        <v>25</v>
      </c>
      <c r="U3" s="48">
        <v>26</v>
      </c>
      <c r="V3" s="48">
        <v>2</v>
      </c>
      <c r="W3" s="49">
        <v>1.84</v>
      </c>
      <c r="X3" s="49">
        <v>0.08333333333333333</v>
      </c>
      <c r="Y3" s="48">
        <v>19</v>
      </c>
      <c r="Z3" s="49">
        <v>3.1456953642384105</v>
      </c>
      <c r="AA3" s="48">
        <v>7</v>
      </c>
      <c r="AB3" s="49">
        <v>1.1589403973509933</v>
      </c>
      <c r="AC3" s="48">
        <v>0</v>
      </c>
      <c r="AD3" s="49">
        <v>0</v>
      </c>
      <c r="AE3" s="48">
        <v>578</v>
      </c>
      <c r="AF3" s="49">
        <v>95.69536423841059</v>
      </c>
      <c r="AG3" s="48">
        <v>604</v>
      </c>
      <c r="AH3" s="114" t="s">
        <v>1104</v>
      </c>
      <c r="AI3" s="114" t="s">
        <v>1162</v>
      </c>
    </row>
    <row r="4" spans="1:35" ht="15">
      <c r="A4" s="87" t="s">
        <v>813</v>
      </c>
      <c r="B4" s="66" t="s">
        <v>825</v>
      </c>
      <c r="C4" s="66" t="s">
        <v>57</v>
      </c>
      <c r="D4" s="108"/>
      <c r="E4" s="107"/>
      <c r="F4" s="109" t="s">
        <v>1442</v>
      </c>
      <c r="G4" s="110"/>
      <c r="H4" s="110"/>
      <c r="I4" s="111">
        <v>4</v>
      </c>
      <c r="J4" s="112"/>
      <c r="K4" s="48">
        <v>12</v>
      </c>
      <c r="L4" s="48">
        <v>13</v>
      </c>
      <c r="M4" s="48">
        <v>5</v>
      </c>
      <c r="N4" s="48">
        <v>18</v>
      </c>
      <c r="O4" s="48">
        <v>3</v>
      </c>
      <c r="P4" s="49" t="s">
        <v>845</v>
      </c>
      <c r="Q4" s="49" t="s">
        <v>845</v>
      </c>
      <c r="R4" s="48">
        <v>1</v>
      </c>
      <c r="S4" s="48">
        <v>0</v>
      </c>
      <c r="T4" s="48">
        <v>12</v>
      </c>
      <c r="U4" s="48">
        <v>18</v>
      </c>
      <c r="V4" s="48">
        <v>5</v>
      </c>
      <c r="W4" s="49">
        <v>2.458333</v>
      </c>
      <c r="X4" s="49">
        <v>0.18181818181818182</v>
      </c>
      <c r="Y4" s="48">
        <v>33</v>
      </c>
      <c r="Z4" s="49">
        <v>2.391304347826087</v>
      </c>
      <c r="AA4" s="48">
        <v>30</v>
      </c>
      <c r="AB4" s="49">
        <v>2.1739130434782608</v>
      </c>
      <c r="AC4" s="48">
        <v>0</v>
      </c>
      <c r="AD4" s="49">
        <v>0</v>
      </c>
      <c r="AE4" s="48">
        <v>1317</v>
      </c>
      <c r="AF4" s="49">
        <v>95.43478260869566</v>
      </c>
      <c r="AG4" s="48">
        <v>1380</v>
      </c>
      <c r="AH4" s="114" t="s">
        <v>1105</v>
      </c>
      <c r="AI4" s="114" t="s">
        <v>1163</v>
      </c>
    </row>
    <row r="5" spans="1:35" ht="15">
      <c r="A5" s="87" t="s">
        <v>814</v>
      </c>
      <c r="B5" s="66" t="s">
        <v>826</v>
      </c>
      <c r="C5" s="66" t="s">
        <v>57</v>
      </c>
      <c r="D5" s="108"/>
      <c r="E5" s="107"/>
      <c r="F5" s="109" t="s">
        <v>1443</v>
      </c>
      <c r="G5" s="110"/>
      <c r="H5" s="110"/>
      <c r="I5" s="111">
        <v>5</v>
      </c>
      <c r="J5" s="112"/>
      <c r="K5" s="48">
        <v>10</v>
      </c>
      <c r="L5" s="48">
        <v>8</v>
      </c>
      <c r="M5" s="48">
        <v>19</v>
      </c>
      <c r="N5" s="48">
        <v>27</v>
      </c>
      <c r="O5" s="48">
        <v>12</v>
      </c>
      <c r="P5" s="49" t="s">
        <v>845</v>
      </c>
      <c r="Q5" s="49" t="s">
        <v>845</v>
      </c>
      <c r="R5" s="48">
        <v>1</v>
      </c>
      <c r="S5" s="48">
        <v>0</v>
      </c>
      <c r="T5" s="48">
        <v>10</v>
      </c>
      <c r="U5" s="48">
        <v>27</v>
      </c>
      <c r="V5" s="48">
        <v>4</v>
      </c>
      <c r="W5" s="49">
        <v>2.16</v>
      </c>
      <c r="X5" s="49">
        <v>0.2</v>
      </c>
      <c r="Y5" s="48">
        <v>20</v>
      </c>
      <c r="Z5" s="49">
        <v>2.7662517289073305</v>
      </c>
      <c r="AA5" s="48">
        <v>17</v>
      </c>
      <c r="AB5" s="49">
        <v>2.351313969571231</v>
      </c>
      <c r="AC5" s="48">
        <v>0</v>
      </c>
      <c r="AD5" s="49">
        <v>0</v>
      </c>
      <c r="AE5" s="48">
        <v>686</v>
      </c>
      <c r="AF5" s="49">
        <v>94.88243430152144</v>
      </c>
      <c r="AG5" s="48">
        <v>723</v>
      </c>
      <c r="AH5" s="114" t="s">
        <v>1106</v>
      </c>
      <c r="AI5" s="114" t="s">
        <v>1164</v>
      </c>
    </row>
    <row r="6" spans="1:35" ht="15">
      <c r="A6" s="87" t="s">
        <v>815</v>
      </c>
      <c r="B6" s="66" t="s">
        <v>827</v>
      </c>
      <c r="C6" s="66" t="s">
        <v>57</v>
      </c>
      <c r="D6" s="108"/>
      <c r="E6" s="107"/>
      <c r="F6" s="109" t="s">
        <v>1444</v>
      </c>
      <c r="G6" s="110"/>
      <c r="H6" s="110"/>
      <c r="I6" s="111">
        <v>6</v>
      </c>
      <c r="J6" s="112"/>
      <c r="K6" s="48">
        <v>7</v>
      </c>
      <c r="L6" s="48">
        <v>5</v>
      </c>
      <c r="M6" s="48">
        <v>2</v>
      </c>
      <c r="N6" s="48">
        <v>7</v>
      </c>
      <c r="O6" s="48">
        <v>0</v>
      </c>
      <c r="P6" s="49" t="s">
        <v>845</v>
      </c>
      <c r="Q6" s="49" t="s">
        <v>845</v>
      </c>
      <c r="R6" s="48">
        <v>1</v>
      </c>
      <c r="S6" s="48">
        <v>0</v>
      </c>
      <c r="T6" s="48">
        <v>7</v>
      </c>
      <c r="U6" s="48">
        <v>7</v>
      </c>
      <c r="V6" s="48">
        <v>2</v>
      </c>
      <c r="W6" s="49">
        <v>1.469388</v>
      </c>
      <c r="X6" s="49">
        <v>0.2857142857142857</v>
      </c>
      <c r="Y6" s="48">
        <v>2</v>
      </c>
      <c r="Z6" s="49">
        <v>2.272727272727273</v>
      </c>
      <c r="AA6" s="48">
        <v>1</v>
      </c>
      <c r="AB6" s="49">
        <v>1.1363636363636365</v>
      </c>
      <c r="AC6" s="48">
        <v>0</v>
      </c>
      <c r="AD6" s="49">
        <v>0</v>
      </c>
      <c r="AE6" s="48">
        <v>85</v>
      </c>
      <c r="AF6" s="49">
        <v>96.5909090909091</v>
      </c>
      <c r="AG6" s="48">
        <v>88</v>
      </c>
      <c r="AH6" s="114" t="s">
        <v>1107</v>
      </c>
      <c r="AI6" s="114" t="s">
        <v>1112</v>
      </c>
    </row>
    <row r="7" spans="1:35" ht="15">
      <c r="A7" s="87" t="s">
        <v>816</v>
      </c>
      <c r="B7" s="66" t="s">
        <v>828</v>
      </c>
      <c r="C7" s="66" t="s">
        <v>57</v>
      </c>
      <c r="D7" s="108"/>
      <c r="E7" s="107"/>
      <c r="F7" s="109" t="s">
        <v>1445</v>
      </c>
      <c r="G7" s="110"/>
      <c r="H7" s="110"/>
      <c r="I7" s="111">
        <v>7</v>
      </c>
      <c r="J7" s="112"/>
      <c r="K7" s="48">
        <v>7</v>
      </c>
      <c r="L7" s="48">
        <v>6</v>
      </c>
      <c r="M7" s="48">
        <v>0</v>
      </c>
      <c r="N7" s="48">
        <v>6</v>
      </c>
      <c r="O7" s="48">
        <v>0</v>
      </c>
      <c r="P7" s="49" t="s">
        <v>845</v>
      </c>
      <c r="Q7" s="49" t="s">
        <v>845</v>
      </c>
      <c r="R7" s="48">
        <v>1</v>
      </c>
      <c r="S7" s="48">
        <v>0</v>
      </c>
      <c r="T7" s="48">
        <v>7</v>
      </c>
      <c r="U7" s="48">
        <v>6</v>
      </c>
      <c r="V7" s="48">
        <v>5</v>
      </c>
      <c r="W7" s="49">
        <v>2.040816</v>
      </c>
      <c r="X7" s="49">
        <v>0.2857142857142857</v>
      </c>
      <c r="Y7" s="48">
        <v>11</v>
      </c>
      <c r="Z7" s="49">
        <v>1.5942028985507246</v>
      </c>
      <c r="AA7" s="48">
        <v>14</v>
      </c>
      <c r="AB7" s="49">
        <v>2.028985507246377</v>
      </c>
      <c r="AC7" s="48">
        <v>0</v>
      </c>
      <c r="AD7" s="49">
        <v>0</v>
      </c>
      <c r="AE7" s="48">
        <v>665</v>
      </c>
      <c r="AF7" s="49">
        <v>96.3768115942029</v>
      </c>
      <c r="AG7" s="48">
        <v>690</v>
      </c>
      <c r="AH7" s="114" t="s">
        <v>1108</v>
      </c>
      <c r="AI7" s="114" t="s">
        <v>1165</v>
      </c>
    </row>
    <row r="8" spans="1:35" ht="15">
      <c r="A8" s="87" t="s">
        <v>817</v>
      </c>
      <c r="B8" s="66" t="s">
        <v>829</v>
      </c>
      <c r="C8" s="66" t="s">
        <v>57</v>
      </c>
      <c r="D8" s="108"/>
      <c r="E8" s="107"/>
      <c r="F8" s="109" t="s">
        <v>1446</v>
      </c>
      <c r="G8" s="110"/>
      <c r="H8" s="110"/>
      <c r="I8" s="111">
        <v>8</v>
      </c>
      <c r="J8" s="112"/>
      <c r="K8" s="48">
        <v>5</v>
      </c>
      <c r="L8" s="48">
        <v>4</v>
      </c>
      <c r="M8" s="48">
        <v>0</v>
      </c>
      <c r="N8" s="48">
        <v>4</v>
      </c>
      <c r="O8" s="48">
        <v>0</v>
      </c>
      <c r="P8" s="49" t="s">
        <v>845</v>
      </c>
      <c r="Q8" s="49" t="s">
        <v>845</v>
      </c>
      <c r="R8" s="48">
        <v>1</v>
      </c>
      <c r="S8" s="48">
        <v>0</v>
      </c>
      <c r="T8" s="48">
        <v>5</v>
      </c>
      <c r="U8" s="48">
        <v>4</v>
      </c>
      <c r="V8" s="48">
        <v>2</v>
      </c>
      <c r="W8" s="49">
        <v>1.28</v>
      </c>
      <c r="X8" s="49">
        <v>0.4</v>
      </c>
      <c r="Y8" s="48">
        <v>3</v>
      </c>
      <c r="Z8" s="49">
        <v>3.409090909090909</v>
      </c>
      <c r="AA8" s="48">
        <v>1</v>
      </c>
      <c r="AB8" s="49">
        <v>1.1363636363636365</v>
      </c>
      <c r="AC8" s="48">
        <v>0</v>
      </c>
      <c r="AD8" s="49">
        <v>0</v>
      </c>
      <c r="AE8" s="48">
        <v>84</v>
      </c>
      <c r="AF8" s="49">
        <v>95.45454545454545</v>
      </c>
      <c r="AG8" s="48">
        <v>88</v>
      </c>
      <c r="AH8" s="114" t="s">
        <v>1109</v>
      </c>
      <c r="AI8" s="114" t="s">
        <v>1155</v>
      </c>
    </row>
    <row r="9" spans="1:35" ht="15">
      <c r="A9" s="87" t="s">
        <v>818</v>
      </c>
      <c r="B9" s="66" t="s">
        <v>830</v>
      </c>
      <c r="C9" s="66" t="s">
        <v>57</v>
      </c>
      <c r="D9" s="108"/>
      <c r="E9" s="107"/>
      <c r="F9" s="109" t="s">
        <v>1447</v>
      </c>
      <c r="G9" s="110"/>
      <c r="H9" s="110"/>
      <c r="I9" s="111">
        <v>9</v>
      </c>
      <c r="J9" s="112"/>
      <c r="K9" s="48">
        <v>3</v>
      </c>
      <c r="L9" s="48">
        <v>2</v>
      </c>
      <c r="M9" s="48">
        <v>0</v>
      </c>
      <c r="N9" s="48">
        <v>2</v>
      </c>
      <c r="O9" s="48">
        <v>0</v>
      </c>
      <c r="P9" s="49" t="s">
        <v>845</v>
      </c>
      <c r="Q9" s="49" t="s">
        <v>845</v>
      </c>
      <c r="R9" s="48">
        <v>1</v>
      </c>
      <c r="S9" s="48">
        <v>0</v>
      </c>
      <c r="T9" s="48">
        <v>3</v>
      </c>
      <c r="U9" s="48">
        <v>2</v>
      </c>
      <c r="V9" s="48">
        <v>2</v>
      </c>
      <c r="W9" s="49">
        <v>0.888889</v>
      </c>
      <c r="X9" s="49">
        <v>0.6666666666666666</v>
      </c>
      <c r="Y9" s="48">
        <v>1</v>
      </c>
      <c r="Z9" s="49">
        <v>0.9174311926605505</v>
      </c>
      <c r="AA9" s="48">
        <v>4</v>
      </c>
      <c r="AB9" s="49">
        <v>3.669724770642202</v>
      </c>
      <c r="AC9" s="48">
        <v>0</v>
      </c>
      <c r="AD9" s="49">
        <v>0</v>
      </c>
      <c r="AE9" s="48">
        <v>104</v>
      </c>
      <c r="AF9" s="49">
        <v>95.41284403669725</v>
      </c>
      <c r="AG9" s="48">
        <v>109</v>
      </c>
      <c r="AH9" s="114" t="s">
        <v>1110</v>
      </c>
      <c r="AI9" s="114" t="s">
        <v>1157</v>
      </c>
    </row>
    <row r="10" spans="1:35" ht="14.25" customHeight="1">
      <c r="A10" s="87" t="s">
        <v>819</v>
      </c>
      <c r="B10" s="66" t="s">
        <v>831</v>
      </c>
      <c r="C10" s="66" t="s">
        <v>57</v>
      </c>
      <c r="D10" s="108"/>
      <c r="E10" s="107"/>
      <c r="F10" s="109" t="s">
        <v>1448</v>
      </c>
      <c r="G10" s="110"/>
      <c r="H10" s="110"/>
      <c r="I10" s="111">
        <v>10</v>
      </c>
      <c r="J10" s="112"/>
      <c r="K10" s="48">
        <v>3</v>
      </c>
      <c r="L10" s="48">
        <v>2</v>
      </c>
      <c r="M10" s="48">
        <v>0</v>
      </c>
      <c r="N10" s="48">
        <v>2</v>
      </c>
      <c r="O10" s="48">
        <v>0</v>
      </c>
      <c r="P10" s="49" t="s">
        <v>845</v>
      </c>
      <c r="Q10" s="49" t="s">
        <v>845</v>
      </c>
      <c r="R10" s="48">
        <v>1</v>
      </c>
      <c r="S10" s="48">
        <v>0</v>
      </c>
      <c r="T10" s="48">
        <v>3</v>
      </c>
      <c r="U10" s="48">
        <v>2</v>
      </c>
      <c r="V10" s="48">
        <v>2</v>
      </c>
      <c r="W10" s="49">
        <v>0.888889</v>
      </c>
      <c r="X10" s="49">
        <v>0.6666666666666666</v>
      </c>
      <c r="Y10" s="48">
        <v>4</v>
      </c>
      <c r="Z10" s="49">
        <v>3.076923076923077</v>
      </c>
      <c r="AA10" s="48">
        <v>3</v>
      </c>
      <c r="AB10" s="49">
        <v>2.3076923076923075</v>
      </c>
      <c r="AC10" s="48">
        <v>0</v>
      </c>
      <c r="AD10" s="49">
        <v>0</v>
      </c>
      <c r="AE10" s="48">
        <v>123</v>
      </c>
      <c r="AF10" s="49">
        <v>94.61538461538461</v>
      </c>
      <c r="AG10" s="48">
        <v>130</v>
      </c>
      <c r="AH10" s="114" t="s">
        <v>1111</v>
      </c>
      <c r="AI10" s="114" t="s">
        <v>1112</v>
      </c>
    </row>
    <row r="11" spans="1:35" ht="15">
      <c r="A11" s="87" t="s">
        <v>820</v>
      </c>
      <c r="B11" s="66" t="s">
        <v>832</v>
      </c>
      <c r="C11" s="66" t="s">
        <v>57</v>
      </c>
      <c r="D11" s="108"/>
      <c r="E11" s="107"/>
      <c r="F11" s="109" t="s">
        <v>820</v>
      </c>
      <c r="G11" s="110"/>
      <c r="H11" s="110"/>
      <c r="I11" s="111">
        <v>11</v>
      </c>
      <c r="J11" s="112"/>
      <c r="K11" s="48">
        <v>3</v>
      </c>
      <c r="L11" s="48">
        <v>2</v>
      </c>
      <c r="M11" s="48">
        <v>0</v>
      </c>
      <c r="N11" s="48">
        <v>2</v>
      </c>
      <c r="O11" s="48">
        <v>0</v>
      </c>
      <c r="P11" s="49" t="s">
        <v>845</v>
      </c>
      <c r="Q11" s="49" t="s">
        <v>845</v>
      </c>
      <c r="R11" s="48">
        <v>1</v>
      </c>
      <c r="S11" s="48">
        <v>0</v>
      </c>
      <c r="T11" s="48">
        <v>3</v>
      </c>
      <c r="U11" s="48">
        <v>2</v>
      </c>
      <c r="V11" s="48">
        <v>2</v>
      </c>
      <c r="W11" s="49">
        <v>0.888889</v>
      </c>
      <c r="X11" s="49">
        <v>0.6666666666666666</v>
      </c>
      <c r="Y11" s="48">
        <v>1</v>
      </c>
      <c r="Z11" s="49">
        <v>1.2987012987012987</v>
      </c>
      <c r="AA11" s="48">
        <v>1</v>
      </c>
      <c r="AB11" s="49">
        <v>1.2987012987012987</v>
      </c>
      <c r="AC11" s="48">
        <v>0</v>
      </c>
      <c r="AD11" s="49">
        <v>0</v>
      </c>
      <c r="AE11" s="48">
        <v>75</v>
      </c>
      <c r="AF11" s="49">
        <v>97.40259740259741</v>
      </c>
      <c r="AG11" s="48">
        <v>77</v>
      </c>
      <c r="AH11" s="114" t="s">
        <v>1112</v>
      </c>
      <c r="AI11" s="114" t="s">
        <v>1112</v>
      </c>
    </row>
    <row r="12" spans="1:35" ht="15">
      <c r="A12" s="87" t="s">
        <v>821</v>
      </c>
      <c r="B12" s="66" t="s">
        <v>833</v>
      </c>
      <c r="C12" s="66" t="s">
        <v>57</v>
      </c>
      <c r="D12" s="108"/>
      <c r="E12" s="107"/>
      <c r="F12" s="109" t="s">
        <v>821</v>
      </c>
      <c r="G12" s="110"/>
      <c r="H12" s="110"/>
      <c r="I12" s="111">
        <v>12</v>
      </c>
      <c r="J12" s="112"/>
      <c r="K12" s="48">
        <v>3</v>
      </c>
      <c r="L12" s="48">
        <v>2</v>
      </c>
      <c r="M12" s="48">
        <v>0</v>
      </c>
      <c r="N12" s="48">
        <v>2</v>
      </c>
      <c r="O12" s="48">
        <v>0</v>
      </c>
      <c r="P12" s="49" t="s">
        <v>845</v>
      </c>
      <c r="Q12" s="49" t="s">
        <v>845</v>
      </c>
      <c r="R12" s="48">
        <v>1</v>
      </c>
      <c r="S12" s="48">
        <v>0</v>
      </c>
      <c r="T12" s="48">
        <v>3</v>
      </c>
      <c r="U12" s="48">
        <v>2</v>
      </c>
      <c r="V12" s="48">
        <v>2</v>
      </c>
      <c r="W12" s="49">
        <v>0.888889</v>
      </c>
      <c r="X12" s="49">
        <v>0.6666666666666666</v>
      </c>
      <c r="Y12" s="48">
        <v>0</v>
      </c>
      <c r="Z12" s="49">
        <v>0</v>
      </c>
      <c r="AA12" s="48">
        <v>0</v>
      </c>
      <c r="AB12" s="49">
        <v>0</v>
      </c>
      <c r="AC12" s="48">
        <v>0</v>
      </c>
      <c r="AD12" s="49">
        <v>0</v>
      </c>
      <c r="AE12" s="48">
        <v>17</v>
      </c>
      <c r="AF12" s="49">
        <v>100</v>
      </c>
      <c r="AG12" s="48">
        <v>17</v>
      </c>
      <c r="AH12" s="114" t="s">
        <v>1112</v>
      </c>
      <c r="AI12" s="114" t="s">
        <v>1112</v>
      </c>
    </row>
    <row r="13" spans="1:35" ht="15">
      <c r="A13" s="87" t="s">
        <v>822</v>
      </c>
      <c r="B13" s="66" t="s">
        <v>834</v>
      </c>
      <c r="C13" s="66" t="s">
        <v>57</v>
      </c>
      <c r="D13" s="108"/>
      <c r="E13" s="107"/>
      <c r="F13" s="109" t="s">
        <v>1449</v>
      </c>
      <c r="G13" s="110"/>
      <c r="H13" s="110"/>
      <c r="I13" s="111">
        <v>13</v>
      </c>
      <c r="J13" s="112"/>
      <c r="K13" s="48">
        <v>3</v>
      </c>
      <c r="L13" s="48">
        <v>2</v>
      </c>
      <c r="M13" s="48">
        <v>0</v>
      </c>
      <c r="N13" s="48">
        <v>2</v>
      </c>
      <c r="O13" s="48">
        <v>0</v>
      </c>
      <c r="P13" s="49" t="s">
        <v>845</v>
      </c>
      <c r="Q13" s="49" t="s">
        <v>845</v>
      </c>
      <c r="R13" s="48">
        <v>1</v>
      </c>
      <c r="S13" s="48">
        <v>0</v>
      </c>
      <c r="T13" s="48">
        <v>3</v>
      </c>
      <c r="U13" s="48">
        <v>2</v>
      </c>
      <c r="V13" s="48">
        <v>2</v>
      </c>
      <c r="W13" s="49">
        <v>0.888889</v>
      </c>
      <c r="X13" s="49">
        <v>0.6666666666666666</v>
      </c>
      <c r="Y13" s="48">
        <v>3</v>
      </c>
      <c r="Z13" s="49">
        <v>2.5641025641025643</v>
      </c>
      <c r="AA13" s="48">
        <v>2</v>
      </c>
      <c r="AB13" s="49">
        <v>1.7094017094017093</v>
      </c>
      <c r="AC13" s="48">
        <v>0</v>
      </c>
      <c r="AD13" s="49">
        <v>0</v>
      </c>
      <c r="AE13" s="48">
        <v>112</v>
      </c>
      <c r="AF13" s="49">
        <v>95.72649572649573</v>
      </c>
      <c r="AG13" s="48">
        <v>117</v>
      </c>
      <c r="AH13" s="114" t="s">
        <v>1113</v>
      </c>
      <c r="AI13" s="114" t="s">
        <v>1112</v>
      </c>
    </row>
    <row r="14" spans="1:35" ht="15">
      <c r="A14" s="87" t="s">
        <v>823</v>
      </c>
      <c r="B14" s="66" t="s">
        <v>835</v>
      </c>
      <c r="C14" s="66" t="s">
        <v>57</v>
      </c>
      <c r="D14" s="108"/>
      <c r="E14" s="107"/>
      <c r="F14" s="109" t="s">
        <v>1450</v>
      </c>
      <c r="G14" s="110"/>
      <c r="H14" s="110"/>
      <c r="I14" s="111">
        <v>14</v>
      </c>
      <c r="J14" s="112"/>
      <c r="K14" s="48">
        <v>2</v>
      </c>
      <c r="L14" s="48">
        <v>1</v>
      </c>
      <c r="M14" s="48">
        <v>0</v>
      </c>
      <c r="N14" s="48">
        <v>1</v>
      </c>
      <c r="O14" s="48">
        <v>0</v>
      </c>
      <c r="P14" s="49" t="s">
        <v>845</v>
      </c>
      <c r="Q14" s="49" t="s">
        <v>845</v>
      </c>
      <c r="R14" s="48">
        <v>1</v>
      </c>
      <c r="S14" s="48">
        <v>0</v>
      </c>
      <c r="T14" s="48">
        <v>2</v>
      </c>
      <c r="U14" s="48">
        <v>1</v>
      </c>
      <c r="V14" s="48">
        <v>1</v>
      </c>
      <c r="W14" s="49">
        <v>0.5</v>
      </c>
      <c r="X14" s="49">
        <v>1</v>
      </c>
      <c r="Y14" s="48">
        <v>2</v>
      </c>
      <c r="Z14" s="49">
        <v>3.9215686274509802</v>
      </c>
      <c r="AA14" s="48">
        <v>0</v>
      </c>
      <c r="AB14" s="49">
        <v>0</v>
      </c>
      <c r="AC14" s="48">
        <v>0</v>
      </c>
      <c r="AD14" s="49">
        <v>0</v>
      </c>
      <c r="AE14" s="48">
        <v>49</v>
      </c>
      <c r="AF14" s="49">
        <v>96.07843137254902</v>
      </c>
      <c r="AG14" s="48">
        <v>51</v>
      </c>
      <c r="AH14" s="114" t="s">
        <v>1114</v>
      </c>
      <c r="AI14" s="114" t="s">
        <v>1166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812</v>
      </c>
      <c r="B2" s="114" t="s">
        <v>230</v>
      </c>
      <c r="C2" s="79">
        <f>VLOOKUP(GroupVertices[[#This Row],[Vertex]],Vertices[],MATCH("ID",Vertices[[#Headers],[Vertex]:[Top Word Pairs in title by Salience]],0),FALSE)</f>
        <v>49</v>
      </c>
    </row>
    <row r="3" spans="1:3" ht="15">
      <c r="A3" s="79" t="s">
        <v>812</v>
      </c>
      <c r="B3" s="114" t="s">
        <v>267</v>
      </c>
      <c r="C3" s="79">
        <f>VLOOKUP(GroupVertices[[#This Row],[Vertex]],Vertices[],MATCH("ID",Vertices[[#Headers],[Vertex]:[Top Word Pairs in title by Salience]],0),FALSE)</f>
        <v>4</v>
      </c>
    </row>
    <row r="4" spans="1:3" ht="15">
      <c r="A4" s="79" t="s">
        <v>812</v>
      </c>
      <c r="B4" s="114" t="s">
        <v>216</v>
      </c>
      <c r="C4" s="79">
        <f>VLOOKUP(GroupVertices[[#This Row],[Vertex]],Vertices[],MATCH("ID",Vertices[[#Headers],[Vertex]:[Top Word Pairs in title by Salience]],0),FALSE)</f>
        <v>35</v>
      </c>
    </row>
    <row r="5" spans="1:3" ht="15">
      <c r="A5" s="79" t="s">
        <v>812</v>
      </c>
      <c r="B5" s="114" t="s">
        <v>220</v>
      </c>
      <c r="C5" s="79">
        <f>VLOOKUP(GroupVertices[[#This Row],[Vertex]],Vertices[],MATCH("ID",Vertices[[#Headers],[Vertex]:[Top Word Pairs in title by Salience]],0),FALSE)</f>
        <v>39</v>
      </c>
    </row>
    <row r="6" spans="1:3" ht="15">
      <c r="A6" s="79" t="s">
        <v>812</v>
      </c>
      <c r="B6" s="114" t="s">
        <v>205</v>
      </c>
      <c r="C6" s="79">
        <f>VLOOKUP(GroupVertices[[#This Row],[Vertex]],Vertices[],MATCH("ID",Vertices[[#Headers],[Vertex]:[Top Word Pairs in title by Salience]],0),FALSE)</f>
        <v>24</v>
      </c>
    </row>
    <row r="7" spans="1:3" ht="15">
      <c r="A7" s="79" t="s">
        <v>812</v>
      </c>
      <c r="B7" s="114" t="s">
        <v>204</v>
      </c>
      <c r="C7" s="79">
        <f>VLOOKUP(GroupVertices[[#This Row],[Vertex]],Vertices[],MATCH("ID",Vertices[[#Headers],[Vertex]:[Top Word Pairs in title by Salience]],0),FALSE)</f>
        <v>23</v>
      </c>
    </row>
    <row r="8" spans="1:3" ht="15">
      <c r="A8" s="79" t="s">
        <v>812</v>
      </c>
      <c r="B8" s="114" t="s">
        <v>203</v>
      </c>
      <c r="C8" s="79">
        <f>VLOOKUP(GroupVertices[[#This Row],[Vertex]],Vertices[],MATCH("ID",Vertices[[#Headers],[Vertex]:[Top Word Pairs in title by Salience]],0),FALSE)</f>
        <v>22</v>
      </c>
    </row>
    <row r="9" spans="1:3" ht="15">
      <c r="A9" s="79" t="s">
        <v>812</v>
      </c>
      <c r="B9" s="114" t="s">
        <v>202</v>
      </c>
      <c r="C9" s="79">
        <f>VLOOKUP(GroupVertices[[#This Row],[Vertex]],Vertices[],MATCH("ID",Vertices[[#Headers],[Vertex]:[Top Word Pairs in title by Salience]],0),FALSE)</f>
        <v>21</v>
      </c>
    </row>
    <row r="10" spans="1:3" ht="15">
      <c r="A10" s="79" t="s">
        <v>812</v>
      </c>
      <c r="B10" s="114" t="s">
        <v>201</v>
      </c>
      <c r="C10" s="79">
        <f>VLOOKUP(GroupVertices[[#This Row],[Vertex]],Vertices[],MATCH("ID",Vertices[[#Headers],[Vertex]:[Top Word Pairs in title by Salience]],0),FALSE)</f>
        <v>20</v>
      </c>
    </row>
    <row r="11" spans="1:3" ht="15">
      <c r="A11" s="79" t="s">
        <v>812</v>
      </c>
      <c r="B11" s="114" t="s">
        <v>200</v>
      </c>
      <c r="C11" s="79">
        <f>VLOOKUP(GroupVertices[[#This Row],[Vertex]],Vertices[],MATCH("ID",Vertices[[#Headers],[Vertex]:[Top Word Pairs in title by Salience]],0),FALSE)</f>
        <v>19</v>
      </c>
    </row>
    <row r="12" spans="1:3" ht="15">
      <c r="A12" s="79" t="s">
        <v>812</v>
      </c>
      <c r="B12" s="114" t="s">
        <v>199</v>
      </c>
      <c r="C12" s="79">
        <f>VLOOKUP(GroupVertices[[#This Row],[Vertex]],Vertices[],MATCH("ID",Vertices[[#Headers],[Vertex]:[Top Word Pairs in title by Salience]],0),FALSE)</f>
        <v>18</v>
      </c>
    </row>
    <row r="13" spans="1:3" ht="15">
      <c r="A13" s="79" t="s">
        <v>812</v>
      </c>
      <c r="B13" s="114" t="s">
        <v>198</v>
      </c>
      <c r="C13" s="79">
        <f>VLOOKUP(GroupVertices[[#This Row],[Vertex]],Vertices[],MATCH("ID",Vertices[[#Headers],[Vertex]:[Top Word Pairs in title by Salience]],0),FALSE)</f>
        <v>17</v>
      </c>
    </row>
    <row r="14" spans="1:3" ht="15">
      <c r="A14" s="79" t="s">
        <v>812</v>
      </c>
      <c r="B14" s="114" t="s">
        <v>197</v>
      </c>
      <c r="C14" s="79">
        <f>VLOOKUP(GroupVertices[[#This Row],[Vertex]],Vertices[],MATCH("ID",Vertices[[#Headers],[Vertex]:[Top Word Pairs in title by Salience]],0),FALSE)</f>
        <v>16</v>
      </c>
    </row>
    <row r="15" spans="1:3" ht="15">
      <c r="A15" s="79" t="s">
        <v>812</v>
      </c>
      <c r="B15" s="114" t="s">
        <v>196</v>
      </c>
      <c r="C15" s="79">
        <f>VLOOKUP(GroupVertices[[#This Row],[Vertex]],Vertices[],MATCH("ID",Vertices[[#Headers],[Vertex]:[Top Word Pairs in title by Salience]],0),FALSE)</f>
        <v>15</v>
      </c>
    </row>
    <row r="16" spans="1:3" ht="15">
      <c r="A16" s="79" t="s">
        <v>812</v>
      </c>
      <c r="B16" s="114" t="s">
        <v>195</v>
      </c>
      <c r="C16" s="79">
        <f>VLOOKUP(GroupVertices[[#This Row],[Vertex]],Vertices[],MATCH("ID",Vertices[[#Headers],[Vertex]:[Top Word Pairs in title by Salience]],0),FALSE)</f>
        <v>14</v>
      </c>
    </row>
    <row r="17" spans="1:3" ht="15">
      <c r="A17" s="79" t="s">
        <v>812</v>
      </c>
      <c r="B17" s="114" t="s">
        <v>194</v>
      </c>
      <c r="C17" s="79">
        <f>VLOOKUP(GroupVertices[[#This Row],[Vertex]],Vertices[],MATCH("ID",Vertices[[#Headers],[Vertex]:[Top Word Pairs in title by Salience]],0),FALSE)</f>
        <v>13</v>
      </c>
    </row>
    <row r="18" spans="1:3" ht="15">
      <c r="A18" s="79" t="s">
        <v>812</v>
      </c>
      <c r="B18" s="114" t="s">
        <v>193</v>
      </c>
      <c r="C18" s="79">
        <f>VLOOKUP(GroupVertices[[#This Row],[Vertex]],Vertices[],MATCH("ID",Vertices[[#Headers],[Vertex]:[Top Word Pairs in title by Salience]],0),FALSE)</f>
        <v>12</v>
      </c>
    </row>
    <row r="19" spans="1:3" ht="15">
      <c r="A19" s="79" t="s">
        <v>812</v>
      </c>
      <c r="B19" s="114" t="s">
        <v>192</v>
      </c>
      <c r="C19" s="79">
        <f>VLOOKUP(GroupVertices[[#This Row],[Vertex]],Vertices[],MATCH("ID",Vertices[[#Headers],[Vertex]:[Top Word Pairs in title by Salience]],0),FALSE)</f>
        <v>11</v>
      </c>
    </row>
    <row r="20" spans="1:3" ht="15">
      <c r="A20" s="79" t="s">
        <v>812</v>
      </c>
      <c r="B20" s="114" t="s">
        <v>191</v>
      </c>
      <c r="C20" s="79">
        <f>VLOOKUP(GroupVertices[[#This Row],[Vertex]],Vertices[],MATCH("ID",Vertices[[#Headers],[Vertex]:[Top Word Pairs in title by Salience]],0),FALSE)</f>
        <v>10</v>
      </c>
    </row>
    <row r="21" spans="1:3" ht="15">
      <c r="A21" s="79" t="s">
        <v>812</v>
      </c>
      <c r="B21" s="114" t="s">
        <v>190</v>
      </c>
      <c r="C21" s="79">
        <f>VLOOKUP(GroupVertices[[#This Row],[Vertex]],Vertices[],MATCH("ID",Vertices[[#Headers],[Vertex]:[Top Word Pairs in title by Salience]],0),FALSE)</f>
        <v>9</v>
      </c>
    </row>
    <row r="22" spans="1:3" ht="15">
      <c r="A22" s="79" t="s">
        <v>812</v>
      </c>
      <c r="B22" s="114" t="s">
        <v>189</v>
      </c>
      <c r="C22" s="79">
        <f>VLOOKUP(GroupVertices[[#This Row],[Vertex]],Vertices[],MATCH("ID",Vertices[[#Headers],[Vertex]:[Top Word Pairs in title by Salience]],0),FALSE)</f>
        <v>8</v>
      </c>
    </row>
    <row r="23" spans="1:3" ht="15">
      <c r="A23" s="79" t="s">
        <v>812</v>
      </c>
      <c r="B23" s="114" t="s">
        <v>188</v>
      </c>
      <c r="C23" s="79">
        <f>VLOOKUP(GroupVertices[[#This Row],[Vertex]],Vertices[],MATCH("ID",Vertices[[#Headers],[Vertex]:[Top Word Pairs in title by Salience]],0),FALSE)</f>
        <v>7</v>
      </c>
    </row>
    <row r="24" spans="1:3" ht="15">
      <c r="A24" s="79" t="s">
        <v>812</v>
      </c>
      <c r="B24" s="114" t="s">
        <v>187</v>
      </c>
      <c r="C24" s="79">
        <f>VLOOKUP(GroupVertices[[#This Row],[Vertex]],Vertices[],MATCH("ID",Vertices[[#Headers],[Vertex]:[Top Word Pairs in title by Salience]],0),FALSE)</f>
        <v>6</v>
      </c>
    </row>
    <row r="25" spans="1:3" ht="15">
      <c r="A25" s="79" t="s">
        <v>812</v>
      </c>
      <c r="B25" s="114" t="s">
        <v>186</v>
      </c>
      <c r="C25" s="79">
        <f>VLOOKUP(GroupVertices[[#This Row],[Vertex]],Vertices[],MATCH("ID",Vertices[[#Headers],[Vertex]:[Top Word Pairs in title by Salience]],0),FALSE)</f>
        <v>5</v>
      </c>
    </row>
    <row r="26" spans="1:3" ht="15">
      <c r="A26" s="79" t="s">
        <v>812</v>
      </c>
      <c r="B26" s="114" t="s">
        <v>185</v>
      </c>
      <c r="C26" s="79">
        <f>VLOOKUP(GroupVertices[[#This Row],[Vertex]],Vertices[],MATCH("ID",Vertices[[#Headers],[Vertex]:[Top Word Pairs in title by Salience]],0),FALSE)</f>
        <v>3</v>
      </c>
    </row>
    <row r="27" spans="1:3" ht="15">
      <c r="A27" s="79" t="s">
        <v>813</v>
      </c>
      <c r="B27" s="114" t="s">
        <v>262</v>
      </c>
      <c r="C27" s="79">
        <f>VLOOKUP(GroupVertices[[#This Row],[Vertex]],Vertices[],MATCH("ID",Vertices[[#Headers],[Vertex]:[Top Word Pairs in title by Salience]],0),FALSE)</f>
        <v>81</v>
      </c>
    </row>
    <row r="28" spans="1:3" ht="15">
      <c r="A28" s="79" t="s">
        <v>813</v>
      </c>
      <c r="B28" s="114" t="s">
        <v>209</v>
      </c>
      <c r="C28" s="79">
        <f>VLOOKUP(GroupVertices[[#This Row],[Vertex]],Vertices[],MATCH("ID",Vertices[[#Headers],[Vertex]:[Top Word Pairs in title by Salience]],0),FALSE)</f>
        <v>28</v>
      </c>
    </row>
    <row r="29" spans="1:3" ht="15">
      <c r="A29" s="79" t="s">
        <v>813</v>
      </c>
      <c r="B29" s="114" t="s">
        <v>252</v>
      </c>
      <c r="C29" s="79">
        <f>VLOOKUP(GroupVertices[[#This Row],[Vertex]],Vertices[],MATCH("ID",Vertices[[#Headers],[Vertex]:[Top Word Pairs in title by Salience]],0),FALSE)</f>
        <v>71</v>
      </c>
    </row>
    <row r="30" spans="1:3" ht="15">
      <c r="A30" s="79" t="s">
        <v>813</v>
      </c>
      <c r="B30" s="114" t="s">
        <v>224</v>
      </c>
      <c r="C30" s="79">
        <f>VLOOKUP(GroupVertices[[#This Row],[Vertex]],Vertices[],MATCH("ID",Vertices[[#Headers],[Vertex]:[Top Word Pairs in title by Salience]],0),FALSE)</f>
        <v>43</v>
      </c>
    </row>
    <row r="31" spans="1:3" ht="15">
      <c r="A31" s="79" t="s">
        <v>813</v>
      </c>
      <c r="B31" s="114" t="s">
        <v>250</v>
      </c>
      <c r="C31" s="79">
        <f>VLOOKUP(GroupVertices[[#This Row],[Vertex]],Vertices[],MATCH("ID",Vertices[[#Headers],[Vertex]:[Top Word Pairs in title by Salience]],0),FALSE)</f>
        <v>69</v>
      </c>
    </row>
    <row r="32" spans="1:3" ht="15">
      <c r="A32" s="79" t="s">
        <v>813</v>
      </c>
      <c r="B32" s="114" t="s">
        <v>206</v>
      </c>
      <c r="C32" s="79">
        <f>VLOOKUP(GroupVertices[[#This Row],[Vertex]],Vertices[],MATCH("ID",Vertices[[#Headers],[Vertex]:[Top Word Pairs in title by Salience]],0),FALSE)</f>
        <v>25</v>
      </c>
    </row>
    <row r="33" spans="1:3" ht="15">
      <c r="A33" s="79" t="s">
        <v>813</v>
      </c>
      <c r="B33" s="114" t="s">
        <v>244</v>
      </c>
      <c r="C33" s="79">
        <f>VLOOKUP(GroupVertices[[#This Row],[Vertex]],Vertices[],MATCH("ID",Vertices[[#Headers],[Vertex]:[Top Word Pairs in title by Salience]],0),FALSE)</f>
        <v>63</v>
      </c>
    </row>
    <row r="34" spans="1:3" ht="15">
      <c r="A34" s="79" t="s">
        <v>813</v>
      </c>
      <c r="B34" s="114" t="s">
        <v>210</v>
      </c>
      <c r="C34" s="79">
        <f>VLOOKUP(GroupVertices[[#This Row],[Vertex]],Vertices[],MATCH("ID",Vertices[[#Headers],[Vertex]:[Top Word Pairs in title by Salience]],0),FALSE)</f>
        <v>29</v>
      </c>
    </row>
    <row r="35" spans="1:3" ht="15">
      <c r="A35" s="79" t="s">
        <v>813</v>
      </c>
      <c r="B35" s="114" t="s">
        <v>243</v>
      </c>
      <c r="C35" s="79">
        <f>VLOOKUP(GroupVertices[[#This Row],[Vertex]],Vertices[],MATCH("ID",Vertices[[#Headers],[Vertex]:[Top Word Pairs in title by Salience]],0),FALSE)</f>
        <v>62</v>
      </c>
    </row>
    <row r="36" spans="1:3" ht="15">
      <c r="A36" s="79" t="s">
        <v>813</v>
      </c>
      <c r="B36" s="114" t="s">
        <v>208</v>
      </c>
      <c r="C36" s="79">
        <f>VLOOKUP(GroupVertices[[#This Row],[Vertex]],Vertices[],MATCH("ID",Vertices[[#Headers],[Vertex]:[Top Word Pairs in title by Salience]],0),FALSE)</f>
        <v>27</v>
      </c>
    </row>
    <row r="37" spans="1:3" ht="15">
      <c r="A37" s="79" t="s">
        <v>813</v>
      </c>
      <c r="B37" s="114" t="s">
        <v>242</v>
      </c>
      <c r="C37" s="79">
        <f>VLOOKUP(GroupVertices[[#This Row],[Vertex]],Vertices[],MATCH("ID",Vertices[[#Headers],[Vertex]:[Top Word Pairs in title by Salience]],0),FALSE)</f>
        <v>61</v>
      </c>
    </row>
    <row r="38" spans="1:3" ht="15">
      <c r="A38" s="79" t="s">
        <v>813</v>
      </c>
      <c r="B38" s="114" t="s">
        <v>240</v>
      </c>
      <c r="C38" s="79">
        <f>VLOOKUP(GroupVertices[[#This Row],[Vertex]],Vertices[],MATCH("ID",Vertices[[#Headers],[Vertex]:[Top Word Pairs in title by Salience]],0),FALSE)</f>
        <v>59</v>
      </c>
    </row>
    <row r="39" spans="1:3" ht="15">
      <c r="A39" s="79" t="s">
        <v>814</v>
      </c>
      <c r="B39" s="114" t="s">
        <v>266</v>
      </c>
      <c r="C39" s="79">
        <f>VLOOKUP(GroupVertices[[#This Row],[Vertex]],Vertices[],MATCH("ID",Vertices[[#Headers],[Vertex]:[Top Word Pairs in title by Salience]],0),FALSE)</f>
        <v>85</v>
      </c>
    </row>
    <row r="40" spans="1:3" ht="15">
      <c r="A40" s="79" t="s">
        <v>814</v>
      </c>
      <c r="B40" s="114" t="s">
        <v>215</v>
      </c>
      <c r="C40" s="79">
        <f>VLOOKUP(GroupVertices[[#This Row],[Vertex]],Vertices[],MATCH("ID",Vertices[[#Headers],[Vertex]:[Top Word Pairs in title by Salience]],0),FALSE)</f>
        <v>34</v>
      </c>
    </row>
    <row r="41" spans="1:3" ht="15">
      <c r="A41" s="79" t="s">
        <v>814</v>
      </c>
      <c r="B41" s="114" t="s">
        <v>265</v>
      </c>
      <c r="C41" s="79">
        <f>VLOOKUP(GroupVertices[[#This Row],[Vertex]],Vertices[],MATCH("ID",Vertices[[#Headers],[Vertex]:[Top Word Pairs in title by Salience]],0),FALSE)</f>
        <v>84</v>
      </c>
    </row>
    <row r="42" spans="1:3" ht="15">
      <c r="A42" s="79" t="s">
        <v>814</v>
      </c>
      <c r="B42" s="114" t="s">
        <v>264</v>
      </c>
      <c r="C42" s="79">
        <f>VLOOKUP(GroupVertices[[#This Row],[Vertex]],Vertices[],MATCH("ID",Vertices[[#Headers],[Vertex]:[Top Word Pairs in title by Salience]],0),FALSE)</f>
        <v>83</v>
      </c>
    </row>
    <row r="43" spans="1:3" ht="15">
      <c r="A43" s="79" t="s">
        <v>814</v>
      </c>
      <c r="B43" s="114" t="s">
        <v>263</v>
      </c>
      <c r="C43" s="79">
        <f>VLOOKUP(GroupVertices[[#This Row],[Vertex]],Vertices[],MATCH("ID",Vertices[[#Headers],[Vertex]:[Top Word Pairs in title by Salience]],0),FALSE)</f>
        <v>82</v>
      </c>
    </row>
    <row r="44" spans="1:3" ht="15">
      <c r="A44" s="79" t="s">
        <v>814</v>
      </c>
      <c r="B44" s="114" t="s">
        <v>237</v>
      </c>
      <c r="C44" s="79">
        <f>VLOOKUP(GroupVertices[[#This Row],[Vertex]],Vertices[],MATCH("ID",Vertices[[#Headers],[Vertex]:[Top Word Pairs in title by Salience]],0),FALSE)</f>
        <v>56</v>
      </c>
    </row>
    <row r="45" spans="1:3" ht="15">
      <c r="A45" s="79" t="s">
        <v>814</v>
      </c>
      <c r="B45" s="114" t="s">
        <v>219</v>
      </c>
      <c r="C45" s="79">
        <f>VLOOKUP(GroupVertices[[#This Row],[Vertex]],Vertices[],MATCH("ID",Vertices[[#Headers],[Vertex]:[Top Word Pairs in title by Salience]],0),FALSE)</f>
        <v>38</v>
      </c>
    </row>
    <row r="46" spans="1:3" ht="15">
      <c r="A46" s="79" t="s">
        <v>814</v>
      </c>
      <c r="B46" s="114" t="s">
        <v>236</v>
      </c>
      <c r="C46" s="79">
        <f>VLOOKUP(GroupVertices[[#This Row],[Vertex]],Vertices[],MATCH("ID",Vertices[[#Headers],[Vertex]:[Top Word Pairs in title by Salience]],0),FALSE)</f>
        <v>55</v>
      </c>
    </row>
    <row r="47" spans="1:3" ht="15">
      <c r="A47" s="79" t="s">
        <v>814</v>
      </c>
      <c r="B47" s="114" t="s">
        <v>235</v>
      </c>
      <c r="C47" s="79">
        <f>VLOOKUP(GroupVertices[[#This Row],[Vertex]],Vertices[],MATCH("ID",Vertices[[#Headers],[Vertex]:[Top Word Pairs in title by Salience]],0),FALSE)</f>
        <v>54</v>
      </c>
    </row>
    <row r="48" spans="1:3" ht="15">
      <c r="A48" s="79" t="s">
        <v>814</v>
      </c>
      <c r="B48" s="114" t="s">
        <v>225</v>
      </c>
      <c r="C48" s="79">
        <f>VLOOKUP(GroupVertices[[#This Row],[Vertex]],Vertices[],MATCH("ID",Vertices[[#Headers],[Vertex]:[Top Word Pairs in title by Salience]],0),FALSE)</f>
        <v>44</v>
      </c>
    </row>
    <row r="49" spans="1:3" ht="15">
      <c r="A49" s="79" t="s">
        <v>815</v>
      </c>
      <c r="B49" s="114" t="s">
        <v>260</v>
      </c>
      <c r="C49" s="79">
        <f>VLOOKUP(GroupVertices[[#This Row],[Vertex]],Vertices[],MATCH("ID",Vertices[[#Headers],[Vertex]:[Top Word Pairs in title by Salience]],0),FALSE)</f>
        <v>79</v>
      </c>
    </row>
    <row r="50" spans="1:3" ht="15">
      <c r="A50" s="79" t="s">
        <v>815</v>
      </c>
      <c r="B50" s="114" t="s">
        <v>213</v>
      </c>
      <c r="C50" s="79">
        <f>VLOOKUP(GroupVertices[[#This Row],[Vertex]],Vertices[],MATCH("ID",Vertices[[#Headers],[Vertex]:[Top Word Pairs in title by Salience]],0),FALSE)</f>
        <v>32</v>
      </c>
    </row>
    <row r="51" spans="1:3" ht="15">
      <c r="A51" s="79" t="s">
        <v>815</v>
      </c>
      <c r="B51" s="114" t="s">
        <v>259</v>
      </c>
      <c r="C51" s="79">
        <f>VLOOKUP(GroupVertices[[#This Row],[Vertex]],Vertices[],MATCH("ID",Vertices[[#Headers],[Vertex]:[Top Word Pairs in title by Salience]],0),FALSE)</f>
        <v>78</v>
      </c>
    </row>
    <row r="52" spans="1:3" ht="15">
      <c r="A52" s="79" t="s">
        <v>815</v>
      </c>
      <c r="B52" s="114" t="s">
        <v>258</v>
      </c>
      <c r="C52" s="79">
        <f>VLOOKUP(GroupVertices[[#This Row],[Vertex]],Vertices[],MATCH("ID",Vertices[[#Headers],[Vertex]:[Top Word Pairs in title by Salience]],0),FALSE)</f>
        <v>77</v>
      </c>
    </row>
    <row r="53" spans="1:3" ht="15">
      <c r="A53" s="79" t="s">
        <v>815</v>
      </c>
      <c r="B53" s="114" t="s">
        <v>257</v>
      </c>
      <c r="C53" s="79">
        <f>VLOOKUP(GroupVertices[[#This Row],[Vertex]],Vertices[],MATCH("ID",Vertices[[#Headers],[Vertex]:[Top Word Pairs in title by Salience]],0),FALSE)</f>
        <v>76</v>
      </c>
    </row>
    <row r="54" spans="1:3" ht="15">
      <c r="A54" s="79" t="s">
        <v>815</v>
      </c>
      <c r="B54" s="114" t="s">
        <v>256</v>
      </c>
      <c r="C54" s="79">
        <f>VLOOKUP(GroupVertices[[#This Row],[Vertex]],Vertices[],MATCH("ID",Vertices[[#Headers],[Vertex]:[Top Word Pairs in title by Salience]],0),FALSE)</f>
        <v>75</v>
      </c>
    </row>
    <row r="55" spans="1:3" ht="15">
      <c r="A55" s="79" t="s">
        <v>815</v>
      </c>
      <c r="B55" s="114" t="s">
        <v>255</v>
      </c>
      <c r="C55" s="79">
        <f>VLOOKUP(GroupVertices[[#This Row],[Vertex]],Vertices[],MATCH("ID",Vertices[[#Headers],[Vertex]:[Top Word Pairs in title by Salience]],0),FALSE)</f>
        <v>74</v>
      </c>
    </row>
    <row r="56" spans="1:3" ht="15">
      <c r="A56" s="79" t="s">
        <v>816</v>
      </c>
      <c r="B56" s="114" t="s">
        <v>251</v>
      </c>
      <c r="C56" s="79">
        <f>VLOOKUP(GroupVertices[[#This Row],[Vertex]],Vertices[],MATCH("ID",Vertices[[#Headers],[Vertex]:[Top Word Pairs in title by Salience]],0),FALSE)</f>
        <v>70</v>
      </c>
    </row>
    <row r="57" spans="1:3" ht="15">
      <c r="A57" s="79" t="s">
        <v>816</v>
      </c>
      <c r="B57" s="114" t="s">
        <v>211</v>
      </c>
      <c r="C57" s="79">
        <f>VLOOKUP(GroupVertices[[#This Row],[Vertex]],Vertices[],MATCH("ID",Vertices[[#Headers],[Vertex]:[Top Word Pairs in title by Salience]],0),FALSE)</f>
        <v>30</v>
      </c>
    </row>
    <row r="58" spans="1:3" ht="15">
      <c r="A58" s="79" t="s">
        <v>816</v>
      </c>
      <c r="B58" s="114" t="s">
        <v>245</v>
      </c>
      <c r="C58" s="79">
        <f>VLOOKUP(GroupVertices[[#This Row],[Vertex]],Vertices[],MATCH("ID",Vertices[[#Headers],[Vertex]:[Top Word Pairs in title by Salience]],0),FALSE)</f>
        <v>64</v>
      </c>
    </row>
    <row r="59" spans="1:3" ht="15">
      <c r="A59" s="79" t="s">
        <v>816</v>
      </c>
      <c r="B59" s="114" t="s">
        <v>212</v>
      </c>
      <c r="C59" s="79">
        <f>VLOOKUP(GroupVertices[[#This Row],[Vertex]],Vertices[],MATCH("ID",Vertices[[#Headers],[Vertex]:[Top Word Pairs in title by Salience]],0),FALSE)</f>
        <v>31</v>
      </c>
    </row>
    <row r="60" spans="1:3" ht="15">
      <c r="A60" s="79" t="s">
        <v>816</v>
      </c>
      <c r="B60" s="114" t="s">
        <v>207</v>
      </c>
      <c r="C60" s="79">
        <f>VLOOKUP(GroupVertices[[#This Row],[Vertex]],Vertices[],MATCH("ID",Vertices[[#Headers],[Vertex]:[Top Word Pairs in title by Salience]],0),FALSE)</f>
        <v>26</v>
      </c>
    </row>
    <row r="61" spans="1:3" ht="15">
      <c r="A61" s="79" t="s">
        <v>816</v>
      </c>
      <c r="B61" s="114" t="s">
        <v>241</v>
      </c>
      <c r="C61" s="79">
        <f>VLOOKUP(GroupVertices[[#This Row],[Vertex]],Vertices[],MATCH("ID",Vertices[[#Headers],[Vertex]:[Top Word Pairs in title by Salience]],0),FALSE)</f>
        <v>60</v>
      </c>
    </row>
    <row r="62" spans="1:3" ht="15">
      <c r="A62" s="79" t="s">
        <v>816</v>
      </c>
      <c r="B62" s="114" t="s">
        <v>238</v>
      </c>
      <c r="C62" s="79">
        <f>VLOOKUP(GroupVertices[[#This Row],[Vertex]],Vertices[],MATCH("ID",Vertices[[#Headers],[Vertex]:[Top Word Pairs in title by Salience]],0),FALSE)</f>
        <v>57</v>
      </c>
    </row>
    <row r="63" spans="1:3" ht="15">
      <c r="A63" s="79" t="s">
        <v>817</v>
      </c>
      <c r="B63" s="114" t="s">
        <v>234</v>
      </c>
      <c r="C63" s="79">
        <f>VLOOKUP(GroupVertices[[#This Row],[Vertex]],Vertices[],MATCH("ID",Vertices[[#Headers],[Vertex]:[Top Word Pairs in title by Salience]],0),FALSE)</f>
        <v>53</v>
      </c>
    </row>
    <row r="64" spans="1:3" ht="15">
      <c r="A64" s="79" t="s">
        <v>817</v>
      </c>
      <c r="B64" s="114" t="s">
        <v>222</v>
      </c>
      <c r="C64" s="79">
        <f>VLOOKUP(GroupVertices[[#This Row],[Vertex]],Vertices[],MATCH("ID",Vertices[[#Headers],[Vertex]:[Top Word Pairs in title by Salience]],0),FALSE)</f>
        <v>41</v>
      </c>
    </row>
    <row r="65" spans="1:3" ht="15">
      <c r="A65" s="79" t="s">
        <v>817</v>
      </c>
      <c r="B65" s="114" t="s">
        <v>233</v>
      </c>
      <c r="C65" s="79">
        <f>VLOOKUP(GroupVertices[[#This Row],[Vertex]],Vertices[],MATCH("ID",Vertices[[#Headers],[Vertex]:[Top Word Pairs in title by Salience]],0),FALSE)</f>
        <v>52</v>
      </c>
    </row>
    <row r="66" spans="1:3" ht="15">
      <c r="A66" s="79" t="s">
        <v>817</v>
      </c>
      <c r="B66" s="114" t="s">
        <v>232</v>
      </c>
      <c r="C66" s="79">
        <f>VLOOKUP(GroupVertices[[#This Row],[Vertex]],Vertices[],MATCH("ID",Vertices[[#Headers],[Vertex]:[Top Word Pairs in title by Salience]],0),FALSE)</f>
        <v>51</v>
      </c>
    </row>
    <row r="67" spans="1:3" ht="15">
      <c r="A67" s="79" t="s">
        <v>817</v>
      </c>
      <c r="B67" s="114" t="s">
        <v>231</v>
      </c>
      <c r="C67" s="79">
        <f>VLOOKUP(GroupVertices[[#This Row],[Vertex]],Vertices[],MATCH("ID",Vertices[[#Headers],[Vertex]:[Top Word Pairs in title by Salience]],0),FALSE)</f>
        <v>50</v>
      </c>
    </row>
    <row r="68" spans="1:3" ht="15">
      <c r="A68" s="79" t="s">
        <v>818</v>
      </c>
      <c r="B68" s="114" t="s">
        <v>261</v>
      </c>
      <c r="C68" s="79">
        <f>VLOOKUP(GroupVertices[[#This Row],[Vertex]],Vertices[],MATCH("ID",Vertices[[#Headers],[Vertex]:[Top Word Pairs in title by Salience]],0),FALSE)</f>
        <v>80</v>
      </c>
    </row>
    <row r="69" spans="1:3" ht="15">
      <c r="A69" s="79" t="s">
        <v>818</v>
      </c>
      <c r="B69" s="114" t="s">
        <v>223</v>
      </c>
      <c r="C69" s="79">
        <f>VLOOKUP(GroupVertices[[#This Row],[Vertex]],Vertices[],MATCH("ID",Vertices[[#Headers],[Vertex]:[Top Word Pairs in title by Salience]],0),FALSE)</f>
        <v>42</v>
      </c>
    </row>
    <row r="70" spans="1:3" ht="15">
      <c r="A70" s="79" t="s">
        <v>818</v>
      </c>
      <c r="B70" s="114" t="s">
        <v>226</v>
      </c>
      <c r="C70" s="79">
        <f>VLOOKUP(GroupVertices[[#This Row],[Vertex]],Vertices[],MATCH("ID",Vertices[[#Headers],[Vertex]:[Top Word Pairs in title by Salience]],0),FALSE)</f>
        <v>45</v>
      </c>
    </row>
    <row r="71" spans="1:3" ht="15">
      <c r="A71" s="79" t="s">
        <v>819</v>
      </c>
      <c r="B71" s="114" t="s">
        <v>254</v>
      </c>
      <c r="C71" s="79">
        <f>VLOOKUP(GroupVertices[[#This Row],[Vertex]],Vertices[],MATCH("ID",Vertices[[#Headers],[Vertex]:[Top Word Pairs in title by Salience]],0),FALSE)</f>
        <v>73</v>
      </c>
    </row>
    <row r="72" spans="1:3" ht="15">
      <c r="A72" s="79" t="s">
        <v>819</v>
      </c>
      <c r="B72" s="114" t="s">
        <v>221</v>
      </c>
      <c r="C72" s="79">
        <f>VLOOKUP(GroupVertices[[#This Row],[Vertex]],Vertices[],MATCH("ID",Vertices[[#Headers],[Vertex]:[Top Word Pairs in title by Salience]],0),FALSE)</f>
        <v>40</v>
      </c>
    </row>
    <row r="73" spans="1:3" ht="15">
      <c r="A73" s="79" t="s">
        <v>819</v>
      </c>
      <c r="B73" s="114" t="s">
        <v>253</v>
      </c>
      <c r="C73" s="79">
        <f>VLOOKUP(GroupVertices[[#This Row],[Vertex]],Vertices[],MATCH("ID",Vertices[[#Headers],[Vertex]:[Top Word Pairs in title by Salience]],0),FALSE)</f>
        <v>72</v>
      </c>
    </row>
    <row r="74" spans="1:3" ht="15">
      <c r="A74" s="79" t="s">
        <v>820</v>
      </c>
      <c r="B74" s="114" t="s">
        <v>249</v>
      </c>
      <c r="C74" s="79">
        <f>VLOOKUP(GroupVertices[[#This Row],[Vertex]],Vertices[],MATCH("ID",Vertices[[#Headers],[Vertex]:[Top Word Pairs in title by Salience]],0),FALSE)</f>
        <v>68</v>
      </c>
    </row>
    <row r="75" spans="1:3" ht="15">
      <c r="A75" s="79" t="s">
        <v>820</v>
      </c>
      <c r="B75" s="114" t="s">
        <v>217</v>
      </c>
      <c r="C75" s="79">
        <f>VLOOKUP(GroupVertices[[#This Row],[Vertex]],Vertices[],MATCH("ID",Vertices[[#Headers],[Vertex]:[Top Word Pairs in title by Salience]],0),FALSE)</f>
        <v>36</v>
      </c>
    </row>
    <row r="76" spans="1:3" ht="15">
      <c r="A76" s="79" t="s">
        <v>820</v>
      </c>
      <c r="B76" s="114" t="s">
        <v>218</v>
      </c>
      <c r="C76" s="79">
        <f>VLOOKUP(GroupVertices[[#This Row],[Vertex]],Vertices[],MATCH("ID",Vertices[[#Headers],[Vertex]:[Top Word Pairs in title by Salience]],0),FALSE)</f>
        <v>37</v>
      </c>
    </row>
    <row r="77" spans="1:3" ht="15">
      <c r="A77" s="79" t="s">
        <v>821</v>
      </c>
      <c r="B77" s="114" t="s">
        <v>248</v>
      </c>
      <c r="C77" s="79">
        <f>VLOOKUP(GroupVertices[[#This Row],[Vertex]],Vertices[],MATCH("ID",Vertices[[#Headers],[Vertex]:[Top Word Pairs in title by Salience]],0),FALSE)</f>
        <v>67</v>
      </c>
    </row>
    <row r="78" spans="1:3" ht="15">
      <c r="A78" s="79" t="s">
        <v>821</v>
      </c>
      <c r="B78" s="114" t="s">
        <v>214</v>
      </c>
      <c r="C78" s="79">
        <f>VLOOKUP(GroupVertices[[#This Row],[Vertex]],Vertices[],MATCH("ID",Vertices[[#Headers],[Vertex]:[Top Word Pairs in title by Salience]],0),FALSE)</f>
        <v>33</v>
      </c>
    </row>
    <row r="79" spans="1:3" ht="15">
      <c r="A79" s="79" t="s">
        <v>821</v>
      </c>
      <c r="B79" s="114" t="s">
        <v>247</v>
      </c>
      <c r="C79" s="79">
        <f>VLOOKUP(GroupVertices[[#This Row],[Vertex]],Vertices[],MATCH("ID",Vertices[[#Headers],[Vertex]:[Top Word Pairs in title by Salience]],0),FALSE)</f>
        <v>66</v>
      </c>
    </row>
    <row r="80" spans="1:3" ht="15">
      <c r="A80" s="79" t="s">
        <v>822</v>
      </c>
      <c r="B80" s="114" t="s">
        <v>239</v>
      </c>
      <c r="C80" s="79">
        <f>VLOOKUP(GroupVertices[[#This Row],[Vertex]],Vertices[],MATCH("ID",Vertices[[#Headers],[Vertex]:[Top Word Pairs in title by Salience]],0),FALSE)</f>
        <v>4</v>
      </c>
    </row>
    <row r="81" spans="1:3" ht="15">
      <c r="A81" s="79" t="s">
        <v>822</v>
      </c>
      <c r="B81" s="114" t="s">
        <v>228</v>
      </c>
      <c r="C81" s="79">
        <f>VLOOKUP(GroupVertices[[#This Row],[Vertex]],Vertices[],MATCH("ID",Vertices[[#Headers],[Vertex]:[Top Word Pairs in title by Salience]],0),FALSE)</f>
        <v>47</v>
      </c>
    </row>
    <row r="82" spans="1:3" ht="15">
      <c r="A82" s="79" t="s">
        <v>822</v>
      </c>
      <c r="B82" s="114" t="s">
        <v>227</v>
      </c>
      <c r="C82" s="79">
        <f>VLOOKUP(GroupVertices[[#This Row],[Vertex]],Vertices[],MATCH("ID",Vertices[[#Headers],[Vertex]:[Top Word Pairs in title by Salience]],0),FALSE)</f>
        <v>46</v>
      </c>
    </row>
    <row r="83" spans="1:3" ht="15">
      <c r="A83" s="79" t="s">
        <v>823</v>
      </c>
      <c r="B83" s="114" t="s">
        <v>246</v>
      </c>
      <c r="C83" s="79">
        <f>VLOOKUP(GroupVertices[[#This Row],[Vertex]],Vertices[],MATCH("ID",Vertices[[#Headers],[Vertex]:[Top Word Pairs in title by Salience]],0),FALSE)</f>
        <v>65</v>
      </c>
    </row>
    <row r="84" spans="1:3" ht="15">
      <c r="A84" s="79" t="s">
        <v>823</v>
      </c>
      <c r="B84" s="114" t="s">
        <v>229</v>
      </c>
      <c r="C84" s="79">
        <f>VLOOKUP(GroupVertices[[#This Row],[Vertex]],Vertices[],MATCH("ID",Vertices[[#Headers],[Vertex]:[Top Word Pairs in title by Salience]],0),FALSE)</f>
        <v>48</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842</v>
      </c>
      <c r="B2" s="34" t="s">
        <v>31</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69</v>
      </c>
      <c r="L2" s="37">
        <f>MIN(Vertices[Closeness Centrality])</f>
        <v>0.003597</v>
      </c>
      <c r="M2" s="38">
        <f>COUNTIF(Vertices[Closeness Centrality],"&gt;= "&amp;L2)-COUNTIF(Vertices[Closeness Centrality],"&gt;="&amp;L3)</f>
        <v>17</v>
      </c>
      <c r="N2" s="37">
        <f>MIN(Vertices[Eigenvector Centrality])</f>
        <v>0.002114</v>
      </c>
      <c r="O2" s="38">
        <f>COUNTIF(Vertices[Eigenvector Centrality],"&gt;= "&amp;N2)-COUNTIF(Vertices[Eigenvector Centrality],"&gt;="&amp;N3)</f>
        <v>27</v>
      </c>
      <c r="P2" s="37">
        <f>MIN(Vertices[PageRank])</f>
        <v>0.437191</v>
      </c>
      <c r="Q2" s="38">
        <f>COUNTIF(Vertices[PageRank],"&gt;= "&amp;P2)-COUNTIF(Vertices[PageRank],"&gt;="&amp;P3)</f>
        <v>50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56.61424241818182</v>
      </c>
      <c r="K3" s="40">
        <f>COUNTIF(Vertices[Betweenness Centrality],"&gt;= "&amp;J3)-COUNTIF(Vertices[Betweenness Centrality],"&gt;="&amp;J4)</f>
        <v>4</v>
      </c>
      <c r="L3" s="39">
        <f aca="true" t="shared" si="5" ref="L3:L26">L2+($L$57-$L$2)/BinDivisor</f>
        <v>0.003685690909090909</v>
      </c>
      <c r="M3" s="40">
        <f>COUNTIF(Vertices[Closeness Centrality],"&gt;= "&amp;L3)-COUNTIF(Vertices[Closeness Centrality],"&gt;="&amp;L4)</f>
        <v>15</v>
      </c>
      <c r="N3" s="39">
        <f aca="true" t="shared" si="6" ref="N3:N26">N2+($N$57-$N$2)/BinDivisor</f>
        <v>0.004006981818181818</v>
      </c>
      <c r="O3" s="40">
        <f>COUNTIF(Vertices[Eigenvector Centrality],"&gt;= "&amp;N3)-COUNTIF(Vertices[Eigenvector Centrality],"&gt;="&amp;N4)</f>
        <v>5</v>
      </c>
      <c r="P3" s="39">
        <f aca="true" t="shared" si="7" ref="P3:P26">P2+($P$57-$P$2)/BinDivisor</f>
        <v>0.7383910727272728</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83</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113.22848483636363</v>
      </c>
      <c r="K4" s="38">
        <f>COUNTIF(Vertices[Betweenness Centrality],"&gt;= "&amp;J4)-COUNTIF(Vertices[Betweenness Centrality],"&gt;="&amp;J5)</f>
        <v>4</v>
      </c>
      <c r="L4" s="37">
        <f t="shared" si="5"/>
        <v>0.003774381818181818</v>
      </c>
      <c r="M4" s="38">
        <f>COUNTIF(Vertices[Closeness Centrality],"&gt;= "&amp;L4)-COUNTIF(Vertices[Closeness Centrality],"&gt;="&amp;L5)</f>
        <v>2</v>
      </c>
      <c r="N4" s="37">
        <f t="shared" si="6"/>
        <v>0.0058999636363636365</v>
      </c>
      <c r="O4" s="38">
        <f>COUNTIF(Vertices[Eigenvector Centrality],"&gt;= "&amp;N4)-COUNTIF(Vertices[Eigenvector Centrality],"&gt;="&amp;N5)</f>
        <v>2</v>
      </c>
      <c r="P4" s="37">
        <f t="shared" si="7"/>
        <v>1.0395911454545455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169.84272725454545</v>
      </c>
      <c r="K5" s="40">
        <f>COUNTIF(Vertices[Betweenness Centrality],"&gt;= "&amp;J5)-COUNTIF(Vertices[Betweenness Centrality],"&gt;="&amp;J6)</f>
        <v>2</v>
      </c>
      <c r="L5" s="39">
        <f t="shared" si="5"/>
        <v>0.0038630727272727272</v>
      </c>
      <c r="M5" s="40">
        <f>COUNTIF(Vertices[Closeness Centrality],"&gt;= "&amp;L5)-COUNTIF(Vertices[Closeness Centrality],"&gt;="&amp;L6)</f>
        <v>1</v>
      </c>
      <c r="N5" s="39">
        <f t="shared" si="6"/>
        <v>0.007792945454545454</v>
      </c>
      <c r="O5" s="40">
        <f>COUNTIF(Vertices[Eigenvector Centrality],"&gt;= "&amp;N5)-COUNTIF(Vertices[Eigenvector Centrality],"&gt;="&amp;N6)</f>
        <v>1</v>
      </c>
      <c r="P5" s="39">
        <f t="shared" si="7"/>
        <v>1.3407912181818182</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149</v>
      </c>
      <c r="B6" s="34">
        <v>95</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226.45696967272727</v>
      </c>
      <c r="K6" s="38">
        <f>COUNTIF(Vertices[Betweenness Centrality],"&gt;= "&amp;J6)-COUNTIF(Vertices[Betweenness Centrality],"&gt;="&amp;J7)</f>
        <v>0</v>
      </c>
      <c r="L6" s="37">
        <f t="shared" si="5"/>
        <v>0.003951763636363636</v>
      </c>
      <c r="M6" s="38">
        <f>COUNTIF(Vertices[Closeness Centrality],"&gt;= "&amp;L6)-COUNTIF(Vertices[Closeness Centrality],"&gt;="&amp;L7)</f>
        <v>0</v>
      </c>
      <c r="N6" s="37">
        <f t="shared" si="6"/>
        <v>0.009685927272727272</v>
      </c>
      <c r="O6" s="38">
        <f>COUNTIF(Vertices[Eigenvector Centrality],"&gt;= "&amp;N6)-COUNTIF(Vertices[Eigenvector Centrality],"&gt;="&amp;N7)</f>
        <v>1</v>
      </c>
      <c r="P6" s="37">
        <f t="shared" si="7"/>
        <v>1.641991290909091</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32</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283.07121209090906</v>
      </c>
      <c r="K7" s="40">
        <f>COUNTIF(Vertices[Betweenness Centrality],"&gt;= "&amp;J7)-COUNTIF(Vertices[Betweenness Centrality],"&gt;="&amp;J8)</f>
        <v>1</v>
      </c>
      <c r="L7" s="39">
        <f t="shared" si="5"/>
        <v>0.004040454545454545</v>
      </c>
      <c r="M7" s="40">
        <f>COUNTIF(Vertices[Closeness Centrality],"&gt;= "&amp;L7)-COUNTIF(Vertices[Closeness Centrality],"&gt;="&amp;L8)</f>
        <v>1</v>
      </c>
      <c r="N7" s="39">
        <f t="shared" si="6"/>
        <v>0.01157890909090909</v>
      </c>
      <c r="O7" s="40">
        <f>COUNTIF(Vertices[Eigenvector Centrality],"&gt;= "&amp;N7)-COUNTIF(Vertices[Eigenvector Centrality],"&gt;="&amp;N8)</f>
        <v>0</v>
      </c>
      <c r="P7" s="39">
        <f t="shared" si="7"/>
        <v>1.9431913636363638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151</v>
      </c>
      <c r="B8" s="34">
        <v>127</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339.68545450909085</v>
      </c>
      <c r="K8" s="38">
        <f>COUNTIF(Vertices[Betweenness Centrality],"&gt;= "&amp;J8)-COUNTIF(Vertices[Betweenness Centrality],"&gt;="&amp;J9)</f>
        <v>1</v>
      </c>
      <c r="L8" s="37">
        <f t="shared" si="5"/>
        <v>0.004129145454545454</v>
      </c>
      <c r="M8" s="38">
        <f>COUNTIF(Vertices[Closeness Centrality],"&gt;= "&amp;L8)-COUNTIF(Vertices[Closeness Centrality],"&gt;="&amp;L9)</f>
        <v>0</v>
      </c>
      <c r="N8" s="37">
        <f t="shared" si="6"/>
        <v>0.013471890909090907</v>
      </c>
      <c r="O8" s="38">
        <f>COUNTIF(Vertices[Eigenvector Centrality],"&gt;= "&amp;N8)-COUNTIF(Vertices[Eigenvector Centrality],"&gt;="&amp;N9)</f>
        <v>23</v>
      </c>
      <c r="P8" s="37">
        <f t="shared" si="7"/>
        <v>2.2443914363636366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396.29969692727263</v>
      </c>
      <c r="K9" s="40">
        <f>COUNTIF(Vertices[Betweenness Centrality],"&gt;= "&amp;J9)-COUNTIF(Vertices[Betweenness Centrality],"&gt;="&amp;J10)</f>
        <v>0</v>
      </c>
      <c r="L9" s="39">
        <f t="shared" si="5"/>
        <v>0.004217836363636363</v>
      </c>
      <c r="M9" s="40">
        <f>COUNTIF(Vertices[Closeness Centrality],"&gt;= "&amp;L9)-COUNTIF(Vertices[Closeness Centrality],"&gt;="&amp;L10)</f>
        <v>0</v>
      </c>
      <c r="N9" s="39">
        <f t="shared" si="6"/>
        <v>0.015364872727272725</v>
      </c>
      <c r="O9" s="40">
        <f>COUNTIF(Vertices[Eigenvector Centrality],"&gt;= "&amp;N9)-COUNTIF(Vertices[Eigenvector Centrality],"&gt;="&amp;N10)</f>
        <v>12</v>
      </c>
      <c r="P9" s="39">
        <f t="shared" si="7"/>
        <v>2.5455915090909094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15</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452.9139393454544</v>
      </c>
      <c r="K10" s="38">
        <f>COUNTIF(Vertices[Betweenness Centrality],"&gt;= "&amp;J10)-COUNTIF(Vertices[Betweenness Centrality],"&gt;="&amp;J11)</f>
        <v>1</v>
      </c>
      <c r="L10" s="37">
        <f t="shared" si="5"/>
        <v>0.004306527272727272</v>
      </c>
      <c r="M10" s="38">
        <f>COUNTIF(Vertices[Closeness Centrality],"&gt;= "&amp;L10)-COUNTIF(Vertices[Closeness Centrality],"&gt;="&amp;L11)</f>
        <v>0</v>
      </c>
      <c r="N10" s="37">
        <f t="shared" si="6"/>
        <v>0.017257854545454542</v>
      </c>
      <c r="O10" s="38">
        <f>COUNTIF(Vertices[Eigenvector Centrality],"&gt;= "&amp;N10)-COUNTIF(Vertices[Eigenvector Centrality],"&gt;="&amp;N11)</f>
        <v>3</v>
      </c>
      <c r="P10" s="37">
        <f t="shared" si="7"/>
        <v>2.846791581818182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509.5281817636362</v>
      </c>
      <c r="K11" s="40">
        <f>COUNTIF(Vertices[Betweenness Centrality],"&gt;= "&amp;J11)-COUNTIF(Vertices[Betweenness Centrality],"&gt;="&amp;J12)</f>
        <v>0</v>
      </c>
      <c r="L11" s="39">
        <f t="shared" si="5"/>
        <v>0.004395218181818181</v>
      </c>
      <c r="M11" s="40">
        <f>COUNTIF(Vertices[Closeness Centrality],"&gt;= "&amp;L11)-COUNTIF(Vertices[Closeness Centrality],"&gt;="&amp;L12)</f>
        <v>0</v>
      </c>
      <c r="N11" s="39">
        <f t="shared" si="6"/>
        <v>0.01915083636363636</v>
      </c>
      <c r="O11" s="40">
        <f>COUNTIF(Vertices[Eigenvector Centrality],"&gt;= "&amp;N11)-COUNTIF(Vertices[Eigenvector Centrality],"&gt;="&amp;N12)</f>
        <v>4</v>
      </c>
      <c r="P11" s="39">
        <f t="shared" si="7"/>
        <v>3.147991654545455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845</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566.142424181818</v>
      </c>
      <c r="K12" s="38">
        <f>COUNTIF(Vertices[Betweenness Centrality],"&gt;= "&amp;J12)-COUNTIF(Vertices[Betweenness Centrality],"&gt;="&amp;J13)</f>
        <v>0</v>
      </c>
      <c r="L12" s="37">
        <f t="shared" si="5"/>
        <v>0.0044839090909090905</v>
      </c>
      <c r="M12" s="38">
        <f>COUNTIF(Vertices[Closeness Centrality],"&gt;= "&amp;L12)-COUNTIF(Vertices[Closeness Centrality],"&gt;="&amp;L13)</f>
        <v>0</v>
      </c>
      <c r="N12" s="37">
        <f t="shared" si="6"/>
        <v>0.02104381818181818</v>
      </c>
      <c r="O12" s="38">
        <f>COUNTIF(Vertices[Eigenvector Centrality],"&gt;= "&amp;N12)-COUNTIF(Vertices[Eigenvector Centrality],"&gt;="&amp;N13)</f>
        <v>1</v>
      </c>
      <c r="P12" s="37">
        <f t="shared" si="7"/>
        <v>3.4491917272727277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845</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622.7566665999998</v>
      </c>
      <c r="K13" s="40">
        <f>COUNTIF(Vertices[Betweenness Centrality],"&gt;= "&amp;J13)-COUNTIF(Vertices[Betweenness Centrality],"&gt;="&amp;J14)</f>
        <v>0</v>
      </c>
      <c r="L13" s="39">
        <f t="shared" si="5"/>
        <v>0.0045726</v>
      </c>
      <c r="M13" s="40">
        <f>COUNTIF(Vertices[Closeness Centrality],"&gt;= "&amp;L13)-COUNTIF(Vertices[Closeness Centrality],"&gt;="&amp;L14)</f>
        <v>0</v>
      </c>
      <c r="N13" s="39">
        <f t="shared" si="6"/>
        <v>0.0229368</v>
      </c>
      <c r="O13" s="40">
        <f>COUNTIF(Vertices[Eigenvector Centrality],"&gt;= "&amp;N13)-COUNTIF(Vertices[Eigenvector Centrality],"&gt;="&amp;N14)</f>
        <v>1</v>
      </c>
      <c r="P13" s="39">
        <f t="shared" si="7"/>
        <v>3.7503918000000005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7"/>
      <c r="B14" s="117"/>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679.3709090181816</v>
      </c>
      <c r="K14" s="38">
        <f>COUNTIF(Vertices[Betweenness Centrality],"&gt;= "&amp;J14)-COUNTIF(Vertices[Betweenness Centrality],"&gt;="&amp;J15)</f>
        <v>0</v>
      </c>
      <c r="L14" s="37">
        <f t="shared" si="5"/>
        <v>0.004661290909090909</v>
      </c>
      <c r="M14" s="38">
        <f>COUNTIF(Vertices[Closeness Centrality],"&gt;= "&amp;L14)-COUNTIF(Vertices[Closeness Centrality],"&gt;="&amp;L15)</f>
        <v>0</v>
      </c>
      <c r="N14" s="37">
        <f t="shared" si="6"/>
        <v>0.02482978181818182</v>
      </c>
      <c r="O14" s="38">
        <f>COUNTIF(Vertices[Eigenvector Centrality],"&gt;= "&amp;N14)-COUNTIF(Vertices[Eigenvector Centrality],"&gt;="&amp;N15)</f>
        <v>1</v>
      </c>
      <c r="P14" s="37">
        <f t="shared" si="7"/>
        <v>4.051591872727274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1</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735.9851514363634</v>
      </c>
      <c r="K15" s="40">
        <f>COUNTIF(Vertices[Betweenness Centrality],"&gt;= "&amp;J15)-COUNTIF(Vertices[Betweenness Centrality],"&gt;="&amp;J16)</f>
        <v>0</v>
      </c>
      <c r="L15" s="39">
        <f t="shared" si="5"/>
        <v>0.004749981818181818</v>
      </c>
      <c r="M15" s="40">
        <f>COUNTIF(Vertices[Closeness Centrality],"&gt;= "&amp;L15)-COUNTIF(Vertices[Closeness Centrality],"&gt;="&amp;L16)</f>
        <v>0</v>
      </c>
      <c r="N15" s="39">
        <f t="shared" si="6"/>
        <v>0.02672276363636364</v>
      </c>
      <c r="O15" s="40">
        <f>COUNTIF(Vertices[Eigenvector Centrality],"&gt;= "&amp;N15)-COUNTIF(Vertices[Eigenvector Centrality],"&gt;="&amp;N16)</f>
        <v>1</v>
      </c>
      <c r="P15" s="39">
        <f t="shared" si="7"/>
        <v>4.3527919454545465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792.5993938545452</v>
      </c>
      <c r="K16" s="38">
        <f>COUNTIF(Vertices[Betweenness Centrality],"&gt;= "&amp;J16)-COUNTIF(Vertices[Betweenness Centrality],"&gt;="&amp;J17)</f>
        <v>0</v>
      </c>
      <c r="L16" s="37">
        <f t="shared" si="5"/>
        <v>0.004838672727272727</v>
      </c>
      <c r="M16" s="38">
        <f>COUNTIF(Vertices[Closeness Centrality],"&gt;= "&amp;L16)-COUNTIF(Vertices[Closeness Centrality],"&gt;="&amp;L17)</f>
        <v>0</v>
      </c>
      <c r="N16" s="37">
        <f t="shared" si="6"/>
        <v>0.02861574545454546</v>
      </c>
      <c r="O16" s="38">
        <f>COUNTIF(Vertices[Eigenvector Centrality],"&gt;= "&amp;N16)-COUNTIF(Vertices[Eigenvector Centrality],"&gt;="&amp;N17)</f>
        <v>0</v>
      </c>
      <c r="P16" s="37">
        <f t="shared" si="7"/>
        <v>4.653992018181819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83</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849.213636272727</v>
      </c>
      <c r="K17" s="40">
        <f>COUNTIF(Vertices[Betweenness Centrality],"&gt;= "&amp;J17)-COUNTIF(Vertices[Betweenness Centrality],"&gt;="&amp;J18)</f>
        <v>0</v>
      </c>
      <c r="L17" s="39">
        <f t="shared" si="5"/>
        <v>0.004927363636363636</v>
      </c>
      <c r="M17" s="40">
        <f>COUNTIF(Vertices[Closeness Centrality],"&gt;= "&amp;L17)-COUNTIF(Vertices[Closeness Centrality],"&gt;="&amp;L18)</f>
        <v>0</v>
      </c>
      <c r="N17" s="39">
        <f t="shared" si="6"/>
        <v>0.030508727272727278</v>
      </c>
      <c r="O17" s="40">
        <f>COUNTIF(Vertices[Eigenvector Centrality],"&gt;= "&amp;N17)-COUNTIF(Vertices[Eigenvector Centrality],"&gt;="&amp;N18)</f>
        <v>0</v>
      </c>
      <c r="P17" s="39">
        <f t="shared" si="7"/>
        <v>4.955192090909092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127</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905.8278786909087</v>
      </c>
      <c r="K18" s="38">
        <f>COUNTIF(Vertices[Betweenness Centrality],"&gt;= "&amp;J18)-COUNTIF(Vertices[Betweenness Centrality],"&gt;="&amp;J19)</f>
        <v>0</v>
      </c>
      <c r="L18" s="37">
        <f t="shared" si="5"/>
        <v>0.005016054545454545</v>
      </c>
      <c r="M18" s="38">
        <f>COUNTIF(Vertices[Closeness Centrality],"&gt;= "&amp;L18)-COUNTIF(Vertices[Closeness Centrality],"&gt;="&amp;L19)</f>
        <v>32</v>
      </c>
      <c r="N18" s="37">
        <f t="shared" si="6"/>
        <v>0.032401709090909094</v>
      </c>
      <c r="O18" s="38">
        <f>COUNTIF(Vertices[Eigenvector Centrality],"&gt;= "&amp;N18)-COUNTIF(Vertices[Eigenvector Centrality],"&gt;="&amp;N19)</f>
        <v>0</v>
      </c>
      <c r="P18" s="37">
        <f t="shared" si="7"/>
        <v>5.256392163636365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7"/>
      <c r="B19" s="117"/>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962.4421211090905</v>
      </c>
      <c r="K19" s="40">
        <f>COUNTIF(Vertices[Betweenness Centrality],"&gt;= "&amp;J19)-COUNTIF(Vertices[Betweenness Centrality],"&gt;="&amp;J20)</f>
        <v>0</v>
      </c>
      <c r="L19" s="39">
        <f t="shared" si="5"/>
        <v>0.005104745454545454</v>
      </c>
      <c r="M19" s="40">
        <f>COUNTIF(Vertices[Closeness Centrality],"&gt;= "&amp;L19)-COUNTIF(Vertices[Closeness Centrality],"&gt;="&amp;L20)</f>
        <v>6</v>
      </c>
      <c r="N19" s="39">
        <f t="shared" si="6"/>
        <v>0.03429469090909091</v>
      </c>
      <c r="O19" s="40">
        <f>COUNTIF(Vertices[Eigenvector Centrality],"&gt;= "&amp;N19)-COUNTIF(Vertices[Eigenvector Centrality],"&gt;="&amp;N20)</f>
        <v>0</v>
      </c>
      <c r="P19" s="39">
        <f t="shared" si="7"/>
        <v>5.557592236363638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4</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1019.0563635272723</v>
      </c>
      <c r="K20" s="38">
        <f>COUNTIF(Vertices[Betweenness Centrality],"&gt;= "&amp;J20)-COUNTIF(Vertices[Betweenness Centrality],"&gt;="&amp;J21)</f>
        <v>0</v>
      </c>
      <c r="L20" s="37">
        <f t="shared" si="5"/>
        <v>0.005193436363636363</v>
      </c>
      <c r="M20" s="38">
        <f>COUNTIF(Vertices[Closeness Centrality],"&gt;= "&amp;L20)-COUNTIF(Vertices[Closeness Centrality],"&gt;="&amp;L21)</f>
        <v>4</v>
      </c>
      <c r="N20" s="37">
        <f t="shared" si="6"/>
        <v>0.036187672727272725</v>
      </c>
      <c r="O20" s="38">
        <f>COUNTIF(Vertices[Eigenvector Centrality],"&gt;= "&amp;N20)-COUNTIF(Vertices[Eigenvector Centrality],"&gt;="&amp;N21)</f>
        <v>0</v>
      </c>
      <c r="P20" s="37">
        <f t="shared" si="7"/>
        <v>5.85879230909091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158</v>
      </c>
      <c r="B21" s="34">
        <v>2.737698</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1075.670605945454</v>
      </c>
      <c r="K21" s="40">
        <f>COUNTIF(Vertices[Betweenness Centrality],"&gt;= "&amp;J21)-COUNTIF(Vertices[Betweenness Centrality],"&gt;="&amp;J22)</f>
        <v>0</v>
      </c>
      <c r="L21" s="39">
        <f t="shared" si="5"/>
        <v>0.005282127272727272</v>
      </c>
      <c r="M21" s="40">
        <f>COUNTIF(Vertices[Closeness Centrality],"&gt;= "&amp;L21)-COUNTIF(Vertices[Closeness Centrality],"&gt;="&amp;L22)</f>
        <v>3</v>
      </c>
      <c r="N21" s="39">
        <f t="shared" si="6"/>
        <v>0.03808065454545454</v>
      </c>
      <c r="O21" s="40">
        <f>COUNTIF(Vertices[Eigenvector Centrality],"&gt;= "&amp;N21)-COUNTIF(Vertices[Eigenvector Centrality],"&gt;="&amp;N22)</f>
        <v>0</v>
      </c>
      <c r="P21" s="39">
        <f t="shared" si="7"/>
        <v>6.159992381818183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7"/>
      <c r="B22" s="117"/>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1132.284848363636</v>
      </c>
      <c r="K22" s="38">
        <f>COUNTIF(Vertices[Betweenness Centrality],"&gt;= "&amp;J22)-COUNTIF(Vertices[Betweenness Centrality],"&gt;="&amp;J23)</f>
        <v>0</v>
      </c>
      <c r="L22" s="37">
        <f t="shared" si="5"/>
        <v>0.0053708181818181815</v>
      </c>
      <c r="M22" s="38">
        <f>COUNTIF(Vertices[Closeness Centrality],"&gt;= "&amp;L22)-COUNTIF(Vertices[Closeness Centrality],"&gt;="&amp;L23)</f>
        <v>1</v>
      </c>
      <c r="N22" s="37">
        <f t="shared" si="6"/>
        <v>0.03997363636363636</v>
      </c>
      <c r="O22" s="38">
        <f>COUNTIF(Vertices[Eigenvector Centrality],"&gt;= "&amp;N22)-COUNTIF(Vertices[Eigenvector Centrality],"&gt;="&amp;N23)</f>
        <v>0</v>
      </c>
      <c r="P22" s="37">
        <f t="shared" si="7"/>
        <v>6.461192454545456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0.02909197766676462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1188.899090781818</v>
      </c>
      <c r="K23" s="40">
        <f>COUNTIF(Vertices[Betweenness Centrality],"&gt;= "&amp;J23)-COUNTIF(Vertices[Betweenness Centrality],"&gt;="&amp;J24)</f>
        <v>0</v>
      </c>
      <c r="L23" s="39">
        <f t="shared" si="5"/>
        <v>0.0054595090909090906</v>
      </c>
      <c r="M23" s="40">
        <f>COUNTIF(Vertices[Closeness Centrality],"&gt;= "&amp;L23)-COUNTIF(Vertices[Closeness Centrality],"&gt;="&amp;L24)</f>
        <v>0</v>
      </c>
      <c r="N23" s="39">
        <f t="shared" si="6"/>
        <v>0.04186661818181817</v>
      </c>
      <c r="O23" s="40">
        <f>COUNTIF(Vertices[Eigenvector Centrality],"&gt;= "&amp;N23)-COUNTIF(Vertices[Eigenvector Centrality],"&gt;="&amp;N24)</f>
        <v>0</v>
      </c>
      <c r="P23" s="39">
        <f t="shared" si="7"/>
        <v>6.762392527272729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843</v>
      </c>
      <c r="B24" s="34">
        <v>0.472611</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1245.5133331999998</v>
      </c>
      <c r="K24" s="38">
        <f>COUNTIF(Vertices[Betweenness Centrality],"&gt;= "&amp;J24)-COUNTIF(Vertices[Betweenness Centrality],"&gt;="&amp;J25)</f>
        <v>0</v>
      </c>
      <c r="L24" s="37">
        <f t="shared" si="5"/>
        <v>0.0055482</v>
      </c>
      <c r="M24" s="38">
        <f>COUNTIF(Vertices[Closeness Centrality],"&gt;= "&amp;L24)-COUNTIF(Vertices[Closeness Centrality],"&gt;="&amp;L25)</f>
        <v>0</v>
      </c>
      <c r="N24" s="37">
        <f t="shared" si="6"/>
        <v>0.04375959999999999</v>
      </c>
      <c r="O24" s="38">
        <f>COUNTIF(Vertices[Eigenvector Centrality],"&gt;= "&amp;N24)-COUNTIF(Vertices[Eigenvector Centrality],"&gt;="&amp;N25)</f>
        <v>0</v>
      </c>
      <c r="P24" s="37">
        <f t="shared" si="7"/>
        <v>7.0635926000000016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1302.1275756181817</v>
      </c>
      <c r="K25" s="40">
        <f>COUNTIF(Vertices[Betweenness Centrality],"&gt;= "&amp;J25)-COUNTIF(Vertices[Betweenness Centrality],"&gt;="&amp;J26)</f>
        <v>0</v>
      </c>
      <c r="L25" s="39">
        <f t="shared" si="5"/>
        <v>0.005636890909090909</v>
      </c>
      <c r="M25" s="40">
        <f>COUNTIF(Vertices[Closeness Centrality],"&gt;= "&amp;L25)-COUNTIF(Vertices[Closeness Centrality],"&gt;="&amp;L26)</f>
        <v>0</v>
      </c>
      <c r="N25" s="39">
        <f t="shared" si="6"/>
        <v>0.045652581818181805</v>
      </c>
      <c r="O25" s="40">
        <f>COUNTIF(Vertices[Eigenvector Centrality],"&gt;= "&amp;N25)-COUNTIF(Vertices[Eigenvector Centrality],"&gt;="&amp;N26)</f>
        <v>0</v>
      </c>
      <c r="P25" s="39">
        <f t="shared" si="7"/>
        <v>7.364792672727274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844</v>
      </c>
      <c r="B26" s="34" t="s">
        <v>846</v>
      </c>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1358.7418180363636</v>
      </c>
      <c r="K26" s="38">
        <f>COUNTIF(Vertices[Betweenness Centrality],"&gt;= "&amp;J26)-COUNTIF(Vertices[Betweenness Centrality],"&gt;="&amp;J28)</f>
        <v>0</v>
      </c>
      <c r="L26" s="37">
        <f t="shared" si="5"/>
        <v>0.005725581818181818</v>
      </c>
      <c r="M26" s="38">
        <f>COUNTIF(Vertices[Closeness Centrality],"&gt;= "&amp;L26)-COUNTIF(Vertices[Closeness Centrality],"&gt;="&amp;L28)</f>
        <v>0</v>
      </c>
      <c r="N26" s="37">
        <f t="shared" si="6"/>
        <v>0.04754556363636362</v>
      </c>
      <c r="O26" s="38">
        <f>COUNTIF(Vertices[Eigenvector Centrality],"&gt;= "&amp;N26)-COUNTIF(Vertices[Eigenvector Centrality],"&gt;="&amp;N28)</f>
        <v>0</v>
      </c>
      <c r="P26" s="37">
        <f t="shared" si="7"/>
        <v>7.665992745454547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1415.3560604545455</v>
      </c>
      <c r="K28" s="40">
        <f>COUNTIF(Vertices[Betweenness Centrality],"&gt;= "&amp;J28)-COUNTIF(Vertices[Betweenness Centrality],"&gt;="&amp;J40)</f>
        <v>0</v>
      </c>
      <c r="L28" s="39">
        <f>L26+($L$57-$L$2)/BinDivisor</f>
        <v>0.005814272727272727</v>
      </c>
      <c r="M28" s="40">
        <f>COUNTIF(Vertices[Closeness Centrality],"&gt;= "&amp;L28)-COUNTIF(Vertices[Closeness Centrality],"&gt;="&amp;L40)</f>
        <v>0</v>
      </c>
      <c r="N28" s="39">
        <f>N26+($N$57-$N$2)/BinDivisor</f>
        <v>0.049438545454545436</v>
      </c>
      <c r="O28" s="40">
        <f>COUNTIF(Vertices[Eigenvector Centrality],"&gt;= "&amp;N28)-COUNTIF(Vertices[Eigenvector Centrality],"&gt;="&amp;N40)</f>
        <v>0</v>
      </c>
      <c r="P28" s="39">
        <f>P26+($P$57-$P$2)/BinDivisor</f>
        <v>7.96719281818182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1471.9703028727274</v>
      </c>
      <c r="K40" s="38">
        <f>COUNTIF(Vertices[Betweenness Centrality],"&gt;= "&amp;J40)-COUNTIF(Vertices[Betweenness Centrality],"&gt;="&amp;J41)</f>
        <v>0</v>
      </c>
      <c r="L40" s="37">
        <f>L28+($L$57-$L$2)/BinDivisor</f>
        <v>0.005902963636363636</v>
      </c>
      <c r="M40" s="38">
        <f>COUNTIF(Vertices[Closeness Centrality],"&gt;= "&amp;L40)-COUNTIF(Vertices[Closeness Centrality],"&gt;="&amp;L41)</f>
        <v>0</v>
      </c>
      <c r="N40" s="37">
        <f>N28+($N$57-$N$2)/BinDivisor</f>
        <v>0.05133152727272725</v>
      </c>
      <c r="O40" s="38">
        <f>COUNTIF(Vertices[Eigenvector Centrality],"&gt;= "&amp;N40)-COUNTIF(Vertices[Eigenvector Centrality],"&gt;="&amp;N41)</f>
        <v>0</v>
      </c>
      <c r="P40" s="37">
        <f>P28+($P$57-$P$2)/BinDivisor</f>
        <v>8.268392890909093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1528.5845452909093</v>
      </c>
      <c r="K41" s="40">
        <f>COUNTIF(Vertices[Betweenness Centrality],"&gt;= "&amp;J41)-COUNTIF(Vertices[Betweenness Centrality],"&gt;="&amp;J42)</f>
        <v>0</v>
      </c>
      <c r="L41" s="39">
        <f aca="true" t="shared" si="14" ref="L41:L56">L40+($L$57-$L$2)/BinDivisor</f>
        <v>0.005991654545454545</v>
      </c>
      <c r="M41" s="40">
        <f>COUNTIF(Vertices[Closeness Centrality],"&gt;= "&amp;L41)-COUNTIF(Vertices[Closeness Centrality],"&gt;="&amp;L42)</f>
        <v>0</v>
      </c>
      <c r="N41" s="39">
        <f aca="true" t="shared" si="15" ref="N41:N56">N40+($N$57-$N$2)/BinDivisor</f>
        <v>0.05322450909090907</v>
      </c>
      <c r="O41" s="40">
        <f>COUNTIF(Vertices[Eigenvector Centrality],"&gt;= "&amp;N41)-COUNTIF(Vertices[Eigenvector Centrality],"&gt;="&amp;N42)</f>
        <v>0</v>
      </c>
      <c r="P41" s="39">
        <f aca="true" t="shared" si="16" ref="P41:P56">P40+($P$57-$P$2)/BinDivisor</f>
        <v>8.569592963636365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1585.1987877090912</v>
      </c>
      <c r="K42" s="38">
        <f>COUNTIF(Vertices[Betweenness Centrality],"&gt;= "&amp;J42)-COUNTIF(Vertices[Betweenness Centrality],"&gt;="&amp;J43)</f>
        <v>0</v>
      </c>
      <c r="L42" s="37">
        <f t="shared" si="14"/>
        <v>0.006080345454545454</v>
      </c>
      <c r="M42" s="38">
        <f>COUNTIF(Vertices[Closeness Centrality],"&gt;= "&amp;L42)-COUNTIF(Vertices[Closeness Centrality],"&gt;="&amp;L43)</f>
        <v>0</v>
      </c>
      <c r="N42" s="37">
        <f t="shared" si="15"/>
        <v>0.055117490909090884</v>
      </c>
      <c r="O42" s="38">
        <f>COUNTIF(Vertices[Eigenvector Centrality],"&gt;= "&amp;N42)-COUNTIF(Vertices[Eigenvector Centrality],"&gt;="&amp;N43)</f>
        <v>0</v>
      </c>
      <c r="P42" s="37">
        <f t="shared" si="16"/>
        <v>8.870793036363638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1641.8130301272731</v>
      </c>
      <c r="K43" s="40">
        <f>COUNTIF(Vertices[Betweenness Centrality],"&gt;= "&amp;J43)-COUNTIF(Vertices[Betweenness Centrality],"&gt;="&amp;J44)</f>
        <v>0</v>
      </c>
      <c r="L43" s="39">
        <f t="shared" si="14"/>
        <v>0.006169036363636363</v>
      </c>
      <c r="M43" s="40">
        <f>COUNTIF(Vertices[Closeness Centrality],"&gt;= "&amp;L43)-COUNTIF(Vertices[Closeness Centrality],"&gt;="&amp;L44)</f>
        <v>0</v>
      </c>
      <c r="N43" s="39">
        <f t="shared" si="15"/>
        <v>0.0570104727272727</v>
      </c>
      <c r="O43" s="40">
        <f>COUNTIF(Vertices[Eigenvector Centrality],"&gt;= "&amp;N43)-COUNTIF(Vertices[Eigenvector Centrality],"&gt;="&amp;N44)</f>
        <v>0</v>
      </c>
      <c r="P43" s="39">
        <f t="shared" si="16"/>
        <v>9.171993109090911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1698.427272545455</v>
      </c>
      <c r="K44" s="38">
        <f>COUNTIF(Vertices[Betweenness Centrality],"&gt;= "&amp;J44)-COUNTIF(Vertices[Betweenness Centrality],"&gt;="&amp;J45)</f>
        <v>0</v>
      </c>
      <c r="L44" s="37">
        <f t="shared" si="14"/>
        <v>0.0062577272727272724</v>
      </c>
      <c r="M44" s="38">
        <f>COUNTIF(Vertices[Closeness Centrality],"&gt;= "&amp;L44)-COUNTIF(Vertices[Closeness Centrality],"&gt;="&amp;L45)</f>
        <v>0</v>
      </c>
      <c r="N44" s="37">
        <f t="shared" si="15"/>
        <v>0.058903454545454516</v>
      </c>
      <c r="O44" s="38">
        <f>COUNTIF(Vertices[Eigenvector Centrality],"&gt;= "&amp;N44)-COUNTIF(Vertices[Eigenvector Centrality],"&gt;="&amp;N45)</f>
        <v>0</v>
      </c>
      <c r="P44" s="37">
        <f t="shared" si="16"/>
        <v>9.473193181818184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1755.041514963637</v>
      </c>
      <c r="K45" s="40">
        <f>COUNTIF(Vertices[Betweenness Centrality],"&gt;= "&amp;J45)-COUNTIF(Vertices[Betweenness Centrality],"&gt;="&amp;J46)</f>
        <v>0</v>
      </c>
      <c r="L45" s="39">
        <f t="shared" si="14"/>
        <v>0.0063464181818181815</v>
      </c>
      <c r="M45" s="40">
        <f>COUNTIF(Vertices[Closeness Centrality],"&gt;= "&amp;L45)-COUNTIF(Vertices[Closeness Centrality],"&gt;="&amp;L46)</f>
        <v>0</v>
      </c>
      <c r="N45" s="39">
        <f t="shared" si="15"/>
        <v>0.06079643636363633</v>
      </c>
      <c r="O45" s="40">
        <f>COUNTIF(Vertices[Eigenvector Centrality],"&gt;= "&amp;N45)-COUNTIF(Vertices[Eigenvector Centrality],"&gt;="&amp;N46)</f>
        <v>0</v>
      </c>
      <c r="P45" s="39">
        <f t="shared" si="16"/>
        <v>9.774393254545457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1811.6557573818188</v>
      </c>
      <c r="K46" s="38">
        <f>COUNTIF(Vertices[Betweenness Centrality],"&gt;= "&amp;J46)-COUNTIF(Vertices[Betweenness Centrality],"&gt;="&amp;J47)</f>
        <v>0</v>
      </c>
      <c r="L46" s="37">
        <f t="shared" si="14"/>
        <v>0.006435109090909091</v>
      </c>
      <c r="M46" s="38">
        <f>COUNTIF(Vertices[Closeness Centrality],"&gt;= "&amp;L46)-COUNTIF(Vertices[Closeness Centrality],"&gt;="&amp;L47)</f>
        <v>0</v>
      </c>
      <c r="N46" s="37">
        <f t="shared" si="15"/>
        <v>0.06268941818181815</v>
      </c>
      <c r="O46" s="38">
        <f>COUNTIF(Vertices[Eigenvector Centrality],"&gt;= "&amp;N46)-COUNTIF(Vertices[Eigenvector Centrality],"&gt;="&amp;N47)</f>
        <v>0</v>
      </c>
      <c r="P46" s="37">
        <f t="shared" si="16"/>
        <v>10.07559332727273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1868.2699998000007</v>
      </c>
      <c r="K47" s="40">
        <f>COUNTIF(Vertices[Betweenness Centrality],"&gt;= "&amp;J47)-COUNTIF(Vertices[Betweenness Centrality],"&gt;="&amp;J48)</f>
        <v>0</v>
      </c>
      <c r="L47" s="39">
        <f t="shared" si="14"/>
        <v>0.0065238</v>
      </c>
      <c r="M47" s="40">
        <f>COUNTIF(Vertices[Closeness Centrality],"&gt;= "&amp;L47)-COUNTIF(Vertices[Closeness Centrality],"&gt;="&amp;L48)</f>
        <v>0</v>
      </c>
      <c r="N47" s="39">
        <f t="shared" si="15"/>
        <v>0.06458239999999997</v>
      </c>
      <c r="O47" s="40">
        <f>COUNTIF(Vertices[Eigenvector Centrality],"&gt;= "&amp;N47)-COUNTIF(Vertices[Eigenvector Centrality],"&gt;="&amp;N48)</f>
        <v>0</v>
      </c>
      <c r="P47" s="39">
        <f t="shared" si="16"/>
        <v>10.376793400000002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1924.8842422181826</v>
      </c>
      <c r="K48" s="38">
        <f>COUNTIF(Vertices[Betweenness Centrality],"&gt;= "&amp;J48)-COUNTIF(Vertices[Betweenness Centrality],"&gt;="&amp;J49)</f>
        <v>0</v>
      </c>
      <c r="L48" s="37">
        <f t="shared" si="14"/>
        <v>0.006612490909090909</v>
      </c>
      <c r="M48" s="38">
        <f>COUNTIF(Vertices[Closeness Centrality],"&gt;= "&amp;L48)-COUNTIF(Vertices[Closeness Centrality],"&gt;="&amp;L49)</f>
        <v>0</v>
      </c>
      <c r="N48" s="37">
        <f t="shared" si="15"/>
        <v>0.06647538181818179</v>
      </c>
      <c r="O48" s="38">
        <f>COUNTIF(Vertices[Eigenvector Centrality],"&gt;= "&amp;N48)-COUNTIF(Vertices[Eigenvector Centrality],"&gt;="&amp;N49)</f>
        <v>0</v>
      </c>
      <c r="P48" s="37">
        <f t="shared" si="16"/>
        <v>10.677993472727275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1981.4984846363645</v>
      </c>
      <c r="K49" s="40">
        <f>COUNTIF(Vertices[Betweenness Centrality],"&gt;= "&amp;J49)-COUNTIF(Vertices[Betweenness Centrality],"&gt;="&amp;J50)</f>
        <v>0</v>
      </c>
      <c r="L49" s="39">
        <f t="shared" si="14"/>
        <v>0.006701181818181818</v>
      </c>
      <c r="M49" s="40">
        <f>COUNTIF(Vertices[Closeness Centrality],"&gt;= "&amp;L49)-COUNTIF(Vertices[Closeness Centrality],"&gt;="&amp;L50)</f>
        <v>0</v>
      </c>
      <c r="N49" s="39">
        <f t="shared" si="15"/>
        <v>0.0683683636363636</v>
      </c>
      <c r="O49" s="40">
        <f>COUNTIF(Vertices[Eigenvector Centrality],"&gt;= "&amp;N49)-COUNTIF(Vertices[Eigenvector Centrality],"&gt;="&amp;N50)</f>
        <v>0</v>
      </c>
      <c r="P49" s="39">
        <f t="shared" si="16"/>
        <v>10.979193545454548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2038.1127270545464</v>
      </c>
      <c r="K50" s="38">
        <f>COUNTIF(Vertices[Betweenness Centrality],"&gt;= "&amp;J50)-COUNTIF(Vertices[Betweenness Centrality],"&gt;="&amp;J51)</f>
        <v>0</v>
      </c>
      <c r="L50" s="37">
        <f t="shared" si="14"/>
        <v>0.006789872727272727</v>
      </c>
      <c r="M50" s="38">
        <f>COUNTIF(Vertices[Closeness Centrality],"&gt;= "&amp;L50)-COUNTIF(Vertices[Closeness Centrality],"&gt;="&amp;L51)</f>
        <v>0</v>
      </c>
      <c r="N50" s="37">
        <f t="shared" si="15"/>
        <v>0.07026134545454542</v>
      </c>
      <c r="O50" s="38">
        <f>COUNTIF(Vertices[Eigenvector Centrality],"&gt;= "&amp;N50)-COUNTIF(Vertices[Eigenvector Centrality],"&gt;="&amp;N51)</f>
        <v>0</v>
      </c>
      <c r="P50" s="37">
        <f t="shared" si="16"/>
        <v>11.28039361818182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2094.7269694727283</v>
      </c>
      <c r="K51" s="40">
        <f>COUNTIF(Vertices[Betweenness Centrality],"&gt;= "&amp;J51)-COUNTIF(Vertices[Betweenness Centrality],"&gt;="&amp;J52)</f>
        <v>0</v>
      </c>
      <c r="L51" s="39">
        <f t="shared" si="14"/>
        <v>0.006878563636363636</v>
      </c>
      <c r="M51" s="40">
        <f>COUNTIF(Vertices[Closeness Centrality],"&gt;= "&amp;L51)-COUNTIF(Vertices[Closeness Centrality],"&gt;="&amp;L52)</f>
        <v>0</v>
      </c>
      <c r="N51" s="39">
        <f t="shared" si="15"/>
        <v>0.07215432727272723</v>
      </c>
      <c r="O51" s="40">
        <f>COUNTIF(Vertices[Eigenvector Centrality],"&gt;= "&amp;N51)-COUNTIF(Vertices[Eigenvector Centrality],"&gt;="&amp;N52)</f>
        <v>0</v>
      </c>
      <c r="P51" s="39">
        <f t="shared" si="16"/>
        <v>11.581593690909093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2151.34121189091</v>
      </c>
      <c r="K52" s="38">
        <f>COUNTIF(Vertices[Betweenness Centrality],"&gt;= "&amp;J52)-COUNTIF(Vertices[Betweenness Centrality],"&gt;="&amp;J53)</f>
        <v>0</v>
      </c>
      <c r="L52" s="37">
        <f t="shared" si="14"/>
        <v>0.006967254545454545</v>
      </c>
      <c r="M52" s="38">
        <f>COUNTIF(Vertices[Closeness Centrality],"&gt;= "&amp;L52)-COUNTIF(Vertices[Closeness Centrality],"&gt;="&amp;L53)</f>
        <v>0</v>
      </c>
      <c r="N52" s="37">
        <f t="shared" si="15"/>
        <v>0.07404730909090905</v>
      </c>
      <c r="O52" s="38">
        <f>COUNTIF(Vertices[Eigenvector Centrality],"&gt;= "&amp;N52)-COUNTIF(Vertices[Eigenvector Centrality],"&gt;="&amp;N53)</f>
        <v>0</v>
      </c>
      <c r="P52" s="37">
        <f t="shared" si="16"/>
        <v>11.882793763636366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2207.9554543090917</v>
      </c>
      <c r="K53" s="40">
        <f>COUNTIF(Vertices[Betweenness Centrality],"&gt;= "&amp;J53)-COUNTIF(Vertices[Betweenness Centrality],"&gt;="&amp;J54)</f>
        <v>0</v>
      </c>
      <c r="L53" s="39">
        <f t="shared" si="14"/>
        <v>0.007055945454545454</v>
      </c>
      <c r="M53" s="40">
        <f>COUNTIF(Vertices[Closeness Centrality],"&gt;= "&amp;L53)-COUNTIF(Vertices[Closeness Centrality],"&gt;="&amp;L54)</f>
        <v>0</v>
      </c>
      <c r="N53" s="39">
        <f t="shared" si="15"/>
        <v>0.07594029090909087</v>
      </c>
      <c r="O53" s="40">
        <f>COUNTIF(Vertices[Eigenvector Centrality],"&gt;= "&amp;N53)-COUNTIF(Vertices[Eigenvector Centrality],"&gt;="&amp;N54)</f>
        <v>0</v>
      </c>
      <c r="P53" s="39">
        <f t="shared" si="16"/>
        <v>12.183993836363639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2264.5696967272734</v>
      </c>
      <c r="K54" s="38">
        <f>COUNTIF(Vertices[Betweenness Centrality],"&gt;= "&amp;J54)-COUNTIF(Vertices[Betweenness Centrality],"&gt;="&amp;J55)</f>
        <v>0</v>
      </c>
      <c r="L54" s="37">
        <f t="shared" si="14"/>
        <v>0.007144636363636363</v>
      </c>
      <c r="M54" s="38">
        <f>COUNTIF(Vertices[Closeness Centrality],"&gt;= "&amp;L54)-COUNTIF(Vertices[Closeness Centrality],"&gt;="&amp;L55)</f>
        <v>0</v>
      </c>
      <c r="N54" s="37">
        <f t="shared" si="15"/>
        <v>0.07783327272727268</v>
      </c>
      <c r="O54" s="38">
        <f>COUNTIF(Vertices[Eigenvector Centrality],"&gt;= "&amp;N54)-COUNTIF(Vertices[Eigenvector Centrality],"&gt;="&amp;N55)</f>
        <v>0</v>
      </c>
      <c r="P54" s="37">
        <f t="shared" si="16"/>
        <v>12.485193909090912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2321.183939145455</v>
      </c>
      <c r="K55" s="40">
        <f>COUNTIF(Vertices[Betweenness Centrality],"&gt;= "&amp;J55)-COUNTIF(Vertices[Betweenness Centrality],"&gt;="&amp;J56)</f>
        <v>0</v>
      </c>
      <c r="L55" s="39">
        <f t="shared" si="14"/>
        <v>0.0072333272727272725</v>
      </c>
      <c r="M55" s="40">
        <f>COUNTIF(Vertices[Closeness Centrality],"&gt;= "&amp;L55)-COUNTIF(Vertices[Closeness Centrality],"&gt;="&amp;L56)</f>
        <v>0</v>
      </c>
      <c r="N55" s="39">
        <f t="shared" si="15"/>
        <v>0.0797262545454545</v>
      </c>
      <c r="O55" s="40">
        <f>COUNTIF(Vertices[Eigenvector Centrality],"&gt;= "&amp;N55)-COUNTIF(Vertices[Eigenvector Centrality],"&gt;="&amp;N56)</f>
        <v>0</v>
      </c>
      <c r="P55" s="39">
        <f t="shared" si="16"/>
        <v>12.786393981818184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2377.7981815636367</v>
      </c>
      <c r="K56" s="38">
        <f>COUNTIF(Vertices[Betweenness Centrality],"&gt;= "&amp;J56)-COUNTIF(Vertices[Betweenness Centrality],"&gt;="&amp;J57)</f>
        <v>0</v>
      </c>
      <c r="L56" s="37">
        <f t="shared" si="14"/>
        <v>0.007322018181818182</v>
      </c>
      <c r="M56" s="38">
        <f>COUNTIF(Vertices[Closeness Centrality],"&gt;= "&amp;L56)-COUNTIF(Vertices[Closeness Centrality],"&gt;="&amp;L57)</f>
        <v>0</v>
      </c>
      <c r="N56" s="37">
        <f t="shared" si="15"/>
        <v>0.08161923636363631</v>
      </c>
      <c r="O56" s="38">
        <f>COUNTIF(Vertices[Eigenvector Centrality],"&gt;= "&amp;N56)-COUNTIF(Vertices[Eigenvector Centrality],"&gt;="&amp;N57)</f>
        <v>0</v>
      </c>
      <c r="P56" s="37">
        <f t="shared" si="16"/>
        <v>13.087594054545457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3113.783333</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0.106228</v>
      </c>
      <c r="O57" s="42">
        <f>COUNTIF(Vertices[Eigenvector Centrality],"&gt;= "&amp;N57)-COUNTIF(Vertices[Eigenvector Centrality],"&gt;="&amp;N58)</f>
        <v>1</v>
      </c>
      <c r="P57" s="41">
        <f>MAX(Vertices[PageRank])</f>
        <v>17.003195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85</v>
      </c>
      <c r="B58" s="47" t="str">
        <f>_xlfn.IFERROR(MEDIAN(Vertices[Degree]),NoMetricMessage)</f>
        <v>Not Available</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3113.783333</v>
      </c>
    </row>
    <row r="99" spans="1:2" ht="15">
      <c r="A99" s="33" t="s">
        <v>103</v>
      </c>
      <c r="B99" s="47">
        <f>_xlfn.IFERROR(AVERAGE(Vertices[Betweenness Centrality]),NoMetricMessage)</f>
        <v>72.61445783132531</v>
      </c>
    </row>
    <row r="100" spans="1:2" ht="15">
      <c r="A100" s="33" t="s">
        <v>104</v>
      </c>
      <c r="B100" s="47">
        <f>_xlfn.IFERROR(MEDIAN(Vertices[Betweenness Centrality]),NoMetricMessage)</f>
        <v>0</v>
      </c>
    </row>
    <row r="111" spans="1:2" ht="15">
      <c r="A111" s="33" t="s">
        <v>107</v>
      </c>
      <c r="B111" s="47">
        <f>IF(COUNT(Vertices[Closeness Centrality])&gt;0,L2,NoMetricMessage)</f>
        <v>0.003597</v>
      </c>
    </row>
    <row r="112" spans="1:2" ht="15">
      <c r="A112" s="33" t="s">
        <v>108</v>
      </c>
      <c r="B112" s="47">
        <f>IF(COUNT(Vertices[Closeness Centrality])&gt;0,L57,NoMetricMessage)</f>
        <v>0.008475</v>
      </c>
    </row>
    <row r="113" spans="1:2" ht="15">
      <c r="A113" s="33" t="s">
        <v>109</v>
      </c>
      <c r="B113" s="47">
        <f>_xlfn.IFERROR(AVERAGE(Vertices[Closeness Centrality]),NoMetricMessage)</f>
        <v>0.004535048192771083</v>
      </c>
    </row>
    <row r="114" spans="1:2" ht="15">
      <c r="A114" s="33" t="s">
        <v>110</v>
      </c>
      <c r="B114" s="47">
        <f>_xlfn.IFERROR(MEDIAN(Vertices[Closeness Centrality]),NoMetricMessage)</f>
        <v>0.005025</v>
      </c>
    </row>
    <row r="125" spans="1:2" ht="15">
      <c r="A125" s="33" t="s">
        <v>113</v>
      </c>
      <c r="B125" s="47">
        <f>IF(COUNT(Vertices[Eigenvector Centrality])&gt;0,N2,NoMetricMessage)</f>
        <v>0.002114</v>
      </c>
    </row>
    <row r="126" spans="1:2" ht="15">
      <c r="A126" s="33" t="s">
        <v>114</v>
      </c>
      <c r="B126" s="47">
        <f>IF(COUNT(Vertices[Eigenvector Centrality])&gt;0,N57,NoMetricMessage)</f>
        <v>0.106228</v>
      </c>
    </row>
    <row r="127" spans="1:2" ht="15">
      <c r="A127" s="33" t="s">
        <v>115</v>
      </c>
      <c r="B127" s="47">
        <f>_xlfn.IFERROR(AVERAGE(Vertices[Eigenvector Centrality]),NoMetricMessage)</f>
        <v>0.01204825301204819</v>
      </c>
    </row>
    <row r="128" spans="1:2" ht="15">
      <c r="A128" s="33" t="s">
        <v>116</v>
      </c>
      <c r="B128" s="47">
        <f>_xlfn.IFERROR(MEDIAN(Vertices[Eigenvector Centrality]),NoMetricMessage)</f>
        <v>0.01491</v>
      </c>
    </row>
    <row r="139" spans="1:2" ht="15">
      <c r="A139" s="33" t="s">
        <v>141</v>
      </c>
      <c r="B139" s="47">
        <f>IF(COUNT(Vertices[PageRank])&gt;0,P2,NoMetricMessage)</f>
        <v>0.437191</v>
      </c>
    </row>
    <row r="140" spans="1:2" ht="15">
      <c r="A140" s="33" t="s">
        <v>142</v>
      </c>
      <c r="B140" s="47">
        <f>IF(COUNT(Vertices[PageRank])&gt;0,P57,NoMetricMessage)</f>
        <v>17.003195</v>
      </c>
    </row>
    <row r="141" spans="1:2" ht="15">
      <c r="A141" s="33" t="s">
        <v>143</v>
      </c>
      <c r="B141" s="47">
        <f>_xlfn.IFERROR(AVERAGE(Vertices[PageRank]),NoMetricMessage)</f>
        <v>0.999994012048193</v>
      </c>
    </row>
    <row r="142" spans="1:2" ht="15">
      <c r="A142" s="33" t="s">
        <v>144</v>
      </c>
      <c r="B142" s="47">
        <f>_xlfn.IFERROR(MEDIAN(Vertices[PageRank]),NoMetricMessage)</f>
        <v>0.542444</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0.03866979304381086</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774</v>
      </c>
    </row>
    <row r="6" spans="1:18" ht="15">
      <c r="A6">
        <v>0</v>
      </c>
      <c r="B6" s="1" t="s">
        <v>137</v>
      </c>
      <c r="C6">
        <v>1</v>
      </c>
      <c r="D6" t="s">
        <v>60</v>
      </c>
      <c r="E6" t="s">
        <v>60</v>
      </c>
      <c r="F6">
        <v>0</v>
      </c>
      <c r="H6" t="s">
        <v>72</v>
      </c>
      <c r="J6" t="s">
        <v>174</v>
      </c>
      <c r="K6">
        <v>19</v>
      </c>
      <c r="R6" t="s">
        <v>130</v>
      </c>
    </row>
    <row r="7" spans="1:11" ht="15">
      <c r="A7">
        <v>2</v>
      </c>
      <c r="B7">
        <v>1</v>
      </c>
      <c r="C7">
        <v>0</v>
      </c>
      <c r="D7" t="s">
        <v>61</v>
      </c>
      <c r="E7" t="s">
        <v>61</v>
      </c>
      <c r="F7">
        <v>2</v>
      </c>
      <c r="H7" t="s">
        <v>73</v>
      </c>
      <c r="J7" t="s">
        <v>175</v>
      </c>
      <c r="K7" t="s">
        <v>1451</v>
      </c>
    </row>
    <row r="8" spans="1:11" ht="15">
      <c r="A8"/>
      <c r="B8">
        <v>2</v>
      </c>
      <c r="C8">
        <v>2</v>
      </c>
      <c r="D8" t="s">
        <v>62</v>
      </c>
      <c r="E8" t="s">
        <v>62</v>
      </c>
      <c r="H8" t="s">
        <v>74</v>
      </c>
      <c r="J8" t="s">
        <v>176</v>
      </c>
      <c r="K8" t="s">
        <v>1452</v>
      </c>
    </row>
    <row r="9" spans="1:11" ht="409.5">
      <c r="A9"/>
      <c r="B9">
        <v>3</v>
      </c>
      <c r="C9">
        <v>4</v>
      </c>
      <c r="D9" t="s">
        <v>63</v>
      </c>
      <c r="E9" t="s">
        <v>63</v>
      </c>
      <c r="H9" t="s">
        <v>75</v>
      </c>
      <c r="J9" t="s">
        <v>775</v>
      </c>
      <c r="K9" s="13" t="s">
        <v>776</v>
      </c>
    </row>
    <row r="10" spans="1:11" ht="409.5">
      <c r="A10"/>
      <c r="B10">
        <v>4</v>
      </c>
      <c r="D10" t="s">
        <v>64</v>
      </c>
      <c r="E10" t="s">
        <v>64</v>
      </c>
      <c r="H10" t="s">
        <v>76</v>
      </c>
      <c r="J10" t="s">
        <v>777</v>
      </c>
      <c r="K10" s="13" t="s">
        <v>778</v>
      </c>
    </row>
    <row r="11" spans="1:11" ht="409.5">
      <c r="A11"/>
      <c r="B11">
        <v>5</v>
      </c>
      <c r="D11" t="s">
        <v>47</v>
      </c>
      <c r="E11">
        <v>1</v>
      </c>
      <c r="H11" t="s">
        <v>77</v>
      </c>
      <c r="J11" t="s">
        <v>779</v>
      </c>
      <c r="K11" s="13" t="s">
        <v>780</v>
      </c>
    </row>
    <row r="12" spans="1:11" ht="409.5">
      <c r="A12"/>
      <c r="B12"/>
      <c r="D12" t="s">
        <v>65</v>
      </c>
      <c r="E12">
        <v>2</v>
      </c>
      <c r="H12">
        <v>0</v>
      </c>
      <c r="J12" t="s">
        <v>781</v>
      </c>
      <c r="K12" s="13"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15">
      <c r="D21">
        <v>9</v>
      </c>
      <c r="H21">
        <v>9</v>
      </c>
      <c r="J21" t="s">
        <v>799</v>
      </c>
      <c r="K21" t="s">
        <v>800</v>
      </c>
    </row>
    <row r="22" spans="4:11" ht="15">
      <c r="D22">
        <v>10</v>
      </c>
      <c r="J22" t="s">
        <v>801</v>
      </c>
      <c r="K22" t="s">
        <v>802</v>
      </c>
    </row>
    <row r="23" spans="4:11" ht="15">
      <c r="D23">
        <v>11</v>
      </c>
      <c r="J23" t="s">
        <v>803</v>
      </c>
      <c r="K23" t="s">
        <v>804</v>
      </c>
    </row>
    <row r="24" spans="10:11" ht="409.5">
      <c r="J24" t="s">
        <v>805</v>
      </c>
      <c r="K24" s="13" t="s">
        <v>806</v>
      </c>
    </row>
    <row r="25" spans="10:11" ht="409.5">
      <c r="J25" t="s">
        <v>807</v>
      </c>
      <c r="K25" s="13" t="s">
        <v>808</v>
      </c>
    </row>
    <row r="26" spans="10:11" ht="409.5">
      <c r="J26" t="s">
        <v>809</v>
      </c>
      <c r="K26" s="13" t="s">
        <v>810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EE1F-E046-40F1-8044-1C07EA520072}">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839</v>
      </c>
      <c r="B2" s="116" t="s">
        <v>840</v>
      </c>
      <c r="C2" s="52" t="s">
        <v>841</v>
      </c>
    </row>
    <row r="3" spans="1:3" ht="15">
      <c r="A3" s="115" t="s">
        <v>812</v>
      </c>
      <c r="B3" s="115" t="s">
        <v>812</v>
      </c>
      <c r="C3" s="34">
        <v>26</v>
      </c>
    </row>
    <row r="4" spans="1:3" ht="15">
      <c r="A4" s="115" t="s">
        <v>812</v>
      </c>
      <c r="B4" s="115" t="s">
        <v>813</v>
      </c>
      <c r="C4" s="34">
        <v>5</v>
      </c>
    </row>
    <row r="5" spans="1:3" ht="15">
      <c r="A5" s="115" t="s">
        <v>812</v>
      </c>
      <c r="B5" s="115" t="s">
        <v>814</v>
      </c>
      <c r="C5" s="34">
        <v>4</v>
      </c>
    </row>
    <row r="6" spans="1:3" ht="15">
      <c r="A6" s="115" t="s">
        <v>812</v>
      </c>
      <c r="B6" s="115" t="s">
        <v>815</v>
      </c>
      <c r="C6" s="34">
        <v>1</v>
      </c>
    </row>
    <row r="7" spans="1:3" ht="15">
      <c r="A7" s="115" t="s">
        <v>812</v>
      </c>
      <c r="B7" s="115" t="s">
        <v>816</v>
      </c>
      <c r="C7" s="34">
        <v>4</v>
      </c>
    </row>
    <row r="8" spans="1:3" ht="15">
      <c r="A8" s="115" t="s">
        <v>812</v>
      </c>
      <c r="B8" s="115" t="s">
        <v>817</v>
      </c>
      <c r="C8" s="34">
        <v>1</v>
      </c>
    </row>
    <row r="9" spans="1:3" ht="15">
      <c r="A9" s="115" t="s">
        <v>812</v>
      </c>
      <c r="B9" s="115" t="s">
        <v>818</v>
      </c>
      <c r="C9" s="34">
        <v>2</v>
      </c>
    </row>
    <row r="10" spans="1:3" ht="15">
      <c r="A10" s="115" t="s">
        <v>812</v>
      </c>
      <c r="B10" s="115" t="s">
        <v>819</v>
      </c>
      <c r="C10" s="34">
        <v>1</v>
      </c>
    </row>
    <row r="11" spans="1:3" ht="15">
      <c r="A11" s="115" t="s">
        <v>812</v>
      </c>
      <c r="B11" s="115" t="s">
        <v>820</v>
      </c>
      <c r="C11" s="34">
        <v>2</v>
      </c>
    </row>
    <row r="12" spans="1:3" ht="15">
      <c r="A12" s="115" t="s">
        <v>812</v>
      </c>
      <c r="B12" s="115" t="s">
        <v>821</v>
      </c>
      <c r="C12" s="34">
        <v>1</v>
      </c>
    </row>
    <row r="13" spans="1:3" ht="15">
      <c r="A13" s="115" t="s">
        <v>812</v>
      </c>
      <c r="B13" s="115" t="s">
        <v>822</v>
      </c>
      <c r="C13" s="34">
        <v>2</v>
      </c>
    </row>
    <row r="14" spans="1:3" ht="15">
      <c r="A14" s="115" t="s">
        <v>812</v>
      </c>
      <c r="B14" s="115" t="s">
        <v>823</v>
      </c>
      <c r="C14" s="34">
        <v>1</v>
      </c>
    </row>
    <row r="15" spans="1:3" ht="15">
      <c r="A15" s="115" t="s">
        <v>813</v>
      </c>
      <c r="B15" s="115" t="s">
        <v>813</v>
      </c>
      <c r="C15" s="34">
        <v>18</v>
      </c>
    </row>
    <row r="16" spans="1:3" ht="15">
      <c r="A16" s="115" t="s">
        <v>813</v>
      </c>
      <c r="B16" s="115" t="s">
        <v>815</v>
      </c>
      <c r="C16" s="34">
        <v>1</v>
      </c>
    </row>
    <row r="17" spans="1:3" ht="15">
      <c r="A17" s="115" t="s">
        <v>813</v>
      </c>
      <c r="B17" s="115" t="s">
        <v>816</v>
      </c>
      <c r="C17" s="34">
        <v>3</v>
      </c>
    </row>
    <row r="18" spans="1:3" ht="15">
      <c r="A18" s="115" t="s">
        <v>814</v>
      </c>
      <c r="B18" s="115" t="s">
        <v>814</v>
      </c>
      <c r="C18" s="34">
        <v>27</v>
      </c>
    </row>
    <row r="19" spans="1:3" ht="15">
      <c r="A19" s="115" t="s">
        <v>815</v>
      </c>
      <c r="B19" s="115" t="s">
        <v>815</v>
      </c>
      <c r="C19" s="34">
        <v>7</v>
      </c>
    </row>
    <row r="20" spans="1:3" ht="15">
      <c r="A20" s="115" t="s">
        <v>816</v>
      </c>
      <c r="B20" s="115" t="s">
        <v>816</v>
      </c>
      <c r="C20" s="34">
        <v>6</v>
      </c>
    </row>
    <row r="21" spans="1:3" ht="15">
      <c r="A21" s="115" t="s">
        <v>817</v>
      </c>
      <c r="B21" s="115" t="s">
        <v>817</v>
      </c>
      <c r="C21" s="34">
        <v>4</v>
      </c>
    </row>
    <row r="22" spans="1:3" ht="15">
      <c r="A22" s="115" t="s">
        <v>818</v>
      </c>
      <c r="B22" s="115" t="s">
        <v>818</v>
      </c>
      <c r="C22" s="34">
        <v>2</v>
      </c>
    </row>
    <row r="23" spans="1:3" ht="15">
      <c r="A23" s="115" t="s">
        <v>819</v>
      </c>
      <c r="B23" s="115" t="s">
        <v>819</v>
      </c>
      <c r="C23" s="34">
        <v>2</v>
      </c>
    </row>
    <row r="24" spans="1:3" ht="15">
      <c r="A24" s="115" t="s">
        <v>820</v>
      </c>
      <c r="B24" s="115" t="s">
        <v>820</v>
      </c>
      <c r="C24" s="34">
        <v>2</v>
      </c>
    </row>
    <row r="25" spans="1:3" ht="15">
      <c r="A25" s="115" t="s">
        <v>821</v>
      </c>
      <c r="B25" s="115" t="s">
        <v>821</v>
      </c>
      <c r="C25" s="34">
        <v>2</v>
      </c>
    </row>
    <row r="26" spans="1:3" ht="15">
      <c r="A26" s="115" t="s">
        <v>822</v>
      </c>
      <c r="B26" s="115" t="s">
        <v>822</v>
      </c>
      <c r="C26" s="34">
        <v>2</v>
      </c>
    </row>
    <row r="27" spans="1:3" ht="15">
      <c r="A27" s="115" t="s">
        <v>823</v>
      </c>
      <c r="B27" s="115" t="s">
        <v>823</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21B5-512B-4CEE-A8CA-B0917B0D7065}">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847</v>
      </c>
      <c r="B1" s="13" t="s">
        <v>1054</v>
      </c>
      <c r="C1" s="13" t="s">
        <v>1055</v>
      </c>
      <c r="D1" s="13" t="s">
        <v>145</v>
      </c>
      <c r="E1" s="13" t="s">
        <v>1057</v>
      </c>
      <c r="F1" s="13" t="s">
        <v>1058</v>
      </c>
      <c r="G1" s="13" t="s">
        <v>1059</v>
      </c>
    </row>
    <row r="2" spans="1:7" ht="15">
      <c r="A2" s="79" t="s">
        <v>848</v>
      </c>
      <c r="B2" s="79">
        <v>99</v>
      </c>
      <c r="C2" s="118">
        <v>0.02430044182621502</v>
      </c>
      <c r="D2" s="79" t="s">
        <v>1056</v>
      </c>
      <c r="E2" s="79"/>
      <c r="F2" s="79"/>
      <c r="G2" s="79"/>
    </row>
    <row r="3" spans="1:7" ht="15">
      <c r="A3" s="79" t="s">
        <v>849</v>
      </c>
      <c r="B3" s="79">
        <v>80</v>
      </c>
      <c r="C3" s="118">
        <v>0.019636720667648502</v>
      </c>
      <c r="D3" s="79" t="s">
        <v>1056</v>
      </c>
      <c r="E3" s="79"/>
      <c r="F3" s="79"/>
      <c r="G3" s="79"/>
    </row>
    <row r="4" spans="1:7" ht="15">
      <c r="A4" s="79" t="s">
        <v>850</v>
      </c>
      <c r="B4" s="79">
        <v>0</v>
      </c>
      <c r="C4" s="118">
        <v>0</v>
      </c>
      <c r="D4" s="79" t="s">
        <v>1056</v>
      </c>
      <c r="E4" s="79"/>
      <c r="F4" s="79"/>
      <c r="G4" s="79"/>
    </row>
    <row r="5" spans="1:7" ht="15">
      <c r="A5" s="79" t="s">
        <v>851</v>
      </c>
      <c r="B5" s="79">
        <v>3895</v>
      </c>
      <c r="C5" s="118">
        <v>0.9560628375061364</v>
      </c>
      <c r="D5" s="79" t="s">
        <v>1056</v>
      </c>
      <c r="E5" s="79"/>
      <c r="F5" s="79"/>
      <c r="G5" s="79"/>
    </row>
    <row r="6" spans="1:7" ht="15">
      <c r="A6" s="79" t="s">
        <v>852</v>
      </c>
      <c r="B6" s="79">
        <v>4074</v>
      </c>
      <c r="C6" s="118">
        <v>1</v>
      </c>
      <c r="D6" s="79" t="s">
        <v>1056</v>
      </c>
      <c r="E6" s="79"/>
      <c r="F6" s="79"/>
      <c r="G6" s="79"/>
    </row>
    <row r="7" spans="1:7" ht="15">
      <c r="A7" s="114" t="s">
        <v>267</v>
      </c>
      <c r="B7" s="114">
        <v>39</v>
      </c>
      <c r="C7" s="119">
        <v>0.02103710614441693</v>
      </c>
      <c r="D7" s="114" t="s">
        <v>1056</v>
      </c>
      <c r="E7" s="114" t="b">
        <v>0</v>
      </c>
      <c r="F7" s="114" t="b">
        <v>0</v>
      </c>
      <c r="G7" s="114" t="b">
        <v>0</v>
      </c>
    </row>
    <row r="8" spans="1:7" ht="15">
      <c r="A8" s="114" t="s">
        <v>853</v>
      </c>
      <c r="B8" s="114">
        <v>32</v>
      </c>
      <c r="C8" s="119">
        <v>0.021263115824028837</v>
      </c>
      <c r="D8" s="114" t="s">
        <v>1056</v>
      </c>
      <c r="E8" s="114" t="b">
        <v>0</v>
      </c>
      <c r="F8" s="114" t="b">
        <v>0</v>
      </c>
      <c r="G8" s="114" t="b">
        <v>0</v>
      </c>
    </row>
    <row r="9" spans="1:7" ht="15">
      <c r="A9" s="114" t="s">
        <v>854</v>
      </c>
      <c r="B9" s="114">
        <v>24</v>
      </c>
      <c r="C9" s="119">
        <v>0.015506032012588154</v>
      </c>
      <c r="D9" s="114" t="s">
        <v>1056</v>
      </c>
      <c r="E9" s="114" t="b">
        <v>0</v>
      </c>
      <c r="F9" s="114" t="b">
        <v>0</v>
      </c>
      <c r="G9" s="114" t="b">
        <v>0</v>
      </c>
    </row>
    <row r="10" spans="1:7" ht="15">
      <c r="A10" s="114" t="s">
        <v>855</v>
      </c>
      <c r="B10" s="114">
        <v>18</v>
      </c>
      <c r="C10" s="119">
        <v>0.01231040437932521</v>
      </c>
      <c r="D10" s="114" t="s">
        <v>1056</v>
      </c>
      <c r="E10" s="114" t="b">
        <v>0</v>
      </c>
      <c r="F10" s="114" t="b">
        <v>0</v>
      </c>
      <c r="G10" s="114" t="b">
        <v>0</v>
      </c>
    </row>
    <row r="11" spans="1:7" ht="15">
      <c r="A11" s="114" t="s">
        <v>856</v>
      </c>
      <c r="B11" s="114">
        <v>17</v>
      </c>
      <c r="C11" s="119">
        <v>0.01364023654928868</v>
      </c>
      <c r="D11" s="114" t="s">
        <v>1056</v>
      </c>
      <c r="E11" s="114" t="b">
        <v>0</v>
      </c>
      <c r="F11" s="114" t="b">
        <v>0</v>
      </c>
      <c r="G11" s="114" t="b">
        <v>0</v>
      </c>
    </row>
    <row r="12" spans="1:7" ht="15">
      <c r="A12" s="114" t="s">
        <v>857</v>
      </c>
      <c r="B12" s="114">
        <v>15</v>
      </c>
      <c r="C12" s="119">
        <v>0.011627177392119657</v>
      </c>
      <c r="D12" s="114" t="s">
        <v>1056</v>
      </c>
      <c r="E12" s="114" t="b">
        <v>0</v>
      </c>
      <c r="F12" s="114" t="b">
        <v>0</v>
      </c>
      <c r="G12" s="114" t="b">
        <v>0</v>
      </c>
    </row>
    <row r="13" spans="1:7" ht="15">
      <c r="A13" s="114" t="s">
        <v>858</v>
      </c>
      <c r="B13" s="114">
        <v>15</v>
      </c>
      <c r="C13" s="119">
        <v>0.01203550283760766</v>
      </c>
      <c r="D13" s="114" t="s">
        <v>1056</v>
      </c>
      <c r="E13" s="114" t="b">
        <v>0</v>
      </c>
      <c r="F13" s="114" t="b">
        <v>0</v>
      </c>
      <c r="G13" s="114" t="b">
        <v>0</v>
      </c>
    </row>
    <row r="14" spans="1:7" ht="15">
      <c r="A14" s="114" t="s">
        <v>859</v>
      </c>
      <c r="B14" s="114">
        <v>14</v>
      </c>
      <c r="C14" s="119">
        <v>0.011647419343123137</v>
      </c>
      <c r="D14" s="114" t="s">
        <v>1056</v>
      </c>
      <c r="E14" s="114" t="b">
        <v>0</v>
      </c>
      <c r="F14" s="114" t="b">
        <v>0</v>
      </c>
      <c r="G14" s="114" t="b">
        <v>0</v>
      </c>
    </row>
    <row r="15" spans="1:7" ht="15">
      <c r="A15" s="114" t="s">
        <v>860</v>
      </c>
      <c r="B15" s="114">
        <v>12</v>
      </c>
      <c r="C15" s="119">
        <v>0.010372470361371561</v>
      </c>
      <c r="D15" s="114" t="s">
        <v>1056</v>
      </c>
      <c r="E15" s="114" t="b">
        <v>0</v>
      </c>
      <c r="F15" s="114" t="b">
        <v>0</v>
      </c>
      <c r="G15" s="114" t="b">
        <v>0</v>
      </c>
    </row>
    <row r="16" spans="1:7" ht="15">
      <c r="A16" s="114" t="s">
        <v>861</v>
      </c>
      <c r="B16" s="114">
        <v>9</v>
      </c>
      <c r="C16" s="119">
        <v>0.009342891335278637</v>
      </c>
      <c r="D16" s="114" t="s">
        <v>1056</v>
      </c>
      <c r="E16" s="114" t="b">
        <v>0</v>
      </c>
      <c r="F16" s="114" t="b">
        <v>0</v>
      </c>
      <c r="G16" s="114" t="b">
        <v>0</v>
      </c>
    </row>
    <row r="17" spans="1:7" ht="15">
      <c r="A17" s="114" t="s">
        <v>862</v>
      </c>
      <c r="B17" s="114">
        <v>8</v>
      </c>
      <c r="C17" s="119">
        <v>0.008800837692215744</v>
      </c>
      <c r="D17" s="114" t="s">
        <v>1056</v>
      </c>
      <c r="E17" s="114" t="b">
        <v>0</v>
      </c>
      <c r="F17" s="114" t="b">
        <v>0</v>
      </c>
      <c r="G17" s="114" t="b">
        <v>0</v>
      </c>
    </row>
    <row r="18" spans="1:7" ht="15">
      <c r="A18" s="114" t="s">
        <v>863</v>
      </c>
      <c r="B18" s="114">
        <v>8</v>
      </c>
      <c r="C18" s="119">
        <v>0.00752209073744096</v>
      </c>
      <c r="D18" s="114" t="s">
        <v>1056</v>
      </c>
      <c r="E18" s="114" t="b">
        <v>0</v>
      </c>
      <c r="F18" s="114" t="b">
        <v>0</v>
      </c>
      <c r="G18" s="114" t="b">
        <v>0</v>
      </c>
    </row>
    <row r="19" spans="1:7" ht="15">
      <c r="A19" s="114" t="s">
        <v>864</v>
      </c>
      <c r="B19" s="114">
        <v>7</v>
      </c>
      <c r="C19" s="119">
        <v>0.0068997179064932655</v>
      </c>
      <c r="D19" s="114" t="s">
        <v>1056</v>
      </c>
      <c r="E19" s="114" t="b">
        <v>0</v>
      </c>
      <c r="F19" s="114" t="b">
        <v>0</v>
      </c>
      <c r="G19" s="114" t="b">
        <v>0</v>
      </c>
    </row>
    <row r="20" spans="1:7" ht="15">
      <c r="A20" s="114" t="s">
        <v>865</v>
      </c>
      <c r="B20" s="114">
        <v>7</v>
      </c>
      <c r="C20" s="119">
        <v>0.0068997179064932655</v>
      </c>
      <c r="D20" s="114" t="s">
        <v>1056</v>
      </c>
      <c r="E20" s="114" t="b">
        <v>0</v>
      </c>
      <c r="F20" s="114" t="b">
        <v>0</v>
      </c>
      <c r="G20" s="114" t="b">
        <v>0</v>
      </c>
    </row>
    <row r="21" spans="1:7" ht="15">
      <c r="A21" s="114" t="s">
        <v>866</v>
      </c>
      <c r="B21" s="114">
        <v>7</v>
      </c>
      <c r="C21" s="119">
        <v>0.0068997179064932655</v>
      </c>
      <c r="D21" s="114" t="s">
        <v>1056</v>
      </c>
      <c r="E21" s="114" t="b">
        <v>0</v>
      </c>
      <c r="F21" s="114" t="b">
        <v>0</v>
      </c>
      <c r="G21" s="114" t="b">
        <v>0</v>
      </c>
    </row>
    <row r="22" spans="1:7" ht="15">
      <c r="A22" s="114" t="s">
        <v>867</v>
      </c>
      <c r="B22" s="114">
        <v>7</v>
      </c>
      <c r="C22" s="119">
        <v>0.0068997179064932655</v>
      </c>
      <c r="D22" s="114" t="s">
        <v>1056</v>
      </c>
      <c r="E22" s="114" t="b">
        <v>0</v>
      </c>
      <c r="F22" s="114" t="b">
        <v>0</v>
      </c>
      <c r="G22" s="114" t="b">
        <v>0</v>
      </c>
    </row>
    <row r="23" spans="1:7" ht="15">
      <c r="A23" s="114" t="s">
        <v>868</v>
      </c>
      <c r="B23" s="114">
        <v>7</v>
      </c>
      <c r="C23" s="119">
        <v>0.007266693260772272</v>
      </c>
      <c r="D23" s="114" t="s">
        <v>1056</v>
      </c>
      <c r="E23" s="114" t="b">
        <v>0</v>
      </c>
      <c r="F23" s="114" t="b">
        <v>0</v>
      </c>
      <c r="G23" s="114" t="b">
        <v>0</v>
      </c>
    </row>
    <row r="24" spans="1:7" ht="15">
      <c r="A24" s="114" t="s">
        <v>869</v>
      </c>
      <c r="B24" s="114">
        <v>7</v>
      </c>
      <c r="C24" s="119">
        <v>0.007700732980688775</v>
      </c>
      <c r="D24" s="114" t="s">
        <v>1056</v>
      </c>
      <c r="E24" s="114" t="b">
        <v>0</v>
      </c>
      <c r="F24" s="114" t="b">
        <v>0</v>
      </c>
      <c r="G24" s="114" t="b">
        <v>0</v>
      </c>
    </row>
    <row r="25" spans="1:7" ht="15">
      <c r="A25" s="114" t="s">
        <v>870</v>
      </c>
      <c r="B25" s="114">
        <v>7</v>
      </c>
      <c r="C25" s="119">
        <v>0.007266693260772272</v>
      </c>
      <c r="D25" s="114" t="s">
        <v>1056</v>
      </c>
      <c r="E25" s="114" t="b">
        <v>0</v>
      </c>
      <c r="F25" s="114" t="b">
        <v>0</v>
      </c>
      <c r="G25" s="114" t="b">
        <v>0</v>
      </c>
    </row>
    <row r="26" spans="1:7" ht="15">
      <c r="A26" s="114" t="s">
        <v>871</v>
      </c>
      <c r="B26" s="114">
        <v>7</v>
      </c>
      <c r="C26" s="119">
        <v>0.007700732980688775</v>
      </c>
      <c r="D26" s="114" t="s">
        <v>1056</v>
      </c>
      <c r="E26" s="114" t="b">
        <v>0</v>
      </c>
      <c r="F26" s="114" t="b">
        <v>0</v>
      </c>
      <c r="G26" s="114" t="b">
        <v>0</v>
      </c>
    </row>
    <row r="27" spans="1:7" ht="15">
      <c r="A27" s="114" t="s">
        <v>872</v>
      </c>
      <c r="B27" s="114">
        <v>7</v>
      </c>
      <c r="C27" s="119">
        <v>0.00823195466514954</v>
      </c>
      <c r="D27" s="114" t="s">
        <v>1056</v>
      </c>
      <c r="E27" s="114" t="b">
        <v>0</v>
      </c>
      <c r="F27" s="114" t="b">
        <v>0</v>
      </c>
      <c r="G27" s="114" t="b">
        <v>0</v>
      </c>
    </row>
    <row r="28" spans="1:7" ht="15">
      <c r="A28" s="114" t="s">
        <v>873</v>
      </c>
      <c r="B28" s="114">
        <v>7</v>
      </c>
      <c r="C28" s="119">
        <v>0.007700732980688775</v>
      </c>
      <c r="D28" s="114" t="s">
        <v>1056</v>
      </c>
      <c r="E28" s="114" t="b">
        <v>0</v>
      </c>
      <c r="F28" s="114" t="b">
        <v>0</v>
      </c>
      <c r="G28" s="114" t="b">
        <v>0</v>
      </c>
    </row>
    <row r="29" spans="1:7" ht="15">
      <c r="A29" s="114" t="s">
        <v>874</v>
      </c>
      <c r="B29" s="114">
        <v>7</v>
      </c>
      <c r="C29" s="119">
        <v>0.008916818530660972</v>
      </c>
      <c r="D29" s="114" t="s">
        <v>1056</v>
      </c>
      <c r="E29" s="114" t="b">
        <v>0</v>
      </c>
      <c r="F29" s="114" t="b">
        <v>0</v>
      </c>
      <c r="G29" s="114" t="b">
        <v>0</v>
      </c>
    </row>
    <row r="30" spans="1:7" ht="15">
      <c r="A30" s="114" t="s">
        <v>875</v>
      </c>
      <c r="B30" s="114">
        <v>6</v>
      </c>
      <c r="C30" s="119">
        <v>0.006600628269161808</v>
      </c>
      <c r="D30" s="114" t="s">
        <v>1056</v>
      </c>
      <c r="E30" s="114" t="b">
        <v>0</v>
      </c>
      <c r="F30" s="114" t="b">
        <v>0</v>
      </c>
      <c r="G30" s="114" t="b">
        <v>0</v>
      </c>
    </row>
    <row r="31" spans="1:7" ht="15">
      <c r="A31" s="114" t="s">
        <v>876</v>
      </c>
      <c r="B31" s="114">
        <v>6</v>
      </c>
      <c r="C31" s="119">
        <v>0.0070559611415567484</v>
      </c>
      <c r="D31" s="114" t="s">
        <v>1056</v>
      </c>
      <c r="E31" s="114" t="b">
        <v>0</v>
      </c>
      <c r="F31" s="114" t="b">
        <v>0</v>
      </c>
      <c r="G31" s="114" t="b">
        <v>0</v>
      </c>
    </row>
    <row r="32" spans="1:7" ht="15">
      <c r="A32" s="114" t="s">
        <v>877</v>
      </c>
      <c r="B32" s="114">
        <v>6</v>
      </c>
      <c r="C32" s="119">
        <v>0.006228594223519092</v>
      </c>
      <c r="D32" s="114" t="s">
        <v>1056</v>
      </c>
      <c r="E32" s="114" t="b">
        <v>0</v>
      </c>
      <c r="F32" s="114" t="b">
        <v>0</v>
      </c>
      <c r="G32" s="114" t="b">
        <v>0</v>
      </c>
    </row>
    <row r="33" spans="1:7" ht="15">
      <c r="A33" s="114" t="s">
        <v>878</v>
      </c>
      <c r="B33" s="114">
        <v>6</v>
      </c>
      <c r="C33" s="119">
        <v>0.0070559611415567484</v>
      </c>
      <c r="D33" s="114" t="s">
        <v>1056</v>
      </c>
      <c r="E33" s="114" t="b">
        <v>0</v>
      </c>
      <c r="F33" s="114" t="b">
        <v>0</v>
      </c>
      <c r="G33" s="114" t="b">
        <v>0</v>
      </c>
    </row>
    <row r="34" spans="1:7" ht="15">
      <c r="A34" s="114" t="s">
        <v>879</v>
      </c>
      <c r="B34" s="114">
        <v>6</v>
      </c>
      <c r="C34" s="119">
        <v>0.006600628269161808</v>
      </c>
      <c r="D34" s="114" t="s">
        <v>1056</v>
      </c>
      <c r="E34" s="114" t="b">
        <v>0</v>
      </c>
      <c r="F34" s="114" t="b">
        <v>0</v>
      </c>
      <c r="G34" s="114" t="b">
        <v>0</v>
      </c>
    </row>
    <row r="35" spans="1:7" ht="15">
      <c r="A35" s="114" t="s">
        <v>880</v>
      </c>
      <c r="B35" s="114">
        <v>6</v>
      </c>
      <c r="C35" s="119">
        <v>0.006600628269161808</v>
      </c>
      <c r="D35" s="114" t="s">
        <v>1056</v>
      </c>
      <c r="E35" s="114" t="b">
        <v>0</v>
      </c>
      <c r="F35" s="114" t="b">
        <v>0</v>
      </c>
      <c r="G35" s="114" t="b">
        <v>0</v>
      </c>
    </row>
    <row r="36" spans="1:7" ht="15">
      <c r="A36" s="114" t="s">
        <v>881</v>
      </c>
      <c r="B36" s="114">
        <v>6</v>
      </c>
      <c r="C36" s="119">
        <v>0.006228594223519092</v>
      </c>
      <c r="D36" s="114" t="s">
        <v>1056</v>
      </c>
      <c r="E36" s="114" t="b">
        <v>0</v>
      </c>
      <c r="F36" s="114" t="b">
        <v>0</v>
      </c>
      <c r="G36" s="114" t="b">
        <v>0</v>
      </c>
    </row>
    <row r="37" spans="1:7" ht="15">
      <c r="A37" s="114" t="s">
        <v>882</v>
      </c>
      <c r="B37" s="114">
        <v>6</v>
      </c>
      <c r="C37" s="119">
        <v>0.006228594223519092</v>
      </c>
      <c r="D37" s="114" t="s">
        <v>1056</v>
      </c>
      <c r="E37" s="114" t="b">
        <v>0</v>
      </c>
      <c r="F37" s="114" t="b">
        <v>0</v>
      </c>
      <c r="G37" s="114" t="b">
        <v>0</v>
      </c>
    </row>
    <row r="38" spans="1:7" ht="15">
      <c r="A38" s="114" t="s">
        <v>883</v>
      </c>
      <c r="B38" s="114">
        <v>6</v>
      </c>
      <c r="C38" s="119">
        <v>0.007642987311995119</v>
      </c>
      <c r="D38" s="114" t="s">
        <v>1056</v>
      </c>
      <c r="E38" s="114" t="b">
        <v>0</v>
      </c>
      <c r="F38" s="114" t="b">
        <v>0</v>
      </c>
      <c r="G38" s="114" t="b">
        <v>0</v>
      </c>
    </row>
    <row r="39" spans="1:7" ht="15">
      <c r="A39" s="114" t="s">
        <v>884</v>
      </c>
      <c r="B39" s="114">
        <v>5</v>
      </c>
      <c r="C39" s="119">
        <v>0.0055005235576348396</v>
      </c>
      <c r="D39" s="114" t="s">
        <v>1056</v>
      </c>
      <c r="E39" s="114" t="b">
        <v>0</v>
      </c>
      <c r="F39" s="114" t="b">
        <v>0</v>
      </c>
      <c r="G39" s="114" t="b">
        <v>0</v>
      </c>
    </row>
    <row r="40" spans="1:7" ht="15">
      <c r="A40" s="114" t="s">
        <v>885</v>
      </c>
      <c r="B40" s="114">
        <v>5</v>
      </c>
      <c r="C40" s="119">
        <v>0.0055005235576348396</v>
      </c>
      <c r="D40" s="114" t="s">
        <v>1056</v>
      </c>
      <c r="E40" s="114" t="b">
        <v>0</v>
      </c>
      <c r="F40" s="114" t="b">
        <v>1</v>
      </c>
      <c r="G40" s="114" t="b">
        <v>0</v>
      </c>
    </row>
    <row r="41" spans="1:7" ht="15">
      <c r="A41" s="114" t="s">
        <v>886</v>
      </c>
      <c r="B41" s="114">
        <v>5</v>
      </c>
      <c r="C41" s="119">
        <v>0.0055005235576348396</v>
      </c>
      <c r="D41" s="114" t="s">
        <v>1056</v>
      </c>
      <c r="E41" s="114" t="b">
        <v>0</v>
      </c>
      <c r="F41" s="114" t="b">
        <v>0</v>
      </c>
      <c r="G41" s="114" t="b">
        <v>0</v>
      </c>
    </row>
    <row r="42" spans="1:7" ht="15">
      <c r="A42" s="114" t="s">
        <v>887</v>
      </c>
      <c r="B42" s="114">
        <v>5</v>
      </c>
      <c r="C42" s="119">
        <v>0.005879967617963957</v>
      </c>
      <c r="D42" s="114" t="s">
        <v>1056</v>
      </c>
      <c r="E42" s="114" t="b">
        <v>0</v>
      </c>
      <c r="F42" s="114" t="b">
        <v>0</v>
      </c>
      <c r="G42" s="114" t="b">
        <v>0</v>
      </c>
    </row>
    <row r="43" spans="1:7" ht="15">
      <c r="A43" s="114" t="s">
        <v>888</v>
      </c>
      <c r="B43" s="114">
        <v>5</v>
      </c>
      <c r="C43" s="119">
        <v>0.006369156093329266</v>
      </c>
      <c r="D43" s="114" t="s">
        <v>1056</v>
      </c>
      <c r="E43" s="114" t="b">
        <v>0</v>
      </c>
      <c r="F43" s="114" t="b">
        <v>0</v>
      </c>
      <c r="G43" s="114" t="b">
        <v>0</v>
      </c>
    </row>
    <row r="44" spans="1:7" ht="15">
      <c r="A44" s="114" t="s">
        <v>889</v>
      </c>
      <c r="B44" s="114">
        <v>5</v>
      </c>
      <c r="C44" s="119">
        <v>0.006369156093329266</v>
      </c>
      <c r="D44" s="114" t="s">
        <v>1056</v>
      </c>
      <c r="E44" s="114" t="b">
        <v>0</v>
      </c>
      <c r="F44" s="114" t="b">
        <v>0</v>
      </c>
      <c r="G44" s="114" t="b">
        <v>0</v>
      </c>
    </row>
    <row r="45" spans="1:7" ht="15">
      <c r="A45" s="114" t="s">
        <v>890</v>
      </c>
      <c r="B45" s="114">
        <v>4</v>
      </c>
      <c r="C45" s="119">
        <v>0.004703974094371165</v>
      </c>
      <c r="D45" s="114" t="s">
        <v>1056</v>
      </c>
      <c r="E45" s="114" t="b">
        <v>0</v>
      </c>
      <c r="F45" s="114" t="b">
        <v>0</v>
      </c>
      <c r="G45" s="114" t="b">
        <v>0</v>
      </c>
    </row>
    <row r="46" spans="1:7" ht="15">
      <c r="A46" s="114" t="s">
        <v>891</v>
      </c>
      <c r="B46" s="114">
        <v>4</v>
      </c>
      <c r="C46" s="119">
        <v>0.005095324874663412</v>
      </c>
      <c r="D46" s="114" t="s">
        <v>1056</v>
      </c>
      <c r="E46" s="114" t="b">
        <v>0</v>
      </c>
      <c r="F46" s="114" t="b">
        <v>0</v>
      </c>
      <c r="G46" s="114" t="b">
        <v>0</v>
      </c>
    </row>
    <row r="47" spans="1:7" ht="15">
      <c r="A47" s="114" t="s">
        <v>892</v>
      </c>
      <c r="B47" s="114">
        <v>4</v>
      </c>
      <c r="C47" s="119">
        <v>0.004703974094371165</v>
      </c>
      <c r="D47" s="114" t="s">
        <v>1056</v>
      </c>
      <c r="E47" s="114" t="b">
        <v>0</v>
      </c>
      <c r="F47" s="114" t="b">
        <v>0</v>
      </c>
      <c r="G47" s="114" t="b">
        <v>0</v>
      </c>
    </row>
    <row r="48" spans="1:7" ht="15">
      <c r="A48" s="114" t="s">
        <v>579</v>
      </c>
      <c r="B48" s="114">
        <v>4</v>
      </c>
      <c r="C48" s="119">
        <v>0.004703974094371165</v>
      </c>
      <c r="D48" s="114" t="s">
        <v>1056</v>
      </c>
      <c r="E48" s="114" t="b">
        <v>0</v>
      </c>
      <c r="F48" s="114" t="b">
        <v>0</v>
      </c>
      <c r="G48" s="114" t="b">
        <v>0</v>
      </c>
    </row>
    <row r="49" spans="1:7" ht="15">
      <c r="A49" s="114" t="s">
        <v>893</v>
      </c>
      <c r="B49" s="114">
        <v>4</v>
      </c>
      <c r="C49" s="119">
        <v>0.004703974094371165</v>
      </c>
      <c r="D49" s="114" t="s">
        <v>1056</v>
      </c>
      <c r="E49" s="114" t="b">
        <v>0</v>
      </c>
      <c r="F49" s="114" t="b">
        <v>0</v>
      </c>
      <c r="G49" s="114" t="b">
        <v>0</v>
      </c>
    </row>
    <row r="50" spans="1:7" ht="15">
      <c r="A50" s="114" t="s">
        <v>894</v>
      </c>
      <c r="B50" s="114">
        <v>4</v>
      </c>
      <c r="C50" s="119">
        <v>0.004703974094371165</v>
      </c>
      <c r="D50" s="114" t="s">
        <v>1056</v>
      </c>
      <c r="E50" s="114" t="b">
        <v>0</v>
      </c>
      <c r="F50" s="114" t="b">
        <v>0</v>
      </c>
      <c r="G50" s="114" t="b">
        <v>0</v>
      </c>
    </row>
    <row r="51" spans="1:7" ht="15">
      <c r="A51" s="114" t="s">
        <v>895</v>
      </c>
      <c r="B51" s="114">
        <v>4</v>
      </c>
      <c r="C51" s="119">
        <v>0.004703974094371165</v>
      </c>
      <c r="D51" s="114" t="s">
        <v>1056</v>
      </c>
      <c r="E51" s="114" t="b">
        <v>0</v>
      </c>
      <c r="F51" s="114" t="b">
        <v>0</v>
      </c>
      <c r="G51" s="114" t="b">
        <v>0</v>
      </c>
    </row>
    <row r="52" spans="1:7" ht="15">
      <c r="A52" s="114" t="s">
        <v>896</v>
      </c>
      <c r="B52" s="114">
        <v>4</v>
      </c>
      <c r="C52" s="119">
        <v>0.004703974094371165</v>
      </c>
      <c r="D52" s="114" t="s">
        <v>1056</v>
      </c>
      <c r="E52" s="114" t="b">
        <v>0</v>
      </c>
      <c r="F52" s="114" t="b">
        <v>0</v>
      </c>
      <c r="G52" s="114" t="b">
        <v>0</v>
      </c>
    </row>
    <row r="53" spans="1:7" ht="15">
      <c r="A53" s="114" t="s">
        <v>897</v>
      </c>
      <c r="B53" s="114">
        <v>4</v>
      </c>
      <c r="C53" s="119">
        <v>0.004703974094371165</v>
      </c>
      <c r="D53" s="114" t="s">
        <v>1056</v>
      </c>
      <c r="E53" s="114" t="b">
        <v>0</v>
      </c>
      <c r="F53" s="114" t="b">
        <v>0</v>
      </c>
      <c r="G53" s="114" t="b">
        <v>0</v>
      </c>
    </row>
    <row r="54" spans="1:7" ht="15">
      <c r="A54" s="114" t="s">
        <v>898</v>
      </c>
      <c r="B54" s="114">
        <v>4</v>
      </c>
      <c r="C54" s="119">
        <v>0.004703974094371165</v>
      </c>
      <c r="D54" s="114" t="s">
        <v>1056</v>
      </c>
      <c r="E54" s="114" t="b">
        <v>0</v>
      </c>
      <c r="F54" s="114" t="b">
        <v>0</v>
      </c>
      <c r="G54" s="114" t="b">
        <v>0</v>
      </c>
    </row>
    <row r="55" spans="1:7" ht="15">
      <c r="A55" s="114" t="s">
        <v>899</v>
      </c>
      <c r="B55" s="114">
        <v>4</v>
      </c>
      <c r="C55" s="119">
        <v>0.005095324874663412</v>
      </c>
      <c r="D55" s="114" t="s">
        <v>1056</v>
      </c>
      <c r="E55" s="114" t="b">
        <v>0</v>
      </c>
      <c r="F55" s="114" t="b">
        <v>0</v>
      </c>
      <c r="G55" s="114" t="b">
        <v>0</v>
      </c>
    </row>
    <row r="56" spans="1:7" ht="15">
      <c r="A56" s="114" t="s">
        <v>900</v>
      </c>
      <c r="B56" s="114">
        <v>4</v>
      </c>
      <c r="C56" s="119">
        <v>0.004703974094371165</v>
      </c>
      <c r="D56" s="114" t="s">
        <v>1056</v>
      </c>
      <c r="E56" s="114" t="b">
        <v>0</v>
      </c>
      <c r="F56" s="114" t="b">
        <v>0</v>
      </c>
      <c r="G56" s="114" t="b">
        <v>0</v>
      </c>
    </row>
    <row r="57" spans="1:7" ht="15">
      <c r="A57" s="114" t="s">
        <v>901</v>
      </c>
      <c r="B57" s="114">
        <v>4</v>
      </c>
      <c r="C57" s="119">
        <v>0.005095324874663412</v>
      </c>
      <c r="D57" s="114" t="s">
        <v>1056</v>
      </c>
      <c r="E57" s="114" t="b">
        <v>0</v>
      </c>
      <c r="F57" s="114" t="b">
        <v>1</v>
      </c>
      <c r="G57" s="114" t="b">
        <v>0</v>
      </c>
    </row>
    <row r="58" spans="1:7" ht="15">
      <c r="A58" s="114" t="s">
        <v>902</v>
      </c>
      <c r="B58" s="114">
        <v>4</v>
      </c>
      <c r="C58" s="119">
        <v>0.005095324874663412</v>
      </c>
      <c r="D58" s="114" t="s">
        <v>1056</v>
      </c>
      <c r="E58" s="114" t="b">
        <v>0</v>
      </c>
      <c r="F58" s="114" t="b">
        <v>0</v>
      </c>
      <c r="G58" s="114" t="b">
        <v>0</v>
      </c>
    </row>
    <row r="59" spans="1:7" ht="15">
      <c r="A59" s="114" t="s">
        <v>903</v>
      </c>
      <c r="B59" s="114">
        <v>4</v>
      </c>
      <c r="C59" s="119">
        <v>0.004703974094371165</v>
      </c>
      <c r="D59" s="114" t="s">
        <v>1056</v>
      </c>
      <c r="E59" s="114" t="b">
        <v>0</v>
      </c>
      <c r="F59" s="114" t="b">
        <v>0</v>
      </c>
      <c r="G59" s="114" t="b">
        <v>0</v>
      </c>
    </row>
    <row r="60" spans="1:7" ht="15">
      <c r="A60" s="114" t="s">
        <v>904</v>
      </c>
      <c r="B60" s="114">
        <v>4</v>
      </c>
      <c r="C60" s="119">
        <v>0.004703974094371165</v>
      </c>
      <c r="D60" s="114" t="s">
        <v>1056</v>
      </c>
      <c r="E60" s="114" t="b">
        <v>0</v>
      </c>
      <c r="F60" s="114" t="b">
        <v>0</v>
      </c>
      <c r="G60" s="114" t="b">
        <v>0</v>
      </c>
    </row>
    <row r="61" spans="1:7" ht="15">
      <c r="A61" s="114" t="s">
        <v>905</v>
      </c>
      <c r="B61" s="114">
        <v>4</v>
      </c>
      <c r="C61" s="119">
        <v>0.005095324874663412</v>
      </c>
      <c r="D61" s="114" t="s">
        <v>1056</v>
      </c>
      <c r="E61" s="114" t="b">
        <v>0</v>
      </c>
      <c r="F61" s="114" t="b">
        <v>0</v>
      </c>
      <c r="G61" s="114" t="b">
        <v>0</v>
      </c>
    </row>
    <row r="62" spans="1:7" ht="15">
      <c r="A62" s="114" t="s">
        <v>906</v>
      </c>
      <c r="B62" s="114">
        <v>3</v>
      </c>
      <c r="C62" s="119">
        <v>0.0038214936559975597</v>
      </c>
      <c r="D62" s="114" t="s">
        <v>1056</v>
      </c>
      <c r="E62" s="114" t="b">
        <v>0</v>
      </c>
      <c r="F62" s="114" t="b">
        <v>1</v>
      </c>
      <c r="G62" s="114" t="b">
        <v>0</v>
      </c>
    </row>
    <row r="63" spans="1:7" ht="15">
      <c r="A63" s="114" t="s">
        <v>907</v>
      </c>
      <c r="B63" s="114">
        <v>3</v>
      </c>
      <c r="C63" s="119">
        <v>0.0038214936559975597</v>
      </c>
      <c r="D63" s="114" t="s">
        <v>1056</v>
      </c>
      <c r="E63" s="114" t="b">
        <v>0</v>
      </c>
      <c r="F63" s="114" t="b">
        <v>0</v>
      </c>
      <c r="G63" s="114" t="b">
        <v>0</v>
      </c>
    </row>
    <row r="64" spans="1:7" ht="15">
      <c r="A64" s="114" t="s">
        <v>908</v>
      </c>
      <c r="B64" s="114">
        <v>3</v>
      </c>
      <c r="C64" s="119">
        <v>0.0038214936559975597</v>
      </c>
      <c r="D64" s="114" t="s">
        <v>1056</v>
      </c>
      <c r="E64" s="114" t="b">
        <v>0</v>
      </c>
      <c r="F64" s="114" t="b">
        <v>0</v>
      </c>
      <c r="G64" s="114" t="b">
        <v>0</v>
      </c>
    </row>
    <row r="65" spans="1:7" ht="15">
      <c r="A65" s="114" t="s">
        <v>909</v>
      </c>
      <c r="B65" s="114">
        <v>3</v>
      </c>
      <c r="C65" s="119">
        <v>0.0042351771150163885</v>
      </c>
      <c r="D65" s="114" t="s">
        <v>1056</v>
      </c>
      <c r="E65" s="114" t="b">
        <v>0</v>
      </c>
      <c r="F65" s="114" t="b">
        <v>1</v>
      </c>
      <c r="G65" s="114" t="b">
        <v>0</v>
      </c>
    </row>
    <row r="66" spans="1:7" ht="15">
      <c r="A66" s="114" t="s">
        <v>910</v>
      </c>
      <c r="B66" s="114">
        <v>3</v>
      </c>
      <c r="C66" s="119">
        <v>0.0042351771150163885</v>
      </c>
      <c r="D66" s="114" t="s">
        <v>1056</v>
      </c>
      <c r="E66" s="114" t="b">
        <v>0</v>
      </c>
      <c r="F66" s="114" t="b">
        <v>0</v>
      </c>
      <c r="G66" s="114" t="b">
        <v>0</v>
      </c>
    </row>
    <row r="67" spans="1:7" ht="15">
      <c r="A67" s="114" t="s">
        <v>911</v>
      </c>
      <c r="B67" s="114">
        <v>3</v>
      </c>
      <c r="C67" s="119">
        <v>0.0038214936559975597</v>
      </c>
      <c r="D67" s="114" t="s">
        <v>1056</v>
      </c>
      <c r="E67" s="114" t="b">
        <v>0</v>
      </c>
      <c r="F67" s="114" t="b">
        <v>0</v>
      </c>
      <c r="G67" s="114" t="b">
        <v>0</v>
      </c>
    </row>
    <row r="68" spans="1:7" ht="15">
      <c r="A68" s="114" t="s">
        <v>912</v>
      </c>
      <c r="B68" s="114">
        <v>3</v>
      </c>
      <c r="C68" s="119">
        <v>0.0038214936559975597</v>
      </c>
      <c r="D68" s="114" t="s">
        <v>1056</v>
      </c>
      <c r="E68" s="114" t="b">
        <v>0</v>
      </c>
      <c r="F68" s="114" t="b">
        <v>0</v>
      </c>
      <c r="G68" s="114" t="b">
        <v>0</v>
      </c>
    </row>
    <row r="69" spans="1:7" ht="15">
      <c r="A69" s="114" t="s">
        <v>913</v>
      </c>
      <c r="B69" s="114">
        <v>3</v>
      </c>
      <c r="C69" s="119">
        <v>0.0038214936559975597</v>
      </c>
      <c r="D69" s="114" t="s">
        <v>1056</v>
      </c>
      <c r="E69" s="114" t="b">
        <v>0</v>
      </c>
      <c r="F69" s="114" t="b">
        <v>0</v>
      </c>
      <c r="G69" s="114" t="b">
        <v>0</v>
      </c>
    </row>
    <row r="70" spans="1:7" ht="15">
      <c r="A70" s="114" t="s">
        <v>914</v>
      </c>
      <c r="B70" s="114">
        <v>3</v>
      </c>
      <c r="C70" s="119">
        <v>0.0038214936559975597</v>
      </c>
      <c r="D70" s="114" t="s">
        <v>1056</v>
      </c>
      <c r="E70" s="114" t="b">
        <v>0</v>
      </c>
      <c r="F70" s="114" t="b">
        <v>0</v>
      </c>
      <c r="G70" s="114" t="b">
        <v>0</v>
      </c>
    </row>
    <row r="71" spans="1:7" ht="15">
      <c r="A71" s="114" t="s">
        <v>915</v>
      </c>
      <c r="B71" s="114">
        <v>3</v>
      </c>
      <c r="C71" s="119">
        <v>0.0042351771150163885</v>
      </c>
      <c r="D71" s="114" t="s">
        <v>1056</v>
      </c>
      <c r="E71" s="114" t="b">
        <v>0</v>
      </c>
      <c r="F71" s="114" t="b">
        <v>0</v>
      </c>
      <c r="G71" s="114" t="b">
        <v>0</v>
      </c>
    </row>
    <row r="72" spans="1:7" ht="15">
      <c r="A72" s="114" t="s">
        <v>916</v>
      </c>
      <c r="B72" s="114">
        <v>3</v>
      </c>
      <c r="C72" s="119">
        <v>0.0042351771150163885</v>
      </c>
      <c r="D72" s="114" t="s">
        <v>1056</v>
      </c>
      <c r="E72" s="114" t="b">
        <v>0</v>
      </c>
      <c r="F72" s="114" t="b">
        <v>0</v>
      </c>
      <c r="G72" s="114" t="b">
        <v>0</v>
      </c>
    </row>
    <row r="73" spans="1:7" ht="15">
      <c r="A73" s="114" t="s">
        <v>917</v>
      </c>
      <c r="B73" s="114">
        <v>3</v>
      </c>
      <c r="C73" s="119">
        <v>0.0042351771150163885</v>
      </c>
      <c r="D73" s="114" t="s">
        <v>1056</v>
      </c>
      <c r="E73" s="114" t="b">
        <v>0</v>
      </c>
      <c r="F73" s="114" t="b">
        <v>0</v>
      </c>
      <c r="G73" s="114" t="b">
        <v>0</v>
      </c>
    </row>
    <row r="74" spans="1:7" ht="15">
      <c r="A74" s="114" t="s">
        <v>918</v>
      </c>
      <c r="B74" s="114">
        <v>3</v>
      </c>
      <c r="C74" s="119">
        <v>0.0038214936559975597</v>
      </c>
      <c r="D74" s="114" t="s">
        <v>1056</v>
      </c>
      <c r="E74" s="114" t="b">
        <v>0</v>
      </c>
      <c r="F74" s="114" t="b">
        <v>1</v>
      </c>
      <c r="G74" s="114" t="b">
        <v>0</v>
      </c>
    </row>
    <row r="75" spans="1:7" ht="15">
      <c r="A75" s="114" t="s">
        <v>919</v>
      </c>
      <c r="B75" s="114">
        <v>3</v>
      </c>
      <c r="C75" s="119">
        <v>0.0038214936559975597</v>
      </c>
      <c r="D75" s="114" t="s">
        <v>1056</v>
      </c>
      <c r="E75" s="114" t="b">
        <v>0</v>
      </c>
      <c r="F75" s="114" t="b">
        <v>0</v>
      </c>
      <c r="G75" s="114" t="b">
        <v>0</v>
      </c>
    </row>
    <row r="76" spans="1:7" ht="15">
      <c r="A76" s="114" t="s">
        <v>920</v>
      </c>
      <c r="B76" s="114">
        <v>3</v>
      </c>
      <c r="C76" s="119">
        <v>0.0038214936559975597</v>
      </c>
      <c r="D76" s="114" t="s">
        <v>1056</v>
      </c>
      <c r="E76" s="114" t="b">
        <v>0</v>
      </c>
      <c r="F76" s="114" t="b">
        <v>0</v>
      </c>
      <c r="G76" s="114" t="b">
        <v>0</v>
      </c>
    </row>
    <row r="77" spans="1:7" ht="15">
      <c r="A77" s="114" t="s">
        <v>921</v>
      </c>
      <c r="B77" s="114">
        <v>3</v>
      </c>
      <c r="C77" s="119">
        <v>0.0038214936559975597</v>
      </c>
      <c r="D77" s="114" t="s">
        <v>1056</v>
      </c>
      <c r="E77" s="114" t="b">
        <v>0</v>
      </c>
      <c r="F77" s="114" t="b">
        <v>0</v>
      </c>
      <c r="G77" s="114" t="b">
        <v>0</v>
      </c>
    </row>
    <row r="78" spans="1:7" ht="15">
      <c r="A78" s="114" t="s">
        <v>922</v>
      </c>
      <c r="B78" s="114">
        <v>3</v>
      </c>
      <c r="C78" s="119">
        <v>0.0038214936559975597</v>
      </c>
      <c r="D78" s="114" t="s">
        <v>1056</v>
      </c>
      <c r="E78" s="114" t="b">
        <v>0</v>
      </c>
      <c r="F78" s="114" t="b">
        <v>0</v>
      </c>
      <c r="G78" s="114" t="b">
        <v>0</v>
      </c>
    </row>
    <row r="79" spans="1:7" ht="15">
      <c r="A79" s="114" t="s">
        <v>923</v>
      </c>
      <c r="B79" s="114">
        <v>3</v>
      </c>
      <c r="C79" s="119">
        <v>0.0038214936559975597</v>
      </c>
      <c r="D79" s="114" t="s">
        <v>1056</v>
      </c>
      <c r="E79" s="114" t="b">
        <v>0</v>
      </c>
      <c r="F79" s="114" t="b">
        <v>0</v>
      </c>
      <c r="G79" s="114" t="b">
        <v>0</v>
      </c>
    </row>
    <row r="80" spans="1:7" ht="15">
      <c r="A80" s="114" t="s">
        <v>178</v>
      </c>
      <c r="B80" s="114">
        <v>3</v>
      </c>
      <c r="C80" s="119">
        <v>0.0038214936559975597</v>
      </c>
      <c r="D80" s="114" t="s">
        <v>1056</v>
      </c>
      <c r="E80" s="114" t="b">
        <v>0</v>
      </c>
      <c r="F80" s="114" t="b">
        <v>0</v>
      </c>
      <c r="G80" s="114" t="b">
        <v>0</v>
      </c>
    </row>
    <row r="81" spans="1:7" ht="15">
      <c r="A81" s="114" t="s">
        <v>924</v>
      </c>
      <c r="B81" s="114">
        <v>3</v>
      </c>
      <c r="C81" s="119">
        <v>0.0038214936559975597</v>
      </c>
      <c r="D81" s="114" t="s">
        <v>1056</v>
      </c>
      <c r="E81" s="114" t="b">
        <v>0</v>
      </c>
      <c r="F81" s="114" t="b">
        <v>0</v>
      </c>
      <c r="G81" s="114" t="b">
        <v>0</v>
      </c>
    </row>
    <row r="82" spans="1:7" ht="15">
      <c r="A82" s="114" t="s">
        <v>925</v>
      </c>
      <c r="B82" s="114">
        <v>3</v>
      </c>
      <c r="C82" s="119">
        <v>0.0038214936559975597</v>
      </c>
      <c r="D82" s="114" t="s">
        <v>1056</v>
      </c>
      <c r="E82" s="114" t="b">
        <v>0</v>
      </c>
      <c r="F82" s="114" t="b">
        <v>0</v>
      </c>
      <c r="G82" s="114" t="b">
        <v>0</v>
      </c>
    </row>
    <row r="83" spans="1:7" ht="15">
      <c r="A83" s="114" t="s">
        <v>926</v>
      </c>
      <c r="B83" s="114">
        <v>3</v>
      </c>
      <c r="C83" s="119">
        <v>0.0038214936559975597</v>
      </c>
      <c r="D83" s="114" t="s">
        <v>1056</v>
      </c>
      <c r="E83" s="114" t="b">
        <v>0</v>
      </c>
      <c r="F83" s="114" t="b">
        <v>0</v>
      </c>
      <c r="G83" s="114" t="b">
        <v>0</v>
      </c>
    </row>
    <row r="84" spans="1:7" ht="15">
      <c r="A84" s="114" t="s">
        <v>927</v>
      </c>
      <c r="B84" s="114">
        <v>3</v>
      </c>
      <c r="C84" s="119">
        <v>0.0038214936559975597</v>
      </c>
      <c r="D84" s="114" t="s">
        <v>1056</v>
      </c>
      <c r="E84" s="114" t="b">
        <v>0</v>
      </c>
      <c r="F84" s="114" t="b">
        <v>0</v>
      </c>
      <c r="G84" s="114" t="b">
        <v>0</v>
      </c>
    </row>
    <row r="85" spans="1:7" ht="15">
      <c r="A85" s="114" t="s">
        <v>928</v>
      </c>
      <c r="B85" s="114">
        <v>3</v>
      </c>
      <c r="C85" s="119">
        <v>0.0038214936559975597</v>
      </c>
      <c r="D85" s="114" t="s">
        <v>1056</v>
      </c>
      <c r="E85" s="114" t="b">
        <v>0</v>
      </c>
      <c r="F85" s="114" t="b">
        <v>0</v>
      </c>
      <c r="G85" s="114" t="b">
        <v>0</v>
      </c>
    </row>
    <row r="86" spans="1:7" ht="15">
      <c r="A86" s="114" t="s">
        <v>929</v>
      </c>
      <c r="B86" s="114">
        <v>3</v>
      </c>
      <c r="C86" s="119">
        <v>0.0038214936559975597</v>
      </c>
      <c r="D86" s="114" t="s">
        <v>1056</v>
      </c>
      <c r="E86" s="114" t="b">
        <v>0</v>
      </c>
      <c r="F86" s="114" t="b">
        <v>0</v>
      </c>
      <c r="G86" s="114" t="b">
        <v>0</v>
      </c>
    </row>
    <row r="87" spans="1:7" ht="15">
      <c r="A87" s="114" t="s">
        <v>930</v>
      </c>
      <c r="B87" s="114">
        <v>3</v>
      </c>
      <c r="C87" s="119">
        <v>0.0038214936559975597</v>
      </c>
      <c r="D87" s="114" t="s">
        <v>1056</v>
      </c>
      <c r="E87" s="114" t="b">
        <v>1</v>
      </c>
      <c r="F87" s="114" t="b">
        <v>0</v>
      </c>
      <c r="G87" s="114" t="b">
        <v>0</v>
      </c>
    </row>
    <row r="88" spans="1:7" ht="15">
      <c r="A88" s="114" t="s">
        <v>931</v>
      </c>
      <c r="B88" s="114">
        <v>3</v>
      </c>
      <c r="C88" s="119">
        <v>0.0038214936559975597</v>
      </c>
      <c r="D88" s="114" t="s">
        <v>1056</v>
      </c>
      <c r="E88" s="114" t="b">
        <v>0</v>
      </c>
      <c r="F88" s="114" t="b">
        <v>0</v>
      </c>
      <c r="G88" s="114" t="b">
        <v>0</v>
      </c>
    </row>
    <row r="89" spans="1:7" ht="15">
      <c r="A89" s="114" t="s">
        <v>932</v>
      </c>
      <c r="B89" s="114">
        <v>3</v>
      </c>
      <c r="C89" s="119">
        <v>0.0038214936559975597</v>
      </c>
      <c r="D89" s="114" t="s">
        <v>1056</v>
      </c>
      <c r="E89" s="114" t="b">
        <v>0</v>
      </c>
      <c r="F89" s="114" t="b">
        <v>0</v>
      </c>
      <c r="G89" s="114" t="b">
        <v>0</v>
      </c>
    </row>
    <row r="90" spans="1:7" ht="15">
      <c r="A90" s="114" t="s">
        <v>933</v>
      </c>
      <c r="B90" s="114">
        <v>3</v>
      </c>
      <c r="C90" s="119">
        <v>0.0042351771150163885</v>
      </c>
      <c r="D90" s="114" t="s">
        <v>1056</v>
      </c>
      <c r="E90" s="114" t="b">
        <v>0</v>
      </c>
      <c r="F90" s="114" t="b">
        <v>0</v>
      </c>
      <c r="G90" s="114" t="b">
        <v>0</v>
      </c>
    </row>
    <row r="91" spans="1:7" ht="15">
      <c r="A91" s="114" t="s">
        <v>934</v>
      </c>
      <c r="B91" s="114">
        <v>3</v>
      </c>
      <c r="C91" s="119">
        <v>0.0042351771150163885</v>
      </c>
      <c r="D91" s="114" t="s">
        <v>1056</v>
      </c>
      <c r="E91" s="114" t="b">
        <v>0</v>
      </c>
      <c r="F91" s="114" t="b">
        <v>0</v>
      </c>
      <c r="G91" s="114" t="b">
        <v>0</v>
      </c>
    </row>
    <row r="92" spans="1:7" ht="15">
      <c r="A92" s="114" t="s">
        <v>935</v>
      </c>
      <c r="B92" s="114">
        <v>3</v>
      </c>
      <c r="C92" s="119">
        <v>0.0038214936559975597</v>
      </c>
      <c r="D92" s="114" t="s">
        <v>1056</v>
      </c>
      <c r="E92" s="114" t="b">
        <v>1</v>
      </c>
      <c r="F92" s="114" t="b">
        <v>0</v>
      </c>
      <c r="G92" s="114" t="b">
        <v>0</v>
      </c>
    </row>
    <row r="93" spans="1:7" ht="15">
      <c r="A93" s="114" t="s">
        <v>936</v>
      </c>
      <c r="B93" s="114">
        <v>3</v>
      </c>
      <c r="C93" s="119">
        <v>0.0038214936559975597</v>
      </c>
      <c r="D93" s="114" t="s">
        <v>1056</v>
      </c>
      <c r="E93" s="114" t="b">
        <v>1</v>
      </c>
      <c r="F93" s="114" t="b">
        <v>0</v>
      </c>
      <c r="G93" s="114" t="b">
        <v>0</v>
      </c>
    </row>
    <row r="94" spans="1:7" ht="15">
      <c r="A94" s="114" t="s">
        <v>937</v>
      </c>
      <c r="B94" s="114">
        <v>3</v>
      </c>
      <c r="C94" s="119">
        <v>0.0042351771150163885</v>
      </c>
      <c r="D94" s="114" t="s">
        <v>1056</v>
      </c>
      <c r="E94" s="114" t="b">
        <v>0</v>
      </c>
      <c r="F94" s="114" t="b">
        <v>0</v>
      </c>
      <c r="G94" s="114" t="b">
        <v>0</v>
      </c>
    </row>
    <row r="95" spans="1:7" ht="15">
      <c r="A95" s="114" t="s">
        <v>938</v>
      </c>
      <c r="B95" s="114">
        <v>3</v>
      </c>
      <c r="C95" s="119">
        <v>0.0038214936559975597</v>
      </c>
      <c r="D95" s="114" t="s">
        <v>1056</v>
      </c>
      <c r="E95" s="114" t="b">
        <v>0</v>
      </c>
      <c r="F95" s="114" t="b">
        <v>0</v>
      </c>
      <c r="G95" s="114" t="b">
        <v>0</v>
      </c>
    </row>
    <row r="96" spans="1:7" ht="15">
      <c r="A96" s="114" t="s">
        <v>939</v>
      </c>
      <c r="B96" s="114">
        <v>3</v>
      </c>
      <c r="C96" s="119">
        <v>0.0038214936559975597</v>
      </c>
      <c r="D96" s="114" t="s">
        <v>1056</v>
      </c>
      <c r="E96" s="114" t="b">
        <v>0</v>
      </c>
      <c r="F96" s="114" t="b">
        <v>0</v>
      </c>
      <c r="G96" s="114" t="b">
        <v>0</v>
      </c>
    </row>
    <row r="97" spans="1:7" ht="15">
      <c r="A97" s="114" t="s">
        <v>940</v>
      </c>
      <c r="B97" s="114">
        <v>3</v>
      </c>
      <c r="C97" s="119">
        <v>0.0038214936559975597</v>
      </c>
      <c r="D97" s="114" t="s">
        <v>1056</v>
      </c>
      <c r="E97" s="114" t="b">
        <v>0</v>
      </c>
      <c r="F97" s="114" t="b">
        <v>0</v>
      </c>
      <c r="G97" s="114" t="b">
        <v>0</v>
      </c>
    </row>
    <row r="98" spans="1:7" ht="15">
      <c r="A98" s="114" t="s">
        <v>941</v>
      </c>
      <c r="B98" s="114">
        <v>3</v>
      </c>
      <c r="C98" s="119">
        <v>0.0038214936559975597</v>
      </c>
      <c r="D98" s="114" t="s">
        <v>1056</v>
      </c>
      <c r="E98" s="114" t="b">
        <v>0</v>
      </c>
      <c r="F98" s="114" t="b">
        <v>0</v>
      </c>
      <c r="G98" s="114" t="b">
        <v>0</v>
      </c>
    </row>
    <row r="99" spans="1:7" ht="15">
      <c r="A99" s="114" t="s">
        <v>942</v>
      </c>
      <c r="B99" s="114">
        <v>3</v>
      </c>
      <c r="C99" s="119">
        <v>0.0042351771150163885</v>
      </c>
      <c r="D99" s="114" t="s">
        <v>1056</v>
      </c>
      <c r="E99" s="114" t="b">
        <v>0</v>
      </c>
      <c r="F99" s="114" t="b">
        <v>0</v>
      </c>
      <c r="G99" s="114" t="b">
        <v>0</v>
      </c>
    </row>
    <row r="100" spans="1:7" ht="15">
      <c r="A100" s="114" t="s">
        <v>943</v>
      </c>
      <c r="B100" s="114">
        <v>2</v>
      </c>
      <c r="C100" s="119">
        <v>0.002823451410010925</v>
      </c>
      <c r="D100" s="114" t="s">
        <v>1056</v>
      </c>
      <c r="E100" s="114" t="b">
        <v>0</v>
      </c>
      <c r="F100" s="114" t="b">
        <v>0</v>
      </c>
      <c r="G100" s="114" t="b">
        <v>0</v>
      </c>
    </row>
    <row r="101" spans="1:7" ht="15">
      <c r="A101" s="114" t="s">
        <v>944</v>
      </c>
      <c r="B101" s="114">
        <v>2</v>
      </c>
      <c r="C101" s="119">
        <v>0.002823451410010925</v>
      </c>
      <c r="D101" s="114" t="s">
        <v>1056</v>
      </c>
      <c r="E101" s="114" t="b">
        <v>0</v>
      </c>
      <c r="F101" s="114" t="b">
        <v>0</v>
      </c>
      <c r="G101" s="114" t="b">
        <v>0</v>
      </c>
    </row>
    <row r="102" spans="1:7" ht="15">
      <c r="A102" s="114" t="s">
        <v>945</v>
      </c>
      <c r="B102" s="114">
        <v>2</v>
      </c>
      <c r="C102" s="119">
        <v>0.002823451410010925</v>
      </c>
      <c r="D102" s="114" t="s">
        <v>1056</v>
      </c>
      <c r="E102" s="114" t="b">
        <v>0</v>
      </c>
      <c r="F102" s="114" t="b">
        <v>0</v>
      </c>
      <c r="G102" s="114" t="b">
        <v>0</v>
      </c>
    </row>
    <row r="103" spans="1:7" ht="15">
      <c r="A103" s="114" t="s">
        <v>946</v>
      </c>
      <c r="B103" s="114">
        <v>2</v>
      </c>
      <c r="C103" s="119">
        <v>0.002823451410010925</v>
      </c>
      <c r="D103" s="114" t="s">
        <v>1056</v>
      </c>
      <c r="E103" s="114" t="b">
        <v>0</v>
      </c>
      <c r="F103" s="114" t="b">
        <v>0</v>
      </c>
      <c r="G103" s="114" t="b">
        <v>0</v>
      </c>
    </row>
    <row r="104" spans="1:7" ht="15">
      <c r="A104" s="114" t="s">
        <v>947</v>
      </c>
      <c r="B104" s="114">
        <v>2</v>
      </c>
      <c r="C104" s="119">
        <v>0.002823451410010925</v>
      </c>
      <c r="D104" s="114" t="s">
        <v>1056</v>
      </c>
      <c r="E104" s="114" t="b">
        <v>0</v>
      </c>
      <c r="F104" s="114" t="b">
        <v>0</v>
      </c>
      <c r="G104" s="114" t="b">
        <v>0</v>
      </c>
    </row>
    <row r="105" spans="1:7" ht="15">
      <c r="A105" s="114" t="s">
        <v>948</v>
      </c>
      <c r="B105" s="114">
        <v>2</v>
      </c>
      <c r="C105" s="119">
        <v>0.002823451410010925</v>
      </c>
      <c r="D105" s="114" t="s">
        <v>1056</v>
      </c>
      <c r="E105" s="114" t="b">
        <v>0</v>
      </c>
      <c r="F105" s="114" t="b">
        <v>0</v>
      </c>
      <c r="G105" s="114" t="b">
        <v>0</v>
      </c>
    </row>
    <row r="106" spans="1:7" ht="15">
      <c r="A106" s="114" t="s">
        <v>949</v>
      </c>
      <c r="B106" s="114">
        <v>2</v>
      </c>
      <c r="C106" s="119">
        <v>0.002823451410010925</v>
      </c>
      <c r="D106" s="114" t="s">
        <v>1056</v>
      </c>
      <c r="E106" s="114" t="b">
        <v>0</v>
      </c>
      <c r="F106" s="114" t="b">
        <v>0</v>
      </c>
      <c r="G106" s="114" t="b">
        <v>0</v>
      </c>
    </row>
    <row r="107" spans="1:7" ht="15">
      <c r="A107" s="114" t="s">
        <v>950</v>
      </c>
      <c r="B107" s="114">
        <v>2</v>
      </c>
      <c r="C107" s="119">
        <v>0.002823451410010925</v>
      </c>
      <c r="D107" s="114" t="s">
        <v>1056</v>
      </c>
      <c r="E107" s="114" t="b">
        <v>0</v>
      </c>
      <c r="F107" s="114" t="b">
        <v>0</v>
      </c>
      <c r="G107" s="114" t="b">
        <v>0</v>
      </c>
    </row>
    <row r="108" spans="1:7" ht="15">
      <c r="A108" s="114" t="s">
        <v>951</v>
      </c>
      <c r="B108" s="114">
        <v>2</v>
      </c>
      <c r="C108" s="119">
        <v>0.002823451410010925</v>
      </c>
      <c r="D108" s="114" t="s">
        <v>1056</v>
      </c>
      <c r="E108" s="114" t="b">
        <v>0</v>
      </c>
      <c r="F108" s="114" t="b">
        <v>0</v>
      </c>
      <c r="G108" s="114" t="b">
        <v>0</v>
      </c>
    </row>
    <row r="109" spans="1:7" ht="15">
      <c r="A109" s="114" t="s">
        <v>952</v>
      </c>
      <c r="B109" s="114">
        <v>2</v>
      </c>
      <c r="C109" s="119">
        <v>0.002823451410010925</v>
      </c>
      <c r="D109" s="114" t="s">
        <v>1056</v>
      </c>
      <c r="E109" s="114" t="b">
        <v>0</v>
      </c>
      <c r="F109" s="114" t="b">
        <v>0</v>
      </c>
      <c r="G109" s="114" t="b">
        <v>0</v>
      </c>
    </row>
    <row r="110" spans="1:7" ht="15">
      <c r="A110" s="114" t="s">
        <v>953</v>
      </c>
      <c r="B110" s="114">
        <v>2</v>
      </c>
      <c r="C110" s="119">
        <v>0.002823451410010925</v>
      </c>
      <c r="D110" s="114" t="s">
        <v>1056</v>
      </c>
      <c r="E110" s="114" t="b">
        <v>0</v>
      </c>
      <c r="F110" s="114" t="b">
        <v>0</v>
      </c>
      <c r="G110" s="114" t="b">
        <v>0</v>
      </c>
    </row>
    <row r="111" spans="1:7" ht="15">
      <c r="A111" s="114" t="s">
        <v>954</v>
      </c>
      <c r="B111" s="114">
        <v>2</v>
      </c>
      <c r="C111" s="119">
        <v>0.002823451410010925</v>
      </c>
      <c r="D111" s="114" t="s">
        <v>1056</v>
      </c>
      <c r="E111" s="114" t="b">
        <v>0</v>
      </c>
      <c r="F111" s="114" t="b">
        <v>0</v>
      </c>
      <c r="G111" s="114" t="b">
        <v>0</v>
      </c>
    </row>
    <row r="112" spans="1:7" ht="15">
      <c r="A112" s="114" t="s">
        <v>955</v>
      </c>
      <c r="B112" s="114">
        <v>2</v>
      </c>
      <c r="C112" s="119">
        <v>0.002823451410010925</v>
      </c>
      <c r="D112" s="114" t="s">
        <v>1056</v>
      </c>
      <c r="E112" s="114" t="b">
        <v>1</v>
      </c>
      <c r="F112" s="114" t="b">
        <v>0</v>
      </c>
      <c r="G112" s="114" t="b">
        <v>0</v>
      </c>
    </row>
    <row r="113" spans="1:7" ht="15">
      <c r="A113" s="114" t="s">
        <v>956</v>
      </c>
      <c r="B113" s="114">
        <v>2</v>
      </c>
      <c r="C113" s="119">
        <v>0.002823451410010925</v>
      </c>
      <c r="D113" s="114" t="s">
        <v>1056</v>
      </c>
      <c r="E113" s="114" t="b">
        <v>0</v>
      </c>
      <c r="F113" s="114" t="b">
        <v>0</v>
      </c>
      <c r="G113" s="114" t="b">
        <v>0</v>
      </c>
    </row>
    <row r="114" spans="1:7" ht="15">
      <c r="A114" s="114" t="s">
        <v>957</v>
      </c>
      <c r="B114" s="114">
        <v>2</v>
      </c>
      <c r="C114" s="119">
        <v>0.002823451410010925</v>
      </c>
      <c r="D114" s="114" t="s">
        <v>1056</v>
      </c>
      <c r="E114" s="114" t="b">
        <v>0</v>
      </c>
      <c r="F114" s="114" t="b">
        <v>0</v>
      </c>
      <c r="G114" s="114" t="b">
        <v>0</v>
      </c>
    </row>
    <row r="115" spans="1:7" ht="15">
      <c r="A115" s="114" t="s">
        <v>958</v>
      </c>
      <c r="B115" s="114">
        <v>2</v>
      </c>
      <c r="C115" s="119">
        <v>0.002823451410010925</v>
      </c>
      <c r="D115" s="114" t="s">
        <v>1056</v>
      </c>
      <c r="E115" s="114" t="b">
        <v>0</v>
      </c>
      <c r="F115" s="114" t="b">
        <v>0</v>
      </c>
      <c r="G115" s="114" t="b">
        <v>0</v>
      </c>
    </row>
    <row r="116" spans="1:7" ht="15">
      <c r="A116" s="114" t="s">
        <v>959</v>
      </c>
      <c r="B116" s="114">
        <v>2</v>
      </c>
      <c r="C116" s="119">
        <v>0.002823451410010925</v>
      </c>
      <c r="D116" s="114" t="s">
        <v>1056</v>
      </c>
      <c r="E116" s="114" t="b">
        <v>0</v>
      </c>
      <c r="F116" s="114" t="b">
        <v>0</v>
      </c>
      <c r="G116" s="114" t="b">
        <v>0</v>
      </c>
    </row>
    <row r="117" spans="1:7" ht="15">
      <c r="A117" s="114" t="s">
        <v>960</v>
      </c>
      <c r="B117" s="114">
        <v>2</v>
      </c>
      <c r="C117" s="119">
        <v>0.002823451410010925</v>
      </c>
      <c r="D117" s="114" t="s">
        <v>1056</v>
      </c>
      <c r="E117" s="114" t="b">
        <v>0</v>
      </c>
      <c r="F117" s="114" t="b">
        <v>0</v>
      </c>
      <c r="G117" s="114" t="b">
        <v>0</v>
      </c>
    </row>
    <row r="118" spans="1:7" ht="15">
      <c r="A118" s="114" t="s">
        <v>961</v>
      </c>
      <c r="B118" s="114">
        <v>2</v>
      </c>
      <c r="C118" s="119">
        <v>0.0032949157728362675</v>
      </c>
      <c r="D118" s="114" t="s">
        <v>1056</v>
      </c>
      <c r="E118" s="114" t="b">
        <v>0</v>
      </c>
      <c r="F118" s="114" t="b">
        <v>0</v>
      </c>
      <c r="G118" s="114" t="b">
        <v>0</v>
      </c>
    </row>
    <row r="119" spans="1:7" ht="15">
      <c r="A119" s="114" t="s">
        <v>962</v>
      </c>
      <c r="B119" s="114">
        <v>2</v>
      </c>
      <c r="C119" s="119">
        <v>0.002823451410010925</v>
      </c>
      <c r="D119" s="114" t="s">
        <v>1056</v>
      </c>
      <c r="E119" s="114" t="b">
        <v>0</v>
      </c>
      <c r="F119" s="114" t="b">
        <v>0</v>
      </c>
      <c r="G119" s="114" t="b">
        <v>0</v>
      </c>
    </row>
    <row r="120" spans="1:7" ht="15">
      <c r="A120" s="114" t="s">
        <v>963</v>
      </c>
      <c r="B120" s="114">
        <v>2</v>
      </c>
      <c r="C120" s="119">
        <v>0.002823451410010925</v>
      </c>
      <c r="D120" s="114" t="s">
        <v>1056</v>
      </c>
      <c r="E120" s="114" t="b">
        <v>0</v>
      </c>
      <c r="F120" s="114" t="b">
        <v>0</v>
      </c>
      <c r="G120" s="114" t="b">
        <v>0</v>
      </c>
    </row>
    <row r="121" spans="1:7" ht="15">
      <c r="A121" s="114" t="s">
        <v>964</v>
      </c>
      <c r="B121" s="114">
        <v>2</v>
      </c>
      <c r="C121" s="119">
        <v>0.0032949157728362675</v>
      </c>
      <c r="D121" s="114" t="s">
        <v>1056</v>
      </c>
      <c r="E121" s="114" t="b">
        <v>0</v>
      </c>
      <c r="F121" s="114" t="b">
        <v>0</v>
      </c>
      <c r="G121" s="114" t="b">
        <v>0</v>
      </c>
    </row>
    <row r="122" spans="1:7" ht="15">
      <c r="A122" s="114" t="s">
        <v>965</v>
      </c>
      <c r="B122" s="114">
        <v>2</v>
      </c>
      <c r="C122" s="119">
        <v>0.0032949157728362675</v>
      </c>
      <c r="D122" s="114" t="s">
        <v>1056</v>
      </c>
      <c r="E122" s="114" t="b">
        <v>0</v>
      </c>
      <c r="F122" s="114" t="b">
        <v>0</v>
      </c>
      <c r="G122" s="114" t="b">
        <v>0</v>
      </c>
    </row>
    <row r="123" spans="1:7" ht="15">
      <c r="A123" s="114" t="s">
        <v>966</v>
      </c>
      <c r="B123" s="114">
        <v>2</v>
      </c>
      <c r="C123" s="119">
        <v>0.002823451410010925</v>
      </c>
      <c r="D123" s="114" t="s">
        <v>1056</v>
      </c>
      <c r="E123" s="114" t="b">
        <v>0</v>
      </c>
      <c r="F123" s="114" t="b">
        <v>1</v>
      </c>
      <c r="G123" s="114" t="b">
        <v>0</v>
      </c>
    </row>
    <row r="124" spans="1:7" ht="15">
      <c r="A124" s="114" t="s">
        <v>967</v>
      </c>
      <c r="B124" s="114">
        <v>2</v>
      </c>
      <c r="C124" s="119">
        <v>0.002823451410010925</v>
      </c>
      <c r="D124" s="114" t="s">
        <v>1056</v>
      </c>
      <c r="E124" s="114" t="b">
        <v>0</v>
      </c>
      <c r="F124" s="114" t="b">
        <v>0</v>
      </c>
      <c r="G124" s="114" t="b">
        <v>0</v>
      </c>
    </row>
    <row r="125" spans="1:7" ht="15">
      <c r="A125" s="114" t="s">
        <v>968</v>
      </c>
      <c r="B125" s="114">
        <v>2</v>
      </c>
      <c r="C125" s="119">
        <v>0.002823451410010925</v>
      </c>
      <c r="D125" s="114" t="s">
        <v>1056</v>
      </c>
      <c r="E125" s="114" t="b">
        <v>0</v>
      </c>
      <c r="F125" s="114" t="b">
        <v>0</v>
      </c>
      <c r="G125" s="114" t="b">
        <v>0</v>
      </c>
    </row>
    <row r="126" spans="1:7" ht="15">
      <c r="A126" s="114" t="s">
        <v>969</v>
      </c>
      <c r="B126" s="114">
        <v>2</v>
      </c>
      <c r="C126" s="119">
        <v>0.0032949157728362675</v>
      </c>
      <c r="D126" s="114" t="s">
        <v>1056</v>
      </c>
      <c r="E126" s="114" t="b">
        <v>0</v>
      </c>
      <c r="F126" s="114" t="b">
        <v>0</v>
      </c>
      <c r="G126" s="114" t="b">
        <v>0</v>
      </c>
    </row>
    <row r="127" spans="1:7" ht="15">
      <c r="A127" s="114" t="s">
        <v>970</v>
      </c>
      <c r="B127" s="114">
        <v>2</v>
      </c>
      <c r="C127" s="119">
        <v>0.002823451410010925</v>
      </c>
      <c r="D127" s="114" t="s">
        <v>1056</v>
      </c>
      <c r="E127" s="114" t="b">
        <v>0</v>
      </c>
      <c r="F127" s="114" t="b">
        <v>0</v>
      </c>
      <c r="G127" s="114" t="b">
        <v>0</v>
      </c>
    </row>
    <row r="128" spans="1:7" ht="15">
      <c r="A128" s="114" t="s">
        <v>971</v>
      </c>
      <c r="B128" s="114">
        <v>2</v>
      </c>
      <c r="C128" s="119">
        <v>0.002823451410010925</v>
      </c>
      <c r="D128" s="114" t="s">
        <v>1056</v>
      </c>
      <c r="E128" s="114" t="b">
        <v>1</v>
      </c>
      <c r="F128" s="114" t="b">
        <v>0</v>
      </c>
      <c r="G128" s="114" t="b">
        <v>0</v>
      </c>
    </row>
    <row r="129" spans="1:7" ht="15">
      <c r="A129" s="114" t="s">
        <v>972</v>
      </c>
      <c r="B129" s="114">
        <v>2</v>
      </c>
      <c r="C129" s="119">
        <v>0.002823451410010925</v>
      </c>
      <c r="D129" s="114" t="s">
        <v>1056</v>
      </c>
      <c r="E129" s="114" t="b">
        <v>0</v>
      </c>
      <c r="F129" s="114" t="b">
        <v>0</v>
      </c>
      <c r="G129" s="114" t="b">
        <v>0</v>
      </c>
    </row>
    <row r="130" spans="1:7" ht="15">
      <c r="A130" s="114" t="s">
        <v>973</v>
      </c>
      <c r="B130" s="114">
        <v>2</v>
      </c>
      <c r="C130" s="119">
        <v>0.0032949157728362675</v>
      </c>
      <c r="D130" s="114" t="s">
        <v>1056</v>
      </c>
      <c r="E130" s="114" t="b">
        <v>0</v>
      </c>
      <c r="F130" s="114" t="b">
        <v>0</v>
      </c>
      <c r="G130" s="114" t="b">
        <v>0</v>
      </c>
    </row>
    <row r="131" spans="1:7" ht="15">
      <c r="A131" s="114" t="s">
        <v>974</v>
      </c>
      <c r="B131" s="114">
        <v>2</v>
      </c>
      <c r="C131" s="119">
        <v>0.002823451410010925</v>
      </c>
      <c r="D131" s="114" t="s">
        <v>1056</v>
      </c>
      <c r="E131" s="114" t="b">
        <v>0</v>
      </c>
      <c r="F131" s="114" t="b">
        <v>1</v>
      </c>
      <c r="G131" s="114" t="b">
        <v>0</v>
      </c>
    </row>
    <row r="132" spans="1:7" ht="15">
      <c r="A132" s="114" t="s">
        <v>975</v>
      </c>
      <c r="B132" s="114">
        <v>2</v>
      </c>
      <c r="C132" s="119">
        <v>0.002823451410010925</v>
      </c>
      <c r="D132" s="114" t="s">
        <v>1056</v>
      </c>
      <c r="E132" s="114" t="b">
        <v>0</v>
      </c>
      <c r="F132" s="114" t="b">
        <v>0</v>
      </c>
      <c r="G132" s="114" t="b">
        <v>0</v>
      </c>
    </row>
    <row r="133" spans="1:7" ht="15">
      <c r="A133" s="114" t="s">
        <v>976</v>
      </c>
      <c r="B133" s="114">
        <v>2</v>
      </c>
      <c r="C133" s="119">
        <v>0.002823451410010925</v>
      </c>
      <c r="D133" s="114" t="s">
        <v>1056</v>
      </c>
      <c r="E133" s="114" t="b">
        <v>0</v>
      </c>
      <c r="F133" s="114" t="b">
        <v>0</v>
      </c>
      <c r="G133" s="114" t="b">
        <v>0</v>
      </c>
    </row>
    <row r="134" spans="1:7" ht="15">
      <c r="A134" s="114" t="s">
        <v>977</v>
      </c>
      <c r="B134" s="114">
        <v>2</v>
      </c>
      <c r="C134" s="119">
        <v>0.002823451410010925</v>
      </c>
      <c r="D134" s="114" t="s">
        <v>1056</v>
      </c>
      <c r="E134" s="114" t="b">
        <v>0</v>
      </c>
      <c r="F134" s="114" t="b">
        <v>0</v>
      </c>
      <c r="G134" s="114" t="b">
        <v>0</v>
      </c>
    </row>
    <row r="135" spans="1:7" ht="15">
      <c r="A135" s="114" t="s">
        <v>978</v>
      </c>
      <c r="B135" s="114">
        <v>2</v>
      </c>
      <c r="C135" s="119">
        <v>0.002823451410010925</v>
      </c>
      <c r="D135" s="114" t="s">
        <v>1056</v>
      </c>
      <c r="E135" s="114" t="b">
        <v>0</v>
      </c>
      <c r="F135" s="114" t="b">
        <v>0</v>
      </c>
      <c r="G135" s="114" t="b">
        <v>0</v>
      </c>
    </row>
    <row r="136" spans="1:7" ht="15">
      <c r="A136" s="114" t="s">
        <v>979</v>
      </c>
      <c r="B136" s="114">
        <v>2</v>
      </c>
      <c r="C136" s="119">
        <v>0.002823451410010925</v>
      </c>
      <c r="D136" s="114" t="s">
        <v>1056</v>
      </c>
      <c r="E136" s="114" t="b">
        <v>0</v>
      </c>
      <c r="F136" s="114" t="b">
        <v>0</v>
      </c>
      <c r="G136" s="114" t="b">
        <v>0</v>
      </c>
    </row>
    <row r="137" spans="1:7" ht="15">
      <c r="A137" s="114" t="s">
        <v>980</v>
      </c>
      <c r="B137" s="114">
        <v>2</v>
      </c>
      <c r="C137" s="119">
        <v>0.002823451410010925</v>
      </c>
      <c r="D137" s="114" t="s">
        <v>1056</v>
      </c>
      <c r="E137" s="114" t="b">
        <v>0</v>
      </c>
      <c r="F137" s="114" t="b">
        <v>0</v>
      </c>
      <c r="G137" s="114" t="b">
        <v>0</v>
      </c>
    </row>
    <row r="138" spans="1:7" ht="15">
      <c r="A138" s="114" t="s">
        <v>981</v>
      </c>
      <c r="B138" s="114">
        <v>2</v>
      </c>
      <c r="C138" s="119">
        <v>0.002823451410010925</v>
      </c>
      <c r="D138" s="114" t="s">
        <v>1056</v>
      </c>
      <c r="E138" s="114" t="b">
        <v>0</v>
      </c>
      <c r="F138" s="114" t="b">
        <v>0</v>
      </c>
      <c r="G138" s="114" t="b">
        <v>0</v>
      </c>
    </row>
    <row r="139" spans="1:7" ht="15">
      <c r="A139" s="114" t="s">
        <v>982</v>
      </c>
      <c r="B139" s="114">
        <v>2</v>
      </c>
      <c r="C139" s="119">
        <v>0.002823451410010925</v>
      </c>
      <c r="D139" s="114" t="s">
        <v>1056</v>
      </c>
      <c r="E139" s="114" t="b">
        <v>0</v>
      </c>
      <c r="F139" s="114" t="b">
        <v>0</v>
      </c>
      <c r="G139" s="114" t="b">
        <v>0</v>
      </c>
    </row>
    <row r="140" spans="1:7" ht="15">
      <c r="A140" s="114" t="s">
        <v>983</v>
      </c>
      <c r="B140" s="114">
        <v>2</v>
      </c>
      <c r="C140" s="119">
        <v>0.002823451410010925</v>
      </c>
      <c r="D140" s="114" t="s">
        <v>1056</v>
      </c>
      <c r="E140" s="114" t="b">
        <v>0</v>
      </c>
      <c r="F140" s="114" t="b">
        <v>0</v>
      </c>
      <c r="G140" s="114" t="b">
        <v>0</v>
      </c>
    </row>
    <row r="141" spans="1:7" ht="15">
      <c r="A141" s="114" t="s">
        <v>984</v>
      </c>
      <c r="B141" s="114">
        <v>2</v>
      </c>
      <c r="C141" s="119">
        <v>0.002823451410010925</v>
      </c>
      <c r="D141" s="114" t="s">
        <v>1056</v>
      </c>
      <c r="E141" s="114" t="b">
        <v>0</v>
      </c>
      <c r="F141" s="114" t="b">
        <v>0</v>
      </c>
      <c r="G141" s="114" t="b">
        <v>0</v>
      </c>
    </row>
    <row r="142" spans="1:7" ht="15">
      <c r="A142" s="114" t="s">
        <v>985</v>
      </c>
      <c r="B142" s="114">
        <v>2</v>
      </c>
      <c r="C142" s="119">
        <v>0.002823451410010925</v>
      </c>
      <c r="D142" s="114" t="s">
        <v>1056</v>
      </c>
      <c r="E142" s="114" t="b">
        <v>0</v>
      </c>
      <c r="F142" s="114" t="b">
        <v>1</v>
      </c>
      <c r="G142" s="114" t="b">
        <v>0</v>
      </c>
    </row>
    <row r="143" spans="1:7" ht="15">
      <c r="A143" s="114" t="s">
        <v>986</v>
      </c>
      <c r="B143" s="114">
        <v>2</v>
      </c>
      <c r="C143" s="119">
        <v>0.002823451410010925</v>
      </c>
      <c r="D143" s="114" t="s">
        <v>1056</v>
      </c>
      <c r="E143" s="114" t="b">
        <v>0</v>
      </c>
      <c r="F143" s="114" t="b">
        <v>1</v>
      </c>
      <c r="G143" s="114" t="b">
        <v>0</v>
      </c>
    </row>
    <row r="144" spans="1:7" ht="15">
      <c r="A144" s="114" t="s">
        <v>987</v>
      </c>
      <c r="B144" s="114">
        <v>2</v>
      </c>
      <c r="C144" s="119">
        <v>0.002823451410010925</v>
      </c>
      <c r="D144" s="114" t="s">
        <v>1056</v>
      </c>
      <c r="E144" s="114" t="b">
        <v>0</v>
      </c>
      <c r="F144" s="114" t="b">
        <v>0</v>
      </c>
      <c r="G144" s="114" t="b">
        <v>0</v>
      </c>
    </row>
    <row r="145" spans="1:7" ht="15">
      <c r="A145" s="114" t="s">
        <v>988</v>
      </c>
      <c r="B145" s="114">
        <v>2</v>
      </c>
      <c r="C145" s="119">
        <v>0.002823451410010925</v>
      </c>
      <c r="D145" s="114" t="s">
        <v>1056</v>
      </c>
      <c r="E145" s="114" t="b">
        <v>0</v>
      </c>
      <c r="F145" s="114" t="b">
        <v>0</v>
      </c>
      <c r="G145" s="114" t="b">
        <v>0</v>
      </c>
    </row>
    <row r="146" spans="1:7" ht="15">
      <c r="A146" s="114" t="s">
        <v>989</v>
      </c>
      <c r="B146" s="114">
        <v>2</v>
      </c>
      <c r="C146" s="119">
        <v>0.002823451410010925</v>
      </c>
      <c r="D146" s="114" t="s">
        <v>1056</v>
      </c>
      <c r="E146" s="114" t="b">
        <v>0</v>
      </c>
      <c r="F146" s="114" t="b">
        <v>0</v>
      </c>
      <c r="G146" s="114" t="b">
        <v>0</v>
      </c>
    </row>
    <row r="147" spans="1:7" ht="15">
      <c r="A147" s="114" t="s">
        <v>990</v>
      </c>
      <c r="B147" s="114">
        <v>2</v>
      </c>
      <c r="C147" s="119">
        <v>0.002823451410010925</v>
      </c>
      <c r="D147" s="114" t="s">
        <v>1056</v>
      </c>
      <c r="E147" s="114" t="b">
        <v>0</v>
      </c>
      <c r="F147" s="114" t="b">
        <v>0</v>
      </c>
      <c r="G147" s="114" t="b">
        <v>0</v>
      </c>
    </row>
    <row r="148" spans="1:7" ht="15">
      <c r="A148" s="114" t="s">
        <v>991</v>
      </c>
      <c r="B148" s="114">
        <v>2</v>
      </c>
      <c r="C148" s="119">
        <v>0.002823451410010925</v>
      </c>
      <c r="D148" s="114" t="s">
        <v>1056</v>
      </c>
      <c r="E148" s="114" t="b">
        <v>0</v>
      </c>
      <c r="F148" s="114" t="b">
        <v>0</v>
      </c>
      <c r="G148" s="114" t="b">
        <v>0</v>
      </c>
    </row>
    <row r="149" spans="1:7" ht="15">
      <c r="A149" s="114" t="s">
        <v>992</v>
      </c>
      <c r="B149" s="114">
        <v>2</v>
      </c>
      <c r="C149" s="119">
        <v>0.002823451410010925</v>
      </c>
      <c r="D149" s="114" t="s">
        <v>1056</v>
      </c>
      <c r="E149" s="114" t="b">
        <v>0</v>
      </c>
      <c r="F149" s="114" t="b">
        <v>0</v>
      </c>
      <c r="G149" s="114" t="b">
        <v>0</v>
      </c>
    </row>
    <row r="150" spans="1:7" ht="15">
      <c r="A150" s="114" t="s">
        <v>993</v>
      </c>
      <c r="B150" s="114">
        <v>2</v>
      </c>
      <c r="C150" s="119">
        <v>0.002823451410010925</v>
      </c>
      <c r="D150" s="114" t="s">
        <v>1056</v>
      </c>
      <c r="E150" s="114" t="b">
        <v>0</v>
      </c>
      <c r="F150" s="114" t="b">
        <v>0</v>
      </c>
      <c r="G150" s="114" t="b">
        <v>0</v>
      </c>
    </row>
    <row r="151" spans="1:7" ht="15">
      <c r="A151" s="114" t="s">
        <v>994</v>
      </c>
      <c r="B151" s="114">
        <v>2</v>
      </c>
      <c r="C151" s="119">
        <v>0.002823451410010925</v>
      </c>
      <c r="D151" s="114" t="s">
        <v>1056</v>
      </c>
      <c r="E151" s="114" t="b">
        <v>0</v>
      </c>
      <c r="F151" s="114" t="b">
        <v>0</v>
      </c>
      <c r="G151" s="114" t="b">
        <v>0</v>
      </c>
    </row>
    <row r="152" spans="1:7" ht="15">
      <c r="A152" s="114" t="s">
        <v>995</v>
      </c>
      <c r="B152" s="114">
        <v>2</v>
      </c>
      <c r="C152" s="119">
        <v>0.002823451410010925</v>
      </c>
      <c r="D152" s="114" t="s">
        <v>1056</v>
      </c>
      <c r="E152" s="114" t="b">
        <v>0</v>
      </c>
      <c r="F152" s="114" t="b">
        <v>0</v>
      </c>
      <c r="G152" s="114" t="b">
        <v>0</v>
      </c>
    </row>
    <row r="153" spans="1:7" ht="15">
      <c r="A153" s="114" t="s">
        <v>996</v>
      </c>
      <c r="B153" s="114">
        <v>2</v>
      </c>
      <c r="C153" s="119">
        <v>0.002823451410010925</v>
      </c>
      <c r="D153" s="114" t="s">
        <v>1056</v>
      </c>
      <c r="E153" s="114" t="b">
        <v>0</v>
      </c>
      <c r="F153" s="114" t="b">
        <v>0</v>
      </c>
      <c r="G153" s="114" t="b">
        <v>0</v>
      </c>
    </row>
    <row r="154" spans="1:7" ht="15">
      <c r="A154" s="114" t="s">
        <v>997</v>
      </c>
      <c r="B154" s="114">
        <v>2</v>
      </c>
      <c r="C154" s="119">
        <v>0.002823451410010925</v>
      </c>
      <c r="D154" s="114" t="s">
        <v>1056</v>
      </c>
      <c r="E154" s="114" t="b">
        <v>0</v>
      </c>
      <c r="F154" s="114" t="b">
        <v>0</v>
      </c>
      <c r="G154" s="114" t="b">
        <v>0</v>
      </c>
    </row>
    <row r="155" spans="1:7" ht="15">
      <c r="A155" s="114" t="s">
        <v>998</v>
      </c>
      <c r="B155" s="114">
        <v>2</v>
      </c>
      <c r="C155" s="119">
        <v>0.002823451410010925</v>
      </c>
      <c r="D155" s="114" t="s">
        <v>1056</v>
      </c>
      <c r="E155" s="114" t="b">
        <v>0</v>
      </c>
      <c r="F155" s="114" t="b">
        <v>0</v>
      </c>
      <c r="G155" s="114" t="b">
        <v>0</v>
      </c>
    </row>
    <row r="156" spans="1:7" ht="15">
      <c r="A156" s="114" t="s">
        <v>999</v>
      </c>
      <c r="B156" s="114">
        <v>2</v>
      </c>
      <c r="C156" s="119">
        <v>0.002823451410010925</v>
      </c>
      <c r="D156" s="114" t="s">
        <v>1056</v>
      </c>
      <c r="E156" s="114" t="b">
        <v>0</v>
      </c>
      <c r="F156" s="114" t="b">
        <v>0</v>
      </c>
      <c r="G156" s="114" t="b">
        <v>0</v>
      </c>
    </row>
    <row r="157" spans="1:7" ht="15">
      <c r="A157" s="114" t="s">
        <v>1000</v>
      </c>
      <c r="B157" s="114">
        <v>2</v>
      </c>
      <c r="C157" s="119">
        <v>0.0032949157728362675</v>
      </c>
      <c r="D157" s="114" t="s">
        <v>1056</v>
      </c>
      <c r="E157" s="114" t="b">
        <v>0</v>
      </c>
      <c r="F157" s="114" t="b">
        <v>0</v>
      </c>
      <c r="G157" s="114" t="b">
        <v>0</v>
      </c>
    </row>
    <row r="158" spans="1:7" ht="15">
      <c r="A158" s="114" t="s">
        <v>1001</v>
      </c>
      <c r="B158" s="114">
        <v>2</v>
      </c>
      <c r="C158" s="119">
        <v>0.0032949157728362675</v>
      </c>
      <c r="D158" s="114" t="s">
        <v>1056</v>
      </c>
      <c r="E158" s="114" t="b">
        <v>0</v>
      </c>
      <c r="F158" s="114" t="b">
        <v>0</v>
      </c>
      <c r="G158" s="114" t="b">
        <v>0</v>
      </c>
    </row>
    <row r="159" spans="1:7" ht="15">
      <c r="A159" s="114" t="s">
        <v>1002</v>
      </c>
      <c r="B159" s="114">
        <v>2</v>
      </c>
      <c r="C159" s="119">
        <v>0.002823451410010925</v>
      </c>
      <c r="D159" s="114" t="s">
        <v>1056</v>
      </c>
      <c r="E159" s="114" t="b">
        <v>1</v>
      </c>
      <c r="F159" s="114" t="b">
        <v>0</v>
      </c>
      <c r="G159" s="114" t="b">
        <v>0</v>
      </c>
    </row>
    <row r="160" spans="1:7" ht="15">
      <c r="A160" s="114" t="s">
        <v>1003</v>
      </c>
      <c r="B160" s="114">
        <v>2</v>
      </c>
      <c r="C160" s="119">
        <v>0.002823451410010925</v>
      </c>
      <c r="D160" s="114" t="s">
        <v>1056</v>
      </c>
      <c r="E160" s="114" t="b">
        <v>0</v>
      </c>
      <c r="F160" s="114" t="b">
        <v>0</v>
      </c>
      <c r="G160" s="114" t="b">
        <v>0</v>
      </c>
    </row>
    <row r="161" spans="1:7" ht="15">
      <c r="A161" s="114" t="s">
        <v>1004</v>
      </c>
      <c r="B161" s="114">
        <v>2</v>
      </c>
      <c r="C161" s="119">
        <v>0.002823451410010925</v>
      </c>
      <c r="D161" s="114" t="s">
        <v>1056</v>
      </c>
      <c r="E161" s="114" t="b">
        <v>0</v>
      </c>
      <c r="F161" s="114" t="b">
        <v>0</v>
      </c>
      <c r="G161" s="114" t="b">
        <v>0</v>
      </c>
    </row>
    <row r="162" spans="1:7" ht="15">
      <c r="A162" s="114" t="s">
        <v>1005</v>
      </c>
      <c r="B162" s="114">
        <v>2</v>
      </c>
      <c r="C162" s="119">
        <v>0.002823451410010925</v>
      </c>
      <c r="D162" s="114" t="s">
        <v>1056</v>
      </c>
      <c r="E162" s="114" t="b">
        <v>0</v>
      </c>
      <c r="F162" s="114" t="b">
        <v>0</v>
      </c>
      <c r="G162" s="114" t="b">
        <v>0</v>
      </c>
    </row>
    <row r="163" spans="1:7" ht="15">
      <c r="A163" s="114" t="s">
        <v>1006</v>
      </c>
      <c r="B163" s="114">
        <v>2</v>
      </c>
      <c r="C163" s="119">
        <v>0.002823451410010925</v>
      </c>
      <c r="D163" s="114" t="s">
        <v>1056</v>
      </c>
      <c r="E163" s="114" t="b">
        <v>0</v>
      </c>
      <c r="F163" s="114" t="b">
        <v>0</v>
      </c>
      <c r="G163" s="114" t="b">
        <v>0</v>
      </c>
    </row>
    <row r="164" spans="1:7" ht="15">
      <c r="A164" s="114" t="s">
        <v>1007</v>
      </c>
      <c r="B164" s="114">
        <v>2</v>
      </c>
      <c r="C164" s="119">
        <v>0.002823451410010925</v>
      </c>
      <c r="D164" s="114" t="s">
        <v>1056</v>
      </c>
      <c r="E164" s="114" t="b">
        <v>0</v>
      </c>
      <c r="F164" s="114" t="b">
        <v>0</v>
      </c>
      <c r="G164" s="114" t="b">
        <v>0</v>
      </c>
    </row>
    <row r="165" spans="1:7" ht="15">
      <c r="A165" s="114" t="s">
        <v>1008</v>
      </c>
      <c r="B165" s="114">
        <v>2</v>
      </c>
      <c r="C165" s="119">
        <v>0.002823451410010925</v>
      </c>
      <c r="D165" s="114" t="s">
        <v>1056</v>
      </c>
      <c r="E165" s="114" t="b">
        <v>0</v>
      </c>
      <c r="F165" s="114" t="b">
        <v>0</v>
      </c>
      <c r="G165" s="114" t="b">
        <v>0</v>
      </c>
    </row>
    <row r="166" spans="1:7" ht="15">
      <c r="A166" s="114" t="s">
        <v>1009</v>
      </c>
      <c r="B166" s="114">
        <v>2</v>
      </c>
      <c r="C166" s="119">
        <v>0.002823451410010925</v>
      </c>
      <c r="D166" s="114" t="s">
        <v>1056</v>
      </c>
      <c r="E166" s="114" t="b">
        <v>0</v>
      </c>
      <c r="F166" s="114" t="b">
        <v>0</v>
      </c>
      <c r="G166" s="114" t="b">
        <v>0</v>
      </c>
    </row>
    <row r="167" spans="1:7" ht="15">
      <c r="A167" s="114" t="s">
        <v>1010</v>
      </c>
      <c r="B167" s="114">
        <v>2</v>
      </c>
      <c r="C167" s="119">
        <v>0.002823451410010925</v>
      </c>
      <c r="D167" s="114" t="s">
        <v>1056</v>
      </c>
      <c r="E167" s="114" t="b">
        <v>0</v>
      </c>
      <c r="F167" s="114" t="b">
        <v>0</v>
      </c>
      <c r="G167" s="114" t="b">
        <v>0</v>
      </c>
    </row>
    <row r="168" spans="1:7" ht="15">
      <c r="A168" s="114" t="s">
        <v>1011</v>
      </c>
      <c r="B168" s="114">
        <v>2</v>
      </c>
      <c r="C168" s="119">
        <v>0.002823451410010925</v>
      </c>
      <c r="D168" s="114" t="s">
        <v>1056</v>
      </c>
      <c r="E168" s="114" t="b">
        <v>0</v>
      </c>
      <c r="F168" s="114" t="b">
        <v>0</v>
      </c>
      <c r="G168" s="114" t="b">
        <v>0</v>
      </c>
    </row>
    <row r="169" spans="1:7" ht="15">
      <c r="A169" s="114" t="s">
        <v>1012</v>
      </c>
      <c r="B169" s="114">
        <v>2</v>
      </c>
      <c r="C169" s="119">
        <v>0.002823451410010925</v>
      </c>
      <c r="D169" s="114" t="s">
        <v>1056</v>
      </c>
      <c r="E169" s="114" t="b">
        <v>0</v>
      </c>
      <c r="F169" s="114" t="b">
        <v>0</v>
      </c>
      <c r="G169" s="114" t="b">
        <v>0</v>
      </c>
    </row>
    <row r="170" spans="1:7" ht="15">
      <c r="A170" s="114" t="s">
        <v>1013</v>
      </c>
      <c r="B170" s="114">
        <v>2</v>
      </c>
      <c r="C170" s="119">
        <v>0.002823451410010925</v>
      </c>
      <c r="D170" s="114" t="s">
        <v>1056</v>
      </c>
      <c r="E170" s="114" t="b">
        <v>0</v>
      </c>
      <c r="F170" s="114" t="b">
        <v>0</v>
      </c>
      <c r="G170" s="114" t="b">
        <v>0</v>
      </c>
    </row>
    <row r="171" spans="1:7" ht="15">
      <c r="A171" s="114" t="s">
        <v>1014</v>
      </c>
      <c r="B171" s="114">
        <v>2</v>
      </c>
      <c r="C171" s="119">
        <v>0.002823451410010925</v>
      </c>
      <c r="D171" s="114" t="s">
        <v>1056</v>
      </c>
      <c r="E171" s="114" t="b">
        <v>0</v>
      </c>
      <c r="F171" s="114" t="b">
        <v>0</v>
      </c>
      <c r="G171" s="114" t="b">
        <v>0</v>
      </c>
    </row>
    <row r="172" spans="1:7" ht="15">
      <c r="A172" s="114" t="s">
        <v>1015</v>
      </c>
      <c r="B172" s="114">
        <v>2</v>
      </c>
      <c r="C172" s="119">
        <v>0.002823451410010925</v>
      </c>
      <c r="D172" s="114" t="s">
        <v>1056</v>
      </c>
      <c r="E172" s="114" t="b">
        <v>0</v>
      </c>
      <c r="F172" s="114" t="b">
        <v>0</v>
      </c>
      <c r="G172" s="114" t="b">
        <v>0</v>
      </c>
    </row>
    <row r="173" spans="1:7" ht="15">
      <c r="A173" s="114" t="s">
        <v>1016</v>
      </c>
      <c r="B173" s="114">
        <v>2</v>
      </c>
      <c r="C173" s="119">
        <v>0.002823451410010925</v>
      </c>
      <c r="D173" s="114" t="s">
        <v>1056</v>
      </c>
      <c r="E173" s="114" t="b">
        <v>0</v>
      </c>
      <c r="F173" s="114" t="b">
        <v>0</v>
      </c>
      <c r="G173" s="114" t="b">
        <v>0</v>
      </c>
    </row>
    <row r="174" spans="1:7" ht="15">
      <c r="A174" s="114" t="s">
        <v>1017</v>
      </c>
      <c r="B174" s="114">
        <v>2</v>
      </c>
      <c r="C174" s="119">
        <v>0.002823451410010925</v>
      </c>
      <c r="D174" s="114" t="s">
        <v>1056</v>
      </c>
      <c r="E174" s="114" t="b">
        <v>0</v>
      </c>
      <c r="F174" s="114" t="b">
        <v>0</v>
      </c>
      <c r="G174" s="114" t="b">
        <v>0</v>
      </c>
    </row>
    <row r="175" spans="1:7" ht="15">
      <c r="A175" s="114" t="s">
        <v>1018</v>
      </c>
      <c r="B175" s="114">
        <v>2</v>
      </c>
      <c r="C175" s="119">
        <v>0.0032949157728362675</v>
      </c>
      <c r="D175" s="114" t="s">
        <v>1056</v>
      </c>
      <c r="E175" s="114" t="b">
        <v>0</v>
      </c>
      <c r="F175" s="114" t="b">
        <v>1</v>
      </c>
      <c r="G175" s="114" t="b">
        <v>0</v>
      </c>
    </row>
    <row r="176" spans="1:7" ht="15">
      <c r="A176" s="114" t="s">
        <v>1019</v>
      </c>
      <c r="B176" s="114">
        <v>2</v>
      </c>
      <c r="C176" s="119">
        <v>0.002823451410010925</v>
      </c>
      <c r="D176" s="114" t="s">
        <v>1056</v>
      </c>
      <c r="E176" s="114" t="b">
        <v>1</v>
      </c>
      <c r="F176" s="114" t="b">
        <v>0</v>
      </c>
      <c r="G176" s="114" t="b">
        <v>0</v>
      </c>
    </row>
    <row r="177" spans="1:7" ht="15">
      <c r="A177" s="114" t="s">
        <v>1020</v>
      </c>
      <c r="B177" s="114">
        <v>2</v>
      </c>
      <c r="C177" s="119">
        <v>0.002823451410010925</v>
      </c>
      <c r="D177" s="114" t="s">
        <v>1056</v>
      </c>
      <c r="E177" s="114" t="b">
        <v>0</v>
      </c>
      <c r="F177" s="114" t="b">
        <v>0</v>
      </c>
      <c r="G177" s="114" t="b">
        <v>0</v>
      </c>
    </row>
    <row r="178" spans="1:7" ht="15">
      <c r="A178" s="114" t="s">
        <v>1021</v>
      </c>
      <c r="B178" s="114">
        <v>2</v>
      </c>
      <c r="C178" s="119">
        <v>0.002823451410010925</v>
      </c>
      <c r="D178" s="114" t="s">
        <v>1056</v>
      </c>
      <c r="E178" s="114" t="b">
        <v>0</v>
      </c>
      <c r="F178" s="114" t="b">
        <v>0</v>
      </c>
      <c r="G178" s="114" t="b">
        <v>0</v>
      </c>
    </row>
    <row r="179" spans="1:7" ht="15">
      <c r="A179" s="114" t="s">
        <v>1022</v>
      </c>
      <c r="B179" s="114">
        <v>2</v>
      </c>
      <c r="C179" s="119">
        <v>0.002823451410010925</v>
      </c>
      <c r="D179" s="114" t="s">
        <v>1056</v>
      </c>
      <c r="E179" s="114" t="b">
        <v>0</v>
      </c>
      <c r="F179" s="114" t="b">
        <v>0</v>
      </c>
      <c r="G179" s="114" t="b">
        <v>0</v>
      </c>
    </row>
    <row r="180" spans="1:7" ht="15">
      <c r="A180" s="114" t="s">
        <v>1023</v>
      </c>
      <c r="B180" s="114">
        <v>2</v>
      </c>
      <c r="C180" s="119">
        <v>0.002823451410010925</v>
      </c>
      <c r="D180" s="114" t="s">
        <v>1056</v>
      </c>
      <c r="E180" s="114" t="b">
        <v>1</v>
      </c>
      <c r="F180" s="114" t="b">
        <v>0</v>
      </c>
      <c r="G180" s="114" t="b">
        <v>0</v>
      </c>
    </row>
    <row r="181" spans="1:7" ht="15">
      <c r="A181" s="114" t="s">
        <v>1024</v>
      </c>
      <c r="B181" s="114">
        <v>2</v>
      </c>
      <c r="C181" s="119">
        <v>0.002823451410010925</v>
      </c>
      <c r="D181" s="114" t="s">
        <v>1056</v>
      </c>
      <c r="E181" s="114" t="b">
        <v>0</v>
      </c>
      <c r="F181" s="114" t="b">
        <v>0</v>
      </c>
      <c r="G181" s="114" t="b">
        <v>0</v>
      </c>
    </row>
    <row r="182" spans="1:7" ht="15">
      <c r="A182" s="114" t="s">
        <v>1025</v>
      </c>
      <c r="B182" s="114">
        <v>2</v>
      </c>
      <c r="C182" s="119">
        <v>0.002823451410010925</v>
      </c>
      <c r="D182" s="114" t="s">
        <v>1056</v>
      </c>
      <c r="E182" s="114" t="b">
        <v>0</v>
      </c>
      <c r="F182" s="114" t="b">
        <v>0</v>
      </c>
      <c r="G182" s="114" t="b">
        <v>0</v>
      </c>
    </row>
    <row r="183" spans="1:7" ht="15">
      <c r="A183" s="114" t="s">
        <v>1026</v>
      </c>
      <c r="B183" s="114">
        <v>2</v>
      </c>
      <c r="C183" s="119">
        <v>0.002823451410010925</v>
      </c>
      <c r="D183" s="114" t="s">
        <v>1056</v>
      </c>
      <c r="E183" s="114" t="b">
        <v>0</v>
      </c>
      <c r="F183" s="114" t="b">
        <v>0</v>
      </c>
      <c r="G183" s="114" t="b">
        <v>0</v>
      </c>
    </row>
    <row r="184" spans="1:7" ht="15">
      <c r="A184" s="114" t="s">
        <v>1027</v>
      </c>
      <c r="B184" s="114">
        <v>2</v>
      </c>
      <c r="C184" s="119">
        <v>0.002823451410010925</v>
      </c>
      <c r="D184" s="114" t="s">
        <v>1056</v>
      </c>
      <c r="E184" s="114" t="b">
        <v>0</v>
      </c>
      <c r="F184" s="114" t="b">
        <v>1</v>
      </c>
      <c r="G184" s="114" t="b">
        <v>0</v>
      </c>
    </row>
    <row r="185" spans="1:7" ht="15">
      <c r="A185" s="114" t="s">
        <v>1028</v>
      </c>
      <c r="B185" s="114">
        <v>2</v>
      </c>
      <c r="C185" s="119">
        <v>0.002823451410010925</v>
      </c>
      <c r="D185" s="114" t="s">
        <v>1056</v>
      </c>
      <c r="E185" s="114" t="b">
        <v>0</v>
      </c>
      <c r="F185" s="114" t="b">
        <v>0</v>
      </c>
      <c r="G185" s="114" t="b">
        <v>0</v>
      </c>
    </row>
    <row r="186" spans="1:7" ht="15">
      <c r="A186" s="114" t="s">
        <v>1029</v>
      </c>
      <c r="B186" s="114">
        <v>2</v>
      </c>
      <c r="C186" s="119">
        <v>0.002823451410010925</v>
      </c>
      <c r="D186" s="114" t="s">
        <v>1056</v>
      </c>
      <c r="E186" s="114" t="b">
        <v>0</v>
      </c>
      <c r="F186" s="114" t="b">
        <v>0</v>
      </c>
      <c r="G186" s="114" t="b">
        <v>0</v>
      </c>
    </row>
    <row r="187" spans="1:7" ht="15">
      <c r="A187" s="114" t="s">
        <v>1030</v>
      </c>
      <c r="B187" s="114">
        <v>2</v>
      </c>
      <c r="C187" s="119">
        <v>0.002823451410010925</v>
      </c>
      <c r="D187" s="114" t="s">
        <v>1056</v>
      </c>
      <c r="E187" s="114" t="b">
        <v>0</v>
      </c>
      <c r="F187" s="114" t="b">
        <v>0</v>
      </c>
      <c r="G187" s="114" t="b">
        <v>0</v>
      </c>
    </row>
    <row r="188" spans="1:7" ht="15">
      <c r="A188" s="114" t="s">
        <v>1031</v>
      </c>
      <c r="B188" s="114">
        <v>2</v>
      </c>
      <c r="C188" s="119">
        <v>0.002823451410010925</v>
      </c>
      <c r="D188" s="114" t="s">
        <v>1056</v>
      </c>
      <c r="E188" s="114" t="b">
        <v>0</v>
      </c>
      <c r="F188" s="114" t="b">
        <v>0</v>
      </c>
      <c r="G188" s="114" t="b">
        <v>0</v>
      </c>
    </row>
    <row r="189" spans="1:7" ht="15">
      <c r="A189" s="114" t="s">
        <v>1032</v>
      </c>
      <c r="B189" s="114">
        <v>2</v>
      </c>
      <c r="C189" s="119">
        <v>0.002823451410010925</v>
      </c>
      <c r="D189" s="114" t="s">
        <v>1056</v>
      </c>
      <c r="E189" s="114" t="b">
        <v>1</v>
      </c>
      <c r="F189" s="114" t="b">
        <v>0</v>
      </c>
      <c r="G189" s="114" t="b">
        <v>0</v>
      </c>
    </row>
    <row r="190" spans="1:7" ht="15">
      <c r="A190" s="114" t="s">
        <v>1033</v>
      </c>
      <c r="B190" s="114">
        <v>2</v>
      </c>
      <c r="C190" s="119">
        <v>0.002823451410010925</v>
      </c>
      <c r="D190" s="114" t="s">
        <v>1056</v>
      </c>
      <c r="E190" s="114" t="b">
        <v>0</v>
      </c>
      <c r="F190" s="114" t="b">
        <v>0</v>
      </c>
      <c r="G190" s="114" t="b">
        <v>0</v>
      </c>
    </row>
    <row r="191" spans="1:7" ht="15">
      <c r="A191" s="114" t="s">
        <v>1034</v>
      </c>
      <c r="B191" s="114">
        <v>2</v>
      </c>
      <c r="C191" s="119">
        <v>0.002823451410010925</v>
      </c>
      <c r="D191" s="114" t="s">
        <v>1056</v>
      </c>
      <c r="E191" s="114" t="b">
        <v>0</v>
      </c>
      <c r="F191" s="114" t="b">
        <v>1</v>
      </c>
      <c r="G191" s="114" t="b">
        <v>0</v>
      </c>
    </row>
    <row r="192" spans="1:7" ht="15">
      <c r="A192" s="114" t="s">
        <v>1035</v>
      </c>
      <c r="B192" s="114">
        <v>2</v>
      </c>
      <c r="C192" s="119">
        <v>0.002823451410010925</v>
      </c>
      <c r="D192" s="114" t="s">
        <v>1056</v>
      </c>
      <c r="E192" s="114" t="b">
        <v>0</v>
      </c>
      <c r="F192" s="114" t="b">
        <v>0</v>
      </c>
      <c r="G192" s="114" t="b">
        <v>0</v>
      </c>
    </row>
    <row r="193" spans="1:7" ht="15">
      <c r="A193" s="114" t="s">
        <v>1036</v>
      </c>
      <c r="B193" s="114">
        <v>2</v>
      </c>
      <c r="C193" s="119">
        <v>0.002823451410010925</v>
      </c>
      <c r="D193" s="114" t="s">
        <v>1056</v>
      </c>
      <c r="E193" s="114" t="b">
        <v>0</v>
      </c>
      <c r="F193" s="114" t="b">
        <v>0</v>
      </c>
      <c r="G193" s="114" t="b">
        <v>0</v>
      </c>
    </row>
    <row r="194" spans="1:7" ht="15">
      <c r="A194" s="114" t="s">
        <v>1037</v>
      </c>
      <c r="B194" s="114">
        <v>2</v>
      </c>
      <c r="C194" s="119">
        <v>0.002823451410010925</v>
      </c>
      <c r="D194" s="114" t="s">
        <v>1056</v>
      </c>
      <c r="E194" s="114" t="b">
        <v>0</v>
      </c>
      <c r="F194" s="114" t="b">
        <v>0</v>
      </c>
      <c r="G194" s="114" t="b">
        <v>0</v>
      </c>
    </row>
    <row r="195" spans="1:7" ht="15">
      <c r="A195" s="114" t="s">
        <v>1038</v>
      </c>
      <c r="B195" s="114">
        <v>2</v>
      </c>
      <c r="C195" s="119">
        <v>0.002823451410010925</v>
      </c>
      <c r="D195" s="114" t="s">
        <v>1056</v>
      </c>
      <c r="E195" s="114" t="b">
        <v>0</v>
      </c>
      <c r="F195" s="114" t="b">
        <v>0</v>
      </c>
      <c r="G195" s="114" t="b">
        <v>0</v>
      </c>
    </row>
    <row r="196" spans="1:7" ht="15">
      <c r="A196" s="114" t="s">
        <v>1039</v>
      </c>
      <c r="B196" s="114">
        <v>2</v>
      </c>
      <c r="C196" s="119">
        <v>0.002823451410010925</v>
      </c>
      <c r="D196" s="114" t="s">
        <v>1056</v>
      </c>
      <c r="E196" s="114" t="b">
        <v>0</v>
      </c>
      <c r="F196" s="114" t="b">
        <v>0</v>
      </c>
      <c r="G196" s="114" t="b">
        <v>0</v>
      </c>
    </row>
    <row r="197" spans="1:7" ht="15">
      <c r="A197" s="114" t="s">
        <v>1040</v>
      </c>
      <c r="B197" s="114">
        <v>2</v>
      </c>
      <c r="C197" s="119">
        <v>0.0032949157728362675</v>
      </c>
      <c r="D197" s="114" t="s">
        <v>1056</v>
      </c>
      <c r="E197" s="114" t="b">
        <v>0</v>
      </c>
      <c r="F197" s="114" t="b">
        <v>0</v>
      </c>
      <c r="G197" s="114" t="b">
        <v>0</v>
      </c>
    </row>
    <row r="198" spans="1:7" ht="15">
      <c r="A198" s="114" t="s">
        <v>1041</v>
      </c>
      <c r="B198" s="114">
        <v>2</v>
      </c>
      <c r="C198" s="119">
        <v>0.002823451410010925</v>
      </c>
      <c r="D198" s="114" t="s">
        <v>1056</v>
      </c>
      <c r="E198" s="114" t="b">
        <v>0</v>
      </c>
      <c r="F198" s="114" t="b">
        <v>0</v>
      </c>
      <c r="G198" s="114" t="b">
        <v>0</v>
      </c>
    </row>
    <row r="199" spans="1:7" ht="15">
      <c r="A199" s="114" t="s">
        <v>1042</v>
      </c>
      <c r="B199" s="114">
        <v>2</v>
      </c>
      <c r="C199" s="119">
        <v>0.0032949157728362675</v>
      </c>
      <c r="D199" s="114" t="s">
        <v>1056</v>
      </c>
      <c r="E199" s="114" t="b">
        <v>0</v>
      </c>
      <c r="F199" s="114" t="b">
        <v>0</v>
      </c>
      <c r="G199" s="114" t="b">
        <v>0</v>
      </c>
    </row>
    <row r="200" spans="1:7" ht="15">
      <c r="A200" s="114" t="s">
        <v>1043</v>
      </c>
      <c r="B200" s="114">
        <v>2</v>
      </c>
      <c r="C200" s="119">
        <v>0.0032949157728362675</v>
      </c>
      <c r="D200" s="114" t="s">
        <v>1056</v>
      </c>
      <c r="E200" s="114" t="b">
        <v>0</v>
      </c>
      <c r="F200" s="114" t="b">
        <v>0</v>
      </c>
      <c r="G200" s="114" t="b">
        <v>0</v>
      </c>
    </row>
    <row r="201" spans="1:7" ht="15">
      <c r="A201" s="114" t="s">
        <v>1044</v>
      </c>
      <c r="B201" s="114">
        <v>2</v>
      </c>
      <c r="C201" s="119">
        <v>0.0032949157728362675</v>
      </c>
      <c r="D201" s="114" t="s">
        <v>1056</v>
      </c>
      <c r="E201" s="114" t="b">
        <v>0</v>
      </c>
      <c r="F201" s="114" t="b">
        <v>0</v>
      </c>
      <c r="G201" s="114" t="b">
        <v>0</v>
      </c>
    </row>
    <row r="202" spans="1:7" ht="15">
      <c r="A202" s="114" t="s">
        <v>1045</v>
      </c>
      <c r="B202" s="114">
        <v>2</v>
      </c>
      <c r="C202" s="119">
        <v>0.0032949157728362675</v>
      </c>
      <c r="D202" s="114" t="s">
        <v>1056</v>
      </c>
      <c r="E202" s="114" t="b">
        <v>0</v>
      </c>
      <c r="F202" s="114" t="b">
        <v>0</v>
      </c>
      <c r="G202" s="114" t="b">
        <v>0</v>
      </c>
    </row>
    <row r="203" spans="1:7" ht="15">
      <c r="A203" s="114" t="s">
        <v>1046</v>
      </c>
      <c r="B203" s="114">
        <v>2</v>
      </c>
      <c r="C203" s="119">
        <v>0.0032949157728362675</v>
      </c>
      <c r="D203" s="114" t="s">
        <v>1056</v>
      </c>
      <c r="E203" s="114" t="b">
        <v>0</v>
      </c>
      <c r="F203" s="114" t="b">
        <v>0</v>
      </c>
      <c r="G203" s="114" t="b">
        <v>0</v>
      </c>
    </row>
    <row r="204" spans="1:7" ht="15">
      <c r="A204" s="114" t="s">
        <v>1047</v>
      </c>
      <c r="B204" s="114">
        <v>2</v>
      </c>
      <c r="C204" s="119">
        <v>0.002823451410010925</v>
      </c>
      <c r="D204" s="114" t="s">
        <v>1056</v>
      </c>
      <c r="E204" s="114" t="b">
        <v>0</v>
      </c>
      <c r="F204" s="114" t="b">
        <v>0</v>
      </c>
      <c r="G204" s="114" t="b">
        <v>0</v>
      </c>
    </row>
    <row r="205" spans="1:7" ht="15">
      <c r="A205" s="114" t="s">
        <v>1048</v>
      </c>
      <c r="B205" s="114">
        <v>2</v>
      </c>
      <c r="C205" s="119">
        <v>0.0032949157728362675</v>
      </c>
      <c r="D205" s="114" t="s">
        <v>1056</v>
      </c>
      <c r="E205" s="114" t="b">
        <v>0</v>
      </c>
      <c r="F205" s="114" t="b">
        <v>0</v>
      </c>
      <c r="G205" s="114" t="b">
        <v>0</v>
      </c>
    </row>
    <row r="206" spans="1:7" ht="15">
      <c r="A206" s="114" t="s">
        <v>1049</v>
      </c>
      <c r="B206" s="114">
        <v>2</v>
      </c>
      <c r="C206" s="119">
        <v>0.002823451410010925</v>
      </c>
      <c r="D206" s="114" t="s">
        <v>1056</v>
      </c>
      <c r="E206" s="114" t="b">
        <v>0</v>
      </c>
      <c r="F206" s="114" t="b">
        <v>0</v>
      </c>
      <c r="G206" s="114" t="b">
        <v>0</v>
      </c>
    </row>
    <row r="207" spans="1:7" ht="15">
      <c r="A207" s="114" t="s">
        <v>1050</v>
      </c>
      <c r="B207" s="114">
        <v>2</v>
      </c>
      <c r="C207" s="119">
        <v>0.002823451410010925</v>
      </c>
      <c r="D207" s="114" t="s">
        <v>1056</v>
      </c>
      <c r="E207" s="114" t="b">
        <v>0</v>
      </c>
      <c r="F207" s="114" t="b">
        <v>0</v>
      </c>
      <c r="G207" s="114" t="b">
        <v>0</v>
      </c>
    </row>
    <row r="208" spans="1:7" ht="15">
      <c r="A208" s="114" t="s">
        <v>1051</v>
      </c>
      <c r="B208" s="114">
        <v>2</v>
      </c>
      <c r="C208" s="119">
        <v>0.002823451410010925</v>
      </c>
      <c r="D208" s="114" t="s">
        <v>1056</v>
      </c>
      <c r="E208" s="114" t="b">
        <v>0</v>
      </c>
      <c r="F208" s="114" t="b">
        <v>0</v>
      </c>
      <c r="G208" s="114" t="b">
        <v>0</v>
      </c>
    </row>
    <row r="209" spans="1:7" ht="15">
      <c r="A209" s="114" t="s">
        <v>1052</v>
      </c>
      <c r="B209" s="114">
        <v>2</v>
      </c>
      <c r="C209" s="119">
        <v>0.0032949157728362675</v>
      </c>
      <c r="D209" s="114" t="s">
        <v>1056</v>
      </c>
      <c r="E209" s="114" t="b">
        <v>0</v>
      </c>
      <c r="F209" s="114" t="b">
        <v>0</v>
      </c>
      <c r="G209" s="114" t="b">
        <v>0</v>
      </c>
    </row>
    <row r="210" spans="1:7" ht="15">
      <c r="A210" s="114" t="s">
        <v>1053</v>
      </c>
      <c r="B210" s="114">
        <v>2</v>
      </c>
      <c r="C210" s="119">
        <v>0.0032949157728362675</v>
      </c>
      <c r="D210" s="114" t="s">
        <v>1056</v>
      </c>
      <c r="E210" s="114" t="b">
        <v>0</v>
      </c>
      <c r="F210" s="114" t="b">
        <v>0</v>
      </c>
      <c r="G210" s="114" t="b">
        <v>0</v>
      </c>
    </row>
    <row r="211" spans="1:7" ht="15">
      <c r="A211" s="114" t="s">
        <v>267</v>
      </c>
      <c r="B211" s="114">
        <v>8</v>
      </c>
      <c r="C211" s="119">
        <v>0.025489814093249148</v>
      </c>
      <c r="D211" s="114" t="s">
        <v>812</v>
      </c>
      <c r="E211" s="114" t="b">
        <v>0</v>
      </c>
      <c r="F211" s="114" t="b">
        <v>0</v>
      </c>
      <c r="G211" s="114" t="b">
        <v>0</v>
      </c>
    </row>
    <row r="212" spans="1:7" ht="15">
      <c r="A212" s="114" t="s">
        <v>855</v>
      </c>
      <c r="B212" s="114">
        <v>5</v>
      </c>
      <c r="C212" s="119">
        <v>0.019902004343015447</v>
      </c>
      <c r="D212" s="114" t="s">
        <v>812</v>
      </c>
      <c r="E212" s="114" t="b">
        <v>0</v>
      </c>
      <c r="F212" s="114" t="b">
        <v>0</v>
      </c>
      <c r="G212" s="114" t="b">
        <v>0</v>
      </c>
    </row>
    <row r="213" spans="1:7" ht="15">
      <c r="A213" s="114" t="s">
        <v>860</v>
      </c>
      <c r="B213" s="114">
        <v>4</v>
      </c>
      <c r="C213" s="119">
        <v>0.020744402379115758</v>
      </c>
      <c r="D213" s="114" t="s">
        <v>812</v>
      </c>
      <c r="E213" s="114" t="b">
        <v>0</v>
      </c>
      <c r="F213" s="114" t="b">
        <v>0</v>
      </c>
      <c r="G213" s="114" t="b">
        <v>0</v>
      </c>
    </row>
    <row r="214" spans="1:7" ht="15">
      <c r="A214" s="114" t="s">
        <v>889</v>
      </c>
      <c r="B214" s="114">
        <v>4</v>
      </c>
      <c r="C214" s="119">
        <v>0.024572473228152307</v>
      </c>
      <c r="D214" s="114" t="s">
        <v>812</v>
      </c>
      <c r="E214" s="114" t="b">
        <v>0</v>
      </c>
      <c r="F214" s="114" t="b">
        <v>0</v>
      </c>
      <c r="G214" s="114" t="b">
        <v>0</v>
      </c>
    </row>
    <row r="215" spans="1:7" ht="15">
      <c r="A215" s="114" t="s">
        <v>856</v>
      </c>
      <c r="B215" s="114">
        <v>3</v>
      </c>
      <c r="C215" s="119">
        <v>0.01842935492111423</v>
      </c>
      <c r="D215" s="114" t="s">
        <v>812</v>
      </c>
      <c r="E215" s="114" t="b">
        <v>0</v>
      </c>
      <c r="F215" s="114" t="b">
        <v>0</v>
      </c>
      <c r="G215" s="114" t="b">
        <v>0</v>
      </c>
    </row>
    <row r="216" spans="1:7" ht="15">
      <c r="A216" s="114" t="s">
        <v>854</v>
      </c>
      <c r="B216" s="114">
        <v>3</v>
      </c>
      <c r="C216" s="119">
        <v>0.015558301784336818</v>
      </c>
      <c r="D216" s="114" t="s">
        <v>812</v>
      </c>
      <c r="E216" s="114" t="b">
        <v>0</v>
      </c>
      <c r="F216" s="114" t="b">
        <v>0</v>
      </c>
      <c r="G216" s="114" t="b">
        <v>0</v>
      </c>
    </row>
    <row r="217" spans="1:7" ht="15">
      <c r="A217" s="114" t="s">
        <v>882</v>
      </c>
      <c r="B217" s="114">
        <v>3</v>
      </c>
      <c r="C217" s="119">
        <v>0.015558301784336818</v>
      </c>
      <c r="D217" s="114" t="s">
        <v>812</v>
      </c>
      <c r="E217" s="114" t="b">
        <v>0</v>
      </c>
      <c r="F217" s="114" t="b">
        <v>0</v>
      </c>
      <c r="G217" s="114" t="b">
        <v>0</v>
      </c>
    </row>
    <row r="218" spans="1:7" ht="15">
      <c r="A218" s="114" t="s">
        <v>859</v>
      </c>
      <c r="B218" s="114">
        <v>3</v>
      </c>
      <c r="C218" s="119">
        <v>0.01842935492111423</v>
      </c>
      <c r="D218" s="114" t="s">
        <v>812</v>
      </c>
      <c r="E218" s="114" t="b">
        <v>0</v>
      </c>
      <c r="F218" s="114" t="b">
        <v>0</v>
      </c>
      <c r="G218" s="114" t="b">
        <v>0</v>
      </c>
    </row>
    <row r="219" spans="1:7" ht="15">
      <c r="A219" s="114" t="s">
        <v>1014</v>
      </c>
      <c r="B219" s="114">
        <v>2</v>
      </c>
      <c r="C219" s="119">
        <v>0.012286236614076154</v>
      </c>
      <c r="D219" s="114" t="s">
        <v>812</v>
      </c>
      <c r="E219" s="114" t="b">
        <v>0</v>
      </c>
      <c r="F219" s="114" t="b">
        <v>0</v>
      </c>
      <c r="G219" s="114" t="b">
        <v>0</v>
      </c>
    </row>
    <row r="220" spans="1:7" ht="15">
      <c r="A220" s="114" t="s">
        <v>579</v>
      </c>
      <c r="B220" s="114">
        <v>2</v>
      </c>
      <c r="C220" s="119">
        <v>0.012286236614076154</v>
      </c>
      <c r="D220" s="114" t="s">
        <v>812</v>
      </c>
      <c r="E220" s="114" t="b">
        <v>0</v>
      </c>
      <c r="F220" s="114" t="b">
        <v>0</v>
      </c>
      <c r="G220" s="114" t="b">
        <v>0</v>
      </c>
    </row>
    <row r="221" spans="1:7" ht="15">
      <c r="A221" s="114" t="s">
        <v>881</v>
      </c>
      <c r="B221" s="114">
        <v>2</v>
      </c>
      <c r="C221" s="119">
        <v>0.012286236614076154</v>
      </c>
      <c r="D221" s="114" t="s">
        <v>812</v>
      </c>
      <c r="E221" s="114" t="b">
        <v>0</v>
      </c>
      <c r="F221" s="114" t="b">
        <v>0</v>
      </c>
      <c r="G221" s="114" t="b">
        <v>0</v>
      </c>
    </row>
    <row r="222" spans="1:7" ht="15">
      <c r="A222" s="114" t="s">
        <v>876</v>
      </c>
      <c r="B222" s="114">
        <v>2</v>
      </c>
      <c r="C222" s="119">
        <v>0.01555830178433682</v>
      </c>
      <c r="D222" s="114" t="s">
        <v>812</v>
      </c>
      <c r="E222" s="114" t="b">
        <v>0</v>
      </c>
      <c r="F222" s="114" t="b">
        <v>0</v>
      </c>
      <c r="G222" s="114" t="b">
        <v>0</v>
      </c>
    </row>
    <row r="223" spans="1:7" ht="15">
      <c r="A223" s="114" t="s">
        <v>873</v>
      </c>
      <c r="B223" s="114">
        <v>2</v>
      </c>
      <c r="C223" s="119">
        <v>0.012286236614076154</v>
      </c>
      <c r="D223" s="114" t="s">
        <v>812</v>
      </c>
      <c r="E223" s="114" t="b">
        <v>0</v>
      </c>
      <c r="F223" s="114" t="b">
        <v>0</v>
      </c>
      <c r="G223" s="114" t="b">
        <v>0</v>
      </c>
    </row>
    <row r="224" spans="1:7" ht="15">
      <c r="A224" s="114" t="s">
        <v>874</v>
      </c>
      <c r="B224" s="114">
        <v>2</v>
      </c>
      <c r="C224" s="119">
        <v>0.012286236614076154</v>
      </c>
      <c r="D224" s="114" t="s">
        <v>812</v>
      </c>
      <c r="E224" s="114" t="b">
        <v>0</v>
      </c>
      <c r="F224" s="114" t="b">
        <v>0</v>
      </c>
      <c r="G224" s="114" t="b">
        <v>0</v>
      </c>
    </row>
    <row r="225" spans="1:7" ht="15">
      <c r="A225" s="114" t="s">
        <v>1046</v>
      </c>
      <c r="B225" s="114">
        <v>2</v>
      </c>
      <c r="C225" s="119">
        <v>0.01555830178433682</v>
      </c>
      <c r="D225" s="114" t="s">
        <v>812</v>
      </c>
      <c r="E225" s="114" t="b">
        <v>0</v>
      </c>
      <c r="F225" s="114" t="b">
        <v>0</v>
      </c>
      <c r="G225" s="114" t="b">
        <v>0</v>
      </c>
    </row>
    <row r="226" spans="1:7" ht="15">
      <c r="A226" s="114" t="s">
        <v>1047</v>
      </c>
      <c r="B226" s="114">
        <v>2</v>
      </c>
      <c r="C226" s="119">
        <v>0.012286236614076154</v>
      </c>
      <c r="D226" s="114" t="s">
        <v>812</v>
      </c>
      <c r="E226" s="114" t="b">
        <v>0</v>
      </c>
      <c r="F226" s="114" t="b">
        <v>0</v>
      </c>
      <c r="G226" s="114" t="b">
        <v>0</v>
      </c>
    </row>
    <row r="227" spans="1:7" ht="15">
      <c r="A227" s="114" t="s">
        <v>1048</v>
      </c>
      <c r="B227" s="114">
        <v>2</v>
      </c>
      <c r="C227" s="119">
        <v>0.01555830178433682</v>
      </c>
      <c r="D227" s="114" t="s">
        <v>812</v>
      </c>
      <c r="E227" s="114" t="b">
        <v>0</v>
      </c>
      <c r="F227" s="114" t="b">
        <v>0</v>
      </c>
      <c r="G227" s="114" t="b">
        <v>0</v>
      </c>
    </row>
    <row r="228" spans="1:7" ht="15">
      <c r="A228" s="114" t="s">
        <v>888</v>
      </c>
      <c r="B228" s="114">
        <v>2</v>
      </c>
      <c r="C228" s="119">
        <v>0.01555830178433682</v>
      </c>
      <c r="D228" s="114" t="s">
        <v>812</v>
      </c>
      <c r="E228" s="114" t="b">
        <v>0</v>
      </c>
      <c r="F228" s="114" t="b">
        <v>0</v>
      </c>
      <c r="G228" s="114" t="b">
        <v>0</v>
      </c>
    </row>
    <row r="229" spans="1:7" ht="15">
      <c r="A229" s="114" t="s">
        <v>1049</v>
      </c>
      <c r="B229" s="114">
        <v>2</v>
      </c>
      <c r="C229" s="119">
        <v>0.012286236614076154</v>
      </c>
      <c r="D229" s="114" t="s">
        <v>812</v>
      </c>
      <c r="E229" s="114" t="b">
        <v>0</v>
      </c>
      <c r="F229" s="114" t="b">
        <v>0</v>
      </c>
      <c r="G229" s="114" t="b">
        <v>0</v>
      </c>
    </row>
    <row r="230" spans="1:7" ht="15">
      <c r="A230" s="114" t="s">
        <v>875</v>
      </c>
      <c r="B230" s="114">
        <v>2</v>
      </c>
      <c r="C230" s="119">
        <v>0.012286236614076154</v>
      </c>
      <c r="D230" s="114" t="s">
        <v>812</v>
      </c>
      <c r="E230" s="114" t="b">
        <v>0</v>
      </c>
      <c r="F230" s="114" t="b">
        <v>0</v>
      </c>
      <c r="G230" s="114" t="b">
        <v>0</v>
      </c>
    </row>
    <row r="231" spans="1:7" ht="15">
      <c r="A231" s="114" t="s">
        <v>1050</v>
      </c>
      <c r="B231" s="114">
        <v>2</v>
      </c>
      <c r="C231" s="119">
        <v>0.012286236614076154</v>
      </c>
      <c r="D231" s="114" t="s">
        <v>812</v>
      </c>
      <c r="E231" s="114" t="b">
        <v>0</v>
      </c>
      <c r="F231" s="114" t="b">
        <v>0</v>
      </c>
      <c r="G231" s="114" t="b">
        <v>0</v>
      </c>
    </row>
    <row r="232" spans="1:7" ht="15">
      <c r="A232" s="114" t="s">
        <v>868</v>
      </c>
      <c r="B232" s="114">
        <v>2</v>
      </c>
      <c r="C232" s="119">
        <v>0.012286236614076154</v>
      </c>
      <c r="D232" s="114" t="s">
        <v>812</v>
      </c>
      <c r="E232" s="114" t="b">
        <v>0</v>
      </c>
      <c r="F232" s="114" t="b">
        <v>0</v>
      </c>
      <c r="G232" s="114" t="b">
        <v>0</v>
      </c>
    </row>
    <row r="233" spans="1:7" ht="15">
      <c r="A233" s="114" t="s">
        <v>938</v>
      </c>
      <c r="B233" s="114">
        <v>2</v>
      </c>
      <c r="C233" s="119">
        <v>0.012286236614076154</v>
      </c>
      <c r="D233" s="114" t="s">
        <v>812</v>
      </c>
      <c r="E233" s="114" t="b">
        <v>0</v>
      </c>
      <c r="F233" s="114" t="b">
        <v>0</v>
      </c>
      <c r="G233" s="114" t="b">
        <v>0</v>
      </c>
    </row>
    <row r="234" spans="1:7" ht="15">
      <c r="A234" s="114" t="s">
        <v>1051</v>
      </c>
      <c r="B234" s="114">
        <v>2</v>
      </c>
      <c r="C234" s="119">
        <v>0.012286236614076154</v>
      </c>
      <c r="D234" s="114" t="s">
        <v>812</v>
      </c>
      <c r="E234" s="114" t="b">
        <v>0</v>
      </c>
      <c r="F234" s="114" t="b">
        <v>0</v>
      </c>
      <c r="G234" s="114" t="b">
        <v>0</v>
      </c>
    </row>
    <row r="235" spans="1:7" ht="15">
      <c r="A235" s="114" t="s">
        <v>904</v>
      </c>
      <c r="B235" s="114">
        <v>2</v>
      </c>
      <c r="C235" s="119">
        <v>0.012286236614076154</v>
      </c>
      <c r="D235" s="114" t="s">
        <v>812</v>
      </c>
      <c r="E235" s="114" t="b">
        <v>0</v>
      </c>
      <c r="F235" s="114" t="b">
        <v>0</v>
      </c>
      <c r="G235" s="114" t="b">
        <v>0</v>
      </c>
    </row>
    <row r="236" spans="1:7" ht="15">
      <c r="A236" s="114" t="s">
        <v>937</v>
      </c>
      <c r="B236" s="114">
        <v>2</v>
      </c>
      <c r="C236" s="119">
        <v>0.01555830178433682</v>
      </c>
      <c r="D236" s="114" t="s">
        <v>812</v>
      </c>
      <c r="E236" s="114" t="b">
        <v>0</v>
      </c>
      <c r="F236" s="114" t="b">
        <v>0</v>
      </c>
      <c r="G236" s="114" t="b">
        <v>0</v>
      </c>
    </row>
    <row r="237" spans="1:7" ht="15">
      <c r="A237" s="114" t="s">
        <v>1052</v>
      </c>
      <c r="B237" s="114">
        <v>2</v>
      </c>
      <c r="C237" s="119">
        <v>0.01555830178433682</v>
      </c>
      <c r="D237" s="114" t="s">
        <v>812</v>
      </c>
      <c r="E237" s="114" t="b">
        <v>0</v>
      </c>
      <c r="F237" s="114" t="b">
        <v>0</v>
      </c>
      <c r="G237" s="114" t="b">
        <v>0</v>
      </c>
    </row>
    <row r="238" spans="1:7" ht="15">
      <c r="A238" s="114" t="s">
        <v>869</v>
      </c>
      <c r="B238" s="114">
        <v>2</v>
      </c>
      <c r="C238" s="119">
        <v>0.01555830178433682</v>
      </c>
      <c r="D238" s="114" t="s">
        <v>812</v>
      </c>
      <c r="E238" s="114" t="b">
        <v>0</v>
      </c>
      <c r="F238" s="114" t="b">
        <v>0</v>
      </c>
      <c r="G238" s="114" t="b">
        <v>0</v>
      </c>
    </row>
    <row r="239" spans="1:7" ht="15">
      <c r="A239" s="114" t="s">
        <v>1053</v>
      </c>
      <c r="B239" s="114">
        <v>2</v>
      </c>
      <c r="C239" s="119">
        <v>0.01555830178433682</v>
      </c>
      <c r="D239" s="114" t="s">
        <v>812</v>
      </c>
      <c r="E239" s="114" t="b">
        <v>0</v>
      </c>
      <c r="F239" s="114" t="b">
        <v>0</v>
      </c>
      <c r="G239" s="114" t="b">
        <v>0</v>
      </c>
    </row>
    <row r="240" spans="1:7" ht="15">
      <c r="A240" s="114" t="s">
        <v>267</v>
      </c>
      <c r="B240" s="114">
        <v>20</v>
      </c>
      <c r="C240" s="119">
        <v>0.02093212443598433</v>
      </c>
      <c r="D240" s="114" t="s">
        <v>813</v>
      </c>
      <c r="E240" s="114" t="b">
        <v>0</v>
      </c>
      <c r="F240" s="114" t="b">
        <v>0</v>
      </c>
      <c r="G240" s="114" t="b">
        <v>0</v>
      </c>
    </row>
    <row r="241" spans="1:7" ht="15">
      <c r="A241" s="114" t="s">
        <v>853</v>
      </c>
      <c r="B241" s="114">
        <v>19</v>
      </c>
      <c r="C241" s="119">
        <v>0.01774941914624205</v>
      </c>
      <c r="D241" s="114" t="s">
        <v>813</v>
      </c>
      <c r="E241" s="114" t="b">
        <v>0</v>
      </c>
      <c r="F241" s="114" t="b">
        <v>0</v>
      </c>
      <c r="G241" s="114" t="b">
        <v>0</v>
      </c>
    </row>
    <row r="242" spans="1:7" ht="15">
      <c r="A242" s="114" t="s">
        <v>856</v>
      </c>
      <c r="B242" s="114">
        <v>10</v>
      </c>
      <c r="C242" s="119">
        <v>0.014792628779556815</v>
      </c>
      <c r="D242" s="114" t="s">
        <v>813</v>
      </c>
      <c r="E242" s="114" t="b">
        <v>0</v>
      </c>
      <c r="F242" s="114" t="b">
        <v>0</v>
      </c>
      <c r="G242" s="114" t="b">
        <v>0</v>
      </c>
    </row>
    <row r="243" spans="1:7" ht="15">
      <c r="A243" s="114" t="s">
        <v>858</v>
      </c>
      <c r="B243" s="114">
        <v>9</v>
      </c>
      <c r="C243" s="119">
        <v>0.011832970062103544</v>
      </c>
      <c r="D243" s="114" t="s">
        <v>813</v>
      </c>
      <c r="E243" s="114" t="b">
        <v>0</v>
      </c>
      <c r="F243" s="114" t="b">
        <v>0</v>
      </c>
      <c r="G243" s="114" t="b">
        <v>0</v>
      </c>
    </row>
    <row r="244" spans="1:7" ht="15">
      <c r="A244" s="114" t="s">
        <v>854</v>
      </c>
      <c r="B244" s="114">
        <v>8</v>
      </c>
      <c r="C244" s="119">
        <v>0.011834103023645452</v>
      </c>
      <c r="D244" s="114" t="s">
        <v>813</v>
      </c>
      <c r="E244" s="114" t="b">
        <v>0</v>
      </c>
      <c r="F244" s="114" t="b">
        <v>0</v>
      </c>
      <c r="G244" s="114" t="b">
        <v>0</v>
      </c>
    </row>
    <row r="245" spans="1:7" ht="15">
      <c r="A245" s="114" t="s">
        <v>859</v>
      </c>
      <c r="B245" s="114">
        <v>8</v>
      </c>
      <c r="C245" s="119">
        <v>0.011834103023645452</v>
      </c>
      <c r="D245" s="114" t="s">
        <v>813</v>
      </c>
      <c r="E245" s="114" t="b">
        <v>0</v>
      </c>
      <c r="F245" s="114" t="b">
        <v>0</v>
      </c>
      <c r="G245" s="114" t="b">
        <v>0</v>
      </c>
    </row>
    <row r="246" spans="1:7" ht="15">
      <c r="A246" s="114" t="s">
        <v>855</v>
      </c>
      <c r="B246" s="114">
        <v>5</v>
      </c>
      <c r="C246" s="119">
        <v>0.008369056970216058</v>
      </c>
      <c r="D246" s="114" t="s">
        <v>813</v>
      </c>
      <c r="E246" s="114" t="b">
        <v>0</v>
      </c>
      <c r="F246" s="114" t="b">
        <v>0</v>
      </c>
      <c r="G246" s="114" t="b">
        <v>0</v>
      </c>
    </row>
    <row r="247" spans="1:7" ht="15">
      <c r="A247" s="114" t="s">
        <v>861</v>
      </c>
      <c r="B247" s="114">
        <v>5</v>
      </c>
      <c r="C247" s="119">
        <v>0.011094471584667611</v>
      </c>
      <c r="D247" s="114" t="s">
        <v>813</v>
      </c>
      <c r="E247" s="114" t="b">
        <v>0</v>
      </c>
      <c r="F247" s="114" t="b">
        <v>0</v>
      </c>
      <c r="G247" s="114" t="b">
        <v>0</v>
      </c>
    </row>
    <row r="248" spans="1:7" ht="15">
      <c r="A248" s="114" t="s">
        <v>870</v>
      </c>
      <c r="B248" s="114">
        <v>4</v>
      </c>
      <c r="C248" s="119">
        <v>0.00887557726773409</v>
      </c>
      <c r="D248" s="114" t="s">
        <v>813</v>
      </c>
      <c r="E248" s="114" t="b">
        <v>0</v>
      </c>
      <c r="F248" s="114" t="b">
        <v>0</v>
      </c>
      <c r="G248" s="114" t="b">
        <v>0</v>
      </c>
    </row>
    <row r="249" spans="1:7" ht="15">
      <c r="A249" s="114" t="s">
        <v>868</v>
      </c>
      <c r="B249" s="114">
        <v>4</v>
      </c>
      <c r="C249" s="119">
        <v>0.00887557726773409</v>
      </c>
      <c r="D249" s="114" t="s">
        <v>813</v>
      </c>
      <c r="E249" s="114" t="b">
        <v>0</v>
      </c>
      <c r="F249" s="114" t="b">
        <v>0</v>
      </c>
      <c r="G249" s="114" t="b">
        <v>0</v>
      </c>
    </row>
    <row r="250" spans="1:7" ht="15">
      <c r="A250" s="114" t="s">
        <v>863</v>
      </c>
      <c r="B250" s="114">
        <v>4</v>
      </c>
      <c r="C250" s="119">
        <v>0.007647678136448586</v>
      </c>
      <c r="D250" s="114" t="s">
        <v>813</v>
      </c>
      <c r="E250" s="114" t="b">
        <v>0</v>
      </c>
      <c r="F250" s="114" t="b">
        <v>0</v>
      </c>
      <c r="G250" s="114" t="b">
        <v>0</v>
      </c>
    </row>
    <row r="251" spans="1:7" ht="15">
      <c r="A251" s="114" t="s">
        <v>899</v>
      </c>
      <c r="B251" s="114">
        <v>4</v>
      </c>
      <c r="C251" s="119">
        <v>0.00887557726773409</v>
      </c>
      <c r="D251" s="114" t="s">
        <v>813</v>
      </c>
      <c r="E251" s="114" t="b">
        <v>0</v>
      </c>
      <c r="F251" s="114" t="b">
        <v>0</v>
      </c>
      <c r="G251" s="114" t="b">
        <v>0</v>
      </c>
    </row>
    <row r="252" spans="1:7" ht="15">
      <c r="A252" s="114" t="s">
        <v>898</v>
      </c>
      <c r="B252" s="114">
        <v>3</v>
      </c>
      <c r="C252" s="119">
        <v>0.0066566829508005665</v>
      </c>
      <c r="D252" s="114" t="s">
        <v>813</v>
      </c>
      <c r="E252" s="114" t="b">
        <v>0</v>
      </c>
      <c r="F252" s="114" t="b">
        <v>0</v>
      </c>
      <c r="G252" s="114" t="b">
        <v>0</v>
      </c>
    </row>
    <row r="253" spans="1:7" ht="15">
      <c r="A253" s="114" t="s">
        <v>857</v>
      </c>
      <c r="B253" s="114">
        <v>3</v>
      </c>
      <c r="C253" s="119">
        <v>0.0066566829508005665</v>
      </c>
      <c r="D253" s="114" t="s">
        <v>813</v>
      </c>
      <c r="E253" s="114" t="b">
        <v>0</v>
      </c>
      <c r="F253" s="114" t="b">
        <v>0</v>
      </c>
      <c r="G253" s="114" t="b">
        <v>0</v>
      </c>
    </row>
    <row r="254" spans="1:7" ht="15">
      <c r="A254" s="114" t="s">
        <v>877</v>
      </c>
      <c r="B254" s="114">
        <v>3</v>
      </c>
      <c r="C254" s="119">
        <v>0.0066566829508005665</v>
      </c>
      <c r="D254" s="114" t="s">
        <v>813</v>
      </c>
      <c r="E254" s="114" t="b">
        <v>0</v>
      </c>
      <c r="F254" s="114" t="b">
        <v>0</v>
      </c>
      <c r="G254" s="114" t="b">
        <v>0</v>
      </c>
    </row>
    <row r="255" spans="1:7" ht="15">
      <c r="A255" s="114" t="s">
        <v>860</v>
      </c>
      <c r="B255" s="114">
        <v>3</v>
      </c>
      <c r="C255" s="119">
        <v>0.007954652919269962</v>
      </c>
      <c r="D255" s="114" t="s">
        <v>813</v>
      </c>
      <c r="E255" s="114" t="b">
        <v>0</v>
      </c>
      <c r="F255" s="114" t="b">
        <v>0</v>
      </c>
      <c r="G255" s="114" t="b">
        <v>0</v>
      </c>
    </row>
    <row r="256" spans="1:7" ht="15">
      <c r="A256" s="114" t="s">
        <v>896</v>
      </c>
      <c r="B256" s="114">
        <v>3</v>
      </c>
      <c r="C256" s="119">
        <v>0.0066566829508005665</v>
      </c>
      <c r="D256" s="114" t="s">
        <v>813</v>
      </c>
      <c r="E256" s="114" t="b">
        <v>0</v>
      </c>
      <c r="F256" s="114" t="b">
        <v>0</v>
      </c>
      <c r="G256" s="114" t="b">
        <v>0</v>
      </c>
    </row>
    <row r="257" spans="1:7" ht="15">
      <c r="A257" s="114" t="s">
        <v>893</v>
      </c>
      <c r="B257" s="114">
        <v>3</v>
      </c>
      <c r="C257" s="119">
        <v>0.0066566829508005665</v>
      </c>
      <c r="D257" s="114" t="s">
        <v>813</v>
      </c>
      <c r="E257" s="114" t="b">
        <v>0</v>
      </c>
      <c r="F257" s="114" t="b">
        <v>0</v>
      </c>
      <c r="G257" s="114" t="b">
        <v>0</v>
      </c>
    </row>
    <row r="258" spans="1:7" ht="15">
      <c r="A258" s="114" t="s">
        <v>878</v>
      </c>
      <c r="B258" s="114">
        <v>3</v>
      </c>
      <c r="C258" s="119">
        <v>0.007954652919269962</v>
      </c>
      <c r="D258" s="114" t="s">
        <v>813</v>
      </c>
      <c r="E258" s="114" t="b">
        <v>0</v>
      </c>
      <c r="F258" s="114" t="b">
        <v>0</v>
      </c>
      <c r="G258" s="114" t="b">
        <v>0</v>
      </c>
    </row>
    <row r="259" spans="1:7" ht="15">
      <c r="A259" s="114" t="s">
        <v>915</v>
      </c>
      <c r="B259" s="114">
        <v>3</v>
      </c>
      <c r="C259" s="119">
        <v>0.007954652919269962</v>
      </c>
      <c r="D259" s="114" t="s">
        <v>813</v>
      </c>
      <c r="E259" s="114" t="b">
        <v>0</v>
      </c>
      <c r="F259" s="114" t="b">
        <v>0</v>
      </c>
      <c r="G259" s="114" t="b">
        <v>0</v>
      </c>
    </row>
    <row r="260" spans="1:7" ht="15">
      <c r="A260" s="114" t="s">
        <v>919</v>
      </c>
      <c r="B260" s="114">
        <v>3</v>
      </c>
      <c r="C260" s="119">
        <v>0.0066566829508005665</v>
      </c>
      <c r="D260" s="114" t="s">
        <v>813</v>
      </c>
      <c r="E260" s="114" t="b">
        <v>0</v>
      </c>
      <c r="F260" s="114" t="b">
        <v>0</v>
      </c>
      <c r="G260" s="114" t="b">
        <v>0</v>
      </c>
    </row>
    <row r="261" spans="1:7" ht="15">
      <c r="A261" s="114" t="s">
        <v>920</v>
      </c>
      <c r="B261" s="114">
        <v>3</v>
      </c>
      <c r="C261" s="119">
        <v>0.0066566829508005665</v>
      </c>
      <c r="D261" s="114" t="s">
        <v>813</v>
      </c>
      <c r="E261" s="114" t="b">
        <v>0</v>
      </c>
      <c r="F261" s="114" t="b">
        <v>0</v>
      </c>
      <c r="G261" s="114" t="b">
        <v>0</v>
      </c>
    </row>
    <row r="262" spans="1:7" ht="15">
      <c r="A262" s="114" t="s">
        <v>921</v>
      </c>
      <c r="B262" s="114">
        <v>3</v>
      </c>
      <c r="C262" s="119">
        <v>0.0066566829508005665</v>
      </c>
      <c r="D262" s="114" t="s">
        <v>813</v>
      </c>
      <c r="E262" s="114" t="b">
        <v>0</v>
      </c>
      <c r="F262" s="114" t="b">
        <v>0</v>
      </c>
      <c r="G262" s="114" t="b">
        <v>0</v>
      </c>
    </row>
    <row r="263" spans="1:7" ht="15">
      <c r="A263" s="114" t="s">
        <v>922</v>
      </c>
      <c r="B263" s="114">
        <v>3</v>
      </c>
      <c r="C263" s="119">
        <v>0.0066566829508005665</v>
      </c>
      <c r="D263" s="114" t="s">
        <v>813</v>
      </c>
      <c r="E263" s="114" t="b">
        <v>0</v>
      </c>
      <c r="F263" s="114" t="b">
        <v>0</v>
      </c>
      <c r="G263" s="114" t="b">
        <v>0</v>
      </c>
    </row>
    <row r="264" spans="1:7" ht="15">
      <c r="A264" s="114" t="s">
        <v>887</v>
      </c>
      <c r="B264" s="114">
        <v>3</v>
      </c>
      <c r="C264" s="119">
        <v>0.007954652919269962</v>
      </c>
      <c r="D264" s="114" t="s">
        <v>813</v>
      </c>
      <c r="E264" s="114" t="b">
        <v>0</v>
      </c>
      <c r="F264" s="114" t="b">
        <v>0</v>
      </c>
      <c r="G264" s="114" t="b">
        <v>0</v>
      </c>
    </row>
    <row r="265" spans="1:7" ht="15">
      <c r="A265" s="114" t="s">
        <v>943</v>
      </c>
      <c r="B265" s="114">
        <v>2</v>
      </c>
      <c r="C265" s="119">
        <v>0.005303101946179975</v>
      </c>
      <c r="D265" s="114" t="s">
        <v>813</v>
      </c>
      <c r="E265" s="114" t="b">
        <v>0</v>
      </c>
      <c r="F265" s="114" t="b">
        <v>0</v>
      </c>
      <c r="G265" s="114" t="b">
        <v>0</v>
      </c>
    </row>
    <row r="266" spans="1:7" ht="15">
      <c r="A266" s="114" t="s">
        <v>862</v>
      </c>
      <c r="B266" s="114">
        <v>2</v>
      </c>
      <c r="C266" s="119">
        <v>0.005303101946179975</v>
      </c>
      <c r="D266" s="114" t="s">
        <v>813</v>
      </c>
      <c r="E266" s="114" t="b">
        <v>0</v>
      </c>
      <c r="F266" s="114" t="b">
        <v>0</v>
      </c>
      <c r="G266" s="114" t="b">
        <v>0</v>
      </c>
    </row>
    <row r="267" spans="1:7" ht="15">
      <c r="A267" s="114" t="s">
        <v>886</v>
      </c>
      <c r="B267" s="114">
        <v>2</v>
      </c>
      <c r="C267" s="119">
        <v>0.005303101946179975</v>
      </c>
      <c r="D267" s="114" t="s">
        <v>813</v>
      </c>
      <c r="E267" s="114" t="b">
        <v>0</v>
      </c>
      <c r="F267" s="114" t="b">
        <v>0</v>
      </c>
      <c r="G267" s="114" t="b">
        <v>0</v>
      </c>
    </row>
    <row r="268" spans="1:7" ht="15">
      <c r="A268" s="114" t="s">
        <v>999</v>
      </c>
      <c r="B268" s="114">
        <v>2</v>
      </c>
      <c r="C268" s="119">
        <v>0.005303101946179975</v>
      </c>
      <c r="D268" s="114" t="s">
        <v>813</v>
      </c>
      <c r="E268" s="114" t="b">
        <v>0</v>
      </c>
      <c r="F268" s="114" t="b">
        <v>0</v>
      </c>
      <c r="G268" s="114" t="b">
        <v>0</v>
      </c>
    </row>
    <row r="269" spans="1:7" ht="15">
      <c r="A269" s="114" t="s">
        <v>932</v>
      </c>
      <c r="B269" s="114">
        <v>2</v>
      </c>
      <c r="C269" s="119">
        <v>0.005303101946179975</v>
      </c>
      <c r="D269" s="114" t="s">
        <v>813</v>
      </c>
      <c r="E269" s="114" t="b">
        <v>0</v>
      </c>
      <c r="F269" s="114" t="b">
        <v>0</v>
      </c>
      <c r="G269" s="114" t="b">
        <v>0</v>
      </c>
    </row>
    <row r="270" spans="1:7" ht="15">
      <c r="A270" s="114" t="s">
        <v>892</v>
      </c>
      <c r="B270" s="114">
        <v>2</v>
      </c>
      <c r="C270" s="119">
        <v>0.005303101946179975</v>
      </c>
      <c r="D270" s="114" t="s">
        <v>813</v>
      </c>
      <c r="E270" s="114" t="b">
        <v>0</v>
      </c>
      <c r="F270" s="114" t="b">
        <v>0</v>
      </c>
      <c r="G270" s="114" t="b">
        <v>0</v>
      </c>
    </row>
    <row r="271" spans="1:7" ht="15">
      <c r="A271" s="114" t="s">
        <v>894</v>
      </c>
      <c r="B271" s="114">
        <v>2</v>
      </c>
      <c r="C271" s="119">
        <v>0.005303101946179975</v>
      </c>
      <c r="D271" s="114" t="s">
        <v>813</v>
      </c>
      <c r="E271" s="114" t="b">
        <v>0</v>
      </c>
      <c r="F271" s="114" t="b">
        <v>0</v>
      </c>
      <c r="G271" s="114" t="b">
        <v>0</v>
      </c>
    </row>
    <row r="272" spans="1:7" ht="15">
      <c r="A272" s="114" t="s">
        <v>1022</v>
      </c>
      <c r="B272" s="114">
        <v>2</v>
      </c>
      <c r="C272" s="119">
        <v>0.005303101946179975</v>
      </c>
      <c r="D272" s="114" t="s">
        <v>813</v>
      </c>
      <c r="E272" s="114" t="b">
        <v>0</v>
      </c>
      <c r="F272" s="114" t="b">
        <v>0</v>
      </c>
      <c r="G272" s="114" t="b">
        <v>0</v>
      </c>
    </row>
    <row r="273" spans="1:7" ht="15">
      <c r="A273" s="114" t="s">
        <v>914</v>
      </c>
      <c r="B273" s="114">
        <v>2</v>
      </c>
      <c r="C273" s="119">
        <v>0.005303101946179975</v>
      </c>
      <c r="D273" s="114" t="s">
        <v>813</v>
      </c>
      <c r="E273" s="114" t="b">
        <v>0</v>
      </c>
      <c r="F273" s="114" t="b">
        <v>0</v>
      </c>
      <c r="G273" s="114" t="b">
        <v>0</v>
      </c>
    </row>
    <row r="274" spans="1:7" ht="15">
      <c r="A274" s="114" t="s">
        <v>1043</v>
      </c>
      <c r="B274" s="114">
        <v>2</v>
      </c>
      <c r="C274" s="119">
        <v>0.0067823648241356555</v>
      </c>
      <c r="D274" s="114" t="s">
        <v>813</v>
      </c>
      <c r="E274" s="114" t="b">
        <v>0</v>
      </c>
      <c r="F274" s="114" t="b">
        <v>0</v>
      </c>
      <c r="G274" s="114" t="b">
        <v>0</v>
      </c>
    </row>
    <row r="275" spans="1:7" ht="15">
      <c r="A275" s="114" t="s">
        <v>1044</v>
      </c>
      <c r="B275" s="114">
        <v>2</v>
      </c>
      <c r="C275" s="119">
        <v>0.0067823648241356555</v>
      </c>
      <c r="D275" s="114" t="s">
        <v>813</v>
      </c>
      <c r="E275" s="114" t="b">
        <v>0</v>
      </c>
      <c r="F275" s="114" t="b">
        <v>0</v>
      </c>
      <c r="G275" s="114" t="b">
        <v>0</v>
      </c>
    </row>
    <row r="276" spans="1:7" ht="15">
      <c r="A276" s="114" t="s">
        <v>1045</v>
      </c>
      <c r="B276" s="114">
        <v>2</v>
      </c>
      <c r="C276" s="119">
        <v>0.0067823648241356555</v>
      </c>
      <c r="D276" s="114" t="s">
        <v>813</v>
      </c>
      <c r="E276" s="114" t="b">
        <v>0</v>
      </c>
      <c r="F276" s="114" t="b">
        <v>0</v>
      </c>
      <c r="G276" s="114" t="b">
        <v>0</v>
      </c>
    </row>
    <row r="277" spans="1:7" ht="15">
      <c r="A277" s="114" t="s">
        <v>903</v>
      </c>
      <c r="B277" s="114">
        <v>2</v>
      </c>
      <c r="C277" s="119">
        <v>0.005303101946179975</v>
      </c>
      <c r="D277" s="114" t="s">
        <v>813</v>
      </c>
      <c r="E277" s="114" t="b">
        <v>0</v>
      </c>
      <c r="F277" s="114" t="b">
        <v>0</v>
      </c>
      <c r="G277" s="114" t="b">
        <v>0</v>
      </c>
    </row>
    <row r="278" spans="1:7" ht="15">
      <c r="A278" s="114" t="s">
        <v>966</v>
      </c>
      <c r="B278" s="114">
        <v>2</v>
      </c>
      <c r="C278" s="119">
        <v>0.005303101946179975</v>
      </c>
      <c r="D278" s="114" t="s">
        <v>813</v>
      </c>
      <c r="E278" s="114" t="b">
        <v>0</v>
      </c>
      <c r="F278" s="114" t="b">
        <v>1</v>
      </c>
      <c r="G278" s="114" t="b">
        <v>0</v>
      </c>
    </row>
    <row r="279" spans="1:7" ht="15">
      <c r="A279" s="114" t="s">
        <v>912</v>
      </c>
      <c r="B279" s="114">
        <v>2</v>
      </c>
      <c r="C279" s="119">
        <v>0.005303101946179975</v>
      </c>
      <c r="D279" s="114" t="s">
        <v>813</v>
      </c>
      <c r="E279" s="114" t="b">
        <v>0</v>
      </c>
      <c r="F279" s="114" t="b">
        <v>0</v>
      </c>
      <c r="G279" s="114" t="b">
        <v>0</v>
      </c>
    </row>
    <row r="280" spans="1:7" ht="15">
      <c r="A280" s="114" t="s">
        <v>964</v>
      </c>
      <c r="B280" s="114">
        <v>2</v>
      </c>
      <c r="C280" s="119">
        <v>0.0067823648241356555</v>
      </c>
      <c r="D280" s="114" t="s">
        <v>813</v>
      </c>
      <c r="E280" s="114" t="b">
        <v>0</v>
      </c>
      <c r="F280" s="114" t="b">
        <v>0</v>
      </c>
      <c r="G280" s="114" t="b">
        <v>0</v>
      </c>
    </row>
    <row r="281" spans="1:7" ht="15">
      <c r="A281" s="114" t="s">
        <v>965</v>
      </c>
      <c r="B281" s="114">
        <v>2</v>
      </c>
      <c r="C281" s="119">
        <v>0.0067823648241356555</v>
      </c>
      <c r="D281" s="114" t="s">
        <v>813</v>
      </c>
      <c r="E281" s="114" t="b">
        <v>0</v>
      </c>
      <c r="F281" s="114" t="b">
        <v>0</v>
      </c>
      <c r="G281" s="114" t="b">
        <v>0</v>
      </c>
    </row>
    <row r="282" spans="1:7" ht="15">
      <c r="A282" s="114" t="s">
        <v>967</v>
      </c>
      <c r="B282" s="114">
        <v>2</v>
      </c>
      <c r="C282" s="119">
        <v>0.005303101946179975</v>
      </c>
      <c r="D282" s="114" t="s">
        <v>813</v>
      </c>
      <c r="E282" s="114" t="b">
        <v>0</v>
      </c>
      <c r="F282" s="114" t="b">
        <v>0</v>
      </c>
      <c r="G282" s="114" t="b">
        <v>0</v>
      </c>
    </row>
    <row r="283" spans="1:7" ht="15">
      <c r="A283" s="114" t="s">
        <v>923</v>
      </c>
      <c r="B283" s="114">
        <v>2</v>
      </c>
      <c r="C283" s="119">
        <v>0.005303101946179975</v>
      </c>
      <c r="D283" s="114" t="s">
        <v>813</v>
      </c>
      <c r="E283" s="114" t="b">
        <v>0</v>
      </c>
      <c r="F283" s="114" t="b">
        <v>0</v>
      </c>
      <c r="G283" s="114" t="b">
        <v>0</v>
      </c>
    </row>
    <row r="284" spans="1:7" ht="15">
      <c r="A284" s="114" t="s">
        <v>969</v>
      </c>
      <c r="B284" s="114">
        <v>2</v>
      </c>
      <c r="C284" s="119">
        <v>0.0067823648241356555</v>
      </c>
      <c r="D284" s="114" t="s">
        <v>813</v>
      </c>
      <c r="E284" s="114" t="b">
        <v>0</v>
      </c>
      <c r="F284" s="114" t="b">
        <v>0</v>
      </c>
      <c r="G284" s="114" t="b">
        <v>0</v>
      </c>
    </row>
    <row r="285" spans="1:7" ht="15">
      <c r="A285" s="114" t="s">
        <v>881</v>
      </c>
      <c r="B285" s="114">
        <v>2</v>
      </c>
      <c r="C285" s="119">
        <v>0.005303101946179975</v>
      </c>
      <c r="D285" s="114" t="s">
        <v>813</v>
      </c>
      <c r="E285" s="114" t="b">
        <v>0</v>
      </c>
      <c r="F285" s="114" t="b">
        <v>0</v>
      </c>
      <c r="G285" s="114" t="b">
        <v>0</v>
      </c>
    </row>
    <row r="286" spans="1:7" ht="15">
      <c r="A286" s="114" t="s">
        <v>972</v>
      </c>
      <c r="B286" s="114">
        <v>2</v>
      </c>
      <c r="C286" s="119">
        <v>0.005303101946179975</v>
      </c>
      <c r="D286" s="114" t="s">
        <v>813</v>
      </c>
      <c r="E286" s="114" t="b">
        <v>0</v>
      </c>
      <c r="F286" s="114" t="b">
        <v>0</v>
      </c>
      <c r="G286" s="114" t="b">
        <v>0</v>
      </c>
    </row>
    <row r="287" spans="1:7" ht="15">
      <c r="A287" s="114" t="s">
        <v>973</v>
      </c>
      <c r="B287" s="114">
        <v>2</v>
      </c>
      <c r="C287" s="119">
        <v>0.0067823648241356555</v>
      </c>
      <c r="D287" s="114" t="s">
        <v>813</v>
      </c>
      <c r="E287" s="114" t="b">
        <v>0</v>
      </c>
      <c r="F287" s="114" t="b">
        <v>0</v>
      </c>
      <c r="G287" s="114" t="b">
        <v>0</v>
      </c>
    </row>
    <row r="288" spans="1:7" ht="15">
      <c r="A288" s="114" t="s">
        <v>974</v>
      </c>
      <c r="B288" s="114">
        <v>2</v>
      </c>
      <c r="C288" s="119">
        <v>0.005303101946179975</v>
      </c>
      <c r="D288" s="114" t="s">
        <v>813</v>
      </c>
      <c r="E288" s="114" t="b">
        <v>0</v>
      </c>
      <c r="F288" s="114" t="b">
        <v>1</v>
      </c>
      <c r="G288" s="114" t="b">
        <v>0</v>
      </c>
    </row>
    <row r="289" spans="1:7" ht="15">
      <c r="A289" s="114" t="s">
        <v>900</v>
      </c>
      <c r="B289" s="114">
        <v>2</v>
      </c>
      <c r="C289" s="119">
        <v>0.005303101946179975</v>
      </c>
      <c r="D289" s="114" t="s">
        <v>813</v>
      </c>
      <c r="E289" s="114" t="b">
        <v>0</v>
      </c>
      <c r="F289" s="114" t="b">
        <v>0</v>
      </c>
      <c r="G289" s="114" t="b">
        <v>0</v>
      </c>
    </row>
    <row r="290" spans="1:7" ht="15">
      <c r="A290" s="114" t="s">
        <v>980</v>
      </c>
      <c r="B290" s="114">
        <v>2</v>
      </c>
      <c r="C290" s="119">
        <v>0.005303101946179975</v>
      </c>
      <c r="D290" s="114" t="s">
        <v>813</v>
      </c>
      <c r="E290" s="114" t="b">
        <v>0</v>
      </c>
      <c r="F290" s="114" t="b">
        <v>0</v>
      </c>
      <c r="G290" s="114" t="b">
        <v>0</v>
      </c>
    </row>
    <row r="291" spans="1:7" ht="15">
      <c r="A291" s="114" t="s">
        <v>917</v>
      </c>
      <c r="B291" s="114">
        <v>2</v>
      </c>
      <c r="C291" s="119">
        <v>0.0067823648241356555</v>
      </c>
      <c r="D291" s="114" t="s">
        <v>813</v>
      </c>
      <c r="E291" s="114" t="b">
        <v>0</v>
      </c>
      <c r="F291" s="114" t="b">
        <v>0</v>
      </c>
      <c r="G291" s="114" t="b">
        <v>0</v>
      </c>
    </row>
    <row r="292" spans="1:7" ht="15">
      <c r="A292" s="114" t="s">
        <v>928</v>
      </c>
      <c r="B292" s="114">
        <v>2</v>
      </c>
      <c r="C292" s="119">
        <v>0.005303101946179975</v>
      </c>
      <c r="D292" s="114" t="s">
        <v>813</v>
      </c>
      <c r="E292" s="114" t="b">
        <v>0</v>
      </c>
      <c r="F292" s="114" t="b">
        <v>0</v>
      </c>
      <c r="G292" s="114" t="b">
        <v>0</v>
      </c>
    </row>
    <row r="293" spans="1:7" ht="15">
      <c r="A293" s="114" t="s">
        <v>975</v>
      </c>
      <c r="B293" s="114">
        <v>2</v>
      </c>
      <c r="C293" s="119">
        <v>0.005303101946179975</v>
      </c>
      <c r="D293" s="114" t="s">
        <v>813</v>
      </c>
      <c r="E293" s="114" t="b">
        <v>0</v>
      </c>
      <c r="F293" s="114" t="b">
        <v>0</v>
      </c>
      <c r="G293" s="114" t="b">
        <v>0</v>
      </c>
    </row>
    <row r="294" spans="1:7" ht="15">
      <c r="A294" s="114" t="s">
        <v>924</v>
      </c>
      <c r="B294" s="114">
        <v>2</v>
      </c>
      <c r="C294" s="119">
        <v>0.005303101946179975</v>
      </c>
      <c r="D294" s="114" t="s">
        <v>813</v>
      </c>
      <c r="E294" s="114" t="b">
        <v>0</v>
      </c>
      <c r="F294" s="114" t="b">
        <v>0</v>
      </c>
      <c r="G294" s="114" t="b">
        <v>0</v>
      </c>
    </row>
    <row r="295" spans="1:7" ht="15">
      <c r="A295" s="114" t="s">
        <v>865</v>
      </c>
      <c r="B295" s="114">
        <v>7</v>
      </c>
      <c r="C295" s="119">
        <v>0.019069665960938963</v>
      </c>
      <c r="D295" s="114" t="s">
        <v>814</v>
      </c>
      <c r="E295" s="114" t="b">
        <v>0</v>
      </c>
      <c r="F295" s="114" t="b">
        <v>0</v>
      </c>
      <c r="G295" s="114" t="b">
        <v>0</v>
      </c>
    </row>
    <row r="296" spans="1:7" ht="15">
      <c r="A296" s="114" t="s">
        <v>866</v>
      </c>
      <c r="B296" s="114">
        <v>7</v>
      </c>
      <c r="C296" s="119">
        <v>0.019069665960938963</v>
      </c>
      <c r="D296" s="114" t="s">
        <v>814</v>
      </c>
      <c r="E296" s="114" t="b">
        <v>0</v>
      </c>
      <c r="F296" s="114" t="b">
        <v>0</v>
      </c>
      <c r="G296" s="114" t="b">
        <v>0</v>
      </c>
    </row>
    <row r="297" spans="1:7" ht="15">
      <c r="A297" s="114" t="s">
        <v>867</v>
      </c>
      <c r="B297" s="114">
        <v>7</v>
      </c>
      <c r="C297" s="119">
        <v>0.019069665960938963</v>
      </c>
      <c r="D297" s="114" t="s">
        <v>814</v>
      </c>
      <c r="E297" s="114" t="b">
        <v>0</v>
      </c>
      <c r="F297" s="114" t="b">
        <v>0</v>
      </c>
      <c r="G297" s="114" t="b">
        <v>0</v>
      </c>
    </row>
    <row r="298" spans="1:7" ht="15">
      <c r="A298" s="114" t="s">
        <v>854</v>
      </c>
      <c r="B298" s="114">
        <v>7</v>
      </c>
      <c r="C298" s="119">
        <v>0.023478701520196144</v>
      </c>
      <c r="D298" s="114" t="s">
        <v>814</v>
      </c>
      <c r="E298" s="114" t="b">
        <v>0</v>
      </c>
      <c r="F298" s="114" t="b">
        <v>0</v>
      </c>
      <c r="G298" s="114" t="b">
        <v>0</v>
      </c>
    </row>
    <row r="299" spans="1:7" ht="15">
      <c r="A299" s="114" t="s">
        <v>864</v>
      </c>
      <c r="B299" s="114">
        <v>6</v>
      </c>
      <c r="C299" s="119">
        <v>0.018076810456966005</v>
      </c>
      <c r="D299" s="114" t="s">
        <v>814</v>
      </c>
      <c r="E299" s="114" t="b">
        <v>0</v>
      </c>
      <c r="F299" s="114" t="b">
        <v>0</v>
      </c>
      <c r="G299" s="114" t="b">
        <v>0</v>
      </c>
    </row>
    <row r="300" spans="1:7" ht="15">
      <c r="A300" s="114" t="s">
        <v>855</v>
      </c>
      <c r="B300" s="114">
        <v>5</v>
      </c>
      <c r="C300" s="119">
        <v>0.01885907895240733</v>
      </c>
      <c r="D300" s="114" t="s">
        <v>814</v>
      </c>
      <c r="E300" s="114" t="b">
        <v>0</v>
      </c>
      <c r="F300" s="114" t="b">
        <v>0</v>
      </c>
      <c r="G300" s="114" t="b">
        <v>0</v>
      </c>
    </row>
    <row r="301" spans="1:7" ht="15">
      <c r="A301" s="114" t="s">
        <v>873</v>
      </c>
      <c r="B301" s="114">
        <v>5</v>
      </c>
      <c r="C301" s="119">
        <v>0.021551724137931036</v>
      </c>
      <c r="D301" s="114" t="s">
        <v>814</v>
      </c>
      <c r="E301" s="114" t="b">
        <v>0</v>
      </c>
      <c r="F301" s="114" t="b">
        <v>0</v>
      </c>
      <c r="G301" s="114" t="b">
        <v>0</v>
      </c>
    </row>
    <row r="302" spans="1:7" ht="15">
      <c r="A302" s="114" t="s">
        <v>874</v>
      </c>
      <c r="B302" s="114">
        <v>5</v>
      </c>
      <c r="C302" s="119">
        <v>0.03183450979999273</v>
      </c>
      <c r="D302" s="114" t="s">
        <v>814</v>
      </c>
      <c r="E302" s="114" t="b">
        <v>0</v>
      </c>
      <c r="F302" s="114" t="b">
        <v>0</v>
      </c>
      <c r="G302" s="114" t="b">
        <v>0</v>
      </c>
    </row>
    <row r="303" spans="1:7" ht="15">
      <c r="A303" s="114" t="s">
        <v>905</v>
      </c>
      <c r="B303" s="114">
        <v>4</v>
      </c>
      <c r="C303" s="119">
        <v>0.017241379310344827</v>
      </c>
      <c r="D303" s="114" t="s">
        <v>814</v>
      </c>
      <c r="E303" s="114" t="b">
        <v>0</v>
      </c>
      <c r="F303" s="114" t="b">
        <v>0</v>
      </c>
      <c r="G303" s="114" t="b">
        <v>0</v>
      </c>
    </row>
    <row r="304" spans="1:7" ht="15">
      <c r="A304" s="114" t="s">
        <v>860</v>
      </c>
      <c r="B304" s="114">
        <v>3</v>
      </c>
      <c r="C304" s="119">
        <v>0.01293103448275862</v>
      </c>
      <c r="D304" s="114" t="s">
        <v>814</v>
      </c>
      <c r="E304" s="114" t="b">
        <v>0</v>
      </c>
      <c r="F304" s="114" t="b">
        <v>0</v>
      </c>
      <c r="G304" s="114" t="b">
        <v>0</v>
      </c>
    </row>
    <row r="305" spans="1:7" ht="15">
      <c r="A305" s="114" t="s">
        <v>941</v>
      </c>
      <c r="B305" s="114">
        <v>3</v>
      </c>
      <c r="C305" s="119">
        <v>0.01293103448275862</v>
      </c>
      <c r="D305" s="114" t="s">
        <v>814</v>
      </c>
      <c r="E305" s="114" t="b">
        <v>0</v>
      </c>
      <c r="F305" s="114" t="b">
        <v>0</v>
      </c>
      <c r="G305" s="114" t="b">
        <v>0</v>
      </c>
    </row>
    <row r="306" spans="1:7" ht="15">
      <c r="A306" s="114" t="s">
        <v>863</v>
      </c>
      <c r="B306" s="114">
        <v>3</v>
      </c>
      <c r="C306" s="119">
        <v>0.01293103448275862</v>
      </c>
      <c r="D306" s="114" t="s">
        <v>814</v>
      </c>
      <c r="E306" s="114" t="b">
        <v>0</v>
      </c>
      <c r="F306" s="114" t="b">
        <v>0</v>
      </c>
      <c r="G306" s="114" t="b">
        <v>0</v>
      </c>
    </row>
    <row r="307" spans="1:7" ht="15">
      <c r="A307" s="114" t="s">
        <v>267</v>
      </c>
      <c r="B307" s="114">
        <v>3</v>
      </c>
      <c r="C307" s="119">
        <v>0.01293103448275862</v>
      </c>
      <c r="D307" s="114" t="s">
        <v>814</v>
      </c>
      <c r="E307" s="114" t="b">
        <v>0</v>
      </c>
      <c r="F307" s="114" t="b">
        <v>0</v>
      </c>
      <c r="G307" s="114" t="b">
        <v>0</v>
      </c>
    </row>
    <row r="308" spans="1:7" ht="15">
      <c r="A308" s="114" t="s">
        <v>885</v>
      </c>
      <c r="B308" s="114">
        <v>3</v>
      </c>
      <c r="C308" s="119">
        <v>0.01293103448275862</v>
      </c>
      <c r="D308" s="114" t="s">
        <v>814</v>
      </c>
      <c r="E308" s="114" t="b">
        <v>0</v>
      </c>
      <c r="F308" s="114" t="b">
        <v>1</v>
      </c>
      <c r="G308" s="114" t="b">
        <v>0</v>
      </c>
    </row>
    <row r="309" spans="1:7" ht="15">
      <c r="A309" s="114" t="s">
        <v>880</v>
      </c>
      <c r="B309" s="114">
        <v>3</v>
      </c>
      <c r="C309" s="119">
        <v>0.015208076625720017</v>
      </c>
      <c r="D309" s="114" t="s">
        <v>814</v>
      </c>
      <c r="E309" s="114" t="b">
        <v>0</v>
      </c>
      <c r="F309" s="114" t="b">
        <v>0</v>
      </c>
      <c r="G309" s="114" t="b">
        <v>0</v>
      </c>
    </row>
    <row r="310" spans="1:7" ht="15">
      <c r="A310" s="114" t="s">
        <v>879</v>
      </c>
      <c r="B310" s="114">
        <v>3</v>
      </c>
      <c r="C310" s="119">
        <v>0.015208076625720017</v>
      </c>
      <c r="D310" s="114" t="s">
        <v>814</v>
      </c>
      <c r="E310" s="114" t="b">
        <v>0</v>
      </c>
      <c r="F310" s="114" t="b">
        <v>0</v>
      </c>
      <c r="G310" s="114" t="b">
        <v>0</v>
      </c>
    </row>
    <row r="311" spans="1:7" ht="15">
      <c r="A311" s="114" t="s">
        <v>906</v>
      </c>
      <c r="B311" s="114">
        <v>2</v>
      </c>
      <c r="C311" s="119">
        <v>0.010138717750480012</v>
      </c>
      <c r="D311" s="114" t="s">
        <v>814</v>
      </c>
      <c r="E311" s="114" t="b">
        <v>0</v>
      </c>
      <c r="F311" s="114" t="b">
        <v>1</v>
      </c>
      <c r="G311" s="114" t="b">
        <v>0</v>
      </c>
    </row>
    <row r="312" spans="1:7" ht="15">
      <c r="A312" s="114" t="s">
        <v>936</v>
      </c>
      <c r="B312" s="114">
        <v>2</v>
      </c>
      <c r="C312" s="119">
        <v>0.010138717750480012</v>
      </c>
      <c r="D312" s="114" t="s">
        <v>814</v>
      </c>
      <c r="E312" s="114" t="b">
        <v>1</v>
      </c>
      <c r="F312" s="114" t="b">
        <v>0</v>
      </c>
      <c r="G312" s="114" t="b">
        <v>0</v>
      </c>
    </row>
    <row r="313" spans="1:7" ht="15">
      <c r="A313" s="114" t="s">
        <v>1030</v>
      </c>
      <c r="B313" s="114">
        <v>2</v>
      </c>
      <c r="C313" s="119">
        <v>0.010138717750480012</v>
      </c>
      <c r="D313" s="114" t="s">
        <v>814</v>
      </c>
      <c r="E313" s="114" t="b">
        <v>0</v>
      </c>
      <c r="F313" s="114" t="b">
        <v>0</v>
      </c>
      <c r="G313" s="114" t="b">
        <v>0</v>
      </c>
    </row>
    <row r="314" spans="1:7" ht="15">
      <c r="A314" s="114" t="s">
        <v>939</v>
      </c>
      <c r="B314" s="114">
        <v>2</v>
      </c>
      <c r="C314" s="119">
        <v>0.010138717750480012</v>
      </c>
      <c r="D314" s="114" t="s">
        <v>814</v>
      </c>
      <c r="E314" s="114" t="b">
        <v>0</v>
      </c>
      <c r="F314" s="114" t="b">
        <v>0</v>
      </c>
      <c r="G314" s="114" t="b">
        <v>0</v>
      </c>
    </row>
    <row r="315" spans="1:7" ht="15">
      <c r="A315" s="114" t="s">
        <v>940</v>
      </c>
      <c r="B315" s="114">
        <v>2</v>
      </c>
      <c r="C315" s="119">
        <v>0.010138717750480012</v>
      </c>
      <c r="D315" s="114" t="s">
        <v>814</v>
      </c>
      <c r="E315" s="114" t="b">
        <v>0</v>
      </c>
      <c r="F315" s="114" t="b">
        <v>0</v>
      </c>
      <c r="G315" s="114" t="b">
        <v>0</v>
      </c>
    </row>
    <row r="316" spans="1:7" ht="15">
      <c r="A316" s="114" t="s">
        <v>1034</v>
      </c>
      <c r="B316" s="114">
        <v>2</v>
      </c>
      <c r="C316" s="119">
        <v>0.010138717750480012</v>
      </c>
      <c r="D316" s="114" t="s">
        <v>814</v>
      </c>
      <c r="E316" s="114" t="b">
        <v>0</v>
      </c>
      <c r="F316" s="114" t="b">
        <v>1</v>
      </c>
      <c r="G316" s="114" t="b">
        <v>0</v>
      </c>
    </row>
    <row r="317" spans="1:7" ht="15">
      <c r="A317" s="114" t="s">
        <v>1035</v>
      </c>
      <c r="B317" s="114">
        <v>2</v>
      </c>
      <c r="C317" s="119">
        <v>0.010138717750480012</v>
      </c>
      <c r="D317" s="114" t="s">
        <v>814</v>
      </c>
      <c r="E317" s="114" t="b">
        <v>0</v>
      </c>
      <c r="F317" s="114" t="b">
        <v>0</v>
      </c>
      <c r="G317" s="114" t="b">
        <v>0</v>
      </c>
    </row>
    <row r="318" spans="1:7" ht="15">
      <c r="A318" s="114" t="s">
        <v>1036</v>
      </c>
      <c r="B318" s="114">
        <v>2</v>
      </c>
      <c r="C318" s="119">
        <v>0.010138717750480012</v>
      </c>
      <c r="D318" s="114" t="s">
        <v>814</v>
      </c>
      <c r="E318" s="114" t="b">
        <v>0</v>
      </c>
      <c r="F318" s="114" t="b">
        <v>0</v>
      </c>
      <c r="G318" s="114" t="b">
        <v>0</v>
      </c>
    </row>
    <row r="319" spans="1:7" ht="15">
      <c r="A319" s="114" t="s">
        <v>1037</v>
      </c>
      <c r="B319" s="114">
        <v>2</v>
      </c>
      <c r="C319" s="119">
        <v>0.010138717750480012</v>
      </c>
      <c r="D319" s="114" t="s">
        <v>814</v>
      </c>
      <c r="E319" s="114" t="b">
        <v>0</v>
      </c>
      <c r="F319" s="114" t="b">
        <v>0</v>
      </c>
      <c r="G319" s="114" t="b">
        <v>0</v>
      </c>
    </row>
    <row r="320" spans="1:7" ht="15">
      <c r="A320" s="114" t="s">
        <v>1028</v>
      </c>
      <c r="B320" s="114">
        <v>2</v>
      </c>
      <c r="C320" s="119">
        <v>0.010138717750480012</v>
      </c>
      <c r="D320" s="114" t="s">
        <v>814</v>
      </c>
      <c r="E320" s="114" t="b">
        <v>0</v>
      </c>
      <c r="F320" s="114" t="b">
        <v>0</v>
      </c>
      <c r="G320" s="114" t="b">
        <v>0</v>
      </c>
    </row>
    <row r="321" spans="1:7" ht="15">
      <c r="A321" s="114" t="s">
        <v>1020</v>
      </c>
      <c r="B321" s="114">
        <v>2</v>
      </c>
      <c r="C321" s="119">
        <v>0.010138717750480012</v>
      </c>
      <c r="D321" s="114" t="s">
        <v>814</v>
      </c>
      <c r="E321" s="114" t="b">
        <v>0</v>
      </c>
      <c r="F321" s="114" t="b">
        <v>0</v>
      </c>
      <c r="G321" s="114" t="b">
        <v>0</v>
      </c>
    </row>
    <row r="322" spans="1:7" ht="15">
      <c r="A322" s="114" t="s">
        <v>1019</v>
      </c>
      <c r="B322" s="114">
        <v>2</v>
      </c>
      <c r="C322" s="119">
        <v>0.010138717750480012</v>
      </c>
      <c r="D322" s="114" t="s">
        <v>814</v>
      </c>
      <c r="E322" s="114" t="b">
        <v>1</v>
      </c>
      <c r="F322" s="114" t="b">
        <v>0</v>
      </c>
      <c r="G322" s="114" t="b">
        <v>0</v>
      </c>
    </row>
    <row r="323" spans="1:7" ht="15">
      <c r="A323" s="114" t="s">
        <v>1017</v>
      </c>
      <c r="B323" s="114">
        <v>2</v>
      </c>
      <c r="C323" s="119">
        <v>0.010138717750480012</v>
      </c>
      <c r="D323" s="114" t="s">
        <v>814</v>
      </c>
      <c r="E323" s="114" t="b">
        <v>0</v>
      </c>
      <c r="F323" s="114" t="b">
        <v>0</v>
      </c>
      <c r="G323" s="114" t="b">
        <v>0</v>
      </c>
    </row>
    <row r="324" spans="1:7" ht="15">
      <c r="A324" s="114" t="s">
        <v>908</v>
      </c>
      <c r="B324" s="114">
        <v>2</v>
      </c>
      <c r="C324" s="119">
        <v>0.010138717750480012</v>
      </c>
      <c r="D324" s="114" t="s">
        <v>814</v>
      </c>
      <c r="E324" s="114" t="b">
        <v>0</v>
      </c>
      <c r="F324" s="114" t="b">
        <v>0</v>
      </c>
      <c r="G324" s="114" t="b">
        <v>0</v>
      </c>
    </row>
    <row r="325" spans="1:7" ht="15">
      <c r="A325" s="114" t="s">
        <v>853</v>
      </c>
      <c r="B325" s="114">
        <v>2</v>
      </c>
      <c r="C325" s="119">
        <v>0.010138717750480012</v>
      </c>
      <c r="D325" s="114" t="s">
        <v>814</v>
      </c>
      <c r="E325" s="114" t="b">
        <v>0</v>
      </c>
      <c r="F325" s="114" t="b">
        <v>0</v>
      </c>
      <c r="G325" s="114" t="b">
        <v>0</v>
      </c>
    </row>
    <row r="326" spans="1:7" ht="15">
      <c r="A326" s="114" t="s">
        <v>857</v>
      </c>
      <c r="B326" s="114">
        <v>2</v>
      </c>
      <c r="C326" s="119">
        <v>0.010138717750480012</v>
      </c>
      <c r="D326" s="114" t="s">
        <v>814</v>
      </c>
      <c r="E326" s="114" t="b">
        <v>0</v>
      </c>
      <c r="F326" s="114" t="b">
        <v>0</v>
      </c>
      <c r="G326" s="114" t="b">
        <v>0</v>
      </c>
    </row>
    <row r="327" spans="1:7" ht="15">
      <c r="A327" s="114" t="s">
        <v>931</v>
      </c>
      <c r="B327" s="114">
        <v>2</v>
      </c>
      <c r="C327" s="119">
        <v>0.010138717750480012</v>
      </c>
      <c r="D327" s="114" t="s">
        <v>814</v>
      </c>
      <c r="E327" s="114" t="b">
        <v>0</v>
      </c>
      <c r="F327" s="114" t="b">
        <v>0</v>
      </c>
      <c r="G327" s="114" t="b">
        <v>0</v>
      </c>
    </row>
    <row r="328" spans="1:7" ht="15">
      <c r="A328" s="114" t="s">
        <v>1010</v>
      </c>
      <c r="B328" s="114">
        <v>2</v>
      </c>
      <c r="C328" s="119">
        <v>0.010138717750480012</v>
      </c>
      <c r="D328" s="114" t="s">
        <v>814</v>
      </c>
      <c r="E328" s="114" t="b">
        <v>0</v>
      </c>
      <c r="F328" s="114" t="b">
        <v>0</v>
      </c>
      <c r="G328" s="114" t="b">
        <v>0</v>
      </c>
    </row>
    <row r="329" spans="1:7" ht="15">
      <c r="A329" s="114" t="s">
        <v>930</v>
      </c>
      <c r="B329" s="114">
        <v>2</v>
      </c>
      <c r="C329" s="119">
        <v>0.010138717750480012</v>
      </c>
      <c r="D329" s="114" t="s">
        <v>814</v>
      </c>
      <c r="E329" s="114" t="b">
        <v>1</v>
      </c>
      <c r="F329" s="114" t="b">
        <v>0</v>
      </c>
      <c r="G329" s="114" t="b">
        <v>0</v>
      </c>
    </row>
    <row r="330" spans="1:7" ht="15">
      <c r="A330" s="114" t="s">
        <v>926</v>
      </c>
      <c r="B330" s="114">
        <v>2</v>
      </c>
      <c r="C330" s="119">
        <v>0.010138717750480012</v>
      </c>
      <c r="D330" s="114" t="s">
        <v>814</v>
      </c>
      <c r="E330" s="114" t="b">
        <v>0</v>
      </c>
      <c r="F330" s="114" t="b">
        <v>0</v>
      </c>
      <c r="G330" s="114" t="b">
        <v>0</v>
      </c>
    </row>
    <row r="331" spans="1:7" ht="15">
      <c r="A331" s="114" t="s">
        <v>1008</v>
      </c>
      <c r="B331" s="114">
        <v>2</v>
      </c>
      <c r="C331" s="119">
        <v>0.010138717750480012</v>
      </c>
      <c r="D331" s="114" t="s">
        <v>814</v>
      </c>
      <c r="E331" s="114" t="b">
        <v>0</v>
      </c>
      <c r="F331" s="114" t="b">
        <v>0</v>
      </c>
      <c r="G331" s="114" t="b">
        <v>0</v>
      </c>
    </row>
    <row r="332" spans="1:7" ht="15">
      <c r="A332" s="114" t="s">
        <v>1009</v>
      </c>
      <c r="B332" s="114">
        <v>2</v>
      </c>
      <c r="C332" s="119">
        <v>0.010138717750480012</v>
      </c>
      <c r="D332" s="114" t="s">
        <v>814</v>
      </c>
      <c r="E332" s="114" t="b">
        <v>0</v>
      </c>
      <c r="F332" s="114" t="b">
        <v>0</v>
      </c>
      <c r="G332" s="114" t="b">
        <v>0</v>
      </c>
    </row>
    <row r="333" spans="1:7" ht="15">
      <c r="A333" s="114" t="s">
        <v>884</v>
      </c>
      <c r="B333" s="114">
        <v>2</v>
      </c>
      <c r="C333" s="119">
        <v>0.010138717750480012</v>
      </c>
      <c r="D333" s="114" t="s">
        <v>814</v>
      </c>
      <c r="E333" s="114" t="b">
        <v>0</v>
      </c>
      <c r="F333" s="114" t="b">
        <v>0</v>
      </c>
      <c r="G333" s="114" t="b">
        <v>0</v>
      </c>
    </row>
    <row r="334" spans="1:7" ht="15">
      <c r="A334" s="114" t="s">
        <v>913</v>
      </c>
      <c r="B334" s="114">
        <v>2</v>
      </c>
      <c r="C334" s="119">
        <v>0.010138717750480012</v>
      </c>
      <c r="D334" s="114" t="s">
        <v>814</v>
      </c>
      <c r="E334" s="114" t="b">
        <v>0</v>
      </c>
      <c r="F334" s="114" t="b">
        <v>0</v>
      </c>
      <c r="G334" s="114" t="b">
        <v>0</v>
      </c>
    </row>
    <row r="335" spans="1:7" ht="15">
      <c r="A335" s="114" t="s">
        <v>856</v>
      </c>
      <c r="B335" s="114">
        <v>2</v>
      </c>
      <c r="C335" s="119">
        <v>0.010138717750480012</v>
      </c>
      <c r="D335" s="114" t="s">
        <v>814</v>
      </c>
      <c r="E335" s="114" t="b">
        <v>0</v>
      </c>
      <c r="F335" s="114" t="b">
        <v>0</v>
      </c>
      <c r="G335" s="114" t="b">
        <v>0</v>
      </c>
    </row>
    <row r="336" spans="1:7" ht="15">
      <c r="A336" s="114" t="s">
        <v>881</v>
      </c>
      <c r="B336" s="114">
        <v>2</v>
      </c>
      <c r="C336" s="119">
        <v>0.010138717750480012</v>
      </c>
      <c r="D336" s="114" t="s">
        <v>814</v>
      </c>
      <c r="E336" s="114" t="b">
        <v>0</v>
      </c>
      <c r="F336" s="114" t="b">
        <v>0</v>
      </c>
      <c r="G336" s="114" t="b">
        <v>0</v>
      </c>
    </row>
    <row r="337" spans="1:7" ht="15">
      <c r="A337" s="114" t="s">
        <v>900</v>
      </c>
      <c r="B337" s="114">
        <v>2</v>
      </c>
      <c r="C337" s="119">
        <v>0.010138717750480012</v>
      </c>
      <c r="D337" s="114" t="s">
        <v>814</v>
      </c>
      <c r="E337" s="114" t="b">
        <v>0</v>
      </c>
      <c r="F337" s="114" t="b">
        <v>0</v>
      </c>
      <c r="G337" s="114" t="b">
        <v>0</v>
      </c>
    </row>
    <row r="338" spans="1:7" ht="15">
      <c r="A338" s="114" t="s">
        <v>1018</v>
      </c>
      <c r="B338" s="114">
        <v>2</v>
      </c>
      <c r="C338" s="119">
        <v>0.012733803919997089</v>
      </c>
      <c r="D338" s="114" t="s">
        <v>814</v>
      </c>
      <c r="E338" s="114" t="b">
        <v>0</v>
      </c>
      <c r="F338" s="114" t="b">
        <v>1</v>
      </c>
      <c r="G338" s="114" t="b">
        <v>0</v>
      </c>
    </row>
    <row r="339" spans="1:7" ht="15">
      <c r="A339" s="114" t="s">
        <v>875</v>
      </c>
      <c r="B339" s="114">
        <v>3</v>
      </c>
      <c r="C339" s="119">
        <v>0.0531229404112908</v>
      </c>
      <c r="D339" s="114" t="s">
        <v>815</v>
      </c>
      <c r="E339" s="114" t="b">
        <v>0</v>
      </c>
      <c r="F339" s="114" t="b">
        <v>0</v>
      </c>
      <c r="G339" s="114" t="b">
        <v>0</v>
      </c>
    </row>
    <row r="340" spans="1:7" ht="15">
      <c r="A340" s="114" t="s">
        <v>869</v>
      </c>
      <c r="B340" s="114">
        <v>2</v>
      </c>
      <c r="C340" s="119">
        <v>0.0354152936075272</v>
      </c>
      <c r="D340" s="114" t="s">
        <v>815</v>
      </c>
      <c r="E340" s="114" t="b">
        <v>0</v>
      </c>
      <c r="F340" s="114" t="b">
        <v>0</v>
      </c>
      <c r="G340" s="114" t="b">
        <v>0</v>
      </c>
    </row>
    <row r="341" spans="1:7" ht="15">
      <c r="A341" s="114" t="s">
        <v>579</v>
      </c>
      <c r="B341" s="114">
        <v>2</v>
      </c>
      <c r="C341" s="119">
        <v>0.0354152936075272</v>
      </c>
      <c r="D341" s="114" t="s">
        <v>815</v>
      </c>
      <c r="E341" s="114" t="b">
        <v>0</v>
      </c>
      <c r="F341" s="114" t="b">
        <v>0</v>
      </c>
      <c r="G341" s="114" t="b">
        <v>0</v>
      </c>
    </row>
    <row r="342" spans="1:7" ht="15">
      <c r="A342" s="114" t="s">
        <v>853</v>
      </c>
      <c r="B342" s="114">
        <v>10</v>
      </c>
      <c r="C342" s="119">
        <v>0.018525595891554374</v>
      </c>
      <c r="D342" s="114" t="s">
        <v>816</v>
      </c>
      <c r="E342" s="114" t="b">
        <v>0</v>
      </c>
      <c r="F342" s="114" t="b">
        <v>0</v>
      </c>
      <c r="G342" s="114" t="b">
        <v>0</v>
      </c>
    </row>
    <row r="343" spans="1:7" ht="15">
      <c r="A343" s="114" t="s">
        <v>857</v>
      </c>
      <c r="B343" s="114">
        <v>7</v>
      </c>
      <c r="C343" s="119">
        <v>0.012967917124088062</v>
      </c>
      <c r="D343" s="114" t="s">
        <v>816</v>
      </c>
      <c r="E343" s="114" t="b">
        <v>0</v>
      </c>
      <c r="F343" s="114" t="b">
        <v>0</v>
      </c>
      <c r="G343" s="114" t="b">
        <v>0</v>
      </c>
    </row>
    <row r="344" spans="1:7" ht="15">
      <c r="A344" s="114" t="s">
        <v>872</v>
      </c>
      <c r="B344" s="114">
        <v>5</v>
      </c>
      <c r="C344" s="119">
        <v>0.01814538742506374</v>
      </c>
      <c r="D344" s="114" t="s">
        <v>816</v>
      </c>
      <c r="E344" s="114" t="b">
        <v>0</v>
      </c>
      <c r="F344" s="114" t="b">
        <v>0</v>
      </c>
      <c r="G344" s="114" t="b">
        <v>0</v>
      </c>
    </row>
    <row r="345" spans="1:7" ht="15">
      <c r="A345" s="114" t="s">
        <v>858</v>
      </c>
      <c r="B345" s="114">
        <v>5</v>
      </c>
      <c r="C345" s="119">
        <v>0.011425967878992731</v>
      </c>
      <c r="D345" s="114" t="s">
        <v>816</v>
      </c>
      <c r="E345" s="114" t="b">
        <v>0</v>
      </c>
      <c r="F345" s="114" t="b">
        <v>0</v>
      </c>
      <c r="G345" s="114" t="b">
        <v>0</v>
      </c>
    </row>
    <row r="346" spans="1:7" ht="15">
      <c r="A346" s="114" t="s">
        <v>883</v>
      </c>
      <c r="B346" s="114">
        <v>5</v>
      </c>
      <c r="C346" s="119">
        <v>0.01814538742506374</v>
      </c>
      <c r="D346" s="114" t="s">
        <v>816</v>
      </c>
      <c r="E346" s="114" t="b">
        <v>0</v>
      </c>
      <c r="F346" s="114" t="b">
        <v>0</v>
      </c>
      <c r="G346" s="114" t="b">
        <v>0</v>
      </c>
    </row>
    <row r="347" spans="1:7" ht="15">
      <c r="A347" s="114" t="s">
        <v>854</v>
      </c>
      <c r="B347" s="114">
        <v>5</v>
      </c>
      <c r="C347" s="119">
        <v>0.011425967878992731</v>
      </c>
      <c r="D347" s="114" t="s">
        <v>816</v>
      </c>
      <c r="E347" s="114" t="b">
        <v>0</v>
      </c>
      <c r="F347" s="114" t="b">
        <v>0</v>
      </c>
      <c r="G347" s="114" t="b">
        <v>0</v>
      </c>
    </row>
    <row r="348" spans="1:7" ht="15">
      <c r="A348" s="114" t="s">
        <v>871</v>
      </c>
      <c r="B348" s="114">
        <v>5</v>
      </c>
      <c r="C348" s="119">
        <v>0.014214778963999428</v>
      </c>
      <c r="D348" s="114" t="s">
        <v>816</v>
      </c>
      <c r="E348" s="114" t="b">
        <v>0</v>
      </c>
      <c r="F348" s="114" t="b">
        <v>0</v>
      </c>
      <c r="G348" s="114" t="b">
        <v>0</v>
      </c>
    </row>
    <row r="349" spans="1:7" ht="15">
      <c r="A349" s="114" t="s">
        <v>267</v>
      </c>
      <c r="B349" s="114">
        <v>4</v>
      </c>
      <c r="C349" s="119">
        <v>0.01137182317119954</v>
      </c>
      <c r="D349" s="114" t="s">
        <v>816</v>
      </c>
      <c r="E349" s="114" t="b">
        <v>0</v>
      </c>
      <c r="F349" s="114" t="b">
        <v>0</v>
      </c>
      <c r="G349" s="114" t="b">
        <v>0</v>
      </c>
    </row>
    <row r="350" spans="1:7" ht="15">
      <c r="A350" s="114" t="s">
        <v>861</v>
      </c>
      <c r="B350" s="114">
        <v>4</v>
      </c>
      <c r="C350" s="119">
        <v>0.01137182317119954</v>
      </c>
      <c r="D350" s="114" t="s">
        <v>816</v>
      </c>
      <c r="E350" s="114" t="b">
        <v>0</v>
      </c>
      <c r="F350" s="114" t="b">
        <v>0</v>
      </c>
      <c r="G350" s="114" t="b">
        <v>0</v>
      </c>
    </row>
    <row r="351" spans="1:7" ht="15">
      <c r="A351" s="114" t="s">
        <v>855</v>
      </c>
      <c r="B351" s="114">
        <v>3</v>
      </c>
      <c r="C351" s="119">
        <v>0.008528867378399656</v>
      </c>
      <c r="D351" s="114" t="s">
        <v>816</v>
      </c>
      <c r="E351" s="114" t="b">
        <v>0</v>
      </c>
      <c r="F351" s="114" t="b">
        <v>0</v>
      </c>
      <c r="G351" s="114" t="b">
        <v>0</v>
      </c>
    </row>
    <row r="352" spans="1:7" ht="15">
      <c r="A352" s="114" t="s">
        <v>942</v>
      </c>
      <c r="B352" s="114">
        <v>3</v>
      </c>
      <c r="C352" s="119">
        <v>0.010887232455038243</v>
      </c>
      <c r="D352" s="114" t="s">
        <v>816</v>
      </c>
      <c r="E352" s="114" t="b">
        <v>0</v>
      </c>
      <c r="F352" s="114" t="b">
        <v>0</v>
      </c>
      <c r="G352" s="114" t="b">
        <v>0</v>
      </c>
    </row>
    <row r="353" spans="1:7" ht="15">
      <c r="A353" s="114" t="s">
        <v>902</v>
      </c>
      <c r="B353" s="114">
        <v>3</v>
      </c>
      <c r="C353" s="119">
        <v>0.010887232455038243</v>
      </c>
      <c r="D353" s="114" t="s">
        <v>816</v>
      </c>
      <c r="E353" s="114" t="b">
        <v>0</v>
      </c>
      <c r="F353" s="114" t="b">
        <v>0</v>
      </c>
      <c r="G353" s="114" t="b">
        <v>0</v>
      </c>
    </row>
    <row r="354" spans="1:7" ht="15">
      <c r="A354" s="114" t="s">
        <v>901</v>
      </c>
      <c r="B354" s="114">
        <v>3</v>
      </c>
      <c r="C354" s="119">
        <v>0.010887232455038243</v>
      </c>
      <c r="D354" s="114" t="s">
        <v>816</v>
      </c>
      <c r="E354" s="114" t="b">
        <v>0</v>
      </c>
      <c r="F354" s="114" t="b">
        <v>1</v>
      </c>
      <c r="G354" s="114" t="b">
        <v>0</v>
      </c>
    </row>
    <row r="355" spans="1:7" ht="15">
      <c r="A355" s="114" t="s">
        <v>1038</v>
      </c>
      <c r="B355" s="114">
        <v>2</v>
      </c>
      <c r="C355" s="119">
        <v>0.007258154970025496</v>
      </c>
      <c r="D355" s="114" t="s">
        <v>816</v>
      </c>
      <c r="E355" s="114" t="b">
        <v>0</v>
      </c>
      <c r="F355" s="114" t="b">
        <v>0</v>
      </c>
      <c r="G355" s="114" t="b">
        <v>0</v>
      </c>
    </row>
    <row r="356" spans="1:7" ht="15">
      <c r="A356" s="114" t="s">
        <v>1040</v>
      </c>
      <c r="B356" s="114">
        <v>2</v>
      </c>
      <c r="C356" s="119">
        <v>0.009945922788453899</v>
      </c>
      <c r="D356" s="114" t="s">
        <v>816</v>
      </c>
      <c r="E356" s="114" t="b">
        <v>0</v>
      </c>
      <c r="F356" s="114" t="b">
        <v>0</v>
      </c>
      <c r="G356" s="114" t="b">
        <v>0</v>
      </c>
    </row>
    <row r="357" spans="1:7" ht="15">
      <c r="A357" s="114" t="s">
        <v>960</v>
      </c>
      <c r="B357" s="114">
        <v>2</v>
      </c>
      <c r="C357" s="119">
        <v>0.007258154970025496</v>
      </c>
      <c r="D357" s="114" t="s">
        <v>816</v>
      </c>
      <c r="E357" s="114" t="b">
        <v>0</v>
      </c>
      <c r="F357" s="114" t="b">
        <v>0</v>
      </c>
      <c r="G357" s="114" t="b">
        <v>0</v>
      </c>
    </row>
    <row r="358" spans="1:7" ht="15">
      <c r="A358" s="114" t="s">
        <v>961</v>
      </c>
      <c r="B358" s="114">
        <v>2</v>
      </c>
      <c r="C358" s="119">
        <v>0.009945922788453899</v>
      </c>
      <c r="D358" s="114" t="s">
        <v>816</v>
      </c>
      <c r="E358" s="114" t="b">
        <v>0</v>
      </c>
      <c r="F358" s="114" t="b">
        <v>0</v>
      </c>
      <c r="G358" s="114" t="b">
        <v>0</v>
      </c>
    </row>
    <row r="359" spans="1:7" ht="15">
      <c r="A359" s="114" t="s">
        <v>918</v>
      </c>
      <c r="B359" s="114">
        <v>2</v>
      </c>
      <c r="C359" s="119">
        <v>0.007258154970025496</v>
      </c>
      <c r="D359" s="114" t="s">
        <v>816</v>
      </c>
      <c r="E359" s="114" t="b">
        <v>0</v>
      </c>
      <c r="F359" s="114" t="b">
        <v>1</v>
      </c>
      <c r="G359" s="114" t="b">
        <v>0</v>
      </c>
    </row>
    <row r="360" spans="1:7" ht="15">
      <c r="A360" s="114" t="s">
        <v>910</v>
      </c>
      <c r="B360" s="114">
        <v>2</v>
      </c>
      <c r="C360" s="119">
        <v>0.009945922788453899</v>
      </c>
      <c r="D360" s="114" t="s">
        <v>816</v>
      </c>
      <c r="E360" s="114" t="b">
        <v>0</v>
      </c>
      <c r="F360" s="114" t="b">
        <v>0</v>
      </c>
      <c r="G360" s="114" t="b">
        <v>0</v>
      </c>
    </row>
    <row r="361" spans="1:7" ht="15">
      <c r="A361" s="114" t="s">
        <v>1039</v>
      </c>
      <c r="B361" s="114">
        <v>2</v>
      </c>
      <c r="C361" s="119">
        <v>0.007258154970025496</v>
      </c>
      <c r="D361" s="114" t="s">
        <v>816</v>
      </c>
      <c r="E361" s="114" t="b">
        <v>0</v>
      </c>
      <c r="F361" s="114" t="b">
        <v>0</v>
      </c>
      <c r="G361" s="114" t="b">
        <v>0</v>
      </c>
    </row>
    <row r="362" spans="1:7" ht="15">
      <c r="A362" s="114" t="s">
        <v>890</v>
      </c>
      <c r="B362" s="114">
        <v>2</v>
      </c>
      <c r="C362" s="119">
        <v>0.007258154970025496</v>
      </c>
      <c r="D362" s="114" t="s">
        <v>816</v>
      </c>
      <c r="E362" s="114" t="b">
        <v>0</v>
      </c>
      <c r="F362" s="114" t="b">
        <v>0</v>
      </c>
      <c r="G362" s="114" t="b">
        <v>0</v>
      </c>
    </row>
    <row r="363" spans="1:7" ht="15">
      <c r="A363" s="114" t="s">
        <v>1042</v>
      </c>
      <c r="B363" s="114">
        <v>2</v>
      </c>
      <c r="C363" s="119">
        <v>0.009945922788453899</v>
      </c>
      <c r="D363" s="114" t="s">
        <v>816</v>
      </c>
      <c r="E363" s="114" t="b">
        <v>0</v>
      </c>
      <c r="F363" s="114" t="b">
        <v>0</v>
      </c>
      <c r="G363" s="114" t="b">
        <v>0</v>
      </c>
    </row>
    <row r="364" spans="1:7" ht="15">
      <c r="A364" s="114" t="s">
        <v>877</v>
      </c>
      <c r="B364" s="114">
        <v>2</v>
      </c>
      <c r="C364" s="119">
        <v>0.007258154970025496</v>
      </c>
      <c r="D364" s="114" t="s">
        <v>816</v>
      </c>
      <c r="E364" s="114" t="b">
        <v>0</v>
      </c>
      <c r="F364" s="114" t="b">
        <v>0</v>
      </c>
      <c r="G364" s="114" t="b">
        <v>0</v>
      </c>
    </row>
    <row r="365" spans="1:7" ht="15">
      <c r="A365" s="114" t="s">
        <v>859</v>
      </c>
      <c r="B365" s="114">
        <v>2</v>
      </c>
      <c r="C365" s="119">
        <v>0.007258154970025496</v>
      </c>
      <c r="D365" s="114" t="s">
        <v>816</v>
      </c>
      <c r="E365" s="114" t="b">
        <v>0</v>
      </c>
      <c r="F365" s="114" t="b">
        <v>0</v>
      </c>
      <c r="G365" s="114" t="b">
        <v>0</v>
      </c>
    </row>
    <row r="366" spans="1:7" ht="15">
      <c r="A366" s="114" t="s">
        <v>880</v>
      </c>
      <c r="B366" s="114">
        <v>2</v>
      </c>
      <c r="C366" s="119">
        <v>0.007258154970025496</v>
      </c>
      <c r="D366" s="114" t="s">
        <v>816</v>
      </c>
      <c r="E366" s="114" t="b">
        <v>0</v>
      </c>
      <c r="F366" s="114" t="b">
        <v>0</v>
      </c>
      <c r="G366" s="114" t="b">
        <v>0</v>
      </c>
    </row>
    <row r="367" spans="1:7" ht="15">
      <c r="A367" s="114" t="s">
        <v>989</v>
      </c>
      <c r="B367" s="114">
        <v>2</v>
      </c>
      <c r="C367" s="119">
        <v>0.007258154970025496</v>
      </c>
      <c r="D367" s="114" t="s">
        <v>816</v>
      </c>
      <c r="E367" s="114" t="b">
        <v>0</v>
      </c>
      <c r="F367" s="114" t="b">
        <v>0</v>
      </c>
      <c r="G367" s="114" t="b">
        <v>0</v>
      </c>
    </row>
    <row r="368" spans="1:7" ht="15">
      <c r="A368" s="114" t="s">
        <v>990</v>
      </c>
      <c r="B368" s="114">
        <v>2</v>
      </c>
      <c r="C368" s="119">
        <v>0.007258154970025496</v>
      </c>
      <c r="D368" s="114" t="s">
        <v>816</v>
      </c>
      <c r="E368" s="114" t="b">
        <v>0</v>
      </c>
      <c r="F368" s="114" t="b">
        <v>0</v>
      </c>
      <c r="G368" s="114" t="b">
        <v>0</v>
      </c>
    </row>
    <row r="369" spans="1:7" ht="15">
      <c r="A369" s="114" t="s">
        <v>886</v>
      </c>
      <c r="B369" s="114">
        <v>2</v>
      </c>
      <c r="C369" s="119">
        <v>0.007258154970025496</v>
      </c>
      <c r="D369" s="114" t="s">
        <v>816</v>
      </c>
      <c r="E369" s="114" t="b">
        <v>0</v>
      </c>
      <c r="F369" s="114" t="b">
        <v>0</v>
      </c>
      <c r="G369" s="114" t="b">
        <v>0</v>
      </c>
    </row>
    <row r="370" spans="1:7" ht="15">
      <c r="A370" s="114" t="s">
        <v>870</v>
      </c>
      <c r="B370" s="114">
        <v>2</v>
      </c>
      <c r="C370" s="119">
        <v>0.007258154970025496</v>
      </c>
      <c r="D370" s="114" t="s">
        <v>816</v>
      </c>
      <c r="E370" s="114" t="b">
        <v>0</v>
      </c>
      <c r="F370" s="114" t="b">
        <v>0</v>
      </c>
      <c r="G370" s="114" t="b">
        <v>0</v>
      </c>
    </row>
    <row r="371" spans="1:7" ht="15">
      <c r="A371" s="114" t="s">
        <v>903</v>
      </c>
      <c r="B371" s="114">
        <v>2</v>
      </c>
      <c r="C371" s="119">
        <v>0.007258154970025496</v>
      </c>
      <c r="D371" s="114" t="s">
        <v>816</v>
      </c>
      <c r="E371" s="114" t="b">
        <v>0</v>
      </c>
      <c r="F371" s="114" t="b">
        <v>0</v>
      </c>
      <c r="G371" s="114" t="b">
        <v>0</v>
      </c>
    </row>
    <row r="372" spans="1:7" ht="15">
      <c r="A372" s="114" t="s">
        <v>984</v>
      </c>
      <c r="B372" s="114">
        <v>2</v>
      </c>
      <c r="C372" s="119">
        <v>0.007258154970025496</v>
      </c>
      <c r="D372" s="114" t="s">
        <v>816</v>
      </c>
      <c r="E372" s="114" t="b">
        <v>0</v>
      </c>
      <c r="F372" s="114" t="b">
        <v>0</v>
      </c>
      <c r="G372" s="114" t="b">
        <v>0</v>
      </c>
    </row>
    <row r="373" spans="1:7" ht="15">
      <c r="A373" s="114" t="s">
        <v>1011</v>
      </c>
      <c r="B373" s="114">
        <v>2</v>
      </c>
      <c r="C373" s="119">
        <v>0.023408235804237506</v>
      </c>
      <c r="D373" s="114" t="s">
        <v>817</v>
      </c>
      <c r="E373" s="114" t="b">
        <v>0</v>
      </c>
      <c r="F373" s="114" t="b">
        <v>0</v>
      </c>
      <c r="G373" s="114" t="b">
        <v>0</v>
      </c>
    </row>
    <row r="374" spans="1:7" ht="15">
      <c r="A374" s="114" t="s">
        <v>1012</v>
      </c>
      <c r="B374" s="114">
        <v>2</v>
      </c>
      <c r="C374" s="119">
        <v>0.023408235804237506</v>
      </c>
      <c r="D374" s="114" t="s">
        <v>817</v>
      </c>
      <c r="E374" s="114" t="b">
        <v>0</v>
      </c>
      <c r="F374" s="114" t="b">
        <v>0</v>
      </c>
      <c r="G374" s="114" t="b">
        <v>0</v>
      </c>
    </row>
    <row r="375" spans="1:7" ht="15">
      <c r="A375" s="114" t="s">
        <v>897</v>
      </c>
      <c r="B375" s="114">
        <v>2</v>
      </c>
      <c r="C375" s="119">
        <v>0.023408235804237506</v>
      </c>
      <c r="D375" s="114" t="s">
        <v>817</v>
      </c>
      <c r="E375" s="114" t="b">
        <v>0</v>
      </c>
      <c r="F375" s="114" t="b">
        <v>0</v>
      </c>
      <c r="G375" s="114" t="b">
        <v>0</v>
      </c>
    </row>
    <row r="376" spans="1:7" ht="15">
      <c r="A376" s="114" t="s">
        <v>1013</v>
      </c>
      <c r="B376" s="114">
        <v>2</v>
      </c>
      <c r="C376" s="119">
        <v>0.023408235804237506</v>
      </c>
      <c r="D376" s="114" t="s">
        <v>817</v>
      </c>
      <c r="E376" s="114" t="b">
        <v>0</v>
      </c>
      <c r="F376" s="114" t="b">
        <v>0</v>
      </c>
      <c r="G376" s="114" t="b">
        <v>0</v>
      </c>
    </row>
    <row r="377" spans="1:7" ht="15">
      <c r="A377" s="114" t="s">
        <v>862</v>
      </c>
      <c r="B377" s="114">
        <v>4</v>
      </c>
      <c r="C377" s="119">
        <v>0.0354152936075272</v>
      </c>
      <c r="D377" s="114" t="s">
        <v>818</v>
      </c>
      <c r="E377" s="114" t="b">
        <v>0</v>
      </c>
      <c r="F377" s="114" t="b">
        <v>0</v>
      </c>
      <c r="G377" s="114" t="b">
        <v>0</v>
      </c>
    </row>
    <row r="378" spans="1:7" ht="15">
      <c r="A378" s="114" t="s">
        <v>944</v>
      </c>
      <c r="B378" s="114">
        <v>2</v>
      </c>
      <c r="C378" s="119">
        <v>0.0177076468037636</v>
      </c>
      <c r="D378" s="114" t="s">
        <v>818</v>
      </c>
      <c r="E378" s="114" t="b">
        <v>0</v>
      </c>
      <c r="F378" s="114" t="b">
        <v>0</v>
      </c>
      <c r="G378" s="114" t="b">
        <v>0</v>
      </c>
    </row>
    <row r="379" spans="1:7" ht="15">
      <c r="A379" s="114" t="s">
        <v>945</v>
      </c>
      <c r="B379" s="114">
        <v>2</v>
      </c>
      <c r="C379" s="119">
        <v>0.0177076468037636</v>
      </c>
      <c r="D379" s="114" t="s">
        <v>818</v>
      </c>
      <c r="E379" s="114" t="b">
        <v>0</v>
      </c>
      <c r="F379" s="114" t="b">
        <v>0</v>
      </c>
      <c r="G379" s="114" t="b">
        <v>0</v>
      </c>
    </row>
    <row r="380" spans="1:7" ht="15">
      <c r="A380" s="114" t="s">
        <v>946</v>
      </c>
      <c r="B380" s="114">
        <v>2</v>
      </c>
      <c r="C380" s="119">
        <v>0.0177076468037636</v>
      </c>
      <c r="D380" s="114" t="s">
        <v>818</v>
      </c>
      <c r="E380" s="114" t="b">
        <v>0</v>
      </c>
      <c r="F380" s="114" t="b">
        <v>0</v>
      </c>
      <c r="G380" s="114" t="b">
        <v>0</v>
      </c>
    </row>
    <row r="381" spans="1:7" ht="15">
      <c r="A381" s="114" t="s">
        <v>947</v>
      </c>
      <c r="B381" s="114">
        <v>2</v>
      </c>
      <c r="C381" s="119">
        <v>0.0177076468037636</v>
      </c>
      <c r="D381" s="114" t="s">
        <v>818</v>
      </c>
      <c r="E381" s="114" t="b">
        <v>0</v>
      </c>
      <c r="F381" s="114" t="b">
        <v>0</v>
      </c>
      <c r="G381" s="114" t="b">
        <v>0</v>
      </c>
    </row>
    <row r="382" spans="1:7" ht="15">
      <c r="A382" s="114" t="s">
        <v>909</v>
      </c>
      <c r="B382" s="114">
        <v>2</v>
      </c>
      <c r="C382" s="119">
        <v>0.0354152936075272</v>
      </c>
      <c r="D382" s="114" t="s">
        <v>818</v>
      </c>
      <c r="E382" s="114" t="b">
        <v>0</v>
      </c>
      <c r="F382" s="114" t="b">
        <v>1</v>
      </c>
      <c r="G382" s="114" t="b">
        <v>0</v>
      </c>
    </row>
    <row r="383" spans="1:7" ht="15">
      <c r="A383" s="114" t="s">
        <v>891</v>
      </c>
      <c r="B383" s="114">
        <v>2</v>
      </c>
      <c r="C383" s="119">
        <v>0.0354152936075272</v>
      </c>
      <c r="D383" s="114" t="s">
        <v>818</v>
      </c>
      <c r="E383" s="114" t="b">
        <v>0</v>
      </c>
      <c r="F383" s="114" t="b">
        <v>0</v>
      </c>
      <c r="G383" s="114" t="b">
        <v>0</v>
      </c>
    </row>
    <row r="384" spans="1:7" ht="15">
      <c r="A384" s="114" t="s">
        <v>953</v>
      </c>
      <c r="B384" s="114">
        <v>2</v>
      </c>
      <c r="C384" s="119">
        <v>0.010358309356216544</v>
      </c>
      <c r="D384" s="114" t="s">
        <v>819</v>
      </c>
      <c r="E384" s="114" t="b">
        <v>0</v>
      </c>
      <c r="F384" s="114" t="b">
        <v>0</v>
      </c>
      <c r="G384" s="114" t="b">
        <v>0</v>
      </c>
    </row>
    <row r="385" spans="1:7" ht="15">
      <c r="A385" s="114" t="s">
        <v>876</v>
      </c>
      <c r="B385" s="114">
        <v>2</v>
      </c>
      <c r="C385" s="119">
        <v>0.028065956159980143</v>
      </c>
      <c r="D385" s="114" t="s">
        <v>819</v>
      </c>
      <c r="E385" s="114" t="b">
        <v>0</v>
      </c>
      <c r="F385" s="114" t="b">
        <v>0</v>
      </c>
      <c r="G385" s="114" t="b">
        <v>0</v>
      </c>
    </row>
    <row r="386" spans="1:7" ht="15">
      <c r="A386" s="114" t="s">
        <v>878</v>
      </c>
      <c r="B386" s="114">
        <v>2</v>
      </c>
      <c r="C386" s="119">
        <v>0.028065956159980143</v>
      </c>
      <c r="D386" s="114" t="s">
        <v>819</v>
      </c>
      <c r="E386" s="114" t="b">
        <v>0</v>
      </c>
      <c r="F386" s="114" t="b">
        <v>0</v>
      </c>
      <c r="G386" s="114" t="b">
        <v>0</v>
      </c>
    </row>
    <row r="387" spans="1:7" ht="15">
      <c r="A387" s="114" t="s">
        <v>862</v>
      </c>
      <c r="B387" s="114">
        <v>2</v>
      </c>
      <c r="C387" s="119">
        <v>0.02736636324218011</v>
      </c>
      <c r="D387" s="114" t="s">
        <v>822</v>
      </c>
      <c r="E387" s="114" t="b">
        <v>0</v>
      </c>
      <c r="F387" s="114" t="b">
        <v>0</v>
      </c>
      <c r="G387" s="114" t="b">
        <v>0</v>
      </c>
    </row>
    <row r="388" spans="1:7" ht="15">
      <c r="A388" s="114" t="s">
        <v>1000</v>
      </c>
      <c r="B388" s="114">
        <v>2</v>
      </c>
      <c r="C388" s="119">
        <v>0.02736636324218011</v>
      </c>
      <c r="D388" s="114" t="s">
        <v>822</v>
      </c>
      <c r="E388" s="114" t="b">
        <v>0</v>
      </c>
      <c r="F388" s="114" t="b">
        <v>0</v>
      </c>
      <c r="G388" s="114" t="b">
        <v>0</v>
      </c>
    </row>
    <row r="389" spans="1:7" ht="15">
      <c r="A389" s="114" t="s">
        <v>1001</v>
      </c>
      <c r="B389" s="114">
        <v>2</v>
      </c>
      <c r="C389" s="119">
        <v>0.02736636324218011</v>
      </c>
      <c r="D389" s="114" t="s">
        <v>822</v>
      </c>
      <c r="E389" s="114" t="b">
        <v>0</v>
      </c>
      <c r="F389" s="114" t="b">
        <v>0</v>
      </c>
      <c r="G389" s="114" t="b">
        <v>0</v>
      </c>
    </row>
    <row r="390" spans="1:7" ht="15">
      <c r="A390" s="114" t="s">
        <v>934</v>
      </c>
      <c r="B390" s="114">
        <v>2</v>
      </c>
      <c r="C390" s="119">
        <v>0.02736636324218011</v>
      </c>
      <c r="D390" s="114" t="s">
        <v>822</v>
      </c>
      <c r="E390" s="114" t="b">
        <v>0</v>
      </c>
      <c r="F390" s="114" t="b">
        <v>0</v>
      </c>
      <c r="G390" s="114" t="b">
        <v>0</v>
      </c>
    </row>
    <row r="391" spans="1:7" ht="15">
      <c r="A391" s="114" t="s">
        <v>916</v>
      </c>
      <c r="B391" s="114">
        <v>3</v>
      </c>
      <c r="C391" s="119">
        <v>0</v>
      </c>
      <c r="D391" s="114" t="s">
        <v>823</v>
      </c>
      <c r="E391" s="114" t="b">
        <v>0</v>
      </c>
      <c r="F391" s="114" t="b">
        <v>0</v>
      </c>
      <c r="G391" s="114" t="b">
        <v>0</v>
      </c>
    </row>
    <row r="392" spans="1:7" ht="15">
      <c r="A392" s="114" t="s">
        <v>933</v>
      </c>
      <c r="B392" s="114">
        <v>2</v>
      </c>
      <c r="C392" s="119">
        <v>0.03010299956639812</v>
      </c>
      <c r="D392" s="114" t="s">
        <v>823</v>
      </c>
      <c r="E392" s="114" t="b">
        <v>0</v>
      </c>
      <c r="F392" s="114" t="b">
        <v>0</v>
      </c>
      <c r="G392" s="114" t="b">
        <v>0</v>
      </c>
    </row>
    <row r="393" spans="1:7" ht="15">
      <c r="A393" s="114" t="s">
        <v>869</v>
      </c>
      <c r="B393" s="114">
        <v>2</v>
      </c>
      <c r="C393" s="119">
        <v>0.03010299956639812</v>
      </c>
      <c r="D393" s="114" t="s">
        <v>823</v>
      </c>
      <c r="E393" s="114" t="b">
        <v>0</v>
      </c>
      <c r="F393" s="114" t="b">
        <v>0</v>
      </c>
      <c r="G393" s="114" t="b">
        <v>0</v>
      </c>
    </row>
    <row r="394" spans="1:7" ht="15">
      <c r="A394" s="114" t="s">
        <v>888</v>
      </c>
      <c r="B394" s="114">
        <v>2</v>
      </c>
      <c r="C394" s="119">
        <v>0.03010299956639812</v>
      </c>
      <c r="D394" s="114" t="s">
        <v>823</v>
      </c>
      <c r="E394" s="114" t="b">
        <v>0</v>
      </c>
      <c r="F394" s="114" t="b">
        <v>0</v>
      </c>
      <c r="G39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